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720" windowWidth="22755" windowHeight="13470" tabRatio="832" activeTab="4"/>
  </bookViews>
  <sheets>
    <sheet name="AER Final Decision" sheetId="2" r:id="rId1"/>
    <sheet name="AER Approved Rates" sheetId="3" r:id="rId2"/>
    <sheet name="2015-16 ANS Price List" sheetId="6" r:id="rId3"/>
    <sheet name="2016-17 ANS Price List" sheetId="8" r:id="rId4"/>
    <sheet name="2017-18 ANS Price List" sheetId="9" r:id="rId5"/>
    <sheet name="2018-19 ANS Price List" sheetId="10" r:id="rId6"/>
    <sheet name="ANS Price List" sheetId="5" r:id="rId7"/>
    <sheet name="ANS Price List Reordered" sheetId="7" r:id="rId8"/>
  </sheets>
  <definedNames>
    <definedName name="_xlnm._FilterDatabase" localSheetId="3" hidden="1">'2016-17 ANS Price List'!#REF!</definedName>
    <definedName name="_xlnm._FilterDatabase" localSheetId="4" hidden="1">'2017-18 ANS Price List'!#REF!</definedName>
    <definedName name="_xlnm._FilterDatabase" localSheetId="5" hidden="1">'2018-19 ANS Price List'!#REF!</definedName>
    <definedName name="_xlnm.Print_Area" localSheetId="2">'2015-16 ANS Price List'!$B$1:$G$429</definedName>
    <definedName name="_xlnm.Print_Area" localSheetId="3">'2016-17 ANS Price List'!$B$1:$G$433</definedName>
    <definedName name="_xlnm.Print_Area" localSheetId="4">'2017-18 ANS Price List'!$B$2:$G$433</definedName>
    <definedName name="_xlnm.Print_Area" localSheetId="5">'2018-19 ANS Price List'!$B$2:$G$433</definedName>
    <definedName name="_xlnm.Print_Area" localSheetId="6">'ANS Price List'!$B$2:$J$429</definedName>
    <definedName name="_xlnm.Print_Area" localSheetId="7">'ANS Price List Reordered'!$B$2:$J$433</definedName>
    <definedName name="_xlnm.Print_Titles" localSheetId="1">'AER Approved Rates'!$14:$14</definedName>
    <definedName name="TM1REBUILDOPTION">1</definedName>
  </definedNames>
  <calcPr calcId="145621" concurrentCalc="0"/>
</workbook>
</file>

<file path=xl/calcChain.xml><?xml version="1.0" encoding="utf-8"?>
<calcChain xmlns="http://schemas.openxmlformats.org/spreadsheetml/2006/main">
  <c r="T377" i="7" l="1"/>
  <c r="F433" i="9"/>
  <c r="F432" i="9"/>
  <c r="F431" i="9"/>
  <c r="F430" i="9"/>
  <c r="F429" i="9"/>
  <c r="F418" i="9"/>
  <c r="F414" i="9"/>
  <c r="F410" i="9"/>
  <c r="F406" i="9"/>
  <c r="F402" i="9"/>
  <c r="F398" i="9"/>
  <c r="F397" i="9"/>
  <c r="F393" i="9"/>
  <c r="F389" i="9"/>
  <c r="F385" i="9"/>
  <c r="F384" i="9"/>
  <c r="F380" i="9"/>
  <c r="F379" i="9"/>
  <c r="F375" i="9"/>
  <c r="F371" i="9"/>
  <c r="F370" i="9"/>
  <c r="F366" i="9"/>
  <c r="F365" i="9"/>
  <c r="F362" i="9"/>
  <c r="F361" i="9"/>
  <c r="F360" i="9"/>
  <c r="F359" i="9"/>
  <c r="F358" i="9"/>
  <c r="F357" i="9"/>
  <c r="F356" i="9"/>
  <c r="F355" i="9"/>
  <c r="F354" i="9"/>
  <c r="F353" i="9"/>
  <c r="F352" i="9"/>
  <c r="F349" i="9"/>
  <c r="F348" i="9"/>
  <c r="F347" i="9"/>
  <c r="F346" i="9"/>
  <c r="F345" i="9"/>
  <c r="F344" i="9"/>
  <c r="F343" i="9"/>
  <c r="F342" i="9"/>
  <c r="F341" i="9"/>
  <c r="F340" i="9"/>
  <c r="F339" i="9"/>
  <c r="F338" i="9"/>
  <c r="F332" i="9"/>
  <c r="F331" i="9"/>
  <c r="F330" i="9"/>
  <c r="F329" i="9"/>
  <c r="F328" i="9"/>
  <c r="F327" i="9"/>
  <c r="F322" i="9"/>
  <c r="F321" i="9"/>
  <c r="F320" i="9"/>
  <c r="F319" i="9"/>
  <c r="F318" i="9"/>
  <c r="F317" i="9"/>
  <c r="F312" i="9"/>
  <c r="F311" i="9"/>
  <c r="F310" i="9"/>
  <c r="F309" i="9"/>
  <c r="F308" i="9"/>
  <c r="F307" i="9"/>
  <c r="F306" i="9"/>
  <c r="F305" i="9"/>
  <c r="F300" i="9"/>
  <c r="F299" i="9"/>
  <c r="F298" i="9"/>
  <c r="F294" i="9"/>
  <c r="F287" i="9"/>
  <c r="F286" i="9"/>
  <c r="F285" i="9"/>
  <c r="F280" i="9"/>
  <c r="F279" i="9"/>
  <c r="F278" i="9"/>
  <c r="F277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88" i="9"/>
  <c r="F187" i="9"/>
  <c r="F186" i="9"/>
  <c r="F185" i="9"/>
  <c r="F184" i="9"/>
  <c r="F183" i="9"/>
  <c r="F178" i="9"/>
  <c r="F177" i="9"/>
  <c r="F176" i="9"/>
  <c r="F175" i="9"/>
  <c r="F174" i="9"/>
  <c r="F173" i="9"/>
  <c r="F168" i="9"/>
  <c r="F167" i="9"/>
  <c r="F166" i="9"/>
  <c r="F165" i="9"/>
  <c r="F163" i="9"/>
  <c r="F162" i="9"/>
  <c r="F161" i="9"/>
  <c r="F159" i="9"/>
  <c r="F158" i="9"/>
  <c r="F157" i="9"/>
  <c r="F152" i="9"/>
  <c r="F151" i="9"/>
  <c r="F150" i="9"/>
  <c r="F149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1" i="9"/>
  <c r="F110" i="9"/>
  <c r="F109" i="9"/>
  <c r="F108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6" i="9"/>
  <c r="F85" i="9"/>
  <c r="F84" i="9"/>
  <c r="F83" i="9"/>
  <c r="F82" i="9"/>
  <c r="F81" i="9"/>
  <c r="F76" i="9"/>
  <c r="F75" i="9"/>
  <c r="F73" i="9"/>
  <c r="F72" i="9"/>
  <c r="F71" i="9"/>
  <c r="F70" i="9"/>
  <c r="F69" i="9"/>
  <c r="F68" i="9"/>
  <c r="F66" i="9"/>
  <c r="F65" i="9"/>
  <c r="F64" i="9"/>
  <c r="F63" i="9"/>
  <c r="F62" i="9"/>
  <c r="F61" i="9"/>
  <c r="F60" i="9"/>
  <c r="F59" i="9"/>
  <c r="F58" i="9"/>
  <c r="F57" i="9"/>
  <c r="F56" i="9"/>
  <c r="F55" i="9"/>
  <c r="F51" i="9"/>
  <c r="F50" i="9"/>
  <c r="F46" i="9"/>
  <c r="F45" i="9"/>
  <c r="F41" i="9"/>
  <c r="F40" i="9"/>
  <c r="F39" i="9"/>
  <c r="F38" i="9"/>
  <c r="F37" i="9"/>
  <c r="F36" i="9"/>
  <c r="F35" i="9"/>
  <c r="F31" i="9"/>
  <c r="F27" i="9"/>
  <c r="F26" i="9"/>
  <c r="F25" i="9"/>
  <c r="F24" i="9"/>
  <c r="F23" i="9"/>
  <c r="F19" i="9"/>
  <c r="F15" i="9"/>
  <c r="F159" i="10"/>
  <c r="G159" i="10"/>
  <c r="F158" i="10"/>
  <c r="G158" i="10"/>
  <c r="F157" i="10"/>
  <c r="G157" i="10"/>
  <c r="I92" i="7"/>
  <c r="T17" i="7"/>
  <c r="I15" i="5"/>
  <c r="F55" i="10"/>
  <c r="F56" i="10"/>
  <c r="F57" i="10"/>
  <c r="F58" i="10"/>
  <c r="F59" i="10"/>
  <c r="F60" i="10"/>
  <c r="F61" i="10"/>
  <c r="F62" i="10"/>
  <c r="F63" i="10"/>
  <c r="F64" i="10"/>
  <c r="F65" i="10"/>
  <c r="F66" i="10"/>
  <c r="F68" i="10"/>
  <c r="F69" i="10"/>
  <c r="F70" i="10"/>
  <c r="F71" i="10"/>
  <c r="F72" i="10"/>
  <c r="F73" i="10"/>
  <c r="F75" i="10"/>
  <c r="F76" i="10"/>
  <c r="F81" i="10"/>
  <c r="F82" i="10"/>
  <c r="F83" i="10"/>
  <c r="F84" i="10"/>
  <c r="F85" i="10"/>
  <c r="F86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8" i="10"/>
  <c r="F109" i="10"/>
  <c r="F110" i="10"/>
  <c r="F111" i="10"/>
  <c r="F51" i="10"/>
  <c r="F50" i="10"/>
  <c r="F46" i="10"/>
  <c r="F45" i="10"/>
  <c r="F41" i="10"/>
  <c r="F40" i="10"/>
  <c r="F39" i="10"/>
  <c r="F38" i="10"/>
  <c r="F37" i="10"/>
  <c r="F36" i="10"/>
  <c r="F35" i="10"/>
  <c r="F31" i="10"/>
  <c r="F27" i="10"/>
  <c r="F26" i="10"/>
  <c r="F25" i="10"/>
  <c r="F24" i="10"/>
  <c r="F23" i="10"/>
  <c r="F19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9" i="10"/>
  <c r="F150" i="10"/>
  <c r="F151" i="10"/>
  <c r="F152" i="10"/>
  <c r="F161" i="10"/>
  <c r="F162" i="10"/>
  <c r="F163" i="10"/>
  <c r="F165" i="10"/>
  <c r="F166" i="10"/>
  <c r="F167" i="10"/>
  <c r="F168" i="10"/>
  <c r="F173" i="10"/>
  <c r="F174" i="10"/>
  <c r="F175" i="10"/>
  <c r="F176" i="10"/>
  <c r="F177" i="10"/>
  <c r="F178" i="10"/>
  <c r="F183" i="10"/>
  <c r="F184" i="10"/>
  <c r="F185" i="10"/>
  <c r="F186" i="10"/>
  <c r="F187" i="10"/>
  <c r="F188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7" i="10"/>
  <c r="F278" i="10"/>
  <c r="F279" i="10"/>
  <c r="F280" i="10"/>
  <c r="F285" i="10"/>
  <c r="F286" i="10"/>
  <c r="F287" i="10"/>
  <c r="F294" i="10"/>
  <c r="F298" i="10"/>
  <c r="F299" i="10"/>
  <c r="F300" i="10"/>
  <c r="F305" i="10"/>
  <c r="F306" i="10"/>
  <c r="F307" i="10"/>
  <c r="F308" i="10"/>
  <c r="F309" i="10"/>
  <c r="F310" i="10"/>
  <c r="F311" i="10"/>
  <c r="F312" i="10"/>
  <c r="F317" i="10"/>
  <c r="F318" i="10"/>
  <c r="F319" i="10"/>
  <c r="F320" i="10"/>
  <c r="F321" i="10"/>
  <c r="F322" i="10"/>
  <c r="F327" i="10"/>
  <c r="F328" i="10"/>
  <c r="F329" i="10"/>
  <c r="F330" i="10"/>
  <c r="F331" i="10"/>
  <c r="F332" i="10"/>
  <c r="F338" i="10"/>
  <c r="F339" i="10"/>
  <c r="F340" i="10"/>
  <c r="F341" i="10"/>
  <c r="F342" i="10"/>
  <c r="F343" i="10"/>
  <c r="F344" i="10"/>
  <c r="F345" i="10"/>
  <c r="F346" i="10"/>
  <c r="F347" i="10"/>
  <c r="F348" i="10"/>
  <c r="F349" i="10"/>
  <c r="F352" i="10"/>
  <c r="F353" i="10"/>
  <c r="F354" i="10"/>
  <c r="F355" i="10"/>
  <c r="F356" i="10"/>
  <c r="F357" i="10"/>
  <c r="F358" i="10"/>
  <c r="F359" i="10"/>
  <c r="F360" i="10"/>
  <c r="F361" i="10"/>
  <c r="F362" i="10"/>
  <c r="F365" i="10"/>
  <c r="F366" i="10"/>
  <c r="F370" i="10"/>
  <c r="F371" i="10"/>
  <c r="F375" i="10"/>
  <c r="F379" i="10"/>
  <c r="F380" i="10"/>
  <c r="F384" i="10"/>
  <c r="F385" i="10"/>
  <c r="F389" i="10"/>
  <c r="F393" i="10"/>
  <c r="F397" i="10"/>
  <c r="F398" i="10"/>
  <c r="F402" i="10"/>
  <c r="F406" i="10"/>
  <c r="F410" i="10"/>
  <c r="F414" i="10"/>
  <c r="F418" i="10"/>
  <c r="F429" i="10"/>
  <c r="F430" i="10"/>
  <c r="F431" i="10"/>
  <c r="F432" i="10"/>
  <c r="F433" i="10"/>
  <c r="T313" i="7"/>
  <c r="S313" i="7"/>
  <c r="R313" i="7"/>
  <c r="Q313" i="7"/>
  <c r="P313" i="7"/>
  <c r="O313" i="7"/>
  <c r="N313" i="7"/>
  <c r="M313" i="7"/>
  <c r="L313" i="7"/>
  <c r="J433" i="7"/>
  <c r="X433" i="7"/>
  <c r="J432" i="7"/>
  <c r="X432" i="7"/>
  <c r="J431" i="7"/>
  <c r="X431" i="7"/>
  <c r="J430" i="7"/>
  <c r="X430" i="7"/>
  <c r="J429" i="7"/>
  <c r="X429" i="7"/>
  <c r="X428" i="7"/>
  <c r="X427" i="7"/>
  <c r="X426" i="7"/>
  <c r="X425" i="7"/>
  <c r="X424" i="7"/>
  <c r="X423" i="7"/>
  <c r="J422" i="7"/>
  <c r="X422" i="7"/>
  <c r="X421" i="7"/>
  <c r="X420" i="7"/>
  <c r="X419" i="7"/>
  <c r="J418" i="7"/>
  <c r="X418" i="7"/>
  <c r="X417" i="7"/>
  <c r="X416" i="7"/>
  <c r="X415" i="7"/>
  <c r="J414" i="7"/>
  <c r="X414" i="7"/>
  <c r="X413" i="7"/>
  <c r="X412" i="7"/>
  <c r="X411" i="7"/>
  <c r="J410" i="7"/>
  <c r="X410" i="7"/>
  <c r="X409" i="7"/>
  <c r="X408" i="7"/>
  <c r="X407" i="7"/>
  <c r="J406" i="7"/>
  <c r="X406" i="7"/>
  <c r="X405" i="7"/>
  <c r="X404" i="7"/>
  <c r="X403" i="7"/>
  <c r="J402" i="7"/>
  <c r="X402" i="7"/>
  <c r="X401" i="7"/>
  <c r="X400" i="7"/>
  <c r="X399" i="7"/>
  <c r="J398" i="7"/>
  <c r="X398" i="7"/>
  <c r="J397" i="7"/>
  <c r="X397" i="7"/>
  <c r="X396" i="7"/>
  <c r="X395" i="7"/>
  <c r="X394" i="7"/>
  <c r="J393" i="7"/>
  <c r="X393" i="7"/>
  <c r="X392" i="7"/>
  <c r="X391" i="7"/>
  <c r="X390" i="7"/>
  <c r="J389" i="7"/>
  <c r="X389" i="7"/>
  <c r="X388" i="7"/>
  <c r="X387" i="7"/>
  <c r="X386" i="7"/>
  <c r="J385" i="7"/>
  <c r="X385" i="7"/>
  <c r="J384" i="7"/>
  <c r="X384" i="7"/>
  <c r="X383" i="7"/>
  <c r="X382" i="7"/>
  <c r="X381" i="7"/>
  <c r="J380" i="7"/>
  <c r="X380" i="7"/>
  <c r="J379" i="7"/>
  <c r="X379" i="7"/>
  <c r="X378" i="7"/>
  <c r="X377" i="7"/>
  <c r="X376" i="7"/>
  <c r="J375" i="7"/>
  <c r="X375" i="7"/>
  <c r="X374" i="7"/>
  <c r="X373" i="7"/>
  <c r="X372" i="7"/>
  <c r="J371" i="7"/>
  <c r="X371" i="7"/>
  <c r="J370" i="7"/>
  <c r="X370" i="7"/>
  <c r="X369" i="7"/>
  <c r="X368" i="7"/>
  <c r="X367" i="7"/>
  <c r="J366" i="7"/>
  <c r="X366" i="7"/>
  <c r="J365" i="7"/>
  <c r="X365" i="7"/>
  <c r="X364" i="7"/>
  <c r="X363" i="7"/>
  <c r="J362" i="7"/>
  <c r="X362" i="7"/>
  <c r="J361" i="7"/>
  <c r="X361" i="7"/>
  <c r="J360" i="7"/>
  <c r="X360" i="7"/>
  <c r="J359" i="7"/>
  <c r="X359" i="7"/>
  <c r="J358" i="7"/>
  <c r="X358" i="7"/>
  <c r="J357" i="7"/>
  <c r="X357" i="7"/>
  <c r="J356" i="7"/>
  <c r="X356" i="7"/>
  <c r="J355" i="7"/>
  <c r="X355" i="7"/>
  <c r="J354" i="7"/>
  <c r="X354" i="7"/>
  <c r="J353" i="7"/>
  <c r="X353" i="7"/>
  <c r="J352" i="7"/>
  <c r="X352" i="7"/>
  <c r="X351" i="7"/>
  <c r="X350" i="7"/>
  <c r="J349" i="7"/>
  <c r="X349" i="7"/>
  <c r="J348" i="7"/>
  <c r="X348" i="7"/>
  <c r="J347" i="7"/>
  <c r="X347" i="7"/>
  <c r="J346" i="7"/>
  <c r="X346" i="7"/>
  <c r="J345" i="7"/>
  <c r="X345" i="7"/>
  <c r="J344" i="7"/>
  <c r="X344" i="7"/>
  <c r="J343" i="7"/>
  <c r="X343" i="7"/>
  <c r="J342" i="7"/>
  <c r="X342" i="7"/>
  <c r="J341" i="7"/>
  <c r="X341" i="7"/>
  <c r="J340" i="7"/>
  <c r="X340" i="7"/>
  <c r="J339" i="7"/>
  <c r="X339" i="7"/>
  <c r="J338" i="7"/>
  <c r="X338" i="7"/>
  <c r="X337" i="7"/>
  <c r="X336" i="7"/>
  <c r="X335" i="7"/>
  <c r="X334" i="7"/>
  <c r="X333" i="7"/>
  <c r="J332" i="7"/>
  <c r="X332" i="7"/>
  <c r="J331" i="7"/>
  <c r="X331" i="7"/>
  <c r="J330" i="7"/>
  <c r="X330" i="7"/>
  <c r="J329" i="7"/>
  <c r="X329" i="7"/>
  <c r="J328" i="7"/>
  <c r="X328" i="7"/>
  <c r="J327" i="7"/>
  <c r="X327" i="7"/>
  <c r="X326" i="7"/>
  <c r="X325" i="7"/>
  <c r="X324" i="7"/>
  <c r="X323" i="7"/>
  <c r="J322" i="7"/>
  <c r="X322" i="7"/>
  <c r="J321" i="7"/>
  <c r="X321" i="7"/>
  <c r="J320" i="7"/>
  <c r="X320" i="7"/>
  <c r="J319" i="7"/>
  <c r="X319" i="7"/>
  <c r="J318" i="7"/>
  <c r="X318" i="7"/>
  <c r="J317" i="7"/>
  <c r="X317" i="7"/>
  <c r="X316" i="7"/>
  <c r="X315" i="7"/>
  <c r="X314" i="7"/>
  <c r="X313" i="7"/>
  <c r="J312" i="7"/>
  <c r="X312" i="7"/>
  <c r="J311" i="7"/>
  <c r="X311" i="7"/>
  <c r="J310" i="7"/>
  <c r="X310" i="7"/>
  <c r="J309" i="7"/>
  <c r="X309" i="7"/>
  <c r="J308" i="7"/>
  <c r="X308" i="7"/>
  <c r="J307" i="7"/>
  <c r="X307" i="7"/>
  <c r="J306" i="7"/>
  <c r="X306" i="7"/>
  <c r="J305" i="7"/>
  <c r="X305" i="7"/>
  <c r="X304" i="7"/>
  <c r="X303" i="7"/>
  <c r="X302" i="7"/>
  <c r="X301" i="7"/>
  <c r="J300" i="7"/>
  <c r="X300" i="7"/>
  <c r="J299" i="7"/>
  <c r="X299" i="7"/>
  <c r="J298" i="7"/>
  <c r="X298" i="7"/>
  <c r="X297" i="7"/>
  <c r="X296" i="7"/>
  <c r="X295" i="7"/>
  <c r="J294" i="7"/>
  <c r="X294" i="7"/>
  <c r="X293" i="7"/>
  <c r="X292" i="7"/>
  <c r="X291" i="7"/>
  <c r="X290" i="7"/>
  <c r="X289" i="7"/>
  <c r="X288" i="7"/>
  <c r="J287" i="7"/>
  <c r="X287" i="7"/>
  <c r="J286" i="7"/>
  <c r="X286" i="7"/>
  <c r="J285" i="7"/>
  <c r="X285" i="7"/>
  <c r="X284" i="7"/>
  <c r="X283" i="7"/>
  <c r="X282" i="7"/>
  <c r="X281" i="7"/>
  <c r="J280" i="7"/>
  <c r="X280" i="7"/>
  <c r="J279" i="7"/>
  <c r="X279" i="7"/>
  <c r="J278" i="7"/>
  <c r="X278" i="7"/>
  <c r="J277" i="7"/>
  <c r="X277" i="7"/>
  <c r="X276" i="7"/>
  <c r="J275" i="7"/>
  <c r="X275" i="7"/>
  <c r="J274" i="7"/>
  <c r="X274" i="7"/>
  <c r="J273" i="7"/>
  <c r="X273" i="7"/>
  <c r="J272" i="7"/>
  <c r="X272" i="7"/>
  <c r="J271" i="7"/>
  <c r="X271" i="7"/>
  <c r="J270" i="7"/>
  <c r="X270" i="7"/>
  <c r="J269" i="7"/>
  <c r="X269" i="7"/>
  <c r="J268" i="7"/>
  <c r="X268" i="7"/>
  <c r="J267" i="7"/>
  <c r="X267" i="7"/>
  <c r="J266" i="7"/>
  <c r="X266" i="7"/>
  <c r="J265" i="7"/>
  <c r="X265" i="7"/>
  <c r="J264" i="7"/>
  <c r="X264" i="7"/>
  <c r="J263" i="7"/>
  <c r="X263" i="7"/>
  <c r="J262" i="7"/>
  <c r="X262" i="7"/>
  <c r="J261" i="7"/>
  <c r="X261" i="7"/>
  <c r="J260" i="7"/>
  <c r="X260" i="7"/>
  <c r="J259" i="7"/>
  <c r="X259" i="7"/>
  <c r="J258" i="7"/>
  <c r="X258" i="7"/>
  <c r="J257" i="7"/>
  <c r="X257" i="7"/>
  <c r="J256" i="7"/>
  <c r="X256" i="7"/>
  <c r="J255" i="7"/>
  <c r="X255" i="7"/>
  <c r="J254" i="7"/>
  <c r="X254" i="7"/>
  <c r="J253" i="7"/>
  <c r="X253" i="7"/>
  <c r="J252" i="7"/>
  <c r="X252" i="7"/>
  <c r="J251" i="7"/>
  <c r="X251" i="7"/>
  <c r="J250" i="7"/>
  <c r="X250" i="7"/>
  <c r="J249" i="7"/>
  <c r="X249" i="7"/>
  <c r="J248" i="7"/>
  <c r="X248" i="7"/>
  <c r="J247" i="7"/>
  <c r="X247" i="7"/>
  <c r="J246" i="7"/>
  <c r="X246" i="7"/>
  <c r="X245" i="7"/>
  <c r="J244" i="7"/>
  <c r="X244" i="7"/>
  <c r="J243" i="7"/>
  <c r="X243" i="7"/>
  <c r="J242" i="7"/>
  <c r="X242" i="7"/>
  <c r="J241" i="7"/>
  <c r="X241" i="7"/>
  <c r="J240" i="7"/>
  <c r="X240" i="7"/>
  <c r="J239" i="7"/>
  <c r="X239" i="7"/>
  <c r="J238" i="7"/>
  <c r="X238" i="7"/>
  <c r="J237" i="7"/>
  <c r="X237" i="7"/>
  <c r="J236" i="7"/>
  <c r="X236" i="7"/>
  <c r="J235" i="7"/>
  <c r="X235" i="7"/>
  <c r="J234" i="7"/>
  <c r="X234" i="7"/>
  <c r="J233" i="7"/>
  <c r="X233" i="7"/>
  <c r="J232" i="7"/>
  <c r="X232" i="7"/>
  <c r="J231" i="7"/>
  <c r="X231" i="7"/>
  <c r="J230" i="7"/>
  <c r="X230" i="7"/>
  <c r="J229" i="7"/>
  <c r="X229" i="7"/>
  <c r="J228" i="7"/>
  <c r="X228" i="7"/>
  <c r="J227" i="7"/>
  <c r="X227" i="7"/>
  <c r="J226" i="7"/>
  <c r="X226" i="7"/>
  <c r="J225" i="7"/>
  <c r="X225" i="7"/>
  <c r="J224" i="7"/>
  <c r="X224" i="7"/>
  <c r="J223" i="7"/>
  <c r="X223" i="7"/>
  <c r="J222" i="7"/>
  <c r="X222" i="7"/>
  <c r="J221" i="7"/>
  <c r="X221" i="7"/>
  <c r="J220" i="7"/>
  <c r="X220" i="7"/>
  <c r="J219" i="7"/>
  <c r="X219" i="7"/>
  <c r="J218" i="7"/>
  <c r="X218" i="7"/>
  <c r="J217" i="7"/>
  <c r="X217" i="7"/>
  <c r="J216" i="7"/>
  <c r="X216" i="7"/>
  <c r="J215" i="7"/>
  <c r="X215" i="7"/>
  <c r="J214" i="7"/>
  <c r="X214" i="7"/>
  <c r="J213" i="7"/>
  <c r="X213" i="7"/>
  <c r="J212" i="7"/>
  <c r="X212" i="7"/>
  <c r="J211" i="7"/>
  <c r="X211" i="7"/>
  <c r="J210" i="7"/>
  <c r="X210" i="7"/>
  <c r="J209" i="7"/>
  <c r="X209" i="7"/>
  <c r="J208" i="7"/>
  <c r="X208" i="7"/>
  <c r="J207" i="7"/>
  <c r="X207" i="7"/>
  <c r="J206" i="7"/>
  <c r="X206" i="7"/>
  <c r="J205" i="7"/>
  <c r="X205" i="7"/>
  <c r="J204" i="7"/>
  <c r="X204" i="7"/>
  <c r="J203" i="7"/>
  <c r="X203" i="7"/>
  <c r="J202" i="7"/>
  <c r="X202" i="7"/>
  <c r="J201" i="7"/>
  <c r="X201" i="7"/>
  <c r="J200" i="7"/>
  <c r="X200" i="7"/>
  <c r="J199" i="7"/>
  <c r="X199" i="7"/>
  <c r="J198" i="7"/>
  <c r="X198" i="7"/>
  <c r="J197" i="7"/>
  <c r="X197" i="7"/>
  <c r="J196" i="7"/>
  <c r="X196" i="7"/>
  <c r="J195" i="7"/>
  <c r="X195" i="7"/>
  <c r="J194" i="7"/>
  <c r="X194" i="7"/>
  <c r="J193" i="7"/>
  <c r="X193" i="7"/>
  <c r="X192" i="7"/>
  <c r="X191" i="7"/>
  <c r="X190" i="7"/>
  <c r="X189" i="7"/>
  <c r="J188" i="7"/>
  <c r="X188" i="7"/>
  <c r="J187" i="7"/>
  <c r="X187" i="7"/>
  <c r="J186" i="7"/>
  <c r="X186" i="7"/>
  <c r="J185" i="7"/>
  <c r="X185" i="7"/>
  <c r="J184" i="7"/>
  <c r="X184" i="7"/>
  <c r="J183" i="7"/>
  <c r="X183" i="7"/>
  <c r="X182" i="7"/>
  <c r="X181" i="7"/>
  <c r="X180" i="7"/>
  <c r="X179" i="7"/>
  <c r="J178" i="7"/>
  <c r="X178" i="7"/>
  <c r="J177" i="7"/>
  <c r="X177" i="7"/>
  <c r="J176" i="7"/>
  <c r="X176" i="7"/>
  <c r="J175" i="7"/>
  <c r="X175" i="7"/>
  <c r="J174" i="7"/>
  <c r="X174" i="7"/>
  <c r="J173" i="7"/>
  <c r="X173" i="7"/>
  <c r="X172" i="7"/>
  <c r="X171" i="7"/>
  <c r="X170" i="7"/>
  <c r="X169" i="7"/>
  <c r="J168" i="7"/>
  <c r="X168" i="7"/>
  <c r="J167" i="7"/>
  <c r="X167" i="7"/>
  <c r="J166" i="7"/>
  <c r="X166" i="7"/>
  <c r="J165" i="7"/>
  <c r="X165" i="7"/>
  <c r="X164" i="7"/>
  <c r="J163" i="7"/>
  <c r="X163" i="7"/>
  <c r="J162" i="7"/>
  <c r="X162" i="7"/>
  <c r="J161" i="7"/>
  <c r="X161" i="7"/>
  <c r="X160" i="7"/>
  <c r="J159" i="7"/>
  <c r="X159" i="7"/>
  <c r="J158" i="7"/>
  <c r="X158" i="7"/>
  <c r="J157" i="7"/>
  <c r="X157" i="7"/>
  <c r="X156" i="7"/>
  <c r="X155" i="7"/>
  <c r="X154" i="7"/>
  <c r="X153" i="7"/>
  <c r="J152" i="7"/>
  <c r="X152" i="7"/>
  <c r="J151" i="7"/>
  <c r="X151" i="7"/>
  <c r="J150" i="7"/>
  <c r="X150" i="7"/>
  <c r="J149" i="7"/>
  <c r="X149" i="7"/>
  <c r="X148" i="7"/>
  <c r="J147" i="7"/>
  <c r="X147" i="7"/>
  <c r="J146" i="7"/>
  <c r="X146" i="7"/>
  <c r="J145" i="7"/>
  <c r="X145" i="7"/>
  <c r="J144" i="7"/>
  <c r="X144" i="7"/>
  <c r="J143" i="7"/>
  <c r="X143" i="7"/>
  <c r="J142" i="7"/>
  <c r="X142" i="7"/>
  <c r="J141" i="7"/>
  <c r="X141" i="7"/>
  <c r="J140" i="7"/>
  <c r="X140" i="7"/>
  <c r="J139" i="7"/>
  <c r="X139" i="7"/>
  <c r="J138" i="7"/>
  <c r="X138" i="7"/>
  <c r="J137" i="7"/>
  <c r="X137" i="7"/>
  <c r="J136" i="7"/>
  <c r="X136" i="7"/>
  <c r="J135" i="7"/>
  <c r="X135" i="7"/>
  <c r="J134" i="7"/>
  <c r="X134" i="7"/>
  <c r="X133" i="7"/>
  <c r="J132" i="7"/>
  <c r="X132" i="7"/>
  <c r="J131" i="7"/>
  <c r="X131" i="7"/>
  <c r="J130" i="7"/>
  <c r="X130" i="7"/>
  <c r="J129" i="7"/>
  <c r="X129" i="7"/>
  <c r="J128" i="7"/>
  <c r="X128" i="7"/>
  <c r="J127" i="7"/>
  <c r="X127" i="7"/>
  <c r="J126" i="7"/>
  <c r="X126" i="7"/>
  <c r="J125" i="7"/>
  <c r="X125" i="7"/>
  <c r="J124" i="7"/>
  <c r="X124" i="7"/>
  <c r="J123" i="7"/>
  <c r="X123" i="7"/>
  <c r="J122" i="7"/>
  <c r="X122" i="7"/>
  <c r="J121" i="7"/>
  <c r="X121" i="7"/>
  <c r="J120" i="7"/>
  <c r="X120" i="7"/>
  <c r="J119" i="7"/>
  <c r="X119" i="7"/>
  <c r="J118" i="7"/>
  <c r="X118" i="7"/>
  <c r="J117" i="7"/>
  <c r="X117" i="7"/>
  <c r="J116" i="7"/>
  <c r="X116" i="7"/>
  <c r="X115" i="7"/>
  <c r="X114" i="7"/>
  <c r="X113" i="7"/>
  <c r="X112" i="7"/>
  <c r="J111" i="7"/>
  <c r="X111" i="7"/>
  <c r="J110" i="7"/>
  <c r="X110" i="7"/>
  <c r="J109" i="7"/>
  <c r="X109" i="7"/>
  <c r="J108" i="7"/>
  <c r="X108" i="7"/>
  <c r="X107" i="7"/>
  <c r="J106" i="7"/>
  <c r="X106" i="7"/>
  <c r="J105" i="7"/>
  <c r="X105" i="7"/>
  <c r="J104" i="7"/>
  <c r="X104" i="7"/>
  <c r="J103" i="7"/>
  <c r="X103" i="7"/>
  <c r="J102" i="7"/>
  <c r="X102" i="7"/>
  <c r="J101" i="7"/>
  <c r="X101" i="7"/>
  <c r="J100" i="7"/>
  <c r="X100" i="7"/>
  <c r="J99" i="7"/>
  <c r="X99" i="7"/>
  <c r="J98" i="7"/>
  <c r="X98" i="7"/>
  <c r="J97" i="7"/>
  <c r="X97" i="7"/>
  <c r="J96" i="7"/>
  <c r="X96" i="7"/>
  <c r="J95" i="7"/>
  <c r="X95" i="7"/>
  <c r="J94" i="7"/>
  <c r="X94" i="7"/>
  <c r="J93" i="7"/>
  <c r="X93" i="7"/>
  <c r="J92" i="7"/>
  <c r="X92" i="7"/>
  <c r="J91" i="7"/>
  <c r="X91" i="7"/>
  <c r="J90" i="7"/>
  <c r="X90" i="7"/>
  <c r="J89" i="7"/>
  <c r="X89" i="7"/>
  <c r="J88" i="7"/>
  <c r="X88" i="7"/>
  <c r="X87" i="7"/>
  <c r="J86" i="7"/>
  <c r="X86" i="7"/>
  <c r="J85" i="7"/>
  <c r="X85" i="7"/>
  <c r="J84" i="7"/>
  <c r="X84" i="7"/>
  <c r="J83" i="7"/>
  <c r="X83" i="7"/>
  <c r="J82" i="7"/>
  <c r="X82" i="7"/>
  <c r="J81" i="7"/>
  <c r="X81" i="7"/>
  <c r="X80" i="7"/>
  <c r="X79" i="7"/>
  <c r="X78" i="7"/>
  <c r="X77" i="7"/>
  <c r="J76" i="7"/>
  <c r="X76" i="7"/>
  <c r="J75" i="7"/>
  <c r="X75" i="7"/>
  <c r="X74" i="7"/>
  <c r="J73" i="7"/>
  <c r="X73" i="7"/>
  <c r="J72" i="7"/>
  <c r="X72" i="7"/>
  <c r="J71" i="7"/>
  <c r="X71" i="7"/>
  <c r="J70" i="7"/>
  <c r="X70" i="7"/>
  <c r="J69" i="7"/>
  <c r="X69" i="7"/>
  <c r="J68" i="7"/>
  <c r="X68" i="7"/>
  <c r="X67" i="7"/>
  <c r="J66" i="7"/>
  <c r="X66" i="7"/>
  <c r="J65" i="7"/>
  <c r="X65" i="7"/>
  <c r="J64" i="7"/>
  <c r="X64" i="7"/>
  <c r="J63" i="7"/>
  <c r="X63" i="7"/>
  <c r="J62" i="7"/>
  <c r="X62" i="7"/>
  <c r="J61" i="7"/>
  <c r="X61" i="7"/>
  <c r="J60" i="7"/>
  <c r="X60" i="7"/>
  <c r="J59" i="7"/>
  <c r="X59" i="7"/>
  <c r="J58" i="7"/>
  <c r="X58" i="7"/>
  <c r="J57" i="7"/>
  <c r="X57" i="7"/>
  <c r="J56" i="7"/>
  <c r="X56" i="7"/>
  <c r="J55" i="7"/>
  <c r="X55" i="7"/>
  <c r="X54" i="7"/>
  <c r="X53" i="7"/>
  <c r="X52" i="7"/>
  <c r="J51" i="7"/>
  <c r="X51" i="7"/>
  <c r="J50" i="7"/>
  <c r="X50" i="7"/>
  <c r="X49" i="7"/>
  <c r="X48" i="7"/>
  <c r="X47" i="7"/>
  <c r="J46" i="7"/>
  <c r="X46" i="7"/>
  <c r="J45" i="7"/>
  <c r="X45" i="7"/>
  <c r="X44" i="7"/>
  <c r="X43" i="7"/>
  <c r="X42" i="7"/>
  <c r="J41" i="7"/>
  <c r="X41" i="7"/>
  <c r="J40" i="7"/>
  <c r="X40" i="7"/>
  <c r="J39" i="7"/>
  <c r="X39" i="7"/>
  <c r="J38" i="7"/>
  <c r="X38" i="7"/>
  <c r="J37" i="7"/>
  <c r="X37" i="7"/>
  <c r="J36" i="7"/>
  <c r="X36" i="7"/>
  <c r="J35" i="7"/>
  <c r="X35" i="7"/>
  <c r="X34" i="7"/>
  <c r="X33" i="7"/>
  <c r="X32" i="7"/>
  <c r="J31" i="7"/>
  <c r="X31" i="7"/>
  <c r="X30" i="7"/>
  <c r="X29" i="7"/>
  <c r="X28" i="7"/>
  <c r="J27" i="7"/>
  <c r="X27" i="7"/>
  <c r="J26" i="7"/>
  <c r="X26" i="7"/>
  <c r="J25" i="7"/>
  <c r="X25" i="7"/>
  <c r="J24" i="7"/>
  <c r="X24" i="7"/>
  <c r="J23" i="7"/>
  <c r="X23" i="7"/>
  <c r="X22" i="7"/>
  <c r="X21" i="7"/>
  <c r="X20" i="7"/>
  <c r="J19" i="7"/>
  <c r="X19" i="7"/>
  <c r="X18" i="7"/>
  <c r="X17" i="7"/>
  <c r="X16" i="7"/>
  <c r="J15" i="7"/>
  <c r="G9" i="5"/>
  <c r="G10" i="5"/>
  <c r="G429" i="5"/>
  <c r="H10" i="5"/>
  <c r="H429" i="5"/>
  <c r="I10" i="5"/>
  <c r="I11" i="5"/>
  <c r="I429" i="5"/>
  <c r="J10" i="5"/>
  <c r="J11" i="5"/>
  <c r="J429" i="5"/>
  <c r="P429" i="5"/>
  <c r="G428" i="5"/>
  <c r="H428" i="5"/>
  <c r="I428" i="5"/>
  <c r="J428" i="5"/>
  <c r="P428" i="5"/>
  <c r="G427" i="5"/>
  <c r="H427" i="5"/>
  <c r="I427" i="5"/>
  <c r="J427" i="5"/>
  <c r="P427" i="5"/>
  <c r="G426" i="5"/>
  <c r="H426" i="5"/>
  <c r="I426" i="5"/>
  <c r="J426" i="5"/>
  <c r="P426" i="5"/>
  <c r="G425" i="5"/>
  <c r="H425" i="5"/>
  <c r="I425" i="5"/>
  <c r="J425" i="5"/>
  <c r="P425" i="5"/>
  <c r="P422" i="5"/>
  <c r="P421" i="5"/>
  <c r="P420" i="5"/>
  <c r="P419" i="5"/>
  <c r="G418" i="5"/>
  <c r="H418" i="5"/>
  <c r="I418" i="5"/>
  <c r="J418" i="5"/>
  <c r="P418" i="5"/>
  <c r="P417" i="5"/>
  <c r="P416" i="5"/>
  <c r="P415" i="5"/>
  <c r="G414" i="5"/>
  <c r="H414" i="5"/>
  <c r="I414" i="5"/>
  <c r="J414" i="5"/>
  <c r="P414" i="5"/>
  <c r="P413" i="5"/>
  <c r="P412" i="5"/>
  <c r="P411" i="5"/>
  <c r="G410" i="5"/>
  <c r="H410" i="5"/>
  <c r="I410" i="5"/>
  <c r="J410" i="5"/>
  <c r="P410" i="5"/>
  <c r="P409" i="5"/>
  <c r="P408" i="5"/>
  <c r="P407" i="5"/>
  <c r="G406" i="5"/>
  <c r="H406" i="5"/>
  <c r="I406" i="5"/>
  <c r="J406" i="5"/>
  <c r="P406" i="5"/>
  <c r="P405" i="5"/>
  <c r="P404" i="5"/>
  <c r="P403" i="5"/>
  <c r="G402" i="5"/>
  <c r="H402" i="5"/>
  <c r="I402" i="5"/>
  <c r="J402" i="5"/>
  <c r="P402" i="5"/>
  <c r="P401" i="5"/>
  <c r="P400" i="5"/>
  <c r="P399" i="5"/>
  <c r="G398" i="5"/>
  <c r="H398" i="5"/>
  <c r="I398" i="5"/>
  <c r="J398" i="5"/>
  <c r="P398" i="5"/>
  <c r="P397" i="5"/>
  <c r="P396" i="5"/>
  <c r="P395" i="5"/>
  <c r="G394" i="5"/>
  <c r="H394" i="5"/>
  <c r="I394" i="5"/>
  <c r="J394" i="5"/>
  <c r="P394" i="5"/>
  <c r="G393" i="5"/>
  <c r="H393" i="5"/>
  <c r="I393" i="5"/>
  <c r="J393" i="5"/>
  <c r="P393" i="5"/>
  <c r="G392" i="5"/>
  <c r="H392" i="5"/>
  <c r="I392" i="5"/>
  <c r="J392" i="5"/>
  <c r="P392" i="5"/>
  <c r="G391" i="5"/>
  <c r="H391" i="5"/>
  <c r="I391" i="5"/>
  <c r="J391" i="5"/>
  <c r="P391" i="5"/>
  <c r="G390" i="5"/>
  <c r="H390" i="5"/>
  <c r="I390" i="5"/>
  <c r="J390" i="5"/>
  <c r="P390" i="5"/>
  <c r="G389" i="5"/>
  <c r="H389" i="5"/>
  <c r="I389" i="5"/>
  <c r="J389" i="5"/>
  <c r="P389" i="5"/>
  <c r="P388" i="5"/>
  <c r="P387" i="5"/>
  <c r="P386" i="5"/>
  <c r="G385" i="5"/>
  <c r="H385" i="5"/>
  <c r="I385" i="5"/>
  <c r="J385" i="5"/>
  <c r="P385" i="5"/>
  <c r="P384" i="5"/>
  <c r="P383" i="5"/>
  <c r="P382" i="5"/>
  <c r="G381" i="5"/>
  <c r="H381" i="5"/>
  <c r="I381" i="5"/>
  <c r="J381" i="5"/>
  <c r="P381" i="5"/>
  <c r="G380" i="5"/>
  <c r="H380" i="5"/>
  <c r="I380" i="5"/>
  <c r="J380" i="5"/>
  <c r="P380" i="5"/>
  <c r="G379" i="5"/>
  <c r="H379" i="5"/>
  <c r="I379" i="5"/>
  <c r="J379" i="5"/>
  <c r="P379" i="5"/>
  <c r="G378" i="5"/>
  <c r="H378" i="5"/>
  <c r="I378" i="5"/>
  <c r="J378" i="5"/>
  <c r="P378" i="5"/>
  <c r="G377" i="5"/>
  <c r="H377" i="5"/>
  <c r="I377" i="5"/>
  <c r="J377" i="5"/>
  <c r="P377" i="5"/>
  <c r="P376" i="5"/>
  <c r="P375" i="5"/>
  <c r="P374" i="5"/>
  <c r="G373" i="5"/>
  <c r="H373" i="5"/>
  <c r="I373" i="5"/>
  <c r="J373" i="5"/>
  <c r="P373" i="5"/>
  <c r="P372" i="5"/>
  <c r="P371" i="5"/>
  <c r="P370" i="5"/>
  <c r="G369" i="5"/>
  <c r="H369" i="5"/>
  <c r="I369" i="5"/>
  <c r="J369" i="5"/>
  <c r="P369" i="5"/>
  <c r="P368" i="5"/>
  <c r="P367" i="5"/>
  <c r="P366" i="5"/>
  <c r="G365" i="5"/>
  <c r="H365" i="5"/>
  <c r="I365" i="5"/>
  <c r="J365" i="5"/>
  <c r="P365" i="5"/>
  <c r="P364" i="5"/>
  <c r="P363" i="5"/>
  <c r="P362" i="5"/>
  <c r="G361" i="5"/>
  <c r="H361" i="5"/>
  <c r="I361" i="5"/>
  <c r="J361" i="5"/>
  <c r="P361" i="5"/>
  <c r="G360" i="5"/>
  <c r="H360" i="5"/>
  <c r="I360" i="5"/>
  <c r="J360" i="5"/>
  <c r="P360" i="5"/>
  <c r="P359" i="5"/>
  <c r="P358" i="5"/>
  <c r="P357" i="5"/>
  <c r="G356" i="5"/>
  <c r="H356" i="5"/>
  <c r="I356" i="5"/>
  <c r="J356" i="5"/>
  <c r="P356" i="5"/>
  <c r="P355" i="5"/>
  <c r="P354" i="5"/>
  <c r="P353" i="5"/>
  <c r="G352" i="5"/>
  <c r="H352" i="5"/>
  <c r="I352" i="5"/>
  <c r="J352" i="5"/>
  <c r="P352" i="5"/>
  <c r="P351" i="5"/>
  <c r="P350" i="5"/>
  <c r="P349" i="5"/>
  <c r="G348" i="5"/>
  <c r="H348" i="5"/>
  <c r="I348" i="5"/>
  <c r="J348" i="5"/>
  <c r="P348" i="5"/>
  <c r="G347" i="5"/>
  <c r="H347" i="5"/>
  <c r="I347" i="5"/>
  <c r="J347" i="5"/>
  <c r="P347" i="5"/>
  <c r="P346" i="5"/>
  <c r="P345" i="5"/>
  <c r="P344" i="5"/>
  <c r="G343" i="5"/>
  <c r="H343" i="5"/>
  <c r="I343" i="5"/>
  <c r="J343" i="5"/>
  <c r="P343" i="5"/>
  <c r="G342" i="5"/>
  <c r="H342" i="5"/>
  <c r="I342" i="5"/>
  <c r="J342" i="5"/>
  <c r="P342" i="5"/>
  <c r="P341" i="5"/>
  <c r="P340" i="5"/>
  <c r="P339" i="5"/>
  <c r="G338" i="5"/>
  <c r="H338" i="5"/>
  <c r="I338" i="5"/>
  <c r="J338" i="5"/>
  <c r="P338" i="5"/>
  <c r="P337" i="5"/>
  <c r="P336" i="5"/>
  <c r="P335" i="5"/>
  <c r="G334" i="5"/>
  <c r="H334" i="5"/>
  <c r="I334" i="5"/>
  <c r="J334" i="5"/>
  <c r="P334" i="5"/>
  <c r="P333" i="5"/>
  <c r="P332" i="5"/>
  <c r="P331" i="5"/>
  <c r="G330" i="5"/>
  <c r="H330" i="5"/>
  <c r="I330" i="5"/>
  <c r="J330" i="5"/>
  <c r="P330" i="5"/>
  <c r="G329" i="5"/>
  <c r="H329" i="5"/>
  <c r="I329" i="5"/>
  <c r="J329" i="5"/>
  <c r="P329" i="5"/>
  <c r="P328" i="5"/>
  <c r="P327" i="5"/>
  <c r="P326" i="5"/>
  <c r="G325" i="5"/>
  <c r="H325" i="5"/>
  <c r="I325" i="5"/>
  <c r="J325" i="5"/>
  <c r="P325" i="5"/>
  <c r="G324" i="5"/>
  <c r="H324" i="5"/>
  <c r="I324" i="5"/>
  <c r="J324" i="5"/>
  <c r="P324" i="5"/>
  <c r="P323" i="5"/>
  <c r="P322" i="5"/>
  <c r="G321" i="5"/>
  <c r="H321" i="5"/>
  <c r="I321" i="5"/>
  <c r="J321" i="5"/>
  <c r="P321" i="5"/>
  <c r="G320" i="5"/>
  <c r="H320" i="5"/>
  <c r="I320" i="5"/>
  <c r="J320" i="5"/>
  <c r="P320" i="5"/>
  <c r="G319" i="5"/>
  <c r="H319" i="5"/>
  <c r="I319" i="5"/>
  <c r="J319" i="5"/>
  <c r="P319" i="5"/>
  <c r="G318" i="5"/>
  <c r="H318" i="5"/>
  <c r="I318" i="5"/>
  <c r="J318" i="5"/>
  <c r="P318" i="5"/>
  <c r="G317" i="5"/>
  <c r="H317" i="5"/>
  <c r="I317" i="5"/>
  <c r="J317" i="5"/>
  <c r="P317" i="5"/>
  <c r="G316" i="5"/>
  <c r="H316" i="5"/>
  <c r="I316" i="5"/>
  <c r="J316" i="5"/>
  <c r="P316" i="5"/>
  <c r="G315" i="5"/>
  <c r="H315" i="5"/>
  <c r="I315" i="5"/>
  <c r="J315" i="5"/>
  <c r="P315" i="5"/>
  <c r="G314" i="5"/>
  <c r="H314" i="5"/>
  <c r="I314" i="5"/>
  <c r="J314" i="5"/>
  <c r="P314" i="5"/>
  <c r="G313" i="5"/>
  <c r="H313" i="5"/>
  <c r="I313" i="5"/>
  <c r="J313" i="5"/>
  <c r="P313" i="5"/>
  <c r="G312" i="5"/>
  <c r="H312" i="5"/>
  <c r="I312" i="5"/>
  <c r="J312" i="5"/>
  <c r="P312" i="5"/>
  <c r="G311" i="5"/>
  <c r="H311" i="5"/>
  <c r="I311" i="5"/>
  <c r="J311" i="5"/>
  <c r="P311" i="5"/>
  <c r="P310" i="5"/>
  <c r="P309" i="5"/>
  <c r="G308" i="5"/>
  <c r="H308" i="5"/>
  <c r="I308" i="5"/>
  <c r="J308" i="5"/>
  <c r="P308" i="5"/>
  <c r="G307" i="5"/>
  <c r="H307" i="5"/>
  <c r="I307" i="5"/>
  <c r="J307" i="5"/>
  <c r="P307" i="5"/>
  <c r="G306" i="5"/>
  <c r="H306" i="5"/>
  <c r="I306" i="5"/>
  <c r="J306" i="5"/>
  <c r="P306" i="5"/>
  <c r="G305" i="5"/>
  <c r="H305" i="5"/>
  <c r="I305" i="5"/>
  <c r="J305" i="5"/>
  <c r="P305" i="5"/>
  <c r="G304" i="5"/>
  <c r="H304" i="5"/>
  <c r="I304" i="5"/>
  <c r="J304" i="5"/>
  <c r="P304" i="5"/>
  <c r="G303" i="5"/>
  <c r="H303" i="5"/>
  <c r="I303" i="5"/>
  <c r="J303" i="5"/>
  <c r="P303" i="5"/>
  <c r="G302" i="5"/>
  <c r="H302" i="5"/>
  <c r="I302" i="5"/>
  <c r="J302" i="5"/>
  <c r="P302" i="5"/>
  <c r="G301" i="5"/>
  <c r="H301" i="5"/>
  <c r="I301" i="5"/>
  <c r="J301" i="5"/>
  <c r="P301" i="5"/>
  <c r="G300" i="5"/>
  <c r="H300" i="5"/>
  <c r="I300" i="5"/>
  <c r="J300" i="5"/>
  <c r="P300" i="5"/>
  <c r="G299" i="5"/>
  <c r="H299" i="5"/>
  <c r="I299" i="5"/>
  <c r="J299" i="5"/>
  <c r="P299" i="5"/>
  <c r="G298" i="5"/>
  <c r="H298" i="5"/>
  <c r="I298" i="5"/>
  <c r="J298" i="5"/>
  <c r="P298" i="5"/>
  <c r="G297" i="5"/>
  <c r="H297" i="5"/>
  <c r="I297" i="5"/>
  <c r="J297" i="5"/>
  <c r="P297" i="5"/>
  <c r="P296" i="5"/>
  <c r="P295" i="5"/>
  <c r="P294" i="5"/>
  <c r="P293" i="5"/>
  <c r="P292" i="5"/>
  <c r="G291" i="5"/>
  <c r="H291" i="5"/>
  <c r="I291" i="5"/>
  <c r="J291" i="5"/>
  <c r="P291" i="5"/>
  <c r="G290" i="5"/>
  <c r="H290" i="5"/>
  <c r="I290" i="5"/>
  <c r="J290" i="5"/>
  <c r="P290" i="5"/>
  <c r="G289" i="5"/>
  <c r="H289" i="5"/>
  <c r="I289" i="5"/>
  <c r="J289" i="5"/>
  <c r="P289" i="5"/>
  <c r="G288" i="5"/>
  <c r="H288" i="5"/>
  <c r="I288" i="5"/>
  <c r="J288" i="5"/>
  <c r="P288" i="5"/>
  <c r="G287" i="5"/>
  <c r="H287" i="5"/>
  <c r="I287" i="5"/>
  <c r="J287" i="5"/>
  <c r="P287" i="5"/>
  <c r="G286" i="5"/>
  <c r="H286" i="5"/>
  <c r="I286" i="5"/>
  <c r="J286" i="5"/>
  <c r="P286" i="5"/>
  <c r="P285" i="5"/>
  <c r="P284" i="5"/>
  <c r="P283" i="5"/>
  <c r="P282" i="5"/>
  <c r="G281" i="5"/>
  <c r="H281" i="5"/>
  <c r="I281" i="5"/>
  <c r="J281" i="5"/>
  <c r="P281" i="5"/>
  <c r="G280" i="5"/>
  <c r="H280" i="5"/>
  <c r="I280" i="5"/>
  <c r="J280" i="5"/>
  <c r="P280" i="5"/>
  <c r="G279" i="5"/>
  <c r="H279" i="5"/>
  <c r="I279" i="5"/>
  <c r="J279" i="5"/>
  <c r="P279" i="5"/>
  <c r="G278" i="5"/>
  <c r="H278" i="5"/>
  <c r="I278" i="5"/>
  <c r="J278" i="5"/>
  <c r="P278" i="5"/>
  <c r="G277" i="5"/>
  <c r="H277" i="5"/>
  <c r="I277" i="5"/>
  <c r="J277" i="5"/>
  <c r="P277" i="5"/>
  <c r="G276" i="5"/>
  <c r="H276" i="5"/>
  <c r="I276" i="5"/>
  <c r="J276" i="5"/>
  <c r="P276" i="5"/>
  <c r="P275" i="5"/>
  <c r="P274" i="5"/>
  <c r="P273" i="5"/>
  <c r="G272" i="5"/>
  <c r="H272" i="5"/>
  <c r="I272" i="5"/>
  <c r="J272" i="5"/>
  <c r="P272" i="5"/>
  <c r="G271" i="5"/>
  <c r="H271" i="5"/>
  <c r="I271" i="5"/>
  <c r="J271" i="5"/>
  <c r="P271" i="5"/>
  <c r="G270" i="5"/>
  <c r="H270" i="5"/>
  <c r="I270" i="5"/>
  <c r="J270" i="5"/>
  <c r="P270" i="5"/>
  <c r="G269" i="5"/>
  <c r="H269" i="5"/>
  <c r="I269" i="5"/>
  <c r="J269" i="5"/>
  <c r="P269" i="5"/>
  <c r="G268" i="5"/>
  <c r="H268" i="5"/>
  <c r="I268" i="5"/>
  <c r="J268" i="5"/>
  <c r="P268" i="5"/>
  <c r="G267" i="5"/>
  <c r="H267" i="5"/>
  <c r="I267" i="5"/>
  <c r="J267" i="5"/>
  <c r="P267" i="5"/>
  <c r="G266" i="5"/>
  <c r="H266" i="5"/>
  <c r="I266" i="5"/>
  <c r="J266" i="5"/>
  <c r="P266" i="5"/>
  <c r="G265" i="5"/>
  <c r="H265" i="5"/>
  <c r="I265" i="5"/>
  <c r="J265" i="5"/>
  <c r="P265" i="5"/>
  <c r="P264" i="5"/>
  <c r="P263" i="5"/>
  <c r="P262" i="5"/>
  <c r="P261" i="5"/>
  <c r="G260" i="5"/>
  <c r="H260" i="5"/>
  <c r="I260" i="5"/>
  <c r="J260" i="5"/>
  <c r="P260" i="5"/>
  <c r="G259" i="5"/>
  <c r="H259" i="5"/>
  <c r="I259" i="5"/>
  <c r="J259" i="5"/>
  <c r="P259" i="5"/>
  <c r="G258" i="5"/>
  <c r="H258" i="5"/>
  <c r="I258" i="5"/>
  <c r="J258" i="5"/>
  <c r="P258" i="5"/>
  <c r="P257" i="5"/>
  <c r="P256" i="5"/>
  <c r="P255" i="5"/>
  <c r="G254" i="5"/>
  <c r="H254" i="5"/>
  <c r="I254" i="5"/>
  <c r="J254" i="5"/>
  <c r="P254" i="5"/>
  <c r="P253" i="5"/>
  <c r="P252" i="5"/>
  <c r="P251" i="5"/>
  <c r="P250" i="5"/>
  <c r="P249" i="5"/>
  <c r="P248" i="5"/>
  <c r="G247" i="5"/>
  <c r="H247" i="5"/>
  <c r="I247" i="5"/>
  <c r="J247" i="5"/>
  <c r="P247" i="5"/>
  <c r="G246" i="5"/>
  <c r="H246" i="5"/>
  <c r="I246" i="5"/>
  <c r="J246" i="5"/>
  <c r="P246" i="5"/>
  <c r="G245" i="5"/>
  <c r="H245" i="5"/>
  <c r="I245" i="5"/>
  <c r="J245" i="5"/>
  <c r="P245" i="5"/>
  <c r="P244" i="5"/>
  <c r="P243" i="5"/>
  <c r="P242" i="5"/>
  <c r="P241" i="5"/>
  <c r="G240" i="5"/>
  <c r="H240" i="5"/>
  <c r="I240" i="5"/>
  <c r="J240" i="5"/>
  <c r="P240" i="5"/>
  <c r="G239" i="5"/>
  <c r="H239" i="5"/>
  <c r="I239" i="5"/>
  <c r="J239" i="5"/>
  <c r="P239" i="5"/>
  <c r="G238" i="5"/>
  <c r="H238" i="5"/>
  <c r="I238" i="5"/>
  <c r="J238" i="5"/>
  <c r="P238" i="5"/>
  <c r="G237" i="5"/>
  <c r="H237" i="5"/>
  <c r="I237" i="5"/>
  <c r="J237" i="5"/>
  <c r="P237" i="5"/>
  <c r="P236" i="5"/>
  <c r="G235" i="5"/>
  <c r="H235" i="5"/>
  <c r="I235" i="5"/>
  <c r="J235" i="5"/>
  <c r="P235" i="5"/>
  <c r="G234" i="5"/>
  <c r="H234" i="5"/>
  <c r="I234" i="5"/>
  <c r="J234" i="5"/>
  <c r="P234" i="5"/>
  <c r="G233" i="5"/>
  <c r="H233" i="5"/>
  <c r="I233" i="5"/>
  <c r="J233" i="5"/>
  <c r="P233" i="5"/>
  <c r="G232" i="5"/>
  <c r="H232" i="5"/>
  <c r="I232" i="5"/>
  <c r="J232" i="5"/>
  <c r="P232" i="5"/>
  <c r="G231" i="5"/>
  <c r="H231" i="5"/>
  <c r="I231" i="5"/>
  <c r="J231" i="5"/>
  <c r="P231" i="5"/>
  <c r="G230" i="5"/>
  <c r="H230" i="5"/>
  <c r="I230" i="5"/>
  <c r="J230" i="5"/>
  <c r="P230" i="5"/>
  <c r="G229" i="5"/>
  <c r="H229" i="5"/>
  <c r="I229" i="5"/>
  <c r="J229" i="5"/>
  <c r="P229" i="5"/>
  <c r="G228" i="5"/>
  <c r="H228" i="5"/>
  <c r="I228" i="5"/>
  <c r="J228" i="5"/>
  <c r="P228" i="5"/>
  <c r="G227" i="5"/>
  <c r="H227" i="5"/>
  <c r="I227" i="5"/>
  <c r="J227" i="5"/>
  <c r="P227" i="5"/>
  <c r="G226" i="5"/>
  <c r="H226" i="5"/>
  <c r="I226" i="5"/>
  <c r="J226" i="5"/>
  <c r="P226" i="5"/>
  <c r="G225" i="5"/>
  <c r="H225" i="5"/>
  <c r="I225" i="5"/>
  <c r="J225" i="5"/>
  <c r="P225" i="5"/>
  <c r="G224" i="5"/>
  <c r="H224" i="5"/>
  <c r="I224" i="5"/>
  <c r="J224" i="5"/>
  <c r="P224" i="5"/>
  <c r="G223" i="5"/>
  <c r="H223" i="5"/>
  <c r="I223" i="5"/>
  <c r="J223" i="5"/>
  <c r="P223" i="5"/>
  <c r="G222" i="5"/>
  <c r="H222" i="5"/>
  <c r="I222" i="5"/>
  <c r="J222" i="5"/>
  <c r="P222" i="5"/>
  <c r="G221" i="5"/>
  <c r="H221" i="5"/>
  <c r="I221" i="5"/>
  <c r="J221" i="5"/>
  <c r="P221" i="5"/>
  <c r="G220" i="5"/>
  <c r="H220" i="5"/>
  <c r="I220" i="5"/>
  <c r="J220" i="5"/>
  <c r="P220" i="5"/>
  <c r="G219" i="5"/>
  <c r="H219" i="5"/>
  <c r="I219" i="5"/>
  <c r="J219" i="5"/>
  <c r="P219" i="5"/>
  <c r="G218" i="5"/>
  <c r="H218" i="5"/>
  <c r="I218" i="5"/>
  <c r="J218" i="5"/>
  <c r="P218" i="5"/>
  <c r="G217" i="5"/>
  <c r="H217" i="5"/>
  <c r="I217" i="5"/>
  <c r="J217" i="5"/>
  <c r="P217" i="5"/>
  <c r="G216" i="5"/>
  <c r="H216" i="5"/>
  <c r="I216" i="5"/>
  <c r="J216" i="5"/>
  <c r="P216" i="5"/>
  <c r="G215" i="5"/>
  <c r="H215" i="5"/>
  <c r="I215" i="5"/>
  <c r="J215" i="5"/>
  <c r="P215" i="5"/>
  <c r="G214" i="5"/>
  <c r="H214" i="5"/>
  <c r="I214" i="5"/>
  <c r="J214" i="5"/>
  <c r="P214" i="5"/>
  <c r="G213" i="5"/>
  <c r="H213" i="5"/>
  <c r="I213" i="5"/>
  <c r="J213" i="5"/>
  <c r="P213" i="5"/>
  <c r="G212" i="5"/>
  <c r="H212" i="5"/>
  <c r="I212" i="5"/>
  <c r="J212" i="5"/>
  <c r="P212" i="5"/>
  <c r="G211" i="5"/>
  <c r="H211" i="5"/>
  <c r="I211" i="5"/>
  <c r="J211" i="5"/>
  <c r="P211" i="5"/>
  <c r="G210" i="5"/>
  <c r="H210" i="5"/>
  <c r="I210" i="5"/>
  <c r="J210" i="5"/>
  <c r="P210" i="5"/>
  <c r="G209" i="5"/>
  <c r="H209" i="5"/>
  <c r="I209" i="5"/>
  <c r="J209" i="5"/>
  <c r="P209" i="5"/>
  <c r="G208" i="5"/>
  <c r="H208" i="5"/>
  <c r="I208" i="5"/>
  <c r="J208" i="5"/>
  <c r="P208" i="5"/>
  <c r="G207" i="5"/>
  <c r="H207" i="5"/>
  <c r="I207" i="5"/>
  <c r="J207" i="5"/>
  <c r="P207" i="5"/>
  <c r="G206" i="5"/>
  <c r="H206" i="5"/>
  <c r="I206" i="5"/>
  <c r="J206" i="5"/>
  <c r="P206" i="5"/>
  <c r="P205" i="5"/>
  <c r="G204" i="5"/>
  <c r="H204" i="5"/>
  <c r="I204" i="5"/>
  <c r="J204" i="5"/>
  <c r="P204" i="5"/>
  <c r="G203" i="5"/>
  <c r="H203" i="5"/>
  <c r="I203" i="5"/>
  <c r="J203" i="5"/>
  <c r="P203" i="5"/>
  <c r="G202" i="5"/>
  <c r="H202" i="5"/>
  <c r="I202" i="5"/>
  <c r="J202" i="5"/>
  <c r="P202" i="5"/>
  <c r="G201" i="5"/>
  <c r="H201" i="5"/>
  <c r="I201" i="5"/>
  <c r="J201" i="5"/>
  <c r="P201" i="5"/>
  <c r="G200" i="5"/>
  <c r="H200" i="5"/>
  <c r="I200" i="5"/>
  <c r="J200" i="5"/>
  <c r="P200" i="5"/>
  <c r="G199" i="5"/>
  <c r="H199" i="5"/>
  <c r="I199" i="5"/>
  <c r="J199" i="5"/>
  <c r="P199" i="5"/>
  <c r="G198" i="5"/>
  <c r="H198" i="5"/>
  <c r="I198" i="5"/>
  <c r="J198" i="5"/>
  <c r="P198" i="5"/>
  <c r="G197" i="5"/>
  <c r="H197" i="5"/>
  <c r="I197" i="5"/>
  <c r="J197" i="5"/>
  <c r="P197" i="5"/>
  <c r="G196" i="5"/>
  <c r="H196" i="5"/>
  <c r="I196" i="5"/>
  <c r="J196" i="5"/>
  <c r="P196" i="5"/>
  <c r="G195" i="5"/>
  <c r="H195" i="5"/>
  <c r="I195" i="5"/>
  <c r="J195" i="5"/>
  <c r="P195" i="5"/>
  <c r="G194" i="5"/>
  <c r="H194" i="5"/>
  <c r="I194" i="5"/>
  <c r="J194" i="5"/>
  <c r="P194" i="5"/>
  <c r="G193" i="5"/>
  <c r="H193" i="5"/>
  <c r="I193" i="5"/>
  <c r="J193" i="5"/>
  <c r="P193" i="5"/>
  <c r="G192" i="5"/>
  <c r="H192" i="5"/>
  <c r="I192" i="5"/>
  <c r="J192" i="5"/>
  <c r="P192" i="5"/>
  <c r="G191" i="5"/>
  <c r="H191" i="5"/>
  <c r="I191" i="5"/>
  <c r="J191" i="5"/>
  <c r="P191" i="5"/>
  <c r="G190" i="5"/>
  <c r="H190" i="5"/>
  <c r="I190" i="5"/>
  <c r="J190" i="5"/>
  <c r="P190" i="5"/>
  <c r="G189" i="5"/>
  <c r="H189" i="5"/>
  <c r="I189" i="5"/>
  <c r="J189" i="5"/>
  <c r="P189" i="5"/>
  <c r="G188" i="5"/>
  <c r="H188" i="5"/>
  <c r="I188" i="5"/>
  <c r="J188" i="5"/>
  <c r="P188" i="5"/>
  <c r="G187" i="5"/>
  <c r="H187" i="5"/>
  <c r="I187" i="5"/>
  <c r="J187" i="5"/>
  <c r="P187" i="5"/>
  <c r="G186" i="5"/>
  <c r="H186" i="5"/>
  <c r="I186" i="5"/>
  <c r="J186" i="5"/>
  <c r="P186" i="5"/>
  <c r="G185" i="5"/>
  <c r="H185" i="5"/>
  <c r="I185" i="5"/>
  <c r="J185" i="5"/>
  <c r="P185" i="5"/>
  <c r="G184" i="5"/>
  <c r="H184" i="5"/>
  <c r="I184" i="5"/>
  <c r="J184" i="5"/>
  <c r="P184" i="5"/>
  <c r="G183" i="5"/>
  <c r="H183" i="5"/>
  <c r="I183" i="5"/>
  <c r="J183" i="5"/>
  <c r="P183" i="5"/>
  <c r="G182" i="5"/>
  <c r="H182" i="5"/>
  <c r="I182" i="5"/>
  <c r="J182" i="5"/>
  <c r="P182" i="5"/>
  <c r="G181" i="5"/>
  <c r="H181" i="5"/>
  <c r="I181" i="5"/>
  <c r="J181" i="5"/>
  <c r="P181" i="5"/>
  <c r="G180" i="5"/>
  <c r="H180" i="5"/>
  <c r="I180" i="5"/>
  <c r="J180" i="5"/>
  <c r="P180" i="5"/>
  <c r="G179" i="5"/>
  <c r="H179" i="5"/>
  <c r="I179" i="5"/>
  <c r="J179" i="5"/>
  <c r="P179" i="5"/>
  <c r="G178" i="5"/>
  <c r="H178" i="5"/>
  <c r="I178" i="5"/>
  <c r="J178" i="5"/>
  <c r="P178" i="5"/>
  <c r="G177" i="5"/>
  <c r="H177" i="5"/>
  <c r="I177" i="5"/>
  <c r="J177" i="5"/>
  <c r="P177" i="5"/>
  <c r="G176" i="5"/>
  <c r="H176" i="5"/>
  <c r="I176" i="5"/>
  <c r="J176" i="5"/>
  <c r="P176" i="5"/>
  <c r="G175" i="5"/>
  <c r="H175" i="5"/>
  <c r="I175" i="5"/>
  <c r="J175" i="5"/>
  <c r="P175" i="5"/>
  <c r="G174" i="5"/>
  <c r="H174" i="5"/>
  <c r="I174" i="5"/>
  <c r="J174" i="5"/>
  <c r="P174" i="5"/>
  <c r="G173" i="5"/>
  <c r="H173" i="5"/>
  <c r="I173" i="5"/>
  <c r="J173" i="5"/>
  <c r="P173" i="5"/>
  <c r="G172" i="5"/>
  <c r="H172" i="5"/>
  <c r="I172" i="5"/>
  <c r="J172" i="5"/>
  <c r="P172" i="5"/>
  <c r="G171" i="5"/>
  <c r="H171" i="5"/>
  <c r="I171" i="5"/>
  <c r="J171" i="5"/>
  <c r="P171" i="5"/>
  <c r="G170" i="5"/>
  <c r="H170" i="5"/>
  <c r="I170" i="5"/>
  <c r="J170" i="5"/>
  <c r="P170" i="5"/>
  <c r="G169" i="5"/>
  <c r="H169" i="5"/>
  <c r="I169" i="5"/>
  <c r="J169" i="5"/>
  <c r="P169" i="5"/>
  <c r="G168" i="5"/>
  <c r="H168" i="5"/>
  <c r="I168" i="5"/>
  <c r="J168" i="5"/>
  <c r="P168" i="5"/>
  <c r="G167" i="5"/>
  <c r="H167" i="5"/>
  <c r="I167" i="5"/>
  <c r="J167" i="5"/>
  <c r="P167" i="5"/>
  <c r="G166" i="5"/>
  <c r="H166" i="5"/>
  <c r="I166" i="5"/>
  <c r="J166" i="5"/>
  <c r="P166" i="5"/>
  <c r="G165" i="5"/>
  <c r="H165" i="5"/>
  <c r="I165" i="5"/>
  <c r="J165" i="5"/>
  <c r="P165" i="5"/>
  <c r="G164" i="5"/>
  <c r="H164" i="5"/>
  <c r="I164" i="5"/>
  <c r="J164" i="5"/>
  <c r="P164" i="5"/>
  <c r="G163" i="5"/>
  <c r="H163" i="5"/>
  <c r="I163" i="5"/>
  <c r="J163" i="5"/>
  <c r="P163" i="5"/>
  <c r="G162" i="5"/>
  <c r="H162" i="5"/>
  <c r="I162" i="5"/>
  <c r="J162" i="5"/>
  <c r="P162" i="5"/>
  <c r="G161" i="5"/>
  <c r="H161" i="5"/>
  <c r="I161" i="5"/>
  <c r="J161" i="5"/>
  <c r="P161" i="5"/>
  <c r="G160" i="5"/>
  <c r="H160" i="5"/>
  <c r="I160" i="5"/>
  <c r="J160" i="5"/>
  <c r="P160" i="5"/>
  <c r="G159" i="5"/>
  <c r="H159" i="5"/>
  <c r="I159" i="5"/>
  <c r="J159" i="5"/>
  <c r="P159" i="5"/>
  <c r="G158" i="5"/>
  <c r="H158" i="5"/>
  <c r="I158" i="5"/>
  <c r="J158" i="5"/>
  <c r="P158" i="5"/>
  <c r="G157" i="5"/>
  <c r="H157" i="5"/>
  <c r="I157" i="5"/>
  <c r="J157" i="5"/>
  <c r="P157" i="5"/>
  <c r="G156" i="5"/>
  <c r="H156" i="5"/>
  <c r="I156" i="5"/>
  <c r="J156" i="5"/>
  <c r="P156" i="5"/>
  <c r="G155" i="5"/>
  <c r="H155" i="5"/>
  <c r="I155" i="5"/>
  <c r="J155" i="5"/>
  <c r="P155" i="5"/>
  <c r="G154" i="5"/>
  <c r="H154" i="5"/>
  <c r="I154" i="5"/>
  <c r="J154" i="5"/>
  <c r="P154" i="5"/>
  <c r="G153" i="5"/>
  <c r="H153" i="5"/>
  <c r="I153" i="5"/>
  <c r="J153" i="5"/>
  <c r="P153" i="5"/>
  <c r="P152" i="5"/>
  <c r="P151" i="5"/>
  <c r="P150" i="5"/>
  <c r="P149" i="5"/>
  <c r="G148" i="5"/>
  <c r="H148" i="5"/>
  <c r="I148" i="5"/>
  <c r="J148" i="5"/>
  <c r="P148" i="5"/>
  <c r="G147" i="5"/>
  <c r="H147" i="5"/>
  <c r="I147" i="5"/>
  <c r="J147" i="5"/>
  <c r="P147" i="5"/>
  <c r="G146" i="5"/>
  <c r="H146" i="5"/>
  <c r="I146" i="5"/>
  <c r="J146" i="5"/>
  <c r="P146" i="5"/>
  <c r="G145" i="5"/>
  <c r="H145" i="5"/>
  <c r="I145" i="5"/>
  <c r="J145" i="5"/>
  <c r="P145" i="5"/>
  <c r="G144" i="5"/>
  <c r="H144" i="5"/>
  <c r="I144" i="5"/>
  <c r="J144" i="5"/>
  <c r="P144" i="5"/>
  <c r="G143" i="5"/>
  <c r="H143" i="5"/>
  <c r="I143" i="5"/>
  <c r="J143" i="5"/>
  <c r="P143" i="5"/>
  <c r="P142" i="5"/>
  <c r="P141" i="5"/>
  <c r="P140" i="5"/>
  <c r="P139" i="5"/>
  <c r="G138" i="5"/>
  <c r="H138" i="5"/>
  <c r="I138" i="5"/>
  <c r="J138" i="5"/>
  <c r="P138" i="5"/>
  <c r="G137" i="5"/>
  <c r="H137" i="5"/>
  <c r="I137" i="5"/>
  <c r="J137" i="5"/>
  <c r="P137" i="5"/>
  <c r="G136" i="5"/>
  <c r="H136" i="5"/>
  <c r="I136" i="5"/>
  <c r="J136" i="5"/>
  <c r="P136" i="5"/>
  <c r="G135" i="5"/>
  <c r="H135" i="5"/>
  <c r="I135" i="5"/>
  <c r="J135" i="5"/>
  <c r="P135" i="5"/>
  <c r="G134" i="5"/>
  <c r="H134" i="5"/>
  <c r="I134" i="5"/>
  <c r="J134" i="5"/>
  <c r="P134" i="5"/>
  <c r="G133" i="5"/>
  <c r="H133" i="5"/>
  <c r="I133" i="5"/>
  <c r="J133" i="5"/>
  <c r="P133" i="5"/>
  <c r="P132" i="5"/>
  <c r="P131" i="5"/>
  <c r="P130" i="5"/>
  <c r="P129" i="5"/>
  <c r="G128" i="5"/>
  <c r="H128" i="5"/>
  <c r="I128" i="5"/>
  <c r="J128" i="5"/>
  <c r="P128" i="5"/>
  <c r="G127" i="5"/>
  <c r="H127" i="5"/>
  <c r="I127" i="5"/>
  <c r="J127" i="5"/>
  <c r="P127" i="5"/>
  <c r="G126" i="5"/>
  <c r="H126" i="5"/>
  <c r="I126" i="5"/>
  <c r="J126" i="5"/>
  <c r="P126" i="5"/>
  <c r="G125" i="5"/>
  <c r="H125" i="5"/>
  <c r="I125" i="5"/>
  <c r="J125" i="5"/>
  <c r="P125" i="5"/>
  <c r="P124" i="5"/>
  <c r="G123" i="5"/>
  <c r="H123" i="5"/>
  <c r="I123" i="5"/>
  <c r="J123" i="5"/>
  <c r="P123" i="5"/>
  <c r="G122" i="5"/>
  <c r="H122" i="5"/>
  <c r="I122" i="5"/>
  <c r="J122" i="5"/>
  <c r="P122" i="5"/>
  <c r="G121" i="5"/>
  <c r="H121" i="5"/>
  <c r="I121" i="5"/>
  <c r="J121" i="5"/>
  <c r="P121" i="5"/>
  <c r="P120" i="5"/>
  <c r="G119" i="5"/>
  <c r="H119" i="5"/>
  <c r="I119" i="5"/>
  <c r="J119" i="5"/>
  <c r="P119" i="5"/>
  <c r="G118" i="5"/>
  <c r="H118" i="5"/>
  <c r="I118" i="5"/>
  <c r="J118" i="5"/>
  <c r="P118" i="5"/>
  <c r="G117" i="5"/>
  <c r="H117" i="5"/>
  <c r="I117" i="5"/>
  <c r="J117" i="5"/>
  <c r="P117" i="5"/>
  <c r="P116" i="5"/>
  <c r="P115" i="5"/>
  <c r="P114" i="5"/>
  <c r="P113" i="5"/>
  <c r="G112" i="5"/>
  <c r="H112" i="5"/>
  <c r="I112" i="5"/>
  <c r="J112" i="5"/>
  <c r="P112" i="5"/>
  <c r="G111" i="5"/>
  <c r="H111" i="5"/>
  <c r="I111" i="5"/>
  <c r="J111" i="5"/>
  <c r="P111" i="5"/>
  <c r="G110" i="5"/>
  <c r="H110" i="5"/>
  <c r="I110" i="5"/>
  <c r="J110" i="5"/>
  <c r="P110" i="5"/>
  <c r="G109" i="5"/>
  <c r="H109" i="5"/>
  <c r="I109" i="5"/>
  <c r="J109" i="5"/>
  <c r="P109" i="5"/>
  <c r="P108" i="5"/>
  <c r="G107" i="5"/>
  <c r="H107" i="5"/>
  <c r="I107" i="5"/>
  <c r="J107" i="5"/>
  <c r="P107" i="5"/>
  <c r="G106" i="5"/>
  <c r="H106" i="5"/>
  <c r="I106" i="5"/>
  <c r="J106" i="5"/>
  <c r="P106" i="5"/>
  <c r="G105" i="5"/>
  <c r="H105" i="5"/>
  <c r="I105" i="5"/>
  <c r="J105" i="5"/>
  <c r="P105" i="5"/>
  <c r="G104" i="5"/>
  <c r="H104" i="5"/>
  <c r="I104" i="5"/>
  <c r="J104" i="5"/>
  <c r="P104" i="5"/>
  <c r="G103" i="5"/>
  <c r="H103" i="5"/>
  <c r="I103" i="5"/>
  <c r="J103" i="5"/>
  <c r="P103" i="5"/>
  <c r="G102" i="5"/>
  <c r="H102" i="5"/>
  <c r="I102" i="5"/>
  <c r="J102" i="5"/>
  <c r="P102" i="5"/>
  <c r="G101" i="5"/>
  <c r="H101" i="5"/>
  <c r="I101" i="5"/>
  <c r="J101" i="5"/>
  <c r="P101" i="5"/>
  <c r="G100" i="5"/>
  <c r="H100" i="5"/>
  <c r="I100" i="5"/>
  <c r="J100" i="5"/>
  <c r="P100" i="5"/>
  <c r="G99" i="5"/>
  <c r="H99" i="5"/>
  <c r="I99" i="5"/>
  <c r="J99" i="5"/>
  <c r="P99" i="5"/>
  <c r="G98" i="5"/>
  <c r="H98" i="5"/>
  <c r="I98" i="5"/>
  <c r="J98" i="5"/>
  <c r="P98" i="5"/>
  <c r="G97" i="5"/>
  <c r="H97" i="5"/>
  <c r="I97" i="5"/>
  <c r="J97" i="5"/>
  <c r="P97" i="5"/>
  <c r="G96" i="5"/>
  <c r="H96" i="5"/>
  <c r="I96" i="5"/>
  <c r="J96" i="5"/>
  <c r="P96" i="5"/>
  <c r="G95" i="5"/>
  <c r="H95" i="5"/>
  <c r="I95" i="5"/>
  <c r="J95" i="5"/>
  <c r="P95" i="5"/>
  <c r="G94" i="5"/>
  <c r="H94" i="5"/>
  <c r="I94" i="5"/>
  <c r="J94" i="5"/>
  <c r="P94" i="5"/>
  <c r="P93" i="5"/>
  <c r="G92" i="5"/>
  <c r="H92" i="5"/>
  <c r="I92" i="5"/>
  <c r="J92" i="5"/>
  <c r="P92" i="5"/>
  <c r="G91" i="5"/>
  <c r="H91" i="5"/>
  <c r="I91" i="5"/>
  <c r="J91" i="5"/>
  <c r="P91" i="5"/>
  <c r="G90" i="5"/>
  <c r="H90" i="5"/>
  <c r="I90" i="5"/>
  <c r="J90" i="5"/>
  <c r="P90" i="5"/>
  <c r="G89" i="5"/>
  <c r="H89" i="5"/>
  <c r="I89" i="5"/>
  <c r="J89" i="5"/>
  <c r="P89" i="5"/>
  <c r="G88" i="5"/>
  <c r="H88" i="5"/>
  <c r="I88" i="5"/>
  <c r="J88" i="5"/>
  <c r="P88" i="5"/>
  <c r="G87" i="5"/>
  <c r="H87" i="5"/>
  <c r="I87" i="5"/>
  <c r="J87" i="5"/>
  <c r="P87" i="5"/>
  <c r="G86" i="5"/>
  <c r="H86" i="5"/>
  <c r="I86" i="5"/>
  <c r="J86" i="5"/>
  <c r="P86" i="5"/>
  <c r="G85" i="5"/>
  <c r="H85" i="5"/>
  <c r="I85" i="5"/>
  <c r="J85" i="5"/>
  <c r="P85" i="5"/>
  <c r="G84" i="5"/>
  <c r="H84" i="5"/>
  <c r="I84" i="5"/>
  <c r="J84" i="5"/>
  <c r="P84" i="5"/>
  <c r="G83" i="5"/>
  <c r="H83" i="5"/>
  <c r="I83" i="5"/>
  <c r="J83" i="5"/>
  <c r="P83" i="5"/>
  <c r="G82" i="5"/>
  <c r="H82" i="5"/>
  <c r="I82" i="5"/>
  <c r="J82" i="5"/>
  <c r="P82" i="5"/>
  <c r="G81" i="5"/>
  <c r="H81" i="5"/>
  <c r="I81" i="5"/>
  <c r="J81" i="5"/>
  <c r="P81" i="5"/>
  <c r="G80" i="5"/>
  <c r="H80" i="5"/>
  <c r="I80" i="5"/>
  <c r="J80" i="5"/>
  <c r="P80" i="5"/>
  <c r="G79" i="5"/>
  <c r="H79" i="5"/>
  <c r="I79" i="5"/>
  <c r="J79" i="5"/>
  <c r="P79" i="5"/>
  <c r="G78" i="5"/>
  <c r="H78" i="5"/>
  <c r="I78" i="5"/>
  <c r="J78" i="5"/>
  <c r="P78" i="5"/>
  <c r="G77" i="5"/>
  <c r="H77" i="5"/>
  <c r="I77" i="5"/>
  <c r="J77" i="5"/>
  <c r="P77" i="5"/>
  <c r="G76" i="5"/>
  <c r="H76" i="5"/>
  <c r="I76" i="5"/>
  <c r="J76" i="5"/>
  <c r="P76" i="5"/>
  <c r="P75" i="5"/>
  <c r="P74" i="5"/>
  <c r="P73" i="5"/>
  <c r="P72" i="5"/>
  <c r="G71" i="5"/>
  <c r="H71" i="5"/>
  <c r="I71" i="5"/>
  <c r="J71" i="5"/>
  <c r="P71" i="5"/>
  <c r="G70" i="5"/>
  <c r="H70" i="5"/>
  <c r="I70" i="5"/>
  <c r="J70" i="5"/>
  <c r="P70" i="5"/>
  <c r="G69" i="5"/>
  <c r="H69" i="5"/>
  <c r="I69" i="5"/>
  <c r="J69" i="5"/>
  <c r="P69" i="5"/>
  <c r="G68" i="5"/>
  <c r="H68" i="5"/>
  <c r="I68" i="5"/>
  <c r="J68" i="5"/>
  <c r="P68" i="5"/>
  <c r="P67" i="5"/>
  <c r="G66" i="5"/>
  <c r="H66" i="5"/>
  <c r="I66" i="5"/>
  <c r="J66" i="5"/>
  <c r="P66" i="5"/>
  <c r="G65" i="5"/>
  <c r="H65" i="5"/>
  <c r="I65" i="5"/>
  <c r="J65" i="5"/>
  <c r="P65" i="5"/>
  <c r="G64" i="5"/>
  <c r="H64" i="5"/>
  <c r="I64" i="5"/>
  <c r="J64" i="5"/>
  <c r="P64" i="5"/>
  <c r="G63" i="5"/>
  <c r="H63" i="5"/>
  <c r="I63" i="5"/>
  <c r="J63" i="5"/>
  <c r="P63" i="5"/>
  <c r="G62" i="5"/>
  <c r="H62" i="5"/>
  <c r="I62" i="5"/>
  <c r="J62" i="5"/>
  <c r="P62" i="5"/>
  <c r="G61" i="5"/>
  <c r="H61" i="5"/>
  <c r="I61" i="5"/>
  <c r="J61" i="5"/>
  <c r="P61" i="5"/>
  <c r="G60" i="5"/>
  <c r="H60" i="5"/>
  <c r="I60" i="5"/>
  <c r="J60" i="5"/>
  <c r="P60" i="5"/>
  <c r="G59" i="5"/>
  <c r="H59" i="5"/>
  <c r="I59" i="5"/>
  <c r="J59" i="5"/>
  <c r="P59" i="5"/>
  <c r="G58" i="5"/>
  <c r="H58" i="5"/>
  <c r="I58" i="5"/>
  <c r="J58" i="5"/>
  <c r="P58" i="5"/>
  <c r="G57" i="5"/>
  <c r="H57" i="5"/>
  <c r="I57" i="5"/>
  <c r="J57" i="5"/>
  <c r="P57" i="5"/>
  <c r="G56" i="5"/>
  <c r="H56" i="5"/>
  <c r="I56" i="5"/>
  <c r="J56" i="5"/>
  <c r="P56" i="5"/>
  <c r="G55" i="5"/>
  <c r="H55" i="5"/>
  <c r="I55" i="5"/>
  <c r="J55" i="5"/>
  <c r="P55" i="5"/>
  <c r="G54" i="5"/>
  <c r="H54" i="5"/>
  <c r="I54" i="5"/>
  <c r="J54" i="5"/>
  <c r="P54" i="5"/>
  <c r="G53" i="5"/>
  <c r="H53" i="5"/>
  <c r="I53" i="5"/>
  <c r="J53" i="5"/>
  <c r="P53" i="5"/>
  <c r="G52" i="5"/>
  <c r="H52" i="5"/>
  <c r="I52" i="5"/>
  <c r="J52" i="5"/>
  <c r="P52" i="5"/>
  <c r="G51" i="5"/>
  <c r="H51" i="5"/>
  <c r="I51" i="5"/>
  <c r="J51" i="5"/>
  <c r="P51" i="5"/>
  <c r="G50" i="5"/>
  <c r="H50" i="5"/>
  <c r="I50" i="5"/>
  <c r="J50" i="5"/>
  <c r="P50" i="5"/>
  <c r="G49" i="5"/>
  <c r="H49" i="5"/>
  <c r="I49" i="5"/>
  <c r="J49" i="5"/>
  <c r="P49" i="5"/>
  <c r="G48" i="5"/>
  <c r="H48" i="5"/>
  <c r="I48" i="5"/>
  <c r="J48" i="5"/>
  <c r="P48" i="5"/>
  <c r="P47" i="5"/>
  <c r="G46" i="5"/>
  <c r="H46" i="5"/>
  <c r="I46" i="5"/>
  <c r="J46" i="5"/>
  <c r="P46" i="5"/>
  <c r="G45" i="5"/>
  <c r="H45" i="5"/>
  <c r="I45" i="5"/>
  <c r="J45" i="5"/>
  <c r="P45" i="5"/>
  <c r="G44" i="5"/>
  <c r="H44" i="5"/>
  <c r="I44" i="5"/>
  <c r="J44" i="5"/>
  <c r="P44" i="5"/>
  <c r="G43" i="5"/>
  <c r="H43" i="5"/>
  <c r="I43" i="5"/>
  <c r="J43" i="5"/>
  <c r="P43" i="5"/>
  <c r="G42" i="5"/>
  <c r="H42" i="5"/>
  <c r="I42" i="5"/>
  <c r="J42" i="5"/>
  <c r="P42" i="5"/>
  <c r="G41" i="5"/>
  <c r="H41" i="5"/>
  <c r="I41" i="5"/>
  <c r="J41" i="5"/>
  <c r="P41" i="5"/>
  <c r="P40" i="5"/>
  <c r="P39" i="5"/>
  <c r="P38" i="5"/>
  <c r="P37" i="5"/>
  <c r="G36" i="5"/>
  <c r="H36" i="5"/>
  <c r="I36" i="5"/>
  <c r="J36" i="5"/>
  <c r="P36" i="5"/>
  <c r="G35" i="5"/>
  <c r="H35" i="5"/>
  <c r="I35" i="5"/>
  <c r="J35" i="5"/>
  <c r="P35" i="5"/>
  <c r="P34" i="5"/>
  <c r="G33" i="5"/>
  <c r="H33" i="5"/>
  <c r="I33" i="5"/>
  <c r="J33" i="5"/>
  <c r="P33" i="5"/>
  <c r="G32" i="5"/>
  <c r="H32" i="5"/>
  <c r="I32" i="5"/>
  <c r="J32" i="5"/>
  <c r="P32" i="5"/>
  <c r="G31" i="5"/>
  <c r="H31" i="5"/>
  <c r="I31" i="5"/>
  <c r="J31" i="5"/>
  <c r="P31" i="5"/>
  <c r="G30" i="5"/>
  <c r="H30" i="5"/>
  <c r="I30" i="5"/>
  <c r="J30" i="5"/>
  <c r="P30" i="5"/>
  <c r="G29" i="5"/>
  <c r="H29" i="5"/>
  <c r="I29" i="5"/>
  <c r="J29" i="5"/>
  <c r="P29" i="5"/>
  <c r="G28" i="5"/>
  <c r="H28" i="5"/>
  <c r="I28" i="5"/>
  <c r="J28" i="5"/>
  <c r="P28" i="5"/>
  <c r="P27" i="5"/>
  <c r="G26" i="5"/>
  <c r="H26" i="5"/>
  <c r="I26" i="5"/>
  <c r="J26" i="5"/>
  <c r="P26" i="5"/>
  <c r="G25" i="5"/>
  <c r="H25" i="5"/>
  <c r="I25" i="5"/>
  <c r="J25" i="5"/>
  <c r="P25" i="5"/>
  <c r="G24" i="5"/>
  <c r="H24" i="5"/>
  <c r="I24" i="5"/>
  <c r="J24" i="5"/>
  <c r="P24" i="5"/>
  <c r="G23" i="5"/>
  <c r="H23" i="5"/>
  <c r="I23" i="5"/>
  <c r="J23" i="5"/>
  <c r="P23" i="5"/>
  <c r="G22" i="5"/>
  <c r="H22" i="5"/>
  <c r="I22" i="5"/>
  <c r="J22" i="5"/>
  <c r="P22" i="5"/>
  <c r="G21" i="5"/>
  <c r="H21" i="5"/>
  <c r="I21" i="5"/>
  <c r="J21" i="5"/>
  <c r="P21" i="5"/>
  <c r="G20" i="5"/>
  <c r="H20" i="5"/>
  <c r="I20" i="5"/>
  <c r="J20" i="5"/>
  <c r="P20" i="5"/>
  <c r="G19" i="5"/>
  <c r="H19" i="5"/>
  <c r="I19" i="5"/>
  <c r="J19" i="5"/>
  <c r="P19" i="5"/>
  <c r="G18" i="5"/>
  <c r="H18" i="5"/>
  <c r="I18" i="5"/>
  <c r="J18" i="5"/>
  <c r="P18" i="5"/>
  <c r="G17" i="5"/>
  <c r="H17" i="5"/>
  <c r="I17" i="5"/>
  <c r="J17" i="5"/>
  <c r="P17" i="5"/>
  <c r="G16" i="5"/>
  <c r="H16" i="5"/>
  <c r="I16" i="5"/>
  <c r="J16" i="5"/>
  <c r="P16" i="5"/>
  <c r="G15" i="5"/>
  <c r="H15" i="5"/>
  <c r="J15" i="5"/>
  <c r="P15" i="5"/>
  <c r="P14" i="5"/>
  <c r="W433" i="7"/>
  <c r="V433" i="7"/>
  <c r="W432" i="7"/>
  <c r="V432" i="7"/>
  <c r="W431" i="7"/>
  <c r="V431" i="7"/>
  <c r="W430" i="7"/>
  <c r="V430" i="7"/>
  <c r="W429" i="7"/>
  <c r="V429" i="7"/>
  <c r="W428" i="7"/>
  <c r="V428" i="7"/>
  <c r="W427" i="7"/>
  <c r="V427" i="7"/>
  <c r="W426" i="7"/>
  <c r="V426" i="7"/>
  <c r="W425" i="7"/>
  <c r="V425" i="7"/>
  <c r="W424" i="7"/>
  <c r="V424" i="7"/>
  <c r="W423" i="7"/>
  <c r="V423" i="7"/>
  <c r="W422" i="7"/>
  <c r="V422" i="7"/>
  <c r="W421" i="7"/>
  <c r="V421" i="7"/>
  <c r="W420" i="7"/>
  <c r="V420" i="7"/>
  <c r="W419" i="7"/>
  <c r="V419" i="7"/>
  <c r="W418" i="7"/>
  <c r="V418" i="7"/>
  <c r="W417" i="7"/>
  <c r="V417" i="7"/>
  <c r="W416" i="7"/>
  <c r="V416" i="7"/>
  <c r="W415" i="7"/>
  <c r="V415" i="7"/>
  <c r="W414" i="7"/>
  <c r="V414" i="7"/>
  <c r="W413" i="7"/>
  <c r="V413" i="7"/>
  <c r="W412" i="7"/>
  <c r="V412" i="7"/>
  <c r="W411" i="7"/>
  <c r="V411" i="7"/>
  <c r="W410" i="7"/>
  <c r="V410" i="7"/>
  <c r="W409" i="7"/>
  <c r="V409" i="7"/>
  <c r="W408" i="7"/>
  <c r="V408" i="7"/>
  <c r="W407" i="7"/>
  <c r="V407" i="7"/>
  <c r="W406" i="7"/>
  <c r="V406" i="7"/>
  <c r="W405" i="7"/>
  <c r="V405" i="7"/>
  <c r="W404" i="7"/>
  <c r="V404" i="7"/>
  <c r="W403" i="7"/>
  <c r="V403" i="7"/>
  <c r="W402" i="7"/>
  <c r="V402" i="7"/>
  <c r="W401" i="7"/>
  <c r="V401" i="7"/>
  <c r="W400" i="7"/>
  <c r="V400" i="7"/>
  <c r="W399" i="7"/>
  <c r="V399" i="7"/>
  <c r="W398" i="7"/>
  <c r="V398" i="7"/>
  <c r="W397" i="7"/>
  <c r="V397" i="7"/>
  <c r="W396" i="7"/>
  <c r="V396" i="7"/>
  <c r="W395" i="7"/>
  <c r="V395" i="7"/>
  <c r="W394" i="7"/>
  <c r="V394" i="7"/>
  <c r="W393" i="7"/>
  <c r="V393" i="7"/>
  <c r="W392" i="7"/>
  <c r="V392" i="7"/>
  <c r="W391" i="7"/>
  <c r="V391" i="7"/>
  <c r="W390" i="7"/>
  <c r="V390" i="7"/>
  <c r="W389" i="7"/>
  <c r="V389" i="7"/>
  <c r="W388" i="7"/>
  <c r="V388" i="7"/>
  <c r="W387" i="7"/>
  <c r="V387" i="7"/>
  <c r="W386" i="7"/>
  <c r="V386" i="7"/>
  <c r="W385" i="7"/>
  <c r="V385" i="7"/>
  <c r="W384" i="7"/>
  <c r="V384" i="7"/>
  <c r="W383" i="7"/>
  <c r="V383" i="7"/>
  <c r="W382" i="7"/>
  <c r="V382" i="7"/>
  <c r="W381" i="7"/>
  <c r="V381" i="7"/>
  <c r="W380" i="7"/>
  <c r="V380" i="7"/>
  <c r="W379" i="7"/>
  <c r="V379" i="7"/>
  <c r="W378" i="7"/>
  <c r="V378" i="7"/>
  <c r="W377" i="7"/>
  <c r="V377" i="7"/>
  <c r="W376" i="7"/>
  <c r="V376" i="7"/>
  <c r="W375" i="7"/>
  <c r="V375" i="7"/>
  <c r="W374" i="7"/>
  <c r="V374" i="7"/>
  <c r="W373" i="7"/>
  <c r="V373" i="7"/>
  <c r="W372" i="7"/>
  <c r="V372" i="7"/>
  <c r="W371" i="7"/>
  <c r="V371" i="7"/>
  <c r="W370" i="7"/>
  <c r="V370" i="7"/>
  <c r="W369" i="7"/>
  <c r="V369" i="7"/>
  <c r="W368" i="7"/>
  <c r="V368" i="7"/>
  <c r="W367" i="7"/>
  <c r="V367" i="7"/>
  <c r="W366" i="7"/>
  <c r="V366" i="7"/>
  <c r="W365" i="7"/>
  <c r="V365" i="7"/>
  <c r="W364" i="7"/>
  <c r="V364" i="7"/>
  <c r="W363" i="7"/>
  <c r="V363" i="7"/>
  <c r="W362" i="7"/>
  <c r="V362" i="7"/>
  <c r="W361" i="7"/>
  <c r="V361" i="7"/>
  <c r="W360" i="7"/>
  <c r="V360" i="7"/>
  <c r="W359" i="7"/>
  <c r="V359" i="7"/>
  <c r="W358" i="7"/>
  <c r="V358" i="7"/>
  <c r="W357" i="7"/>
  <c r="V357" i="7"/>
  <c r="W356" i="7"/>
  <c r="V356" i="7"/>
  <c r="W355" i="7"/>
  <c r="V355" i="7"/>
  <c r="W354" i="7"/>
  <c r="V354" i="7"/>
  <c r="W353" i="7"/>
  <c r="V353" i="7"/>
  <c r="W352" i="7"/>
  <c r="V352" i="7"/>
  <c r="W351" i="7"/>
  <c r="V351" i="7"/>
  <c r="W350" i="7"/>
  <c r="V350" i="7"/>
  <c r="W349" i="7"/>
  <c r="V349" i="7"/>
  <c r="W348" i="7"/>
  <c r="V348" i="7"/>
  <c r="W347" i="7"/>
  <c r="V347" i="7"/>
  <c r="W346" i="7"/>
  <c r="V346" i="7"/>
  <c r="W345" i="7"/>
  <c r="V345" i="7"/>
  <c r="W344" i="7"/>
  <c r="V344" i="7"/>
  <c r="W343" i="7"/>
  <c r="V343" i="7"/>
  <c r="W342" i="7"/>
  <c r="V342" i="7"/>
  <c r="W341" i="7"/>
  <c r="V341" i="7"/>
  <c r="W340" i="7"/>
  <c r="V340" i="7"/>
  <c r="W339" i="7"/>
  <c r="V339" i="7"/>
  <c r="W338" i="7"/>
  <c r="V338" i="7"/>
  <c r="W337" i="7"/>
  <c r="V337" i="7"/>
  <c r="W336" i="7"/>
  <c r="V336" i="7"/>
  <c r="W335" i="7"/>
  <c r="V335" i="7"/>
  <c r="W334" i="7"/>
  <c r="V334" i="7"/>
  <c r="W333" i="7"/>
  <c r="V333" i="7"/>
  <c r="W332" i="7"/>
  <c r="V332" i="7"/>
  <c r="W331" i="7"/>
  <c r="V331" i="7"/>
  <c r="W330" i="7"/>
  <c r="V330" i="7"/>
  <c r="W329" i="7"/>
  <c r="V329" i="7"/>
  <c r="W328" i="7"/>
  <c r="V328" i="7"/>
  <c r="W327" i="7"/>
  <c r="V327" i="7"/>
  <c r="W326" i="7"/>
  <c r="V326" i="7"/>
  <c r="W325" i="7"/>
  <c r="V325" i="7"/>
  <c r="W324" i="7"/>
  <c r="V324" i="7"/>
  <c r="W323" i="7"/>
  <c r="V323" i="7"/>
  <c r="W322" i="7"/>
  <c r="V322" i="7"/>
  <c r="W321" i="7"/>
  <c r="V321" i="7"/>
  <c r="W320" i="7"/>
  <c r="V320" i="7"/>
  <c r="W319" i="7"/>
  <c r="V319" i="7"/>
  <c r="W318" i="7"/>
  <c r="V318" i="7"/>
  <c r="W317" i="7"/>
  <c r="V317" i="7"/>
  <c r="W316" i="7"/>
  <c r="V316" i="7"/>
  <c r="W315" i="7"/>
  <c r="V315" i="7"/>
  <c r="W314" i="7"/>
  <c r="V314" i="7"/>
  <c r="W313" i="7"/>
  <c r="V313" i="7"/>
  <c r="W312" i="7"/>
  <c r="V312" i="7"/>
  <c r="W311" i="7"/>
  <c r="V311" i="7"/>
  <c r="W310" i="7"/>
  <c r="V310" i="7"/>
  <c r="W309" i="7"/>
  <c r="V309" i="7"/>
  <c r="W308" i="7"/>
  <c r="V308" i="7"/>
  <c r="W307" i="7"/>
  <c r="V307" i="7"/>
  <c r="W306" i="7"/>
  <c r="V306" i="7"/>
  <c r="W305" i="7"/>
  <c r="V305" i="7"/>
  <c r="W304" i="7"/>
  <c r="V304" i="7"/>
  <c r="W303" i="7"/>
  <c r="V303" i="7"/>
  <c r="W302" i="7"/>
  <c r="V302" i="7"/>
  <c r="W301" i="7"/>
  <c r="V301" i="7"/>
  <c r="W300" i="7"/>
  <c r="V300" i="7"/>
  <c r="W299" i="7"/>
  <c r="V299" i="7"/>
  <c r="W298" i="7"/>
  <c r="V298" i="7"/>
  <c r="W297" i="7"/>
  <c r="V297" i="7"/>
  <c r="W296" i="7"/>
  <c r="V296" i="7"/>
  <c r="W295" i="7"/>
  <c r="V295" i="7"/>
  <c r="W294" i="7"/>
  <c r="V294" i="7"/>
  <c r="W293" i="7"/>
  <c r="V293" i="7"/>
  <c r="W292" i="7"/>
  <c r="V292" i="7"/>
  <c r="W291" i="7"/>
  <c r="V291" i="7"/>
  <c r="W290" i="7"/>
  <c r="V290" i="7"/>
  <c r="W289" i="7"/>
  <c r="V289" i="7"/>
  <c r="W288" i="7"/>
  <c r="V288" i="7"/>
  <c r="W287" i="7"/>
  <c r="V287" i="7"/>
  <c r="W286" i="7"/>
  <c r="V286" i="7"/>
  <c r="W285" i="7"/>
  <c r="V285" i="7"/>
  <c r="W284" i="7"/>
  <c r="V284" i="7"/>
  <c r="W283" i="7"/>
  <c r="V283" i="7"/>
  <c r="W282" i="7"/>
  <c r="V282" i="7"/>
  <c r="W281" i="7"/>
  <c r="V281" i="7"/>
  <c r="W280" i="7"/>
  <c r="V280" i="7"/>
  <c r="W279" i="7"/>
  <c r="V279" i="7"/>
  <c r="W278" i="7"/>
  <c r="V278" i="7"/>
  <c r="W277" i="7"/>
  <c r="V277" i="7"/>
  <c r="W276" i="7"/>
  <c r="V276" i="7"/>
  <c r="W275" i="7"/>
  <c r="V275" i="7"/>
  <c r="W274" i="7"/>
  <c r="V274" i="7"/>
  <c r="W273" i="7"/>
  <c r="V273" i="7"/>
  <c r="W272" i="7"/>
  <c r="V272" i="7"/>
  <c r="W271" i="7"/>
  <c r="V271" i="7"/>
  <c r="W270" i="7"/>
  <c r="V270" i="7"/>
  <c r="W269" i="7"/>
  <c r="V269" i="7"/>
  <c r="W268" i="7"/>
  <c r="V268" i="7"/>
  <c r="W267" i="7"/>
  <c r="V267" i="7"/>
  <c r="W266" i="7"/>
  <c r="V266" i="7"/>
  <c r="W265" i="7"/>
  <c r="V265" i="7"/>
  <c r="W264" i="7"/>
  <c r="V264" i="7"/>
  <c r="W263" i="7"/>
  <c r="V263" i="7"/>
  <c r="W262" i="7"/>
  <c r="V262" i="7"/>
  <c r="W261" i="7"/>
  <c r="V261" i="7"/>
  <c r="W260" i="7"/>
  <c r="V260" i="7"/>
  <c r="W259" i="7"/>
  <c r="V259" i="7"/>
  <c r="W258" i="7"/>
  <c r="V258" i="7"/>
  <c r="W257" i="7"/>
  <c r="V257" i="7"/>
  <c r="W256" i="7"/>
  <c r="V256" i="7"/>
  <c r="W255" i="7"/>
  <c r="V255" i="7"/>
  <c r="W254" i="7"/>
  <c r="V254" i="7"/>
  <c r="W253" i="7"/>
  <c r="V253" i="7"/>
  <c r="W252" i="7"/>
  <c r="V252" i="7"/>
  <c r="W251" i="7"/>
  <c r="V251" i="7"/>
  <c r="W250" i="7"/>
  <c r="V250" i="7"/>
  <c r="W249" i="7"/>
  <c r="V249" i="7"/>
  <c r="W248" i="7"/>
  <c r="V248" i="7"/>
  <c r="W247" i="7"/>
  <c r="V247" i="7"/>
  <c r="W246" i="7"/>
  <c r="V246" i="7"/>
  <c r="W245" i="7"/>
  <c r="V245" i="7"/>
  <c r="W244" i="7"/>
  <c r="V244" i="7"/>
  <c r="W243" i="7"/>
  <c r="V243" i="7"/>
  <c r="W242" i="7"/>
  <c r="V242" i="7"/>
  <c r="W241" i="7"/>
  <c r="V241" i="7"/>
  <c r="W240" i="7"/>
  <c r="V240" i="7"/>
  <c r="W239" i="7"/>
  <c r="V239" i="7"/>
  <c r="W238" i="7"/>
  <c r="V238" i="7"/>
  <c r="W237" i="7"/>
  <c r="V237" i="7"/>
  <c r="W236" i="7"/>
  <c r="V236" i="7"/>
  <c r="W235" i="7"/>
  <c r="V235" i="7"/>
  <c r="W234" i="7"/>
  <c r="V234" i="7"/>
  <c r="W233" i="7"/>
  <c r="V233" i="7"/>
  <c r="W232" i="7"/>
  <c r="V232" i="7"/>
  <c r="W231" i="7"/>
  <c r="V231" i="7"/>
  <c r="W230" i="7"/>
  <c r="V230" i="7"/>
  <c r="W229" i="7"/>
  <c r="V229" i="7"/>
  <c r="W228" i="7"/>
  <c r="V228" i="7"/>
  <c r="W227" i="7"/>
  <c r="V227" i="7"/>
  <c r="W226" i="7"/>
  <c r="V226" i="7"/>
  <c r="W225" i="7"/>
  <c r="V225" i="7"/>
  <c r="W224" i="7"/>
  <c r="V224" i="7"/>
  <c r="W223" i="7"/>
  <c r="V223" i="7"/>
  <c r="W222" i="7"/>
  <c r="V222" i="7"/>
  <c r="W221" i="7"/>
  <c r="V221" i="7"/>
  <c r="W220" i="7"/>
  <c r="V220" i="7"/>
  <c r="W219" i="7"/>
  <c r="V219" i="7"/>
  <c r="W218" i="7"/>
  <c r="V218" i="7"/>
  <c r="W217" i="7"/>
  <c r="V217" i="7"/>
  <c r="W216" i="7"/>
  <c r="V216" i="7"/>
  <c r="W215" i="7"/>
  <c r="V215" i="7"/>
  <c r="W214" i="7"/>
  <c r="V214" i="7"/>
  <c r="W213" i="7"/>
  <c r="V213" i="7"/>
  <c r="W212" i="7"/>
  <c r="V212" i="7"/>
  <c r="W211" i="7"/>
  <c r="V211" i="7"/>
  <c r="W210" i="7"/>
  <c r="V210" i="7"/>
  <c r="W209" i="7"/>
  <c r="V209" i="7"/>
  <c r="W208" i="7"/>
  <c r="V208" i="7"/>
  <c r="W207" i="7"/>
  <c r="V207" i="7"/>
  <c r="W206" i="7"/>
  <c r="V206" i="7"/>
  <c r="W205" i="7"/>
  <c r="V205" i="7"/>
  <c r="W204" i="7"/>
  <c r="V204" i="7"/>
  <c r="W203" i="7"/>
  <c r="V203" i="7"/>
  <c r="W202" i="7"/>
  <c r="V202" i="7"/>
  <c r="W201" i="7"/>
  <c r="V201" i="7"/>
  <c r="W200" i="7"/>
  <c r="V200" i="7"/>
  <c r="W199" i="7"/>
  <c r="V199" i="7"/>
  <c r="W198" i="7"/>
  <c r="V198" i="7"/>
  <c r="W197" i="7"/>
  <c r="V197" i="7"/>
  <c r="W196" i="7"/>
  <c r="V196" i="7"/>
  <c r="W195" i="7"/>
  <c r="V195" i="7"/>
  <c r="W194" i="7"/>
  <c r="V194" i="7"/>
  <c r="W193" i="7"/>
  <c r="V193" i="7"/>
  <c r="W192" i="7"/>
  <c r="V192" i="7"/>
  <c r="W191" i="7"/>
  <c r="V191" i="7"/>
  <c r="W190" i="7"/>
  <c r="V190" i="7"/>
  <c r="W189" i="7"/>
  <c r="V189" i="7"/>
  <c r="W188" i="7"/>
  <c r="V188" i="7"/>
  <c r="W187" i="7"/>
  <c r="V187" i="7"/>
  <c r="W186" i="7"/>
  <c r="V186" i="7"/>
  <c r="W185" i="7"/>
  <c r="V185" i="7"/>
  <c r="W184" i="7"/>
  <c r="V184" i="7"/>
  <c r="W183" i="7"/>
  <c r="V183" i="7"/>
  <c r="W182" i="7"/>
  <c r="V182" i="7"/>
  <c r="W181" i="7"/>
  <c r="V181" i="7"/>
  <c r="W180" i="7"/>
  <c r="V180" i="7"/>
  <c r="W179" i="7"/>
  <c r="V179" i="7"/>
  <c r="W178" i="7"/>
  <c r="V178" i="7"/>
  <c r="W177" i="7"/>
  <c r="V177" i="7"/>
  <c r="W176" i="7"/>
  <c r="V176" i="7"/>
  <c r="W175" i="7"/>
  <c r="V175" i="7"/>
  <c r="W174" i="7"/>
  <c r="V174" i="7"/>
  <c r="W173" i="7"/>
  <c r="V173" i="7"/>
  <c r="W172" i="7"/>
  <c r="V172" i="7"/>
  <c r="W171" i="7"/>
  <c r="V171" i="7"/>
  <c r="W170" i="7"/>
  <c r="V170" i="7"/>
  <c r="W169" i="7"/>
  <c r="V169" i="7"/>
  <c r="W168" i="7"/>
  <c r="V168" i="7"/>
  <c r="W167" i="7"/>
  <c r="V167" i="7"/>
  <c r="W166" i="7"/>
  <c r="V166" i="7"/>
  <c r="W165" i="7"/>
  <c r="V165" i="7"/>
  <c r="W164" i="7"/>
  <c r="V164" i="7"/>
  <c r="W163" i="7"/>
  <c r="V163" i="7"/>
  <c r="W162" i="7"/>
  <c r="V162" i="7"/>
  <c r="W161" i="7"/>
  <c r="V161" i="7"/>
  <c r="W160" i="7"/>
  <c r="V160" i="7"/>
  <c r="W159" i="7"/>
  <c r="V159" i="7"/>
  <c r="W158" i="7"/>
  <c r="V158" i="7"/>
  <c r="W157" i="7"/>
  <c r="V157" i="7"/>
  <c r="W156" i="7"/>
  <c r="V156" i="7"/>
  <c r="W155" i="7"/>
  <c r="V155" i="7"/>
  <c r="W154" i="7"/>
  <c r="V154" i="7"/>
  <c r="W153" i="7"/>
  <c r="V153" i="7"/>
  <c r="W152" i="7"/>
  <c r="V152" i="7"/>
  <c r="W151" i="7"/>
  <c r="V151" i="7"/>
  <c r="W150" i="7"/>
  <c r="V150" i="7"/>
  <c r="W149" i="7"/>
  <c r="V149" i="7"/>
  <c r="W148" i="7"/>
  <c r="V148" i="7"/>
  <c r="W147" i="7"/>
  <c r="V147" i="7"/>
  <c r="W146" i="7"/>
  <c r="V146" i="7"/>
  <c r="W145" i="7"/>
  <c r="V145" i="7"/>
  <c r="W144" i="7"/>
  <c r="V144" i="7"/>
  <c r="W143" i="7"/>
  <c r="V143" i="7"/>
  <c r="W142" i="7"/>
  <c r="V142" i="7"/>
  <c r="W141" i="7"/>
  <c r="V141" i="7"/>
  <c r="W140" i="7"/>
  <c r="V140" i="7"/>
  <c r="W139" i="7"/>
  <c r="V139" i="7"/>
  <c r="W138" i="7"/>
  <c r="V138" i="7"/>
  <c r="W137" i="7"/>
  <c r="V137" i="7"/>
  <c r="W136" i="7"/>
  <c r="V136" i="7"/>
  <c r="W135" i="7"/>
  <c r="V135" i="7"/>
  <c r="W134" i="7"/>
  <c r="V134" i="7"/>
  <c r="W133" i="7"/>
  <c r="V133" i="7"/>
  <c r="W132" i="7"/>
  <c r="V132" i="7"/>
  <c r="W131" i="7"/>
  <c r="V131" i="7"/>
  <c r="W130" i="7"/>
  <c r="V130" i="7"/>
  <c r="W129" i="7"/>
  <c r="V129" i="7"/>
  <c r="W128" i="7"/>
  <c r="V128" i="7"/>
  <c r="W127" i="7"/>
  <c r="V127" i="7"/>
  <c r="W126" i="7"/>
  <c r="V126" i="7"/>
  <c r="W125" i="7"/>
  <c r="V125" i="7"/>
  <c r="W124" i="7"/>
  <c r="V124" i="7"/>
  <c r="W123" i="7"/>
  <c r="V123" i="7"/>
  <c r="W122" i="7"/>
  <c r="V122" i="7"/>
  <c r="W121" i="7"/>
  <c r="V121" i="7"/>
  <c r="W120" i="7"/>
  <c r="V120" i="7"/>
  <c r="W119" i="7"/>
  <c r="V119" i="7"/>
  <c r="W118" i="7"/>
  <c r="V118" i="7"/>
  <c r="W117" i="7"/>
  <c r="V117" i="7"/>
  <c r="W116" i="7"/>
  <c r="V116" i="7"/>
  <c r="W115" i="7"/>
  <c r="V115" i="7"/>
  <c r="W114" i="7"/>
  <c r="V114" i="7"/>
  <c r="W113" i="7"/>
  <c r="V113" i="7"/>
  <c r="W112" i="7"/>
  <c r="V112" i="7"/>
  <c r="W111" i="7"/>
  <c r="V111" i="7"/>
  <c r="W110" i="7"/>
  <c r="V110" i="7"/>
  <c r="W109" i="7"/>
  <c r="V109" i="7"/>
  <c r="W108" i="7"/>
  <c r="V108" i="7"/>
  <c r="W107" i="7"/>
  <c r="V107" i="7"/>
  <c r="W106" i="7"/>
  <c r="V106" i="7"/>
  <c r="W105" i="7"/>
  <c r="V105" i="7"/>
  <c r="W104" i="7"/>
  <c r="V104" i="7"/>
  <c r="W103" i="7"/>
  <c r="V103" i="7"/>
  <c r="W102" i="7"/>
  <c r="V102" i="7"/>
  <c r="W101" i="7"/>
  <c r="V101" i="7"/>
  <c r="W100" i="7"/>
  <c r="V100" i="7"/>
  <c r="W99" i="7"/>
  <c r="V99" i="7"/>
  <c r="W98" i="7"/>
  <c r="V98" i="7"/>
  <c r="W97" i="7"/>
  <c r="V97" i="7"/>
  <c r="W96" i="7"/>
  <c r="V96" i="7"/>
  <c r="W95" i="7"/>
  <c r="V95" i="7"/>
  <c r="W94" i="7"/>
  <c r="V94" i="7"/>
  <c r="W93" i="7"/>
  <c r="V93" i="7"/>
  <c r="W92" i="7"/>
  <c r="V92" i="7"/>
  <c r="W91" i="7"/>
  <c r="V91" i="7"/>
  <c r="W90" i="7"/>
  <c r="V90" i="7"/>
  <c r="W89" i="7"/>
  <c r="V89" i="7"/>
  <c r="W88" i="7"/>
  <c r="V88" i="7"/>
  <c r="W87" i="7"/>
  <c r="V87" i="7"/>
  <c r="W86" i="7"/>
  <c r="V86" i="7"/>
  <c r="W85" i="7"/>
  <c r="V85" i="7"/>
  <c r="W84" i="7"/>
  <c r="V84" i="7"/>
  <c r="W83" i="7"/>
  <c r="V83" i="7"/>
  <c r="W82" i="7"/>
  <c r="V82" i="7"/>
  <c r="W81" i="7"/>
  <c r="V81" i="7"/>
  <c r="W80" i="7"/>
  <c r="V80" i="7"/>
  <c r="W79" i="7"/>
  <c r="V79" i="7"/>
  <c r="W78" i="7"/>
  <c r="V78" i="7"/>
  <c r="W77" i="7"/>
  <c r="V77" i="7"/>
  <c r="W76" i="7"/>
  <c r="V76" i="7"/>
  <c r="W75" i="7"/>
  <c r="V75" i="7"/>
  <c r="W74" i="7"/>
  <c r="V74" i="7"/>
  <c r="W73" i="7"/>
  <c r="V73" i="7"/>
  <c r="W72" i="7"/>
  <c r="V72" i="7"/>
  <c r="W71" i="7"/>
  <c r="V71" i="7"/>
  <c r="W70" i="7"/>
  <c r="V70" i="7"/>
  <c r="W69" i="7"/>
  <c r="V69" i="7"/>
  <c r="W68" i="7"/>
  <c r="V68" i="7"/>
  <c r="W67" i="7"/>
  <c r="V67" i="7"/>
  <c r="W66" i="7"/>
  <c r="V66" i="7"/>
  <c r="W65" i="7"/>
  <c r="V65" i="7"/>
  <c r="W64" i="7"/>
  <c r="V64" i="7"/>
  <c r="W63" i="7"/>
  <c r="V63" i="7"/>
  <c r="W62" i="7"/>
  <c r="V62" i="7"/>
  <c r="W61" i="7"/>
  <c r="V61" i="7"/>
  <c r="W60" i="7"/>
  <c r="V60" i="7"/>
  <c r="W59" i="7"/>
  <c r="V59" i="7"/>
  <c r="W58" i="7"/>
  <c r="V58" i="7"/>
  <c r="W57" i="7"/>
  <c r="V57" i="7"/>
  <c r="W56" i="7"/>
  <c r="V56" i="7"/>
  <c r="W55" i="7"/>
  <c r="V55" i="7"/>
  <c r="W54" i="7"/>
  <c r="V54" i="7"/>
  <c r="W53" i="7"/>
  <c r="V53" i="7"/>
  <c r="W52" i="7"/>
  <c r="V52" i="7"/>
  <c r="W51" i="7"/>
  <c r="V51" i="7"/>
  <c r="W50" i="7"/>
  <c r="V50" i="7"/>
  <c r="W49" i="7"/>
  <c r="V49" i="7"/>
  <c r="W48" i="7"/>
  <c r="V48" i="7"/>
  <c r="W47" i="7"/>
  <c r="V47" i="7"/>
  <c r="W46" i="7"/>
  <c r="V46" i="7"/>
  <c r="W45" i="7"/>
  <c r="V45" i="7"/>
  <c r="W44" i="7"/>
  <c r="V44" i="7"/>
  <c r="W43" i="7"/>
  <c r="V43" i="7"/>
  <c r="W42" i="7"/>
  <c r="V42" i="7"/>
  <c r="W41" i="7"/>
  <c r="V41" i="7"/>
  <c r="W40" i="7"/>
  <c r="V40" i="7"/>
  <c r="W39" i="7"/>
  <c r="V39" i="7"/>
  <c r="W38" i="7"/>
  <c r="V38" i="7"/>
  <c r="W37" i="7"/>
  <c r="V37" i="7"/>
  <c r="W36" i="7"/>
  <c r="V36" i="7"/>
  <c r="W35" i="7"/>
  <c r="V35" i="7"/>
  <c r="W34" i="7"/>
  <c r="V34" i="7"/>
  <c r="W33" i="7"/>
  <c r="V33" i="7"/>
  <c r="W32" i="7"/>
  <c r="V32" i="7"/>
  <c r="W31" i="7"/>
  <c r="V31" i="7"/>
  <c r="W30" i="7"/>
  <c r="V30" i="7"/>
  <c r="W29" i="7"/>
  <c r="V29" i="7"/>
  <c r="W28" i="7"/>
  <c r="V28" i="7"/>
  <c r="W27" i="7"/>
  <c r="V27" i="7"/>
  <c r="W26" i="7"/>
  <c r="V26" i="7"/>
  <c r="W25" i="7"/>
  <c r="V25" i="7"/>
  <c r="W24" i="7"/>
  <c r="V24" i="7"/>
  <c r="W23" i="7"/>
  <c r="V23" i="7"/>
  <c r="W22" i="7"/>
  <c r="V22" i="7"/>
  <c r="W21" i="7"/>
  <c r="V21" i="7"/>
  <c r="W20" i="7"/>
  <c r="V20" i="7"/>
  <c r="W19" i="7"/>
  <c r="V19" i="7"/>
  <c r="W18" i="7"/>
  <c r="V18" i="7"/>
  <c r="W17" i="7"/>
  <c r="V17" i="7"/>
  <c r="W16" i="7"/>
  <c r="V16" i="7"/>
  <c r="V15" i="7"/>
  <c r="V14" i="7"/>
  <c r="W14" i="7"/>
  <c r="X14" i="7"/>
  <c r="G433" i="10"/>
  <c r="G432" i="10"/>
  <c r="G431" i="10"/>
  <c r="G430" i="10"/>
  <c r="G429" i="10"/>
  <c r="G418" i="10"/>
  <c r="G414" i="10"/>
  <c r="G410" i="10"/>
  <c r="G406" i="10"/>
  <c r="G402" i="10"/>
  <c r="G398" i="10"/>
  <c r="G397" i="10"/>
  <c r="G393" i="10"/>
  <c r="G389" i="10"/>
  <c r="G385" i="10"/>
  <c r="G384" i="10"/>
  <c r="G380" i="10"/>
  <c r="G379" i="10"/>
  <c r="G375" i="10"/>
  <c r="G371" i="10"/>
  <c r="G370" i="10"/>
  <c r="G366" i="10"/>
  <c r="G365" i="10"/>
  <c r="G362" i="10"/>
  <c r="G361" i="10"/>
  <c r="G360" i="10"/>
  <c r="G359" i="10"/>
  <c r="G358" i="10"/>
  <c r="G357" i="10"/>
  <c r="G356" i="10"/>
  <c r="G355" i="10"/>
  <c r="G354" i="10"/>
  <c r="G353" i="10"/>
  <c r="G352" i="10"/>
  <c r="G349" i="10"/>
  <c r="G348" i="10"/>
  <c r="G347" i="10"/>
  <c r="G346" i="10"/>
  <c r="G345" i="10"/>
  <c r="G344" i="10"/>
  <c r="G343" i="10"/>
  <c r="G342" i="10"/>
  <c r="G341" i="10"/>
  <c r="G340" i="10"/>
  <c r="G339" i="10"/>
  <c r="G338" i="10"/>
  <c r="G332" i="10"/>
  <c r="G331" i="10"/>
  <c r="G330" i="10"/>
  <c r="G329" i="10"/>
  <c r="G328" i="10"/>
  <c r="G327" i="10"/>
  <c r="G322" i="10"/>
  <c r="G321" i="10"/>
  <c r="G320" i="10"/>
  <c r="G319" i="10"/>
  <c r="G318" i="10"/>
  <c r="G317" i="10"/>
  <c r="G312" i="10"/>
  <c r="G311" i="10"/>
  <c r="G310" i="10"/>
  <c r="G309" i="10"/>
  <c r="G308" i="10"/>
  <c r="G307" i="10"/>
  <c r="G306" i="10"/>
  <c r="G305" i="10"/>
  <c r="G300" i="10"/>
  <c r="G299" i="10"/>
  <c r="G298" i="10"/>
  <c r="G294" i="10"/>
  <c r="G287" i="10"/>
  <c r="G286" i="10"/>
  <c r="G285" i="10"/>
  <c r="G280" i="10"/>
  <c r="G279" i="10"/>
  <c r="G278" i="10"/>
  <c r="G277" i="10"/>
  <c r="G275" i="10"/>
  <c r="G274" i="10"/>
  <c r="G273" i="10"/>
  <c r="G272" i="10"/>
  <c r="G271" i="10"/>
  <c r="G270" i="10"/>
  <c r="G269" i="10"/>
  <c r="G268" i="10"/>
  <c r="G267" i="10"/>
  <c r="G266" i="10"/>
  <c r="G265" i="10"/>
  <c r="G264" i="10"/>
  <c r="G263" i="10"/>
  <c r="G262" i="10"/>
  <c r="G261" i="10"/>
  <c r="G260" i="10"/>
  <c r="G259" i="10"/>
  <c r="G258" i="10"/>
  <c r="G257" i="10"/>
  <c r="G256" i="10"/>
  <c r="G255" i="10"/>
  <c r="G254" i="10"/>
  <c r="G253" i="10"/>
  <c r="G252" i="10"/>
  <c r="G251" i="10"/>
  <c r="G250" i="10"/>
  <c r="G249" i="10"/>
  <c r="G248" i="10"/>
  <c r="G247" i="10"/>
  <c r="G246" i="10"/>
  <c r="G244" i="10"/>
  <c r="G243" i="10"/>
  <c r="G242" i="10"/>
  <c r="G241" i="10"/>
  <c r="G240" i="10"/>
  <c r="G239" i="10"/>
  <c r="G238" i="10"/>
  <c r="G237" i="10"/>
  <c r="G236" i="10"/>
  <c r="G235" i="10"/>
  <c r="G234" i="10"/>
  <c r="G233" i="10"/>
  <c r="G232" i="10"/>
  <c r="G231" i="10"/>
  <c r="G230" i="10"/>
  <c r="G229" i="10"/>
  <c r="G228" i="10"/>
  <c r="G227" i="10"/>
  <c r="G226" i="10"/>
  <c r="G225" i="10"/>
  <c r="G224" i="10"/>
  <c r="G223" i="10"/>
  <c r="G222" i="10"/>
  <c r="G221" i="10"/>
  <c r="G220" i="10"/>
  <c r="G219" i="10"/>
  <c r="G218" i="10"/>
  <c r="G217" i="10"/>
  <c r="G216" i="10"/>
  <c r="G215" i="10"/>
  <c r="G214" i="10"/>
  <c r="G213" i="10"/>
  <c r="G212" i="10"/>
  <c r="G211" i="10"/>
  <c r="G210" i="10"/>
  <c r="G209" i="10"/>
  <c r="G208" i="10"/>
  <c r="G207" i="10"/>
  <c r="G206" i="10"/>
  <c r="G205" i="10"/>
  <c r="G204" i="10"/>
  <c r="G203" i="10"/>
  <c r="G202" i="10"/>
  <c r="G201" i="10"/>
  <c r="G200" i="10"/>
  <c r="G199" i="10"/>
  <c r="G198" i="10"/>
  <c r="G197" i="10"/>
  <c r="G196" i="10"/>
  <c r="G195" i="10"/>
  <c r="G194" i="10"/>
  <c r="G193" i="10"/>
  <c r="G188" i="10"/>
  <c r="G187" i="10"/>
  <c r="G186" i="10"/>
  <c r="G185" i="10"/>
  <c r="G184" i="10"/>
  <c r="G183" i="10"/>
  <c r="G178" i="10"/>
  <c r="G177" i="10"/>
  <c r="G176" i="10"/>
  <c r="G175" i="10"/>
  <c r="G174" i="10"/>
  <c r="G173" i="10"/>
  <c r="G168" i="10"/>
  <c r="G167" i="10"/>
  <c r="G166" i="10"/>
  <c r="G165" i="10"/>
  <c r="G163" i="10"/>
  <c r="G162" i="10"/>
  <c r="G161" i="10"/>
  <c r="G152" i="10"/>
  <c r="G151" i="10"/>
  <c r="G150" i="10"/>
  <c r="G149" i="10"/>
  <c r="G147" i="10"/>
  <c r="G146" i="10"/>
  <c r="G145" i="10"/>
  <c r="G144" i="10"/>
  <c r="G143" i="10"/>
  <c r="G142" i="10"/>
  <c r="G141" i="10"/>
  <c r="G140" i="10"/>
  <c r="G139" i="10"/>
  <c r="G138" i="10"/>
  <c r="G137" i="10"/>
  <c r="G136" i="10"/>
  <c r="G135" i="10"/>
  <c r="G134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1" i="10"/>
  <c r="G110" i="10"/>
  <c r="G109" i="10"/>
  <c r="G108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6" i="10"/>
  <c r="G85" i="10"/>
  <c r="G84" i="10"/>
  <c r="G83" i="10"/>
  <c r="G82" i="10"/>
  <c r="G81" i="10"/>
  <c r="G76" i="10"/>
  <c r="G75" i="10"/>
  <c r="G73" i="10"/>
  <c r="G72" i="10"/>
  <c r="G71" i="10"/>
  <c r="G70" i="10"/>
  <c r="G69" i="10"/>
  <c r="G68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1" i="10"/>
  <c r="G50" i="10"/>
  <c r="G46" i="10"/>
  <c r="G45" i="10"/>
  <c r="G41" i="10"/>
  <c r="G40" i="10"/>
  <c r="G39" i="10"/>
  <c r="G38" i="10"/>
  <c r="G37" i="10"/>
  <c r="G36" i="10"/>
  <c r="G35" i="10"/>
  <c r="G31" i="10"/>
  <c r="G27" i="10"/>
  <c r="G26" i="10"/>
  <c r="G25" i="10"/>
  <c r="G24" i="10"/>
  <c r="G23" i="10"/>
  <c r="G19" i="10"/>
  <c r="G433" i="9"/>
  <c r="G432" i="9"/>
  <c r="G431" i="9"/>
  <c r="G430" i="9"/>
  <c r="G429" i="9"/>
  <c r="G418" i="9"/>
  <c r="G414" i="9"/>
  <c r="G410" i="9"/>
  <c r="G406" i="9"/>
  <c r="G402" i="9"/>
  <c r="G398" i="9"/>
  <c r="G397" i="9"/>
  <c r="G393" i="9"/>
  <c r="G389" i="9"/>
  <c r="G385" i="9"/>
  <c r="G384" i="9"/>
  <c r="G380" i="9"/>
  <c r="G379" i="9"/>
  <c r="G375" i="9"/>
  <c r="G371" i="9"/>
  <c r="G370" i="9"/>
  <c r="G366" i="9"/>
  <c r="G365" i="9"/>
  <c r="G362" i="9"/>
  <c r="G361" i="9"/>
  <c r="G360" i="9"/>
  <c r="G359" i="9"/>
  <c r="G358" i="9"/>
  <c r="G357" i="9"/>
  <c r="G356" i="9"/>
  <c r="G355" i="9"/>
  <c r="G354" i="9"/>
  <c r="G353" i="9"/>
  <c r="G352" i="9"/>
  <c r="G349" i="9"/>
  <c r="G348" i="9"/>
  <c r="G347" i="9"/>
  <c r="G346" i="9"/>
  <c r="G345" i="9"/>
  <c r="G344" i="9"/>
  <c r="G343" i="9"/>
  <c r="G342" i="9"/>
  <c r="G341" i="9"/>
  <c r="G340" i="9"/>
  <c r="G339" i="9"/>
  <c r="G338" i="9"/>
  <c r="G332" i="9"/>
  <c r="G331" i="9"/>
  <c r="G330" i="9"/>
  <c r="G329" i="9"/>
  <c r="G328" i="9"/>
  <c r="G327" i="9"/>
  <c r="G322" i="9"/>
  <c r="G321" i="9"/>
  <c r="G320" i="9"/>
  <c r="G319" i="9"/>
  <c r="G318" i="9"/>
  <c r="G317" i="9"/>
  <c r="G312" i="9"/>
  <c r="G311" i="9"/>
  <c r="G310" i="9"/>
  <c r="G309" i="9"/>
  <c r="G308" i="9"/>
  <c r="G307" i="9"/>
  <c r="G306" i="9"/>
  <c r="G305" i="9"/>
  <c r="G300" i="9"/>
  <c r="G299" i="9"/>
  <c r="G298" i="9"/>
  <c r="G294" i="9"/>
  <c r="G287" i="9"/>
  <c r="G286" i="9"/>
  <c r="G285" i="9"/>
  <c r="G280" i="9"/>
  <c r="G279" i="9"/>
  <c r="G278" i="9"/>
  <c r="G277" i="9"/>
  <c r="G275" i="9"/>
  <c r="G274" i="9"/>
  <c r="G273" i="9"/>
  <c r="G272" i="9"/>
  <c r="G271" i="9"/>
  <c r="G270" i="9"/>
  <c r="G269" i="9"/>
  <c r="G268" i="9"/>
  <c r="G267" i="9"/>
  <c r="G266" i="9"/>
  <c r="G265" i="9"/>
  <c r="G264" i="9"/>
  <c r="G263" i="9"/>
  <c r="G262" i="9"/>
  <c r="G261" i="9"/>
  <c r="G260" i="9"/>
  <c r="G259" i="9"/>
  <c r="G258" i="9"/>
  <c r="G257" i="9"/>
  <c r="G256" i="9"/>
  <c r="G255" i="9"/>
  <c r="G254" i="9"/>
  <c r="G253" i="9"/>
  <c r="G252" i="9"/>
  <c r="G251" i="9"/>
  <c r="G250" i="9"/>
  <c r="G249" i="9"/>
  <c r="G248" i="9"/>
  <c r="G247" i="9"/>
  <c r="G246" i="9"/>
  <c r="G244" i="9"/>
  <c r="G243" i="9"/>
  <c r="G242" i="9"/>
  <c r="G241" i="9"/>
  <c r="G240" i="9"/>
  <c r="G239" i="9"/>
  <c r="G238" i="9"/>
  <c r="G237" i="9"/>
  <c r="G236" i="9"/>
  <c r="G235" i="9"/>
  <c r="G234" i="9"/>
  <c r="G233" i="9"/>
  <c r="G232" i="9"/>
  <c r="G231" i="9"/>
  <c r="G230" i="9"/>
  <c r="G229" i="9"/>
  <c r="G228" i="9"/>
  <c r="G227" i="9"/>
  <c r="G226" i="9"/>
  <c r="G225" i="9"/>
  <c r="G224" i="9"/>
  <c r="G223" i="9"/>
  <c r="G222" i="9"/>
  <c r="G221" i="9"/>
  <c r="G220" i="9"/>
  <c r="G219" i="9"/>
  <c r="G218" i="9"/>
  <c r="G217" i="9"/>
  <c r="G216" i="9"/>
  <c r="G215" i="9"/>
  <c r="G214" i="9"/>
  <c r="G213" i="9"/>
  <c r="G212" i="9"/>
  <c r="G211" i="9"/>
  <c r="G210" i="9"/>
  <c r="G209" i="9"/>
  <c r="G208" i="9"/>
  <c r="G207" i="9"/>
  <c r="G206" i="9"/>
  <c r="G205" i="9"/>
  <c r="G204" i="9"/>
  <c r="G203" i="9"/>
  <c r="G202" i="9"/>
  <c r="G201" i="9"/>
  <c r="G200" i="9"/>
  <c r="G199" i="9"/>
  <c r="G198" i="9"/>
  <c r="G197" i="9"/>
  <c r="G196" i="9"/>
  <c r="G195" i="9"/>
  <c r="G194" i="9"/>
  <c r="G193" i="9"/>
  <c r="G188" i="9"/>
  <c r="G187" i="9"/>
  <c r="G186" i="9"/>
  <c r="G185" i="9"/>
  <c r="G184" i="9"/>
  <c r="G183" i="9"/>
  <c r="G178" i="9"/>
  <c r="G177" i="9"/>
  <c r="G176" i="9"/>
  <c r="G175" i="9"/>
  <c r="G174" i="9"/>
  <c r="G173" i="9"/>
  <c r="G168" i="9"/>
  <c r="G167" i="9"/>
  <c r="G166" i="9"/>
  <c r="G165" i="9"/>
  <c r="G163" i="9"/>
  <c r="G162" i="9"/>
  <c r="G161" i="9"/>
  <c r="G159" i="9"/>
  <c r="G158" i="9"/>
  <c r="G157" i="9"/>
  <c r="G152" i="9"/>
  <c r="G151" i="9"/>
  <c r="G150" i="9"/>
  <c r="G149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1" i="9"/>
  <c r="G110" i="9"/>
  <c r="G109" i="9"/>
  <c r="G108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6" i="9"/>
  <c r="G85" i="9"/>
  <c r="G84" i="9"/>
  <c r="G83" i="9"/>
  <c r="G82" i="9"/>
  <c r="G81" i="9"/>
  <c r="G76" i="9"/>
  <c r="G75" i="9"/>
  <c r="G73" i="9"/>
  <c r="G72" i="9"/>
  <c r="G71" i="9"/>
  <c r="G70" i="9"/>
  <c r="G69" i="9"/>
  <c r="G68" i="9"/>
  <c r="G66" i="9"/>
  <c r="G65" i="9"/>
  <c r="G64" i="9"/>
  <c r="G63" i="9"/>
  <c r="G62" i="9"/>
  <c r="G61" i="9"/>
  <c r="G60" i="9"/>
  <c r="G59" i="9"/>
  <c r="G58" i="9"/>
  <c r="G57" i="9"/>
  <c r="G56" i="9"/>
  <c r="G55" i="9"/>
  <c r="G51" i="9"/>
  <c r="G50" i="9"/>
  <c r="G46" i="9"/>
  <c r="G45" i="9"/>
  <c r="G41" i="9"/>
  <c r="G40" i="9"/>
  <c r="G39" i="9"/>
  <c r="G38" i="9"/>
  <c r="G37" i="9"/>
  <c r="G36" i="9"/>
  <c r="G35" i="9"/>
  <c r="G31" i="9"/>
  <c r="G27" i="9"/>
  <c r="G26" i="9"/>
  <c r="G25" i="9"/>
  <c r="G24" i="9"/>
  <c r="G23" i="9"/>
  <c r="G19" i="9"/>
  <c r="G15" i="7"/>
  <c r="G433" i="7"/>
  <c r="G432" i="7"/>
  <c r="G431" i="7"/>
  <c r="G430" i="7"/>
  <c r="G429" i="7"/>
  <c r="G422" i="7"/>
  <c r="G418" i="7"/>
  <c r="G414" i="7"/>
  <c r="G410" i="7"/>
  <c r="G406" i="7"/>
  <c r="G402" i="7"/>
  <c r="G398" i="7"/>
  <c r="G397" i="7"/>
  <c r="G393" i="7"/>
  <c r="G389" i="7"/>
  <c r="G385" i="7"/>
  <c r="G384" i="7"/>
  <c r="G380" i="7"/>
  <c r="G379" i="7"/>
  <c r="G375" i="7"/>
  <c r="G371" i="7"/>
  <c r="G370" i="7"/>
  <c r="G366" i="7"/>
  <c r="G365" i="7"/>
  <c r="G362" i="7"/>
  <c r="G361" i="7"/>
  <c r="G360" i="7"/>
  <c r="G359" i="7"/>
  <c r="G358" i="7"/>
  <c r="G357" i="7"/>
  <c r="G356" i="7"/>
  <c r="G355" i="7"/>
  <c r="G354" i="7"/>
  <c r="G353" i="7"/>
  <c r="G352" i="7"/>
  <c r="G349" i="7"/>
  <c r="G348" i="7"/>
  <c r="G347" i="7"/>
  <c r="G346" i="7"/>
  <c r="G345" i="7"/>
  <c r="G344" i="7"/>
  <c r="G343" i="7"/>
  <c r="G342" i="7"/>
  <c r="G341" i="7"/>
  <c r="G340" i="7"/>
  <c r="G339" i="7"/>
  <c r="G338" i="7"/>
  <c r="G332" i="7"/>
  <c r="G331" i="7"/>
  <c r="G330" i="7"/>
  <c r="G329" i="7"/>
  <c r="G328" i="7"/>
  <c r="G327" i="7"/>
  <c r="G322" i="7"/>
  <c r="G321" i="7"/>
  <c r="G320" i="7"/>
  <c r="G319" i="7"/>
  <c r="G318" i="7"/>
  <c r="G317" i="7"/>
  <c r="G312" i="7"/>
  <c r="G311" i="7"/>
  <c r="G310" i="7"/>
  <c r="G309" i="7"/>
  <c r="G308" i="7"/>
  <c r="G307" i="7"/>
  <c r="G306" i="7"/>
  <c r="G305" i="7"/>
  <c r="G300" i="7"/>
  <c r="G299" i="7"/>
  <c r="G298" i="7"/>
  <c r="G294" i="7"/>
  <c r="G287" i="7"/>
  <c r="G286" i="7"/>
  <c r="G285" i="7"/>
  <c r="G280" i="7"/>
  <c r="G279" i="7"/>
  <c r="G278" i="7"/>
  <c r="G277" i="7"/>
  <c r="G275" i="7"/>
  <c r="G274" i="7"/>
  <c r="G273" i="7"/>
  <c r="G272" i="7"/>
  <c r="G271" i="7"/>
  <c r="G270" i="7"/>
  <c r="G269" i="7"/>
  <c r="G268" i="7"/>
  <c r="G267" i="7"/>
  <c r="G266" i="7"/>
  <c r="G265" i="7"/>
  <c r="G264" i="7"/>
  <c r="G263" i="7"/>
  <c r="G262" i="7"/>
  <c r="G261" i="7"/>
  <c r="G260" i="7"/>
  <c r="G259" i="7"/>
  <c r="G258" i="7"/>
  <c r="G257" i="7"/>
  <c r="G256" i="7"/>
  <c r="G255" i="7"/>
  <c r="G254" i="7"/>
  <c r="G253" i="7"/>
  <c r="G252" i="7"/>
  <c r="G251" i="7"/>
  <c r="G250" i="7"/>
  <c r="G249" i="7"/>
  <c r="G248" i="7"/>
  <c r="G247" i="7"/>
  <c r="G246" i="7"/>
  <c r="G244" i="7"/>
  <c r="G243" i="7"/>
  <c r="G242" i="7"/>
  <c r="G241" i="7"/>
  <c r="G240" i="7"/>
  <c r="G239" i="7"/>
  <c r="G238" i="7"/>
  <c r="G237" i="7"/>
  <c r="G236" i="7"/>
  <c r="G235" i="7"/>
  <c r="G234" i="7"/>
  <c r="G233" i="7"/>
  <c r="G232" i="7"/>
  <c r="G231" i="7"/>
  <c r="G230" i="7"/>
  <c r="G229" i="7"/>
  <c r="G228" i="7"/>
  <c r="G227" i="7"/>
  <c r="G226" i="7"/>
  <c r="G225" i="7"/>
  <c r="G224" i="7"/>
  <c r="G223" i="7"/>
  <c r="G222" i="7"/>
  <c r="G221" i="7"/>
  <c r="G220" i="7"/>
  <c r="G219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88" i="7"/>
  <c r="G187" i="7"/>
  <c r="G186" i="7"/>
  <c r="G185" i="7"/>
  <c r="G184" i="7"/>
  <c r="G183" i="7"/>
  <c r="G178" i="7"/>
  <c r="G177" i="7"/>
  <c r="G176" i="7"/>
  <c r="G175" i="7"/>
  <c r="G174" i="7"/>
  <c r="G173" i="7"/>
  <c r="G168" i="7"/>
  <c r="G167" i="7"/>
  <c r="G166" i="7"/>
  <c r="G165" i="7"/>
  <c r="G163" i="7"/>
  <c r="G162" i="7"/>
  <c r="G161" i="7"/>
  <c r="G159" i="7"/>
  <c r="G158" i="7"/>
  <c r="G157" i="7"/>
  <c r="G152" i="7"/>
  <c r="G151" i="7"/>
  <c r="G150" i="7"/>
  <c r="G149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1" i="7"/>
  <c r="G110" i="7"/>
  <c r="G109" i="7"/>
  <c r="G108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6" i="7"/>
  <c r="G85" i="7"/>
  <c r="G84" i="7"/>
  <c r="G83" i="7"/>
  <c r="G82" i="7"/>
  <c r="G81" i="7"/>
  <c r="G76" i="7"/>
  <c r="G75" i="7"/>
  <c r="G73" i="7"/>
  <c r="G72" i="7"/>
  <c r="G71" i="7"/>
  <c r="G70" i="7"/>
  <c r="G69" i="7"/>
  <c r="G68" i="7"/>
  <c r="G66" i="7"/>
  <c r="G65" i="7"/>
  <c r="G64" i="7"/>
  <c r="G63" i="7"/>
  <c r="G62" i="7"/>
  <c r="G61" i="7"/>
  <c r="G60" i="7"/>
  <c r="G59" i="7"/>
  <c r="G58" i="7"/>
  <c r="G57" i="7"/>
  <c r="G56" i="7"/>
  <c r="G55" i="7"/>
  <c r="G51" i="7"/>
  <c r="G50" i="7"/>
  <c r="G46" i="7"/>
  <c r="G45" i="7"/>
  <c r="G41" i="7"/>
  <c r="G40" i="7"/>
  <c r="G39" i="7"/>
  <c r="G38" i="7"/>
  <c r="G37" i="7"/>
  <c r="G36" i="7"/>
  <c r="G35" i="7"/>
  <c r="G31" i="7"/>
  <c r="G27" i="7"/>
  <c r="G26" i="7"/>
  <c r="G25" i="7"/>
  <c r="G24" i="7"/>
  <c r="G23" i="7"/>
  <c r="G19" i="7"/>
  <c r="P317" i="7"/>
  <c r="P433" i="7"/>
  <c r="P432" i="7"/>
  <c r="P431" i="7"/>
  <c r="P430" i="7"/>
  <c r="P429" i="7"/>
  <c r="P428" i="7"/>
  <c r="P427" i="7"/>
  <c r="P426" i="7"/>
  <c r="P425" i="7"/>
  <c r="P424" i="7"/>
  <c r="P423" i="7"/>
  <c r="P422" i="7"/>
  <c r="P421" i="7"/>
  <c r="P420" i="7"/>
  <c r="P419" i="7"/>
  <c r="P418" i="7"/>
  <c r="P417" i="7"/>
  <c r="P416" i="7"/>
  <c r="P415" i="7"/>
  <c r="P414" i="7"/>
  <c r="P413" i="7"/>
  <c r="P412" i="7"/>
  <c r="P411" i="7"/>
  <c r="P410" i="7"/>
  <c r="P409" i="7"/>
  <c r="P408" i="7"/>
  <c r="P407" i="7"/>
  <c r="P406" i="7"/>
  <c r="P405" i="7"/>
  <c r="P404" i="7"/>
  <c r="P403" i="7"/>
  <c r="P402" i="7"/>
  <c r="P401" i="7"/>
  <c r="P400" i="7"/>
  <c r="P399" i="7"/>
  <c r="P398" i="7"/>
  <c r="P397" i="7"/>
  <c r="P396" i="7"/>
  <c r="P395" i="7"/>
  <c r="P394" i="7"/>
  <c r="P393" i="7"/>
  <c r="P392" i="7"/>
  <c r="P391" i="7"/>
  <c r="P390" i="7"/>
  <c r="P389" i="7"/>
  <c r="P388" i="7"/>
  <c r="P387" i="7"/>
  <c r="P386" i="7"/>
  <c r="P385" i="7"/>
  <c r="P384" i="7"/>
  <c r="P383" i="7"/>
  <c r="P382" i="7"/>
  <c r="P381" i="7"/>
  <c r="P380" i="7"/>
  <c r="P379" i="7"/>
  <c r="P378" i="7"/>
  <c r="P377" i="7"/>
  <c r="P376" i="7"/>
  <c r="P375" i="7"/>
  <c r="P374" i="7"/>
  <c r="P373" i="7"/>
  <c r="P372" i="7"/>
  <c r="P371" i="7"/>
  <c r="P370" i="7"/>
  <c r="P369" i="7"/>
  <c r="P368" i="7"/>
  <c r="P367" i="7"/>
  <c r="P366" i="7"/>
  <c r="P365" i="7"/>
  <c r="P364" i="7"/>
  <c r="P363" i="7"/>
  <c r="P362" i="7"/>
  <c r="P361" i="7"/>
  <c r="P360" i="7"/>
  <c r="P359" i="7"/>
  <c r="P358" i="7"/>
  <c r="P357" i="7"/>
  <c r="P356" i="7"/>
  <c r="P355" i="7"/>
  <c r="P354" i="7"/>
  <c r="P353" i="7"/>
  <c r="P352" i="7"/>
  <c r="P351" i="7"/>
  <c r="P350" i="7"/>
  <c r="P349" i="7"/>
  <c r="P348" i="7"/>
  <c r="P347" i="7"/>
  <c r="P346" i="7"/>
  <c r="P345" i="7"/>
  <c r="P344" i="7"/>
  <c r="P343" i="7"/>
  <c r="P342" i="7"/>
  <c r="P341" i="7"/>
  <c r="P340" i="7"/>
  <c r="P339" i="7"/>
  <c r="P338" i="7"/>
  <c r="P337" i="7"/>
  <c r="P336" i="7"/>
  <c r="P335" i="7"/>
  <c r="P334" i="7"/>
  <c r="P333" i="7"/>
  <c r="P332" i="7"/>
  <c r="P331" i="7"/>
  <c r="P330" i="7"/>
  <c r="P329" i="7"/>
  <c r="P328" i="7"/>
  <c r="P327" i="7"/>
  <c r="P326" i="7"/>
  <c r="P325" i="7"/>
  <c r="P324" i="7"/>
  <c r="P323" i="7"/>
  <c r="P322" i="7"/>
  <c r="P321" i="7"/>
  <c r="P320" i="7"/>
  <c r="P319" i="7"/>
  <c r="P318" i="7"/>
  <c r="P316" i="7"/>
  <c r="P315" i="7"/>
  <c r="P314" i="7"/>
  <c r="P312" i="7"/>
  <c r="P311" i="7"/>
  <c r="P310" i="7"/>
  <c r="P309" i="7"/>
  <c r="P308" i="7"/>
  <c r="P307" i="7"/>
  <c r="P306" i="7"/>
  <c r="P305" i="7"/>
  <c r="P304" i="7"/>
  <c r="P303" i="7"/>
  <c r="P302" i="7"/>
  <c r="P301" i="7"/>
  <c r="P300" i="7"/>
  <c r="P299" i="7"/>
  <c r="P298" i="7"/>
  <c r="P297" i="7"/>
  <c r="P296" i="7"/>
  <c r="P295" i="7"/>
  <c r="P294" i="7"/>
  <c r="P293" i="7"/>
  <c r="P292" i="7"/>
  <c r="P291" i="7"/>
  <c r="P290" i="7"/>
  <c r="P289" i="7"/>
  <c r="P288" i="7"/>
  <c r="P287" i="7"/>
  <c r="P286" i="7"/>
  <c r="P285" i="7"/>
  <c r="P284" i="7"/>
  <c r="P283" i="7"/>
  <c r="P282" i="7"/>
  <c r="P281" i="7"/>
  <c r="P280" i="7"/>
  <c r="P279" i="7"/>
  <c r="P278" i="7"/>
  <c r="P277" i="7"/>
  <c r="P276" i="7"/>
  <c r="P275" i="7"/>
  <c r="P274" i="7"/>
  <c r="P273" i="7"/>
  <c r="P272" i="7"/>
  <c r="P271" i="7"/>
  <c r="P270" i="7"/>
  <c r="P269" i="7"/>
  <c r="P268" i="7"/>
  <c r="P267" i="7"/>
  <c r="P266" i="7"/>
  <c r="P265" i="7"/>
  <c r="P264" i="7"/>
  <c r="P263" i="7"/>
  <c r="P262" i="7"/>
  <c r="P261" i="7"/>
  <c r="P260" i="7"/>
  <c r="P259" i="7"/>
  <c r="P258" i="7"/>
  <c r="P257" i="7"/>
  <c r="P256" i="7"/>
  <c r="P255" i="7"/>
  <c r="P254" i="7"/>
  <c r="P253" i="7"/>
  <c r="P252" i="7"/>
  <c r="P251" i="7"/>
  <c r="P250" i="7"/>
  <c r="P249" i="7"/>
  <c r="P248" i="7"/>
  <c r="P247" i="7"/>
  <c r="P246" i="7"/>
  <c r="P245" i="7"/>
  <c r="P244" i="7"/>
  <c r="P243" i="7"/>
  <c r="P242" i="7"/>
  <c r="P241" i="7"/>
  <c r="P240" i="7"/>
  <c r="P239" i="7"/>
  <c r="P238" i="7"/>
  <c r="P237" i="7"/>
  <c r="P236" i="7"/>
  <c r="P235" i="7"/>
  <c r="P234" i="7"/>
  <c r="P233" i="7"/>
  <c r="P232" i="7"/>
  <c r="P231" i="7"/>
  <c r="P230" i="7"/>
  <c r="P229" i="7"/>
  <c r="P228" i="7"/>
  <c r="P227" i="7"/>
  <c r="P226" i="7"/>
  <c r="P225" i="7"/>
  <c r="P224" i="7"/>
  <c r="P223" i="7"/>
  <c r="P222" i="7"/>
  <c r="P221" i="7"/>
  <c r="P220" i="7"/>
  <c r="P219" i="7"/>
  <c r="P218" i="7"/>
  <c r="P217" i="7"/>
  <c r="P216" i="7"/>
  <c r="P215" i="7"/>
  <c r="P214" i="7"/>
  <c r="P213" i="7"/>
  <c r="P212" i="7"/>
  <c r="P211" i="7"/>
  <c r="P210" i="7"/>
  <c r="P209" i="7"/>
  <c r="P208" i="7"/>
  <c r="P207" i="7"/>
  <c r="P206" i="7"/>
  <c r="P205" i="7"/>
  <c r="P204" i="7"/>
  <c r="P203" i="7"/>
  <c r="P202" i="7"/>
  <c r="P201" i="7"/>
  <c r="P200" i="7"/>
  <c r="P199" i="7"/>
  <c r="P198" i="7"/>
  <c r="P197" i="7"/>
  <c r="P196" i="7"/>
  <c r="P195" i="7"/>
  <c r="P194" i="7"/>
  <c r="P193" i="7"/>
  <c r="P192" i="7"/>
  <c r="P191" i="7"/>
  <c r="P190" i="7"/>
  <c r="P189" i="7"/>
  <c r="P188" i="7"/>
  <c r="P187" i="7"/>
  <c r="P186" i="7"/>
  <c r="P185" i="7"/>
  <c r="P184" i="7"/>
  <c r="P183" i="7"/>
  <c r="P182" i="7"/>
  <c r="P181" i="7"/>
  <c r="P180" i="7"/>
  <c r="P179" i="7"/>
  <c r="P178" i="7"/>
  <c r="P177" i="7"/>
  <c r="P176" i="7"/>
  <c r="P175" i="7"/>
  <c r="P174" i="7"/>
  <c r="P173" i="7"/>
  <c r="P172" i="7"/>
  <c r="P171" i="7"/>
  <c r="P170" i="7"/>
  <c r="P169" i="7"/>
  <c r="P168" i="7"/>
  <c r="P167" i="7"/>
  <c r="P166" i="7"/>
  <c r="P165" i="7"/>
  <c r="P164" i="7"/>
  <c r="P163" i="7"/>
  <c r="P162" i="7"/>
  <c r="P161" i="7"/>
  <c r="P160" i="7"/>
  <c r="P159" i="7"/>
  <c r="P158" i="7"/>
  <c r="P157" i="7"/>
  <c r="P156" i="7"/>
  <c r="P155" i="7"/>
  <c r="P154" i="7"/>
  <c r="P153" i="7"/>
  <c r="P152" i="7"/>
  <c r="P151" i="7"/>
  <c r="P150" i="7"/>
  <c r="P149" i="7"/>
  <c r="P148" i="7"/>
  <c r="P147" i="7"/>
  <c r="P146" i="7"/>
  <c r="P145" i="7"/>
  <c r="P144" i="7"/>
  <c r="P143" i="7"/>
  <c r="P142" i="7"/>
  <c r="P141" i="7"/>
  <c r="P140" i="7"/>
  <c r="P139" i="7"/>
  <c r="P138" i="7"/>
  <c r="P137" i="7"/>
  <c r="P136" i="7"/>
  <c r="P135" i="7"/>
  <c r="P134" i="7"/>
  <c r="P133" i="7"/>
  <c r="P132" i="7"/>
  <c r="P131" i="7"/>
  <c r="P130" i="7"/>
  <c r="P129" i="7"/>
  <c r="P128" i="7"/>
  <c r="P127" i="7"/>
  <c r="P126" i="7"/>
  <c r="P125" i="7"/>
  <c r="P124" i="7"/>
  <c r="P123" i="7"/>
  <c r="P122" i="7"/>
  <c r="P121" i="7"/>
  <c r="P120" i="7"/>
  <c r="P119" i="7"/>
  <c r="P118" i="7"/>
  <c r="P117" i="7"/>
  <c r="P116" i="7"/>
  <c r="P115" i="7"/>
  <c r="P114" i="7"/>
  <c r="P113" i="7"/>
  <c r="P112" i="7"/>
  <c r="P111" i="7"/>
  <c r="P110" i="7"/>
  <c r="P109" i="7"/>
  <c r="P108" i="7"/>
  <c r="P107" i="7"/>
  <c r="P106" i="7"/>
  <c r="P105" i="7"/>
  <c r="P104" i="7"/>
  <c r="P103" i="7"/>
  <c r="P102" i="7"/>
  <c r="P101" i="7"/>
  <c r="P100" i="7"/>
  <c r="P99" i="7"/>
  <c r="P98" i="7"/>
  <c r="P97" i="7"/>
  <c r="P96" i="7"/>
  <c r="P95" i="7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C371" i="5"/>
  <c r="H10" i="7"/>
  <c r="H433" i="7"/>
  <c r="H432" i="7"/>
  <c r="H431" i="7"/>
  <c r="H430" i="7"/>
  <c r="H429" i="7"/>
  <c r="H422" i="7"/>
  <c r="H418" i="7"/>
  <c r="H414" i="7"/>
  <c r="H410" i="7"/>
  <c r="H406" i="7"/>
  <c r="H402" i="7"/>
  <c r="H398" i="7"/>
  <c r="H397" i="7"/>
  <c r="H393" i="7"/>
  <c r="H389" i="7"/>
  <c r="H385" i="7"/>
  <c r="H384" i="7"/>
  <c r="H380" i="7"/>
  <c r="H379" i="7"/>
  <c r="H375" i="7"/>
  <c r="H371" i="7"/>
  <c r="H370" i="7"/>
  <c r="H366" i="7"/>
  <c r="H365" i="7"/>
  <c r="H362" i="7"/>
  <c r="H361" i="7"/>
  <c r="H360" i="7"/>
  <c r="H359" i="7"/>
  <c r="H358" i="7"/>
  <c r="H357" i="7"/>
  <c r="H356" i="7"/>
  <c r="H355" i="7"/>
  <c r="H354" i="7"/>
  <c r="H353" i="7"/>
  <c r="H352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2" i="7"/>
  <c r="H331" i="7"/>
  <c r="H330" i="7"/>
  <c r="H329" i="7"/>
  <c r="H328" i="7"/>
  <c r="H327" i="7"/>
  <c r="H322" i="7"/>
  <c r="H321" i="7"/>
  <c r="H320" i="7"/>
  <c r="H319" i="7"/>
  <c r="H318" i="7"/>
  <c r="H317" i="7"/>
  <c r="H312" i="7"/>
  <c r="H311" i="7"/>
  <c r="H310" i="7"/>
  <c r="H309" i="7"/>
  <c r="H308" i="7"/>
  <c r="H307" i="7"/>
  <c r="H306" i="7"/>
  <c r="H305" i="7"/>
  <c r="H300" i="7"/>
  <c r="H299" i="7"/>
  <c r="H298" i="7"/>
  <c r="H294" i="7"/>
  <c r="H287" i="7"/>
  <c r="H286" i="7"/>
  <c r="H285" i="7"/>
  <c r="H280" i="7"/>
  <c r="H279" i="7"/>
  <c r="H278" i="7"/>
  <c r="H277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88" i="7"/>
  <c r="H187" i="7"/>
  <c r="H186" i="7"/>
  <c r="H185" i="7"/>
  <c r="H184" i="7"/>
  <c r="H183" i="7"/>
  <c r="H178" i="7"/>
  <c r="H177" i="7"/>
  <c r="H176" i="7"/>
  <c r="H175" i="7"/>
  <c r="H174" i="7"/>
  <c r="H173" i="7"/>
  <c r="H168" i="7"/>
  <c r="H167" i="7"/>
  <c r="H166" i="7"/>
  <c r="H165" i="7"/>
  <c r="H163" i="7"/>
  <c r="H162" i="7"/>
  <c r="H161" i="7"/>
  <c r="H159" i="7"/>
  <c r="H158" i="7"/>
  <c r="H157" i="7"/>
  <c r="H152" i="7"/>
  <c r="H151" i="7"/>
  <c r="H150" i="7"/>
  <c r="H149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1" i="7"/>
  <c r="H110" i="7"/>
  <c r="H109" i="7"/>
  <c r="H108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6" i="7"/>
  <c r="H85" i="7"/>
  <c r="H84" i="7"/>
  <c r="H83" i="7"/>
  <c r="H82" i="7"/>
  <c r="H81" i="7"/>
  <c r="H76" i="7"/>
  <c r="H75" i="7"/>
  <c r="H73" i="7"/>
  <c r="H72" i="7"/>
  <c r="H71" i="7"/>
  <c r="H70" i="7"/>
  <c r="H69" i="7"/>
  <c r="H68" i="7"/>
  <c r="H66" i="7"/>
  <c r="H65" i="7"/>
  <c r="H64" i="7"/>
  <c r="H63" i="7"/>
  <c r="H62" i="7"/>
  <c r="H61" i="7"/>
  <c r="H60" i="7"/>
  <c r="H59" i="7"/>
  <c r="H58" i="7"/>
  <c r="H57" i="7"/>
  <c r="H56" i="7"/>
  <c r="H55" i="7"/>
  <c r="H51" i="7"/>
  <c r="H50" i="7"/>
  <c r="H46" i="7"/>
  <c r="H45" i="7"/>
  <c r="H41" i="7"/>
  <c r="H40" i="7"/>
  <c r="H39" i="7"/>
  <c r="H38" i="7"/>
  <c r="H37" i="7"/>
  <c r="H36" i="7"/>
  <c r="H35" i="7"/>
  <c r="H31" i="7"/>
  <c r="H27" i="7"/>
  <c r="H26" i="7"/>
  <c r="H25" i="7"/>
  <c r="H24" i="7"/>
  <c r="H23" i="7"/>
  <c r="H19" i="7"/>
  <c r="H15" i="7"/>
  <c r="G433" i="8"/>
  <c r="G432" i="8"/>
  <c r="G431" i="8"/>
  <c r="G430" i="8"/>
  <c r="G429" i="8"/>
  <c r="G418" i="8"/>
  <c r="G414" i="8"/>
  <c r="G410" i="8"/>
  <c r="G406" i="8"/>
  <c r="G402" i="8"/>
  <c r="G398" i="8"/>
  <c r="G397" i="8"/>
  <c r="G393" i="8"/>
  <c r="G389" i="8"/>
  <c r="G385" i="8"/>
  <c r="G384" i="8"/>
  <c r="G380" i="8"/>
  <c r="G379" i="8"/>
  <c r="G375" i="8"/>
  <c r="G371" i="8"/>
  <c r="G370" i="8"/>
  <c r="G366" i="8"/>
  <c r="G365" i="8"/>
  <c r="G362" i="8"/>
  <c r="G361" i="8"/>
  <c r="G360" i="8"/>
  <c r="G359" i="8"/>
  <c r="G358" i="8"/>
  <c r="G357" i="8"/>
  <c r="G356" i="8"/>
  <c r="G355" i="8"/>
  <c r="G354" i="8"/>
  <c r="G353" i="8"/>
  <c r="G352" i="8"/>
  <c r="G349" i="8"/>
  <c r="G348" i="8"/>
  <c r="G347" i="8"/>
  <c r="G346" i="8"/>
  <c r="G345" i="8"/>
  <c r="G344" i="8"/>
  <c r="G343" i="8"/>
  <c r="G342" i="8"/>
  <c r="G341" i="8"/>
  <c r="G340" i="8"/>
  <c r="G339" i="8"/>
  <c r="G338" i="8"/>
  <c r="G332" i="8"/>
  <c r="G331" i="8"/>
  <c r="G330" i="8"/>
  <c r="G329" i="8"/>
  <c r="G328" i="8"/>
  <c r="G327" i="8"/>
  <c r="G322" i="8"/>
  <c r="G321" i="8"/>
  <c r="G320" i="8"/>
  <c r="G319" i="8"/>
  <c r="G318" i="8"/>
  <c r="G317" i="8"/>
  <c r="G312" i="8"/>
  <c r="G311" i="8"/>
  <c r="G310" i="8"/>
  <c r="G309" i="8"/>
  <c r="G308" i="8"/>
  <c r="G307" i="8"/>
  <c r="G306" i="8"/>
  <c r="G305" i="8"/>
  <c r="G300" i="8"/>
  <c r="G299" i="8"/>
  <c r="G298" i="8"/>
  <c r="G294" i="8"/>
  <c r="G287" i="8"/>
  <c r="G286" i="8"/>
  <c r="G285" i="8"/>
  <c r="G280" i="8"/>
  <c r="G279" i="8"/>
  <c r="G278" i="8"/>
  <c r="G277" i="8"/>
  <c r="G275" i="8"/>
  <c r="G274" i="8"/>
  <c r="G273" i="8"/>
  <c r="G272" i="8"/>
  <c r="G271" i="8"/>
  <c r="G270" i="8"/>
  <c r="G269" i="8"/>
  <c r="G268" i="8"/>
  <c r="G267" i="8"/>
  <c r="G266" i="8"/>
  <c r="G265" i="8"/>
  <c r="G264" i="8"/>
  <c r="G263" i="8"/>
  <c r="G262" i="8"/>
  <c r="G261" i="8"/>
  <c r="G260" i="8"/>
  <c r="G259" i="8"/>
  <c r="G258" i="8"/>
  <c r="G257" i="8"/>
  <c r="G256" i="8"/>
  <c r="G255" i="8"/>
  <c r="G254" i="8"/>
  <c r="G253" i="8"/>
  <c r="G252" i="8"/>
  <c r="G251" i="8"/>
  <c r="G250" i="8"/>
  <c r="G249" i="8"/>
  <c r="G248" i="8"/>
  <c r="G247" i="8"/>
  <c r="G246" i="8"/>
  <c r="G244" i="8"/>
  <c r="G243" i="8"/>
  <c r="G242" i="8"/>
  <c r="G241" i="8"/>
  <c r="G240" i="8"/>
  <c r="G239" i="8"/>
  <c r="G238" i="8"/>
  <c r="G237" i="8"/>
  <c r="G236" i="8"/>
  <c r="G235" i="8"/>
  <c r="G234" i="8"/>
  <c r="G233" i="8"/>
  <c r="G232" i="8"/>
  <c r="G231" i="8"/>
  <c r="G230" i="8"/>
  <c r="G229" i="8"/>
  <c r="G228" i="8"/>
  <c r="G227" i="8"/>
  <c r="G226" i="8"/>
  <c r="G225" i="8"/>
  <c r="G224" i="8"/>
  <c r="G223" i="8"/>
  <c r="G222" i="8"/>
  <c r="G221" i="8"/>
  <c r="G220" i="8"/>
  <c r="G219" i="8"/>
  <c r="G218" i="8"/>
  <c r="G217" i="8"/>
  <c r="G216" i="8"/>
  <c r="G215" i="8"/>
  <c r="G214" i="8"/>
  <c r="G213" i="8"/>
  <c r="G212" i="8"/>
  <c r="G211" i="8"/>
  <c r="G210" i="8"/>
  <c r="G209" i="8"/>
  <c r="G208" i="8"/>
  <c r="G207" i="8"/>
  <c r="G206" i="8"/>
  <c r="G205" i="8"/>
  <c r="G204" i="8"/>
  <c r="G203" i="8"/>
  <c r="G202" i="8"/>
  <c r="G201" i="8"/>
  <c r="G200" i="8"/>
  <c r="G199" i="8"/>
  <c r="G198" i="8"/>
  <c r="G197" i="8"/>
  <c r="G196" i="8"/>
  <c r="G195" i="8"/>
  <c r="G194" i="8"/>
  <c r="G193" i="8"/>
  <c r="G188" i="8"/>
  <c r="G187" i="8"/>
  <c r="G186" i="8"/>
  <c r="G185" i="8"/>
  <c r="G184" i="8"/>
  <c r="G183" i="8"/>
  <c r="G178" i="8"/>
  <c r="G177" i="8"/>
  <c r="G176" i="8"/>
  <c r="G175" i="8"/>
  <c r="G174" i="8"/>
  <c r="G173" i="8"/>
  <c r="G168" i="8"/>
  <c r="G167" i="8"/>
  <c r="G166" i="8"/>
  <c r="G165" i="8"/>
  <c r="G163" i="8"/>
  <c r="G162" i="8"/>
  <c r="G161" i="8"/>
  <c r="G159" i="8"/>
  <c r="G158" i="8"/>
  <c r="G157" i="8"/>
  <c r="G152" i="8"/>
  <c r="G151" i="8"/>
  <c r="G150" i="8"/>
  <c r="G149" i="8"/>
  <c r="G147" i="8"/>
  <c r="G146" i="8"/>
  <c r="G145" i="8"/>
  <c r="G144" i="8"/>
  <c r="G143" i="8"/>
  <c r="G142" i="8"/>
  <c r="G141" i="8"/>
  <c r="G140" i="8"/>
  <c r="G139" i="8"/>
  <c r="G138" i="8"/>
  <c r="G137" i="8"/>
  <c r="G136" i="8"/>
  <c r="G135" i="8"/>
  <c r="G134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1" i="8"/>
  <c r="G110" i="8"/>
  <c r="G109" i="8"/>
  <c r="G108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6" i="8"/>
  <c r="G85" i="8"/>
  <c r="G84" i="8"/>
  <c r="G83" i="8"/>
  <c r="G82" i="8"/>
  <c r="G81" i="8"/>
  <c r="G76" i="8"/>
  <c r="G75" i="8"/>
  <c r="G73" i="8"/>
  <c r="G72" i="8"/>
  <c r="G71" i="8"/>
  <c r="G70" i="8"/>
  <c r="G69" i="8"/>
  <c r="G68" i="8"/>
  <c r="G66" i="8"/>
  <c r="G65" i="8"/>
  <c r="G64" i="8"/>
  <c r="G63" i="8"/>
  <c r="G62" i="8"/>
  <c r="G61" i="8"/>
  <c r="G60" i="8"/>
  <c r="G59" i="8"/>
  <c r="G58" i="8"/>
  <c r="G57" i="8"/>
  <c r="G56" i="8"/>
  <c r="G55" i="8"/>
  <c r="G51" i="8"/>
  <c r="G50" i="8"/>
  <c r="G46" i="8"/>
  <c r="G45" i="8"/>
  <c r="G41" i="8"/>
  <c r="G40" i="8"/>
  <c r="G39" i="8"/>
  <c r="G38" i="8"/>
  <c r="G37" i="8"/>
  <c r="G36" i="8"/>
  <c r="G35" i="8"/>
  <c r="G31" i="8"/>
  <c r="G27" i="8"/>
  <c r="G26" i="8"/>
  <c r="G25" i="8"/>
  <c r="G24" i="8"/>
  <c r="G23" i="8"/>
  <c r="G19" i="8"/>
  <c r="G15" i="8"/>
  <c r="O429" i="5"/>
  <c r="N429" i="5"/>
  <c r="M429" i="5"/>
  <c r="L429" i="5"/>
  <c r="O428" i="5"/>
  <c r="N428" i="5"/>
  <c r="M428" i="5"/>
  <c r="L428" i="5"/>
  <c r="O427" i="5"/>
  <c r="N427" i="5"/>
  <c r="M427" i="5"/>
  <c r="L427" i="5"/>
  <c r="O426" i="5"/>
  <c r="N426" i="5"/>
  <c r="M426" i="5"/>
  <c r="L426" i="5"/>
  <c r="O425" i="5"/>
  <c r="N425" i="5"/>
  <c r="M425" i="5"/>
  <c r="L425" i="5"/>
  <c r="O422" i="5"/>
  <c r="N422" i="5"/>
  <c r="M422" i="5"/>
  <c r="L422" i="5"/>
  <c r="O421" i="5"/>
  <c r="N421" i="5"/>
  <c r="M421" i="5"/>
  <c r="L421" i="5"/>
  <c r="O420" i="5"/>
  <c r="N420" i="5"/>
  <c r="M420" i="5"/>
  <c r="L420" i="5"/>
  <c r="O419" i="5"/>
  <c r="N419" i="5"/>
  <c r="M419" i="5"/>
  <c r="L419" i="5"/>
  <c r="O418" i="5"/>
  <c r="N418" i="5"/>
  <c r="M418" i="5"/>
  <c r="L418" i="5"/>
  <c r="O417" i="5"/>
  <c r="N417" i="5"/>
  <c r="M417" i="5"/>
  <c r="L417" i="5"/>
  <c r="O416" i="5"/>
  <c r="N416" i="5"/>
  <c r="M416" i="5"/>
  <c r="L416" i="5"/>
  <c r="O415" i="5"/>
  <c r="N415" i="5"/>
  <c r="M415" i="5"/>
  <c r="L415" i="5"/>
  <c r="O414" i="5"/>
  <c r="N414" i="5"/>
  <c r="M414" i="5"/>
  <c r="L414" i="5"/>
  <c r="O413" i="5"/>
  <c r="N413" i="5"/>
  <c r="M413" i="5"/>
  <c r="L413" i="5"/>
  <c r="O412" i="5"/>
  <c r="N412" i="5"/>
  <c r="M412" i="5"/>
  <c r="L412" i="5"/>
  <c r="O411" i="5"/>
  <c r="N411" i="5"/>
  <c r="M411" i="5"/>
  <c r="L411" i="5"/>
  <c r="O410" i="5"/>
  <c r="N410" i="5"/>
  <c r="M410" i="5"/>
  <c r="L410" i="5"/>
  <c r="O409" i="5"/>
  <c r="N409" i="5"/>
  <c r="M409" i="5"/>
  <c r="L409" i="5"/>
  <c r="O408" i="5"/>
  <c r="N408" i="5"/>
  <c r="M408" i="5"/>
  <c r="L408" i="5"/>
  <c r="O407" i="5"/>
  <c r="N407" i="5"/>
  <c r="M407" i="5"/>
  <c r="L407" i="5"/>
  <c r="O406" i="5"/>
  <c r="N406" i="5"/>
  <c r="M406" i="5"/>
  <c r="L406" i="5"/>
  <c r="O405" i="5"/>
  <c r="N405" i="5"/>
  <c r="M405" i="5"/>
  <c r="L405" i="5"/>
  <c r="O404" i="5"/>
  <c r="N404" i="5"/>
  <c r="M404" i="5"/>
  <c r="L404" i="5"/>
  <c r="O403" i="5"/>
  <c r="N403" i="5"/>
  <c r="M403" i="5"/>
  <c r="L403" i="5"/>
  <c r="O402" i="5"/>
  <c r="N402" i="5"/>
  <c r="M402" i="5"/>
  <c r="L402" i="5"/>
  <c r="O401" i="5"/>
  <c r="N401" i="5"/>
  <c r="M401" i="5"/>
  <c r="L401" i="5"/>
  <c r="O400" i="5"/>
  <c r="N400" i="5"/>
  <c r="M400" i="5"/>
  <c r="L400" i="5"/>
  <c r="O399" i="5"/>
  <c r="N399" i="5"/>
  <c r="M399" i="5"/>
  <c r="L399" i="5"/>
  <c r="O398" i="5"/>
  <c r="N398" i="5"/>
  <c r="M398" i="5"/>
  <c r="L398" i="5"/>
  <c r="O397" i="5"/>
  <c r="N397" i="5"/>
  <c r="M397" i="5"/>
  <c r="L397" i="5"/>
  <c r="O396" i="5"/>
  <c r="N396" i="5"/>
  <c r="M396" i="5"/>
  <c r="L396" i="5"/>
  <c r="O395" i="5"/>
  <c r="N395" i="5"/>
  <c r="M395" i="5"/>
  <c r="L395" i="5"/>
  <c r="O394" i="5"/>
  <c r="N394" i="5"/>
  <c r="M394" i="5"/>
  <c r="L394" i="5"/>
  <c r="O393" i="5"/>
  <c r="N393" i="5"/>
  <c r="M393" i="5"/>
  <c r="L393" i="5"/>
  <c r="O392" i="5"/>
  <c r="N392" i="5"/>
  <c r="M392" i="5"/>
  <c r="L392" i="5"/>
  <c r="O391" i="5"/>
  <c r="N391" i="5"/>
  <c r="M391" i="5"/>
  <c r="L391" i="5"/>
  <c r="O390" i="5"/>
  <c r="N390" i="5"/>
  <c r="M390" i="5"/>
  <c r="L390" i="5"/>
  <c r="O389" i="5"/>
  <c r="N389" i="5"/>
  <c r="M389" i="5"/>
  <c r="L389" i="5"/>
  <c r="O388" i="5"/>
  <c r="N388" i="5"/>
  <c r="M388" i="5"/>
  <c r="L388" i="5"/>
  <c r="O387" i="5"/>
  <c r="N387" i="5"/>
  <c r="M387" i="5"/>
  <c r="L387" i="5"/>
  <c r="O386" i="5"/>
  <c r="N386" i="5"/>
  <c r="M386" i="5"/>
  <c r="L386" i="5"/>
  <c r="O385" i="5"/>
  <c r="N385" i="5"/>
  <c r="M385" i="5"/>
  <c r="L385" i="5"/>
  <c r="O384" i="5"/>
  <c r="N384" i="5"/>
  <c r="M384" i="5"/>
  <c r="L384" i="5"/>
  <c r="O383" i="5"/>
  <c r="N383" i="5"/>
  <c r="M383" i="5"/>
  <c r="L383" i="5"/>
  <c r="O382" i="5"/>
  <c r="N382" i="5"/>
  <c r="M382" i="5"/>
  <c r="L382" i="5"/>
  <c r="O381" i="5"/>
  <c r="N381" i="5"/>
  <c r="M381" i="5"/>
  <c r="L381" i="5"/>
  <c r="O380" i="5"/>
  <c r="N380" i="5"/>
  <c r="M380" i="5"/>
  <c r="L380" i="5"/>
  <c r="O379" i="5"/>
  <c r="N379" i="5"/>
  <c r="M379" i="5"/>
  <c r="L379" i="5"/>
  <c r="O378" i="5"/>
  <c r="N378" i="5"/>
  <c r="M378" i="5"/>
  <c r="L378" i="5"/>
  <c r="O377" i="5"/>
  <c r="N377" i="5"/>
  <c r="M377" i="5"/>
  <c r="L377" i="5"/>
  <c r="O376" i="5"/>
  <c r="N376" i="5"/>
  <c r="M376" i="5"/>
  <c r="L376" i="5"/>
  <c r="O375" i="5"/>
  <c r="N375" i="5"/>
  <c r="M375" i="5"/>
  <c r="L375" i="5"/>
  <c r="O374" i="5"/>
  <c r="N374" i="5"/>
  <c r="M374" i="5"/>
  <c r="L374" i="5"/>
  <c r="O373" i="5"/>
  <c r="N373" i="5"/>
  <c r="M373" i="5"/>
  <c r="L373" i="5"/>
  <c r="O372" i="5"/>
  <c r="N372" i="5"/>
  <c r="M372" i="5"/>
  <c r="L372" i="5"/>
  <c r="O371" i="5"/>
  <c r="N371" i="5"/>
  <c r="M371" i="5"/>
  <c r="L371" i="5"/>
  <c r="O370" i="5"/>
  <c r="N370" i="5"/>
  <c r="M370" i="5"/>
  <c r="L370" i="5"/>
  <c r="O369" i="5"/>
  <c r="N369" i="5"/>
  <c r="M369" i="5"/>
  <c r="L369" i="5"/>
  <c r="O368" i="5"/>
  <c r="N368" i="5"/>
  <c r="M368" i="5"/>
  <c r="L368" i="5"/>
  <c r="O367" i="5"/>
  <c r="N367" i="5"/>
  <c r="M367" i="5"/>
  <c r="L367" i="5"/>
  <c r="O366" i="5"/>
  <c r="N366" i="5"/>
  <c r="M366" i="5"/>
  <c r="L366" i="5"/>
  <c r="O365" i="5"/>
  <c r="N365" i="5"/>
  <c r="M365" i="5"/>
  <c r="L365" i="5"/>
  <c r="O364" i="5"/>
  <c r="N364" i="5"/>
  <c r="M364" i="5"/>
  <c r="L364" i="5"/>
  <c r="O363" i="5"/>
  <c r="N363" i="5"/>
  <c r="M363" i="5"/>
  <c r="L363" i="5"/>
  <c r="O362" i="5"/>
  <c r="N362" i="5"/>
  <c r="M362" i="5"/>
  <c r="L362" i="5"/>
  <c r="O361" i="5"/>
  <c r="N361" i="5"/>
  <c r="M361" i="5"/>
  <c r="L361" i="5"/>
  <c r="O360" i="5"/>
  <c r="N360" i="5"/>
  <c r="M360" i="5"/>
  <c r="L360" i="5"/>
  <c r="O359" i="5"/>
  <c r="N359" i="5"/>
  <c r="M359" i="5"/>
  <c r="L359" i="5"/>
  <c r="O358" i="5"/>
  <c r="N358" i="5"/>
  <c r="M358" i="5"/>
  <c r="L358" i="5"/>
  <c r="O357" i="5"/>
  <c r="N357" i="5"/>
  <c r="M357" i="5"/>
  <c r="L357" i="5"/>
  <c r="O356" i="5"/>
  <c r="N356" i="5"/>
  <c r="M356" i="5"/>
  <c r="L356" i="5"/>
  <c r="O355" i="5"/>
  <c r="N355" i="5"/>
  <c r="M355" i="5"/>
  <c r="L355" i="5"/>
  <c r="O354" i="5"/>
  <c r="N354" i="5"/>
  <c r="M354" i="5"/>
  <c r="L354" i="5"/>
  <c r="O353" i="5"/>
  <c r="N353" i="5"/>
  <c r="M353" i="5"/>
  <c r="L353" i="5"/>
  <c r="O352" i="5"/>
  <c r="N352" i="5"/>
  <c r="M352" i="5"/>
  <c r="L352" i="5"/>
  <c r="O351" i="5"/>
  <c r="N351" i="5"/>
  <c r="M351" i="5"/>
  <c r="L351" i="5"/>
  <c r="O350" i="5"/>
  <c r="N350" i="5"/>
  <c r="M350" i="5"/>
  <c r="L350" i="5"/>
  <c r="O349" i="5"/>
  <c r="N349" i="5"/>
  <c r="M349" i="5"/>
  <c r="L349" i="5"/>
  <c r="O348" i="5"/>
  <c r="N348" i="5"/>
  <c r="M348" i="5"/>
  <c r="L348" i="5"/>
  <c r="O347" i="5"/>
  <c r="N347" i="5"/>
  <c r="M347" i="5"/>
  <c r="L347" i="5"/>
  <c r="O346" i="5"/>
  <c r="N346" i="5"/>
  <c r="M346" i="5"/>
  <c r="L346" i="5"/>
  <c r="O345" i="5"/>
  <c r="N345" i="5"/>
  <c r="M345" i="5"/>
  <c r="L345" i="5"/>
  <c r="O344" i="5"/>
  <c r="N344" i="5"/>
  <c r="M344" i="5"/>
  <c r="L344" i="5"/>
  <c r="O343" i="5"/>
  <c r="N343" i="5"/>
  <c r="M343" i="5"/>
  <c r="L343" i="5"/>
  <c r="O342" i="5"/>
  <c r="N342" i="5"/>
  <c r="M342" i="5"/>
  <c r="L342" i="5"/>
  <c r="O341" i="5"/>
  <c r="N341" i="5"/>
  <c r="M341" i="5"/>
  <c r="L341" i="5"/>
  <c r="O340" i="5"/>
  <c r="N340" i="5"/>
  <c r="M340" i="5"/>
  <c r="L340" i="5"/>
  <c r="O339" i="5"/>
  <c r="N339" i="5"/>
  <c r="M339" i="5"/>
  <c r="L339" i="5"/>
  <c r="O338" i="5"/>
  <c r="N338" i="5"/>
  <c r="M338" i="5"/>
  <c r="L338" i="5"/>
  <c r="O337" i="5"/>
  <c r="N337" i="5"/>
  <c r="M337" i="5"/>
  <c r="L337" i="5"/>
  <c r="O336" i="5"/>
  <c r="N336" i="5"/>
  <c r="M336" i="5"/>
  <c r="L336" i="5"/>
  <c r="O335" i="5"/>
  <c r="N335" i="5"/>
  <c r="M335" i="5"/>
  <c r="L335" i="5"/>
  <c r="O334" i="5"/>
  <c r="N334" i="5"/>
  <c r="M334" i="5"/>
  <c r="L334" i="5"/>
  <c r="O333" i="5"/>
  <c r="N333" i="5"/>
  <c r="M333" i="5"/>
  <c r="L333" i="5"/>
  <c r="O332" i="5"/>
  <c r="N332" i="5"/>
  <c r="M332" i="5"/>
  <c r="L332" i="5"/>
  <c r="O331" i="5"/>
  <c r="N331" i="5"/>
  <c r="M331" i="5"/>
  <c r="L331" i="5"/>
  <c r="O330" i="5"/>
  <c r="N330" i="5"/>
  <c r="M330" i="5"/>
  <c r="L330" i="5"/>
  <c r="O329" i="5"/>
  <c r="N329" i="5"/>
  <c r="M329" i="5"/>
  <c r="L329" i="5"/>
  <c r="O328" i="5"/>
  <c r="N328" i="5"/>
  <c r="M328" i="5"/>
  <c r="L328" i="5"/>
  <c r="O327" i="5"/>
  <c r="N327" i="5"/>
  <c r="M327" i="5"/>
  <c r="L327" i="5"/>
  <c r="O326" i="5"/>
  <c r="N326" i="5"/>
  <c r="M326" i="5"/>
  <c r="L326" i="5"/>
  <c r="O325" i="5"/>
  <c r="N325" i="5"/>
  <c r="M325" i="5"/>
  <c r="L325" i="5"/>
  <c r="O324" i="5"/>
  <c r="N324" i="5"/>
  <c r="M324" i="5"/>
  <c r="L324" i="5"/>
  <c r="O323" i="5"/>
  <c r="N323" i="5"/>
  <c r="M323" i="5"/>
  <c r="L323" i="5"/>
  <c r="O322" i="5"/>
  <c r="N322" i="5"/>
  <c r="M322" i="5"/>
  <c r="L322" i="5"/>
  <c r="O321" i="5"/>
  <c r="N321" i="5"/>
  <c r="M321" i="5"/>
  <c r="L321" i="5"/>
  <c r="O320" i="5"/>
  <c r="N320" i="5"/>
  <c r="M320" i="5"/>
  <c r="L320" i="5"/>
  <c r="O319" i="5"/>
  <c r="N319" i="5"/>
  <c r="M319" i="5"/>
  <c r="L319" i="5"/>
  <c r="O318" i="5"/>
  <c r="N318" i="5"/>
  <c r="M318" i="5"/>
  <c r="L318" i="5"/>
  <c r="O317" i="5"/>
  <c r="N317" i="5"/>
  <c r="M317" i="5"/>
  <c r="L317" i="5"/>
  <c r="O316" i="5"/>
  <c r="N316" i="5"/>
  <c r="M316" i="5"/>
  <c r="L316" i="5"/>
  <c r="O315" i="5"/>
  <c r="N315" i="5"/>
  <c r="M315" i="5"/>
  <c r="L315" i="5"/>
  <c r="O314" i="5"/>
  <c r="N314" i="5"/>
  <c r="M314" i="5"/>
  <c r="L314" i="5"/>
  <c r="O313" i="5"/>
  <c r="N313" i="5"/>
  <c r="M313" i="5"/>
  <c r="L313" i="5"/>
  <c r="O312" i="5"/>
  <c r="N312" i="5"/>
  <c r="M312" i="5"/>
  <c r="L312" i="5"/>
  <c r="O311" i="5"/>
  <c r="N311" i="5"/>
  <c r="M311" i="5"/>
  <c r="L311" i="5"/>
  <c r="O310" i="5"/>
  <c r="N310" i="5"/>
  <c r="M310" i="5"/>
  <c r="L310" i="5"/>
  <c r="O309" i="5"/>
  <c r="N309" i="5"/>
  <c r="M309" i="5"/>
  <c r="L309" i="5"/>
  <c r="O308" i="5"/>
  <c r="N308" i="5"/>
  <c r="M308" i="5"/>
  <c r="L308" i="5"/>
  <c r="O307" i="5"/>
  <c r="N307" i="5"/>
  <c r="M307" i="5"/>
  <c r="L307" i="5"/>
  <c r="O306" i="5"/>
  <c r="N306" i="5"/>
  <c r="M306" i="5"/>
  <c r="L306" i="5"/>
  <c r="O305" i="5"/>
  <c r="N305" i="5"/>
  <c r="M305" i="5"/>
  <c r="L305" i="5"/>
  <c r="O304" i="5"/>
  <c r="N304" i="5"/>
  <c r="M304" i="5"/>
  <c r="L304" i="5"/>
  <c r="O303" i="5"/>
  <c r="N303" i="5"/>
  <c r="M303" i="5"/>
  <c r="L303" i="5"/>
  <c r="O302" i="5"/>
  <c r="N302" i="5"/>
  <c r="M302" i="5"/>
  <c r="L302" i="5"/>
  <c r="O301" i="5"/>
  <c r="N301" i="5"/>
  <c r="M301" i="5"/>
  <c r="L301" i="5"/>
  <c r="O300" i="5"/>
  <c r="N300" i="5"/>
  <c r="M300" i="5"/>
  <c r="L300" i="5"/>
  <c r="O299" i="5"/>
  <c r="N299" i="5"/>
  <c r="M299" i="5"/>
  <c r="L299" i="5"/>
  <c r="O298" i="5"/>
  <c r="N298" i="5"/>
  <c r="M298" i="5"/>
  <c r="L298" i="5"/>
  <c r="O297" i="5"/>
  <c r="N297" i="5"/>
  <c r="M297" i="5"/>
  <c r="L297" i="5"/>
  <c r="O296" i="5"/>
  <c r="N296" i="5"/>
  <c r="M296" i="5"/>
  <c r="L296" i="5"/>
  <c r="O295" i="5"/>
  <c r="N295" i="5"/>
  <c r="M295" i="5"/>
  <c r="L295" i="5"/>
  <c r="O294" i="5"/>
  <c r="N294" i="5"/>
  <c r="M294" i="5"/>
  <c r="L294" i="5"/>
  <c r="O293" i="5"/>
  <c r="N293" i="5"/>
  <c r="M293" i="5"/>
  <c r="L293" i="5"/>
  <c r="O292" i="5"/>
  <c r="N292" i="5"/>
  <c r="M292" i="5"/>
  <c r="L292" i="5"/>
  <c r="O291" i="5"/>
  <c r="N291" i="5"/>
  <c r="M291" i="5"/>
  <c r="L291" i="5"/>
  <c r="O290" i="5"/>
  <c r="N290" i="5"/>
  <c r="M290" i="5"/>
  <c r="L290" i="5"/>
  <c r="O289" i="5"/>
  <c r="N289" i="5"/>
  <c r="M289" i="5"/>
  <c r="L289" i="5"/>
  <c r="O288" i="5"/>
  <c r="N288" i="5"/>
  <c r="M288" i="5"/>
  <c r="L288" i="5"/>
  <c r="O287" i="5"/>
  <c r="N287" i="5"/>
  <c r="M287" i="5"/>
  <c r="L287" i="5"/>
  <c r="O286" i="5"/>
  <c r="N286" i="5"/>
  <c r="M286" i="5"/>
  <c r="L286" i="5"/>
  <c r="O285" i="5"/>
  <c r="N285" i="5"/>
  <c r="M285" i="5"/>
  <c r="L285" i="5"/>
  <c r="O284" i="5"/>
  <c r="N284" i="5"/>
  <c r="M284" i="5"/>
  <c r="L284" i="5"/>
  <c r="O283" i="5"/>
  <c r="N283" i="5"/>
  <c r="M283" i="5"/>
  <c r="L283" i="5"/>
  <c r="O282" i="5"/>
  <c r="N282" i="5"/>
  <c r="M282" i="5"/>
  <c r="L282" i="5"/>
  <c r="O281" i="5"/>
  <c r="N281" i="5"/>
  <c r="M281" i="5"/>
  <c r="L281" i="5"/>
  <c r="O280" i="5"/>
  <c r="N280" i="5"/>
  <c r="M280" i="5"/>
  <c r="L280" i="5"/>
  <c r="O279" i="5"/>
  <c r="N279" i="5"/>
  <c r="M279" i="5"/>
  <c r="L279" i="5"/>
  <c r="O278" i="5"/>
  <c r="N278" i="5"/>
  <c r="M278" i="5"/>
  <c r="L278" i="5"/>
  <c r="O277" i="5"/>
  <c r="N277" i="5"/>
  <c r="M277" i="5"/>
  <c r="L277" i="5"/>
  <c r="O276" i="5"/>
  <c r="N276" i="5"/>
  <c r="M276" i="5"/>
  <c r="L276" i="5"/>
  <c r="O275" i="5"/>
  <c r="N275" i="5"/>
  <c r="M275" i="5"/>
  <c r="L275" i="5"/>
  <c r="O274" i="5"/>
  <c r="N274" i="5"/>
  <c r="M274" i="5"/>
  <c r="L274" i="5"/>
  <c r="O273" i="5"/>
  <c r="N273" i="5"/>
  <c r="M273" i="5"/>
  <c r="L273" i="5"/>
  <c r="O272" i="5"/>
  <c r="N272" i="5"/>
  <c r="M272" i="5"/>
  <c r="L272" i="5"/>
  <c r="O271" i="5"/>
  <c r="N271" i="5"/>
  <c r="M271" i="5"/>
  <c r="L271" i="5"/>
  <c r="O270" i="5"/>
  <c r="N270" i="5"/>
  <c r="M270" i="5"/>
  <c r="L270" i="5"/>
  <c r="O269" i="5"/>
  <c r="N269" i="5"/>
  <c r="M269" i="5"/>
  <c r="L269" i="5"/>
  <c r="O268" i="5"/>
  <c r="N268" i="5"/>
  <c r="M268" i="5"/>
  <c r="L268" i="5"/>
  <c r="O267" i="5"/>
  <c r="N267" i="5"/>
  <c r="M267" i="5"/>
  <c r="L267" i="5"/>
  <c r="O266" i="5"/>
  <c r="N266" i="5"/>
  <c r="M266" i="5"/>
  <c r="L266" i="5"/>
  <c r="O265" i="5"/>
  <c r="N265" i="5"/>
  <c r="M265" i="5"/>
  <c r="L265" i="5"/>
  <c r="O264" i="5"/>
  <c r="N264" i="5"/>
  <c r="M264" i="5"/>
  <c r="L264" i="5"/>
  <c r="O263" i="5"/>
  <c r="N263" i="5"/>
  <c r="M263" i="5"/>
  <c r="L263" i="5"/>
  <c r="O262" i="5"/>
  <c r="N262" i="5"/>
  <c r="M262" i="5"/>
  <c r="L262" i="5"/>
  <c r="O261" i="5"/>
  <c r="N261" i="5"/>
  <c r="M261" i="5"/>
  <c r="L261" i="5"/>
  <c r="O260" i="5"/>
  <c r="N260" i="5"/>
  <c r="M260" i="5"/>
  <c r="L260" i="5"/>
  <c r="O259" i="5"/>
  <c r="N259" i="5"/>
  <c r="M259" i="5"/>
  <c r="L259" i="5"/>
  <c r="O258" i="5"/>
  <c r="N258" i="5"/>
  <c r="M258" i="5"/>
  <c r="L258" i="5"/>
  <c r="O257" i="5"/>
  <c r="N257" i="5"/>
  <c r="M257" i="5"/>
  <c r="L257" i="5"/>
  <c r="O256" i="5"/>
  <c r="N256" i="5"/>
  <c r="M256" i="5"/>
  <c r="L256" i="5"/>
  <c r="O255" i="5"/>
  <c r="N255" i="5"/>
  <c r="M255" i="5"/>
  <c r="L255" i="5"/>
  <c r="O254" i="5"/>
  <c r="N254" i="5"/>
  <c r="M254" i="5"/>
  <c r="L254" i="5"/>
  <c r="O253" i="5"/>
  <c r="N253" i="5"/>
  <c r="M253" i="5"/>
  <c r="L253" i="5"/>
  <c r="O252" i="5"/>
  <c r="N252" i="5"/>
  <c r="M252" i="5"/>
  <c r="L252" i="5"/>
  <c r="O251" i="5"/>
  <c r="N251" i="5"/>
  <c r="M251" i="5"/>
  <c r="L251" i="5"/>
  <c r="O250" i="5"/>
  <c r="N250" i="5"/>
  <c r="M250" i="5"/>
  <c r="L250" i="5"/>
  <c r="O249" i="5"/>
  <c r="N249" i="5"/>
  <c r="M249" i="5"/>
  <c r="L249" i="5"/>
  <c r="O248" i="5"/>
  <c r="N248" i="5"/>
  <c r="M248" i="5"/>
  <c r="L248" i="5"/>
  <c r="O247" i="5"/>
  <c r="N247" i="5"/>
  <c r="M247" i="5"/>
  <c r="L247" i="5"/>
  <c r="O246" i="5"/>
  <c r="N246" i="5"/>
  <c r="M246" i="5"/>
  <c r="L246" i="5"/>
  <c r="O245" i="5"/>
  <c r="N245" i="5"/>
  <c r="M245" i="5"/>
  <c r="L245" i="5"/>
  <c r="O244" i="5"/>
  <c r="N244" i="5"/>
  <c r="M244" i="5"/>
  <c r="L244" i="5"/>
  <c r="O243" i="5"/>
  <c r="N243" i="5"/>
  <c r="M243" i="5"/>
  <c r="L243" i="5"/>
  <c r="O242" i="5"/>
  <c r="N242" i="5"/>
  <c r="M242" i="5"/>
  <c r="L242" i="5"/>
  <c r="O241" i="5"/>
  <c r="N241" i="5"/>
  <c r="M241" i="5"/>
  <c r="L241" i="5"/>
  <c r="O240" i="5"/>
  <c r="N240" i="5"/>
  <c r="M240" i="5"/>
  <c r="L240" i="5"/>
  <c r="O239" i="5"/>
  <c r="N239" i="5"/>
  <c r="M239" i="5"/>
  <c r="L239" i="5"/>
  <c r="O238" i="5"/>
  <c r="N238" i="5"/>
  <c r="M238" i="5"/>
  <c r="L238" i="5"/>
  <c r="O237" i="5"/>
  <c r="N237" i="5"/>
  <c r="M237" i="5"/>
  <c r="L237" i="5"/>
  <c r="O236" i="5"/>
  <c r="N236" i="5"/>
  <c r="M236" i="5"/>
  <c r="L236" i="5"/>
  <c r="O235" i="5"/>
  <c r="N235" i="5"/>
  <c r="M235" i="5"/>
  <c r="L235" i="5"/>
  <c r="O234" i="5"/>
  <c r="N234" i="5"/>
  <c r="M234" i="5"/>
  <c r="L234" i="5"/>
  <c r="O233" i="5"/>
  <c r="N233" i="5"/>
  <c r="M233" i="5"/>
  <c r="L233" i="5"/>
  <c r="O232" i="5"/>
  <c r="N232" i="5"/>
  <c r="M232" i="5"/>
  <c r="L232" i="5"/>
  <c r="O231" i="5"/>
  <c r="N231" i="5"/>
  <c r="M231" i="5"/>
  <c r="L231" i="5"/>
  <c r="O230" i="5"/>
  <c r="N230" i="5"/>
  <c r="M230" i="5"/>
  <c r="L230" i="5"/>
  <c r="O229" i="5"/>
  <c r="N229" i="5"/>
  <c r="M229" i="5"/>
  <c r="L229" i="5"/>
  <c r="O228" i="5"/>
  <c r="N228" i="5"/>
  <c r="M228" i="5"/>
  <c r="L228" i="5"/>
  <c r="O227" i="5"/>
  <c r="N227" i="5"/>
  <c r="M227" i="5"/>
  <c r="L227" i="5"/>
  <c r="O226" i="5"/>
  <c r="N226" i="5"/>
  <c r="M226" i="5"/>
  <c r="L226" i="5"/>
  <c r="O225" i="5"/>
  <c r="N225" i="5"/>
  <c r="M225" i="5"/>
  <c r="L225" i="5"/>
  <c r="O224" i="5"/>
  <c r="N224" i="5"/>
  <c r="M224" i="5"/>
  <c r="L224" i="5"/>
  <c r="O223" i="5"/>
  <c r="N223" i="5"/>
  <c r="M223" i="5"/>
  <c r="L223" i="5"/>
  <c r="O222" i="5"/>
  <c r="N222" i="5"/>
  <c r="M222" i="5"/>
  <c r="L222" i="5"/>
  <c r="O221" i="5"/>
  <c r="N221" i="5"/>
  <c r="M221" i="5"/>
  <c r="L221" i="5"/>
  <c r="O220" i="5"/>
  <c r="N220" i="5"/>
  <c r="M220" i="5"/>
  <c r="L220" i="5"/>
  <c r="O219" i="5"/>
  <c r="N219" i="5"/>
  <c r="M219" i="5"/>
  <c r="L219" i="5"/>
  <c r="O218" i="5"/>
  <c r="N218" i="5"/>
  <c r="M218" i="5"/>
  <c r="L218" i="5"/>
  <c r="O217" i="5"/>
  <c r="N217" i="5"/>
  <c r="M217" i="5"/>
  <c r="L217" i="5"/>
  <c r="O216" i="5"/>
  <c r="N216" i="5"/>
  <c r="M216" i="5"/>
  <c r="L216" i="5"/>
  <c r="O215" i="5"/>
  <c r="N215" i="5"/>
  <c r="M215" i="5"/>
  <c r="L215" i="5"/>
  <c r="O214" i="5"/>
  <c r="N214" i="5"/>
  <c r="M214" i="5"/>
  <c r="L214" i="5"/>
  <c r="O213" i="5"/>
  <c r="N213" i="5"/>
  <c r="M213" i="5"/>
  <c r="L213" i="5"/>
  <c r="O212" i="5"/>
  <c r="N212" i="5"/>
  <c r="M212" i="5"/>
  <c r="L212" i="5"/>
  <c r="O211" i="5"/>
  <c r="N211" i="5"/>
  <c r="M211" i="5"/>
  <c r="L211" i="5"/>
  <c r="O210" i="5"/>
  <c r="N210" i="5"/>
  <c r="M210" i="5"/>
  <c r="L210" i="5"/>
  <c r="O209" i="5"/>
  <c r="N209" i="5"/>
  <c r="M209" i="5"/>
  <c r="L209" i="5"/>
  <c r="O208" i="5"/>
  <c r="N208" i="5"/>
  <c r="M208" i="5"/>
  <c r="L208" i="5"/>
  <c r="O207" i="5"/>
  <c r="N207" i="5"/>
  <c r="M207" i="5"/>
  <c r="L207" i="5"/>
  <c r="O206" i="5"/>
  <c r="N206" i="5"/>
  <c r="M206" i="5"/>
  <c r="L206" i="5"/>
  <c r="O205" i="5"/>
  <c r="N205" i="5"/>
  <c r="M205" i="5"/>
  <c r="L205" i="5"/>
  <c r="O204" i="5"/>
  <c r="N204" i="5"/>
  <c r="M204" i="5"/>
  <c r="L204" i="5"/>
  <c r="O203" i="5"/>
  <c r="N203" i="5"/>
  <c r="M203" i="5"/>
  <c r="L203" i="5"/>
  <c r="O202" i="5"/>
  <c r="N202" i="5"/>
  <c r="M202" i="5"/>
  <c r="L202" i="5"/>
  <c r="O201" i="5"/>
  <c r="N201" i="5"/>
  <c r="M201" i="5"/>
  <c r="L201" i="5"/>
  <c r="O200" i="5"/>
  <c r="N200" i="5"/>
  <c r="M200" i="5"/>
  <c r="L200" i="5"/>
  <c r="O199" i="5"/>
  <c r="N199" i="5"/>
  <c r="M199" i="5"/>
  <c r="L199" i="5"/>
  <c r="O198" i="5"/>
  <c r="N198" i="5"/>
  <c r="M198" i="5"/>
  <c r="L198" i="5"/>
  <c r="O197" i="5"/>
  <c r="N197" i="5"/>
  <c r="M197" i="5"/>
  <c r="L197" i="5"/>
  <c r="O196" i="5"/>
  <c r="N196" i="5"/>
  <c r="M196" i="5"/>
  <c r="L196" i="5"/>
  <c r="O195" i="5"/>
  <c r="N195" i="5"/>
  <c r="M195" i="5"/>
  <c r="L195" i="5"/>
  <c r="O194" i="5"/>
  <c r="N194" i="5"/>
  <c r="M194" i="5"/>
  <c r="L194" i="5"/>
  <c r="O193" i="5"/>
  <c r="N193" i="5"/>
  <c r="M193" i="5"/>
  <c r="L193" i="5"/>
  <c r="O192" i="5"/>
  <c r="N192" i="5"/>
  <c r="M192" i="5"/>
  <c r="L192" i="5"/>
  <c r="O191" i="5"/>
  <c r="N191" i="5"/>
  <c r="M191" i="5"/>
  <c r="L191" i="5"/>
  <c r="O190" i="5"/>
  <c r="N190" i="5"/>
  <c r="M190" i="5"/>
  <c r="L190" i="5"/>
  <c r="O189" i="5"/>
  <c r="N189" i="5"/>
  <c r="M189" i="5"/>
  <c r="L189" i="5"/>
  <c r="O188" i="5"/>
  <c r="N188" i="5"/>
  <c r="M188" i="5"/>
  <c r="L188" i="5"/>
  <c r="O187" i="5"/>
  <c r="N187" i="5"/>
  <c r="M187" i="5"/>
  <c r="L187" i="5"/>
  <c r="O186" i="5"/>
  <c r="N186" i="5"/>
  <c r="M186" i="5"/>
  <c r="L186" i="5"/>
  <c r="O185" i="5"/>
  <c r="N185" i="5"/>
  <c r="M185" i="5"/>
  <c r="L185" i="5"/>
  <c r="O184" i="5"/>
  <c r="N184" i="5"/>
  <c r="M184" i="5"/>
  <c r="L184" i="5"/>
  <c r="O183" i="5"/>
  <c r="N183" i="5"/>
  <c r="M183" i="5"/>
  <c r="L183" i="5"/>
  <c r="O182" i="5"/>
  <c r="N182" i="5"/>
  <c r="M182" i="5"/>
  <c r="L182" i="5"/>
  <c r="O181" i="5"/>
  <c r="N181" i="5"/>
  <c r="M181" i="5"/>
  <c r="L181" i="5"/>
  <c r="O180" i="5"/>
  <c r="N180" i="5"/>
  <c r="M180" i="5"/>
  <c r="L180" i="5"/>
  <c r="O179" i="5"/>
  <c r="N179" i="5"/>
  <c r="M179" i="5"/>
  <c r="L179" i="5"/>
  <c r="O178" i="5"/>
  <c r="N178" i="5"/>
  <c r="M178" i="5"/>
  <c r="L178" i="5"/>
  <c r="O177" i="5"/>
  <c r="N177" i="5"/>
  <c r="M177" i="5"/>
  <c r="L177" i="5"/>
  <c r="O176" i="5"/>
  <c r="N176" i="5"/>
  <c r="M176" i="5"/>
  <c r="L176" i="5"/>
  <c r="O175" i="5"/>
  <c r="N175" i="5"/>
  <c r="M175" i="5"/>
  <c r="L175" i="5"/>
  <c r="O174" i="5"/>
  <c r="N174" i="5"/>
  <c r="M174" i="5"/>
  <c r="L174" i="5"/>
  <c r="O173" i="5"/>
  <c r="N173" i="5"/>
  <c r="M173" i="5"/>
  <c r="L173" i="5"/>
  <c r="O172" i="5"/>
  <c r="N172" i="5"/>
  <c r="M172" i="5"/>
  <c r="L172" i="5"/>
  <c r="O171" i="5"/>
  <c r="N171" i="5"/>
  <c r="M171" i="5"/>
  <c r="L171" i="5"/>
  <c r="O170" i="5"/>
  <c r="N170" i="5"/>
  <c r="M170" i="5"/>
  <c r="L170" i="5"/>
  <c r="O169" i="5"/>
  <c r="N169" i="5"/>
  <c r="M169" i="5"/>
  <c r="L169" i="5"/>
  <c r="O168" i="5"/>
  <c r="N168" i="5"/>
  <c r="M168" i="5"/>
  <c r="L168" i="5"/>
  <c r="O167" i="5"/>
  <c r="N167" i="5"/>
  <c r="M167" i="5"/>
  <c r="L167" i="5"/>
  <c r="O166" i="5"/>
  <c r="N166" i="5"/>
  <c r="M166" i="5"/>
  <c r="L166" i="5"/>
  <c r="O165" i="5"/>
  <c r="N165" i="5"/>
  <c r="M165" i="5"/>
  <c r="L165" i="5"/>
  <c r="O164" i="5"/>
  <c r="N164" i="5"/>
  <c r="M164" i="5"/>
  <c r="L164" i="5"/>
  <c r="O163" i="5"/>
  <c r="N163" i="5"/>
  <c r="M163" i="5"/>
  <c r="L163" i="5"/>
  <c r="O162" i="5"/>
  <c r="N162" i="5"/>
  <c r="M162" i="5"/>
  <c r="L162" i="5"/>
  <c r="O161" i="5"/>
  <c r="N161" i="5"/>
  <c r="M161" i="5"/>
  <c r="L161" i="5"/>
  <c r="O160" i="5"/>
  <c r="N160" i="5"/>
  <c r="M160" i="5"/>
  <c r="L160" i="5"/>
  <c r="O159" i="5"/>
  <c r="N159" i="5"/>
  <c r="M159" i="5"/>
  <c r="L159" i="5"/>
  <c r="O158" i="5"/>
  <c r="N158" i="5"/>
  <c r="M158" i="5"/>
  <c r="L158" i="5"/>
  <c r="O157" i="5"/>
  <c r="N157" i="5"/>
  <c r="M157" i="5"/>
  <c r="L157" i="5"/>
  <c r="O156" i="5"/>
  <c r="N156" i="5"/>
  <c r="M156" i="5"/>
  <c r="L156" i="5"/>
  <c r="O155" i="5"/>
  <c r="N155" i="5"/>
  <c r="M155" i="5"/>
  <c r="L155" i="5"/>
  <c r="O154" i="5"/>
  <c r="N154" i="5"/>
  <c r="M154" i="5"/>
  <c r="L154" i="5"/>
  <c r="O153" i="5"/>
  <c r="N153" i="5"/>
  <c r="M153" i="5"/>
  <c r="L153" i="5"/>
  <c r="O152" i="5"/>
  <c r="N152" i="5"/>
  <c r="M152" i="5"/>
  <c r="L152" i="5"/>
  <c r="O151" i="5"/>
  <c r="N151" i="5"/>
  <c r="M151" i="5"/>
  <c r="L151" i="5"/>
  <c r="O150" i="5"/>
  <c r="N150" i="5"/>
  <c r="M150" i="5"/>
  <c r="L150" i="5"/>
  <c r="O149" i="5"/>
  <c r="N149" i="5"/>
  <c r="M149" i="5"/>
  <c r="L149" i="5"/>
  <c r="O148" i="5"/>
  <c r="N148" i="5"/>
  <c r="M148" i="5"/>
  <c r="L148" i="5"/>
  <c r="O147" i="5"/>
  <c r="N147" i="5"/>
  <c r="M147" i="5"/>
  <c r="L147" i="5"/>
  <c r="O146" i="5"/>
  <c r="N146" i="5"/>
  <c r="M146" i="5"/>
  <c r="L146" i="5"/>
  <c r="O145" i="5"/>
  <c r="N145" i="5"/>
  <c r="M145" i="5"/>
  <c r="L145" i="5"/>
  <c r="O144" i="5"/>
  <c r="N144" i="5"/>
  <c r="M144" i="5"/>
  <c r="L144" i="5"/>
  <c r="O143" i="5"/>
  <c r="N143" i="5"/>
  <c r="M143" i="5"/>
  <c r="L143" i="5"/>
  <c r="O142" i="5"/>
  <c r="N142" i="5"/>
  <c r="M142" i="5"/>
  <c r="L142" i="5"/>
  <c r="O141" i="5"/>
  <c r="N141" i="5"/>
  <c r="M141" i="5"/>
  <c r="L141" i="5"/>
  <c r="O140" i="5"/>
  <c r="N140" i="5"/>
  <c r="M140" i="5"/>
  <c r="L140" i="5"/>
  <c r="O139" i="5"/>
  <c r="N139" i="5"/>
  <c r="M139" i="5"/>
  <c r="L139" i="5"/>
  <c r="O138" i="5"/>
  <c r="N138" i="5"/>
  <c r="M138" i="5"/>
  <c r="L138" i="5"/>
  <c r="O137" i="5"/>
  <c r="N137" i="5"/>
  <c r="M137" i="5"/>
  <c r="L137" i="5"/>
  <c r="O136" i="5"/>
  <c r="N136" i="5"/>
  <c r="M136" i="5"/>
  <c r="L136" i="5"/>
  <c r="O135" i="5"/>
  <c r="N135" i="5"/>
  <c r="M135" i="5"/>
  <c r="L135" i="5"/>
  <c r="O134" i="5"/>
  <c r="N134" i="5"/>
  <c r="M134" i="5"/>
  <c r="L134" i="5"/>
  <c r="O133" i="5"/>
  <c r="N133" i="5"/>
  <c r="M133" i="5"/>
  <c r="L133" i="5"/>
  <c r="O132" i="5"/>
  <c r="N132" i="5"/>
  <c r="M132" i="5"/>
  <c r="L132" i="5"/>
  <c r="O131" i="5"/>
  <c r="N131" i="5"/>
  <c r="M131" i="5"/>
  <c r="L131" i="5"/>
  <c r="O130" i="5"/>
  <c r="N130" i="5"/>
  <c r="M130" i="5"/>
  <c r="L130" i="5"/>
  <c r="O129" i="5"/>
  <c r="N129" i="5"/>
  <c r="M129" i="5"/>
  <c r="L129" i="5"/>
  <c r="O128" i="5"/>
  <c r="N128" i="5"/>
  <c r="M128" i="5"/>
  <c r="L128" i="5"/>
  <c r="O127" i="5"/>
  <c r="N127" i="5"/>
  <c r="M127" i="5"/>
  <c r="L127" i="5"/>
  <c r="O126" i="5"/>
  <c r="N126" i="5"/>
  <c r="M126" i="5"/>
  <c r="L126" i="5"/>
  <c r="O125" i="5"/>
  <c r="N125" i="5"/>
  <c r="M125" i="5"/>
  <c r="L125" i="5"/>
  <c r="O124" i="5"/>
  <c r="N124" i="5"/>
  <c r="M124" i="5"/>
  <c r="L124" i="5"/>
  <c r="O123" i="5"/>
  <c r="N123" i="5"/>
  <c r="M123" i="5"/>
  <c r="L123" i="5"/>
  <c r="O122" i="5"/>
  <c r="N122" i="5"/>
  <c r="M122" i="5"/>
  <c r="L122" i="5"/>
  <c r="O121" i="5"/>
  <c r="N121" i="5"/>
  <c r="M121" i="5"/>
  <c r="L121" i="5"/>
  <c r="O120" i="5"/>
  <c r="N120" i="5"/>
  <c r="M120" i="5"/>
  <c r="L120" i="5"/>
  <c r="O119" i="5"/>
  <c r="N119" i="5"/>
  <c r="M119" i="5"/>
  <c r="L119" i="5"/>
  <c r="O118" i="5"/>
  <c r="N118" i="5"/>
  <c r="M118" i="5"/>
  <c r="L118" i="5"/>
  <c r="O117" i="5"/>
  <c r="N117" i="5"/>
  <c r="M117" i="5"/>
  <c r="L117" i="5"/>
  <c r="O116" i="5"/>
  <c r="N116" i="5"/>
  <c r="M116" i="5"/>
  <c r="L116" i="5"/>
  <c r="O115" i="5"/>
  <c r="N115" i="5"/>
  <c r="M115" i="5"/>
  <c r="L115" i="5"/>
  <c r="O114" i="5"/>
  <c r="N114" i="5"/>
  <c r="M114" i="5"/>
  <c r="L114" i="5"/>
  <c r="O113" i="5"/>
  <c r="N113" i="5"/>
  <c r="M113" i="5"/>
  <c r="L113" i="5"/>
  <c r="O112" i="5"/>
  <c r="N112" i="5"/>
  <c r="M112" i="5"/>
  <c r="L112" i="5"/>
  <c r="O111" i="5"/>
  <c r="N111" i="5"/>
  <c r="M111" i="5"/>
  <c r="L111" i="5"/>
  <c r="O110" i="5"/>
  <c r="N110" i="5"/>
  <c r="M110" i="5"/>
  <c r="L110" i="5"/>
  <c r="O109" i="5"/>
  <c r="N109" i="5"/>
  <c r="M109" i="5"/>
  <c r="L109" i="5"/>
  <c r="O108" i="5"/>
  <c r="N108" i="5"/>
  <c r="M108" i="5"/>
  <c r="L108" i="5"/>
  <c r="O107" i="5"/>
  <c r="N107" i="5"/>
  <c r="M107" i="5"/>
  <c r="L107" i="5"/>
  <c r="O106" i="5"/>
  <c r="N106" i="5"/>
  <c r="M106" i="5"/>
  <c r="L106" i="5"/>
  <c r="O105" i="5"/>
  <c r="N105" i="5"/>
  <c r="M105" i="5"/>
  <c r="L105" i="5"/>
  <c r="O104" i="5"/>
  <c r="N104" i="5"/>
  <c r="M104" i="5"/>
  <c r="L104" i="5"/>
  <c r="O103" i="5"/>
  <c r="N103" i="5"/>
  <c r="M103" i="5"/>
  <c r="L103" i="5"/>
  <c r="O102" i="5"/>
  <c r="N102" i="5"/>
  <c r="M102" i="5"/>
  <c r="L102" i="5"/>
  <c r="O101" i="5"/>
  <c r="N101" i="5"/>
  <c r="M101" i="5"/>
  <c r="L101" i="5"/>
  <c r="O100" i="5"/>
  <c r="N100" i="5"/>
  <c r="M100" i="5"/>
  <c r="L100" i="5"/>
  <c r="O99" i="5"/>
  <c r="N99" i="5"/>
  <c r="M99" i="5"/>
  <c r="L99" i="5"/>
  <c r="O98" i="5"/>
  <c r="N98" i="5"/>
  <c r="M98" i="5"/>
  <c r="L98" i="5"/>
  <c r="O97" i="5"/>
  <c r="N97" i="5"/>
  <c r="M97" i="5"/>
  <c r="L97" i="5"/>
  <c r="O96" i="5"/>
  <c r="N96" i="5"/>
  <c r="M96" i="5"/>
  <c r="L96" i="5"/>
  <c r="O95" i="5"/>
  <c r="N95" i="5"/>
  <c r="M95" i="5"/>
  <c r="L95" i="5"/>
  <c r="O94" i="5"/>
  <c r="N94" i="5"/>
  <c r="M94" i="5"/>
  <c r="L94" i="5"/>
  <c r="O93" i="5"/>
  <c r="N93" i="5"/>
  <c r="M93" i="5"/>
  <c r="L93" i="5"/>
  <c r="O92" i="5"/>
  <c r="N92" i="5"/>
  <c r="M92" i="5"/>
  <c r="L92" i="5"/>
  <c r="O91" i="5"/>
  <c r="N91" i="5"/>
  <c r="M91" i="5"/>
  <c r="L91" i="5"/>
  <c r="O90" i="5"/>
  <c r="N90" i="5"/>
  <c r="M90" i="5"/>
  <c r="L90" i="5"/>
  <c r="O89" i="5"/>
  <c r="N89" i="5"/>
  <c r="M89" i="5"/>
  <c r="L89" i="5"/>
  <c r="O88" i="5"/>
  <c r="N88" i="5"/>
  <c r="M88" i="5"/>
  <c r="L88" i="5"/>
  <c r="O87" i="5"/>
  <c r="N87" i="5"/>
  <c r="M87" i="5"/>
  <c r="L87" i="5"/>
  <c r="O86" i="5"/>
  <c r="N86" i="5"/>
  <c r="M86" i="5"/>
  <c r="L86" i="5"/>
  <c r="O85" i="5"/>
  <c r="N85" i="5"/>
  <c r="M85" i="5"/>
  <c r="L85" i="5"/>
  <c r="O84" i="5"/>
  <c r="N84" i="5"/>
  <c r="M84" i="5"/>
  <c r="L84" i="5"/>
  <c r="O83" i="5"/>
  <c r="N83" i="5"/>
  <c r="M83" i="5"/>
  <c r="L83" i="5"/>
  <c r="O82" i="5"/>
  <c r="N82" i="5"/>
  <c r="M82" i="5"/>
  <c r="L82" i="5"/>
  <c r="O81" i="5"/>
  <c r="N81" i="5"/>
  <c r="M81" i="5"/>
  <c r="L81" i="5"/>
  <c r="O80" i="5"/>
  <c r="N80" i="5"/>
  <c r="M80" i="5"/>
  <c r="L80" i="5"/>
  <c r="O79" i="5"/>
  <c r="N79" i="5"/>
  <c r="M79" i="5"/>
  <c r="L79" i="5"/>
  <c r="O78" i="5"/>
  <c r="N78" i="5"/>
  <c r="M78" i="5"/>
  <c r="L78" i="5"/>
  <c r="O77" i="5"/>
  <c r="N77" i="5"/>
  <c r="M77" i="5"/>
  <c r="L77" i="5"/>
  <c r="O76" i="5"/>
  <c r="N76" i="5"/>
  <c r="M76" i="5"/>
  <c r="L76" i="5"/>
  <c r="O75" i="5"/>
  <c r="N75" i="5"/>
  <c r="M75" i="5"/>
  <c r="L75" i="5"/>
  <c r="O74" i="5"/>
  <c r="N74" i="5"/>
  <c r="M74" i="5"/>
  <c r="L74" i="5"/>
  <c r="O73" i="5"/>
  <c r="N73" i="5"/>
  <c r="M73" i="5"/>
  <c r="L73" i="5"/>
  <c r="O72" i="5"/>
  <c r="N72" i="5"/>
  <c r="M72" i="5"/>
  <c r="L72" i="5"/>
  <c r="O71" i="5"/>
  <c r="N71" i="5"/>
  <c r="M71" i="5"/>
  <c r="L71" i="5"/>
  <c r="O70" i="5"/>
  <c r="N70" i="5"/>
  <c r="M70" i="5"/>
  <c r="L70" i="5"/>
  <c r="O69" i="5"/>
  <c r="N69" i="5"/>
  <c r="M69" i="5"/>
  <c r="L69" i="5"/>
  <c r="O68" i="5"/>
  <c r="N68" i="5"/>
  <c r="M68" i="5"/>
  <c r="L68" i="5"/>
  <c r="O67" i="5"/>
  <c r="N67" i="5"/>
  <c r="M67" i="5"/>
  <c r="L67" i="5"/>
  <c r="O66" i="5"/>
  <c r="N66" i="5"/>
  <c r="M66" i="5"/>
  <c r="L66" i="5"/>
  <c r="O65" i="5"/>
  <c r="N65" i="5"/>
  <c r="M65" i="5"/>
  <c r="L65" i="5"/>
  <c r="O64" i="5"/>
  <c r="N64" i="5"/>
  <c r="M64" i="5"/>
  <c r="L64" i="5"/>
  <c r="O63" i="5"/>
  <c r="N63" i="5"/>
  <c r="M63" i="5"/>
  <c r="L63" i="5"/>
  <c r="O62" i="5"/>
  <c r="N62" i="5"/>
  <c r="M62" i="5"/>
  <c r="L62" i="5"/>
  <c r="O61" i="5"/>
  <c r="N61" i="5"/>
  <c r="M61" i="5"/>
  <c r="L61" i="5"/>
  <c r="O60" i="5"/>
  <c r="N60" i="5"/>
  <c r="M60" i="5"/>
  <c r="L60" i="5"/>
  <c r="O59" i="5"/>
  <c r="N59" i="5"/>
  <c r="M59" i="5"/>
  <c r="L59" i="5"/>
  <c r="O58" i="5"/>
  <c r="N58" i="5"/>
  <c r="M58" i="5"/>
  <c r="L58" i="5"/>
  <c r="O57" i="5"/>
  <c r="N57" i="5"/>
  <c r="M57" i="5"/>
  <c r="L57" i="5"/>
  <c r="O56" i="5"/>
  <c r="N56" i="5"/>
  <c r="M56" i="5"/>
  <c r="L56" i="5"/>
  <c r="O55" i="5"/>
  <c r="N55" i="5"/>
  <c r="M55" i="5"/>
  <c r="L55" i="5"/>
  <c r="O54" i="5"/>
  <c r="N54" i="5"/>
  <c r="M54" i="5"/>
  <c r="L54" i="5"/>
  <c r="O53" i="5"/>
  <c r="N53" i="5"/>
  <c r="M53" i="5"/>
  <c r="L53" i="5"/>
  <c r="O52" i="5"/>
  <c r="N52" i="5"/>
  <c r="M52" i="5"/>
  <c r="L52" i="5"/>
  <c r="O51" i="5"/>
  <c r="N51" i="5"/>
  <c r="M51" i="5"/>
  <c r="L51" i="5"/>
  <c r="O50" i="5"/>
  <c r="N50" i="5"/>
  <c r="M50" i="5"/>
  <c r="L50" i="5"/>
  <c r="O49" i="5"/>
  <c r="N49" i="5"/>
  <c r="M49" i="5"/>
  <c r="L49" i="5"/>
  <c r="O48" i="5"/>
  <c r="N48" i="5"/>
  <c r="M48" i="5"/>
  <c r="L48" i="5"/>
  <c r="O47" i="5"/>
  <c r="N47" i="5"/>
  <c r="M47" i="5"/>
  <c r="L47" i="5"/>
  <c r="O46" i="5"/>
  <c r="N46" i="5"/>
  <c r="M46" i="5"/>
  <c r="L46" i="5"/>
  <c r="O45" i="5"/>
  <c r="N45" i="5"/>
  <c r="M45" i="5"/>
  <c r="L45" i="5"/>
  <c r="O44" i="5"/>
  <c r="N44" i="5"/>
  <c r="M44" i="5"/>
  <c r="L44" i="5"/>
  <c r="O43" i="5"/>
  <c r="N43" i="5"/>
  <c r="M43" i="5"/>
  <c r="L43" i="5"/>
  <c r="O42" i="5"/>
  <c r="N42" i="5"/>
  <c r="M42" i="5"/>
  <c r="L42" i="5"/>
  <c r="O41" i="5"/>
  <c r="N41" i="5"/>
  <c r="M41" i="5"/>
  <c r="L41" i="5"/>
  <c r="O40" i="5"/>
  <c r="N40" i="5"/>
  <c r="M40" i="5"/>
  <c r="L40" i="5"/>
  <c r="O39" i="5"/>
  <c r="N39" i="5"/>
  <c r="M39" i="5"/>
  <c r="L39" i="5"/>
  <c r="O38" i="5"/>
  <c r="N38" i="5"/>
  <c r="M38" i="5"/>
  <c r="L38" i="5"/>
  <c r="O37" i="5"/>
  <c r="N37" i="5"/>
  <c r="M37" i="5"/>
  <c r="L37" i="5"/>
  <c r="O36" i="5"/>
  <c r="N36" i="5"/>
  <c r="M36" i="5"/>
  <c r="L36" i="5"/>
  <c r="O35" i="5"/>
  <c r="N35" i="5"/>
  <c r="M35" i="5"/>
  <c r="L35" i="5"/>
  <c r="O34" i="5"/>
  <c r="N34" i="5"/>
  <c r="M34" i="5"/>
  <c r="L34" i="5"/>
  <c r="O33" i="5"/>
  <c r="N33" i="5"/>
  <c r="M33" i="5"/>
  <c r="L33" i="5"/>
  <c r="O32" i="5"/>
  <c r="N32" i="5"/>
  <c r="M32" i="5"/>
  <c r="L32" i="5"/>
  <c r="O31" i="5"/>
  <c r="N31" i="5"/>
  <c r="M31" i="5"/>
  <c r="L31" i="5"/>
  <c r="O30" i="5"/>
  <c r="N30" i="5"/>
  <c r="M30" i="5"/>
  <c r="L30" i="5"/>
  <c r="O29" i="5"/>
  <c r="N29" i="5"/>
  <c r="M29" i="5"/>
  <c r="L29" i="5"/>
  <c r="O28" i="5"/>
  <c r="N28" i="5"/>
  <c r="M28" i="5"/>
  <c r="L28" i="5"/>
  <c r="O27" i="5"/>
  <c r="N27" i="5"/>
  <c r="M27" i="5"/>
  <c r="L27" i="5"/>
  <c r="O26" i="5"/>
  <c r="N26" i="5"/>
  <c r="M26" i="5"/>
  <c r="L26" i="5"/>
  <c r="O25" i="5"/>
  <c r="N25" i="5"/>
  <c r="M25" i="5"/>
  <c r="L25" i="5"/>
  <c r="O24" i="5"/>
  <c r="N24" i="5"/>
  <c r="M24" i="5"/>
  <c r="L24" i="5"/>
  <c r="O23" i="5"/>
  <c r="N23" i="5"/>
  <c r="M23" i="5"/>
  <c r="L23" i="5"/>
  <c r="O22" i="5"/>
  <c r="N22" i="5"/>
  <c r="M22" i="5"/>
  <c r="L22" i="5"/>
  <c r="O21" i="5"/>
  <c r="N21" i="5"/>
  <c r="M21" i="5"/>
  <c r="L21" i="5"/>
  <c r="O20" i="5"/>
  <c r="N20" i="5"/>
  <c r="M20" i="5"/>
  <c r="L20" i="5"/>
  <c r="O19" i="5"/>
  <c r="N19" i="5"/>
  <c r="M19" i="5"/>
  <c r="L19" i="5"/>
  <c r="O18" i="5"/>
  <c r="N18" i="5"/>
  <c r="M18" i="5"/>
  <c r="L18" i="5"/>
  <c r="O17" i="5"/>
  <c r="N17" i="5"/>
  <c r="M17" i="5"/>
  <c r="L17" i="5"/>
  <c r="O16" i="5"/>
  <c r="N16" i="5"/>
  <c r="M16" i="5"/>
  <c r="L16" i="5"/>
  <c r="O15" i="5"/>
  <c r="N15" i="5"/>
  <c r="M15" i="5"/>
  <c r="L15" i="5"/>
  <c r="R14" i="7"/>
  <c r="S14" i="7"/>
  <c r="T14" i="7"/>
  <c r="R15" i="7"/>
  <c r="I10" i="7"/>
  <c r="I11" i="7"/>
  <c r="I15" i="7"/>
  <c r="S15" i="7"/>
  <c r="J10" i="7"/>
  <c r="J11" i="7"/>
  <c r="T15" i="7"/>
  <c r="R16" i="7"/>
  <c r="S16" i="7"/>
  <c r="T16" i="7"/>
  <c r="R17" i="7"/>
  <c r="S17" i="7"/>
  <c r="R18" i="7"/>
  <c r="S18" i="7"/>
  <c r="T18" i="7"/>
  <c r="R19" i="7"/>
  <c r="I19" i="7"/>
  <c r="S19" i="7"/>
  <c r="T19" i="7"/>
  <c r="R20" i="7"/>
  <c r="S20" i="7"/>
  <c r="T20" i="7"/>
  <c r="R21" i="7"/>
  <c r="S21" i="7"/>
  <c r="T21" i="7"/>
  <c r="R22" i="7"/>
  <c r="S22" i="7"/>
  <c r="T22" i="7"/>
  <c r="R23" i="7"/>
  <c r="I23" i="7"/>
  <c r="S23" i="7"/>
  <c r="T23" i="7"/>
  <c r="R24" i="7"/>
  <c r="I24" i="7"/>
  <c r="S24" i="7"/>
  <c r="T24" i="7"/>
  <c r="R25" i="7"/>
  <c r="I25" i="7"/>
  <c r="S25" i="7"/>
  <c r="T25" i="7"/>
  <c r="R26" i="7"/>
  <c r="I26" i="7"/>
  <c r="S26" i="7"/>
  <c r="T26" i="7"/>
  <c r="R27" i="7"/>
  <c r="I27" i="7"/>
  <c r="S27" i="7"/>
  <c r="T27" i="7"/>
  <c r="R28" i="7"/>
  <c r="S28" i="7"/>
  <c r="T28" i="7"/>
  <c r="R29" i="7"/>
  <c r="S29" i="7"/>
  <c r="T29" i="7"/>
  <c r="R30" i="7"/>
  <c r="S30" i="7"/>
  <c r="T30" i="7"/>
  <c r="R31" i="7"/>
  <c r="I31" i="7"/>
  <c r="S31" i="7"/>
  <c r="T31" i="7"/>
  <c r="R32" i="7"/>
  <c r="S32" i="7"/>
  <c r="T32" i="7"/>
  <c r="R33" i="7"/>
  <c r="S33" i="7"/>
  <c r="T33" i="7"/>
  <c r="R34" i="7"/>
  <c r="S34" i="7"/>
  <c r="T34" i="7"/>
  <c r="R35" i="7"/>
  <c r="I35" i="7"/>
  <c r="S35" i="7"/>
  <c r="T35" i="7"/>
  <c r="R36" i="7"/>
  <c r="I36" i="7"/>
  <c r="S36" i="7"/>
  <c r="T36" i="7"/>
  <c r="R37" i="7"/>
  <c r="I37" i="7"/>
  <c r="S37" i="7"/>
  <c r="T37" i="7"/>
  <c r="R38" i="7"/>
  <c r="I38" i="7"/>
  <c r="S38" i="7"/>
  <c r="T38" i="7"/>
  <c r="R39" i="7"/>
  <c r="I39" i="7"/>
  <c r="S39" i="7"/>
  <c r="T39" i="7"/>
  <c r="R40" i="7"/>
  <c r="I40" i="7"/>
  <c r="S40" i="7"/>
  <c r="T40" i="7"/>
  <c r="R41" i="7"/>
  <c r="I41" i="7"/>
  <c r="S41" i="7"/>
  <c r="T41" i="7"/>
  <c r="R42" i="7"/>
  <c r="S42" i="7"/>
  <c r="T42" i="7"/>
  <c r="R43" i="7"/>
  <c r="S43" i="7"/>
  <c r="T43" i="7"/>
  <c r="R44" i="7"/>
  <c r="S44" i="7"/>
  <c r="T44" i="7"/>
  <c r="R45" i="7"/>
  <c r="I45" i="7"/>
  <c r="S45" i="7"/>
  <c r="T45" i="7"/>
  <c r="R46" i="7"/>
  <c r="I46" i="7"/>
  <c r="S46" i="7"/>
  <c r="T46" i="7"/>
  <c r="R47" i="7"/>
  <c r="S47" i="7"/>
  <c r="T47" i="7"/>
  <c r="R48" i="7"/>
  <c r="S48" i="7"/>
  <c r="T48" i="7"/>
  <c r="R49" i="7"/>
  <c r="S49" i="7"/>
  <c r="T49" i="7"/>
  <c r="R50" i="7"/>
  <c r="I50" i="7"/>
  <c r="S50" i="7"/>
  <c r="T50" i="7"/>
  <c r="R51" i="7"/>
  <c r="I51" i="7"/>
  <c r="S51" i="7"/>
  <c r="T51" i="7"/>
  <c r="R52" i="7"/>
  <c r="S52" i="7"/>
  <c r="T52" i="7"/>
  <c r="R53" i="7"/>
  <c r="S53" i="7"/>
  <c r="T53" i="7"/>
  <c r="R54" i="7"/>
  <c r="S54" i="7"/>
  <c r="T54" i="7"/>
  <c r="R55" i="7"/>
  <c r="I55" i="7"/>
  <c r="S55" i="7"/>
  <c r="T55" i="7"/>
  <c r="R56" i="7"/>
  <c r="I56" i="7"/>
  <c r="S56" i="7"/>
  <c r="T56" i="7"/>
  <c r="R57" i="7"/>
  <c r="I57" i="7"/>
  <c r="S57" i="7"/>
  <c r="T57" i="7"/>
  <c r="R58" i="7"/>
  <c r="I58" i="7"/>
  <c r="S58" i="7"/>
  <c r="T58" i="7"/>
  <c r="R59" i="7"/>
  <c r="I59" i="7"/>
  <c r="S59" i="7"/>
  <c r="T59" i="7"/>
  <c r="R60" i="7"/>
  <c r="I60" i="7"/>
  <c r="S60" i="7"/>
  <c r="T60" i="7"/>
  <c r="R61" i="7"/>
  <c r="I61" i="7"/>
  <c r="S61" i="7"/>
  <c r="T61" i="7"/>
  <c r="R62" i="7"/>
  <c r="I62" i="7"/>
  <c r="S62" i="7"/>
  <c r="T62" i="7"/>
  <c r="R63" i="7"/>
  <c r="I63" i="7"/>
  <c r="S63" i="7"/>
  <c r="T63" i="7"/>
  <c r="R64" i="7"/>
  <c r="I64" i="7"/>
  <c r="S64" i="7"/>
  <c r="T64" i="7"/>
  <c r="R65" i="7"/>
  <c r="I65" i="7"/>
  <c r="S65" i="7"/>
  <c r="T65" i="7"/>
  <c r="R66" i="7"/>
  <c r="I66" i="7"/>
  <c r="S66" i="7"/>
  <c r="T66" i="7"/>
  <c r="R67" i="7"/>
  <c r="S67" i="7"/>
  <c r="T67" i="7"/>
  <c r="R68" i="7"/>
  <c r="I68" i="7"/>
  <c r="S68" i="7"/>
  <c r="T68" i="7"/>
  <c r="R69" i="7"/>
  <c r="I69" i="7"/>
  <c r="S69" i="7"/>
  <c r="T69" i="7"/>
  <c r="R70" i="7"/>
  <c r="I70" i="7"/>
  <c r="S70" i="7"/>
  <c r="T70" i="7"/>
  <c r="R71" i="7"/>
  <c r="I71" i="7"/>
  <c r="S71" i="7"/>
  <c r="T71" i="7"/>
  <c r="R72" i="7"/>
  <c r="I72" i="7"/>
  <c r="S72" i="7"/>
  <c r="T72" i="7"/>
  <c r="R73" i="7"/>
  <c r="I73" i="7"/>
  <c r="S73" i="7"/>
  <c r="T73" i="7"/>
  <c r="R74" i="7"/>
  <c r="S74" i="7"/>
  <c r="T74" i="7"/>
  <c r="R75" i="7"/>
  <c r="I75" i="7"/>
  <c r="S75" i="7"/>
  <c r="T75" i="7"/>
  <c r="R76" i="7"/>
  <c r="I76" i="7"/>
  <c r="S76" i="7"/>
  <c r="T76" i="7"/>
  <c r="R77" i="7"/>
  <c r="S77" i="7"/>
  <c r="T77" i="7"/>
  <c r="R78" i="7"/>
  <c r="S78" i="7"/>
  <c r="T78" i="7"/>
  <c r="R79" i="7"/>
  <c r="S79" i="7"/>
  <c r="T79" i="7"/>
  <c r="R80" i="7"/>
  <c r="S80" i="7"/>
  <c r="T80" i="7"/>
  <c r="R81" i="7"/>
  <c r="I81" i="7"/>
  <c r="S81" i="7"/>
  <c r="T81" i="7"/>
  <c r="R82" i="7"/>
  <c r="I82" i="7"/>
  <c r="S82" i="7"/>
  <c r="T82" i="7"/>
  <c r="R83" i="7"/>
  <c r="I83" i="7"/>
  <c r="S83" i="7"/>
  <c r="T83" i="7"/>
  <c r="R84" i="7"/>
  <c r="I84" i="7"/>
  <c r="S84" i="7"/>
  <c r="T84" i="7"/>
  <c r="R85" i="7"/>
  <c r="I85" i="7"/>
  <c r="S85" i="7"/>
  <c r="T85" i="7"/>
  <c r="R86" i="7"/>
  <c r="I86" i="7"/>
  <c r="S86" i="7"/>
  <c r="T86" i="7"/>
  <c r="R87" i="7"/>
  <c r="S87" i="7"/>
  <c r="T87" i="7"/>
  <c r="R88" i="7"/>
  <c r="I88" i="7"/>
  <c r="S88" i="7"/>
  <c r="T88" i="7"/>
  <c r="R89" i="7"/>
  <c r="I89" i="7"/>
  <c r="S89" i="7"/>
  <c r="T89" i="7"/>
  <c r="R90" i="7"/>
  <c r="I90" i="7"/>
  <c r="S90" i="7"/>
  <c r="T90" i="7"/>
  <c r="R91" i="7"/>
  <c r="I91" i="7"/>
  <c r="S91" i="7"/>
  <c r="T91" i="7"/>
  <c r="R92" i="7"/>
  <c r="S92" i="7"/>
  <c r="T92" i="7"/>
  <c r="R93" i="7"/>
  <c r="I93" i="7"/>
  <c r="S93" i="7"/>
  <c r="T93" i="7"/>
  <c r="R94" i="7"/>
  <c r="I94" i="7"/>
  <c r="S94" i="7"/>
  <c r="T94" i="7"/>
  <c r="R95" i="7"/>
  <c r="I95" i="7"/>
  <c r="S95" i="7"/>
  <c r="T95" i="7"/>
  <c r="R96" i="7"/>
  <c r="I96" i="7"/>
  <c r="S96" i="7"/>
  <c r="T96" i="7"/>
  <c r="R97" i="7"/>
  <c r="I97" i="7"/>
  <c r="S97" i="7"/>
  <c r="T97" i="7"/>
  <c r="R98" i="7"/>
  <c r="I98" i="7"/>
  <c r="S98" i="7"/>
  <c r="T98" i="7"/>
  <c r="R99" i="7"/>
  <c r="I99" i="7"/>
  <c r="S99" i="7"/>
  <c r="T99" i="7"/>
  <c r="R100" i="7"/>
  <c r="I100" i="7"/>
  <c r="S100" i="7"/>
  <c r="T100" i="7"/>
  <c r="R101" i="7"/>
  <c r="I101" i="7"/>
  <c r="S101" i="7"/>
  <c r="T101" i="7"/>
  <c r="R102" i="7"/>
  <c r="I102" i="7"/>
  <c r="S102" i="7"/>
  <c r="T102" i="7"/>
  <c r="R103" i="7"/>
  <c r="I103" i="7"/>
  <c r="S103" i="7"/>
  <c r="T103" i="7"/>
  <c r="R104" i="7"/>
  <c r="I104" i="7"/>
  <c r="S104" i="7"/>
  <c r="T104" i="7"/>
  <c r="R105" i="7"/>
  <c r="I105" i="7"/>
  <c r="S105" i="7"/>
  <c r="T105" i="7"/>
  <c r="R106" i="7"/>
  <c r="I106" i="7"/>
  <c r="S106" i="7"/>
  <c r="T106" i="7"/>
  <c r="R107" i="7"/>
  <c r="S107" i="7"/>
  <c r="T107" i="7"/>
  <c r="R108" i="7"/>
  <c r="I108" i="7"/>
  <c r="S108" i="7"/>
  <c r="T108" i="7"/>
  <c r="R109" i="7"/>
  <c r="I109" i="7"/>
  <c r="S109" i="7"/>
  <c r="T109" i="7"/>
  <c r="R110" i="7"/>
  <c r="I110" i="7"/>
  <c r="S110" i="7"/>
  <c r="T110" i="7"/>
  <c r="R111" i="7"/>
  <c r="I111" i="7"/>
  <c r="S111" i="7"/>
  <c r="T111" i="7"/>
  <c r="R112" i="7"/>
  <c r="S112" i="7"/>
  <c r="T112" i="7"/>
  <c r="R113" i="7"/>
  <c r="S113" i="7"/>
  <c r="T113" i="7"/>
  <c r="R114" i="7"/>
  <c r="S114" i="7"/>
  <c r="T114" i="7"/>
  <c r="R115" i="7"/>
  <c r="S115" i="7"/>
  <c r="T115" i="7"/>
  <c r="R116" i="7"/>
  <c r="I116" i="7"/>
  <c r="S116" i="7"/>
  <c r="T116" i="7"/>
  <c r="R117" i="7"/>
  <c r="I117" i="7"/>
  <c r="S117" i="7"/>
  <c r="T117" i="7"/>
  <c r="R118" i="7"/>
  <c r="I118" i="7"/>
  <c r="S118" i="7"/>
  <c r="T118" i="7"/>
  <c r="R119" i="7"/>
  <c r="I119" i="7"/>
  <c r="S119" i="7"/>
  <c r="T119" i="7"/>
  <c r="R120" i="7"/>
  <c r="I120" i="7"/>
  <c r="S120" i="7"/>
  <c r="T120" i="7"/>
  <c r="R121" i="7"/>
  <c r="I121" i="7"/>
  <c r="S121" i="7"/>
  <c r="T121" i="7"/>
  <c r="R122" i="7"/>
  <c r="I122" i="7"/>
  <c r="S122" i="7"/>
  <c r="T122" i="7"/>
  <c r="R123" i="7"/>
  <c r="I123" i="7"/>
  <c r="S123" i="7"/>
  <c r="T123" i="7"/>
  <c r="R124" i="7"/>
  <c r="I124" i="7"/>
  <c r="S124" i="7"/>
  <c r="T124" i="7"/>
  <c r="R125" i="7"/>
  <c r="I125" i="7"/>
  <c r="S125" i="7"/>
  <c r="T125" i="7"/>
  <c r="R126" i="7"/>
  <c r="I126" i="7"/>
  <c r="S126" i="7"/>
  <c r="T126" i="7"/>
  <c r="R127" i="7"/>
  <c r="I127" i="7"/>
  <c r="S127" i="7"/>
  <c r="T127" i="7"/>
  <c r="R128" i="7"/>
  <c r="I128" i="7"/>
  <c r="S128" i="7"/>
  <c r="T128" i="7"/>
  <c r="R129" i="7"/>
  <c r="I129" i="7"/>
  <c r="S129" i="7"/>
  <c r="T129" i="7"/>
  <c r="R130" i="7"/>
  <c r="I130" i="7"/>
  <c r="S130" i="7"/>
  <c r="T130" i="7"/>
  <c r="R131" i="7"/>
  <c r="I131" i="7"/>
  <c r="S131" i="7"/>
  <c r="T131" i="7"/>
  <c r="R132" i="7"/>
  <c r="I132" i="7"/>
  <c r="S132" i="7"/>
  <c r="T132" i="7"/>
  <c r="R133" i="7"/>
  <c r="S133" i="7"/>
  <c r="T133" i="7"/>
  <c r="R134" i="7"/>
  <c r="I134" i="7"/>
  <c r="S134" i="7"/>
  <c r="T134" i="7"/>
  <c r="R135" i="7"/>
  <c r="I135" i="7"/>
  <c r="S135" i="7"/>
  <c r="T135" i="7"/>
  <c r="R136" i="7"/>
  <c r="I136" i="7"/>
  <c r="S136" i="7"/>
  <c r="T136" i="7"/>
  <c r="R137" i="7"/>
  <c r="I137" i="7"/>
  <c r="S137" i="7"/>
  <c r="T137" i="7"/>
  <c r="R138" i="7"/>
  <c r="I138" i="7"/>
  <c r="S138" i="7"/>
  <c r="T138" i="7"/>
  <c r="R139" i="7"/>
  <c r="I139" i="7"/>
  <c r="S139" i="7"/>
  <c r="T139" i="7"/>
  <c r="R140" i="7"/>
  <c r="I140" i="7"/>
  <c r="S140" i="7"/>
  <c r="T140" i="7"/>
  <c r="R141" i="7"/>
  <c r="I141" i="7"/>
  <c r="S141" i="7"/>
  <c r="T141" i="7"/>
  <c r="R142" i="7"/>
  <c r="I142" i="7"/>
  <c r="S142" i="7"/>
  <c r="T142" i="7"/>
  <c r="R143" i="7"/>
  <c r="I143" i="7"/>
  <c r="S143" i="7"/>
  <c r="T143" i="7"/>
  <c r="R144" i="7"/>
  <c r="I144" i="7"/>
  <c r="S144" i="7"/>
  <c r="T144" i="7"/>
  <c r="R145" i="7"/>
  <c r="I145" i="7"/>
  <c r="S145" i="7"/>
  <c r="T145" i="7"/>
  <c r="R146" i="7"/>
  <c r="I146" i="7"/>
  <c r="S146" i="7"/>
  <c r="T146" i="7"/>
  <c r="R147" i="7"/>
  <c r="I147" i="7"/>
  <c r="S147" i="7"/>
  <c r="T147" i="7"/>
  <c r="R148" i="7"/>
  <c r="S148" i="7"/>
  <c r="T148" i="7"/>
  <c r="R149" i="7"/>
  <c r="I149" i="7"/>
  <c r="S149" i="7"/>
  <c r="T149" i="7"/>
  <c r="R150" i="7"/>
  <c r="I150" i="7"/>
  <c r="S150" i="7"/>
  <c r="T150" i="7"/>
  <c r="R151" i="7"/>
  <c r="I151" i="7"/>
  <c r="S151" i="7"/>
  <c r="T151" i="7"/>
  <c r="R152" i="7"/>
  <c r="I152" i="7"/>
  <c r="S152" i="7"/>
  <c r="T152" i="7"/>
  <c r="R153" i="7"/>
  <c r="S153" i="7"/>
  <c r="T153" i="7"/>
  <c r="R154" i="7"/>
  <c r="S154" i="7"/>
  <c r="T154" i="7"/>
  <c r="R155" i="7"/>
  <c r="S155" i="7"/>
  <c r="T155" i="7"/>
  <c r="R156" i="7"/>
  <c r="S156" i="7"/>
  <c r="T156" i="7"/>
  <c r="R157" i="7"/>
  <c r="I157" i="7"/>
  <c r="S157" i="7"/>
  <c r="T157" i="7"/>
  <c r="R158" i="7"/>
  <c r="I158" i="7"/>
  <c r="S158" i="7"/>
  <c r="T158" i="7"/>
  <c r="R159" i="7"/>
  <c r="I159" i="7"/>
  <c r="S159" i="7"/>
  <c r="T159" i="7"/>
  <c r="R160" i="7"/>
  <c r="S160" i="7"/>
  <c r="T160" i="7"/>
  <c r="R161" i="7"/>
  <c r="I161" i="7"/>
  <c r="S161" i="7"/>
  <c r="T161" i="7"/>
  <c r="R162" i="7"/>
  <c r="I162" i="7"/>
  <c r="S162" i="7"/>
  <c r="T162" i="7"/>
  <c r="R163" i="7"/>
  <c r="I163" i="7"/>
  <c r="S163" i="7"/>
  <c r="T163" i="7"/>
  <c r="R164" i="7"/>
  <c r="S164" i="7"/>
  <c r="T164" i="7"/>
  <c r="R165" i="7"/>
  <c r="I165" i="7"/>
  <c r="S165" i="7"/>
  <c r="T165" i="7"/>
  <c r="R166" i="7"/>
  <c r="I166" i="7"/>
  <c r="S166" i="7"/>
  <c r="T166" i="7"/>
  <c r="R167" i="7"/>
  <c r="I167" i="7"/>
  <c r="S167" i="7"/>
  <c r="T167" i="7"/>
  <c r="R168" i="7"/>
  <c r="I168" i="7"/>
  <c r="S168" i="7"/>
  <c r="T168" i="7"/>
  <c r="R169" i="7"/>
  <c r="S169" i="7"/>
  <c r="T169" i="7"/>
  <c r="R170" i="7"/>
  <c r="S170" i="7"/>
  <c r="T170" i="7"/>
  <c r="R171" i="7"/>
  <c r="S171" i="7"/>
  <c r="T171" i="7"/>
  <c r="R172" i="7"/>
  <c r="S172" i="7"/>
  <c r="T172" i="7"/>
  <c r="R173" i="7"/>
  <c r="I173" i="7"/>
  <c r="S173" i="7"/>
  <c r="T173" i="7"/>
  <c r="R174" i="7"/>
  <c r="I174" i="7"/>
  <c r="S174" i="7"/>
  <c r="T174" i="7"/>
  <c r="R175" i="7"/>
  <c r="I175" i="7"/>
  <c r="S175" i="7"/>
  <c r="T175" i="7"/>
  <c r="R176" i="7"/>
  <c r="I176" i="7"/>
  <c r="S176" i="7"/>
  <c r="T176" i="7"/>
  <c r="R177" i="7"/>
  <c r="I177" i="7"/>
  <c r="S177" i="7"/>
  <c r="T177" i="7"/>
  <c r="R178" i="7"/>
  <c r="I178" i="7"/>
  <c r="S178" i="7"/>
  <c r="T178" i="7"/>
  <c r="R179" i="7"/>
  <c r="S179" i="7"/>
  <c r="T179" i="7"/>
  <c r="R180" i="7"/>
  <c r="S180" i="7"/>
  <c r="T180" i="7"/>
  <c r="R181" i="7"/>
  <c r="S181" i="7"/>
  <c r="T181" i="7"/>
  <c r="R182" i="7"/>
  <c r="S182" i="7"/>
  <c r="T182" i="7"/>
  <c r="R183" i="7"/>
  <c r="I183" i="7"/>
  <c r="S183" i="7"/>
  <c r="T183" i="7"/>
  <c r="R184" i="7"/>
  <c r="I184" i="7"/>
  <c r="S184" i="7"/>
  <c r="T184" i="7"/>
  <c r="R185" i="7"/>
  <c r="I185" i="7"/>
  <c r="S185" i="7"/>
  <c r="T185" i="7"/>
  <c r="R186" i="7"/>
  <c r="I186" i="7"/>
  <c r="S186" i="7"/>
  <c r="T186" i="7"/>
  <c r="R187" i="7"/>
  <c r="I187" i="7"/>
  <c r="S187" i="7"/>
  <c r="T187" i="7"/>
  <c r="R188" i="7"/>
  <c r="I188" i="7"/>
  <c r="S188" i="7"/>
  <c r="T188" i="7"/>
  <c r="R189" i="7"/>
  <c r="S189" i="7"/>
  <c r="T189" i="7"/>
  <c r="R190" i="7"/>
  <c r="S190" i="7"/>
  <c r="T190" i="7"/>
  <c r="R191" i="7"/>
  <c r="S191" i="7"/>
  <c r="T191" i="7"/>
  <c r="R192" i="7"/>
  <c r="S192" i="7"/>
  <c r="T192" i="7"/>
  <c r="R193" i="7"/>
  <c r="I193" i="7"/>
  <c r="S193" i="7"/>
  <c r="T193" i="7"/>
  <c r="R194" i="7"/>
  <c r="I194" i="7"/>
  <c r="S194" i="7"/>
  <c r="T194" i="7"/>
  <c r="R195" i="7"/>
  <c r="I195" i="7"/>
  <c r="S195" i="7"/>
  <c r="T195" i="7"/>
  <c r="R196" i="7"/>
  <c r="I196" i="7"/>
  <c r="S196" i="7"/>
  <c r="T196" i="7"/>
  <c r="R197" i="7"/>
  <c r="I197" i="7"/>
  <c r="S197" i="7"/>
  <c r="T197" i="7"/>
  <c r="R198" i="7"/>
  <c r="I198" i="7"/>
  <c r="S198" i="7"/>
  <c r="T198" i="7"/>
  <c r="R199" i="7"/>
  <c r="I199" i="7"/>
  <c r="S199" i="7"/>
  <c r="T199" i="7"/>
  <c r="R200" i="7"/>
  <c r="I200" i="7"/>
  <c r="S200" i="7"/>
  <c r="T200" i="7"/>
  <c r="R201" i="7"/>
  <c r="I201" i="7"/>
  <c r="S201" i="7"/>
  <c r="T201" i="7"/>
  <c r="R202" i="7"/>
  <c r="I202" i="7"/>
  <c r="S202" i="7"/>
  <c r="T202" i="7"/>
  <c r="R203" i="7"/>
  <c r="I203" i="7"/>
  <c r="S203" i="7"/>
  <c r="T203" i="7"/>
  <c r="R204" i="7"/>
  <c r="I204" i="7"/>
  <c r="S204" i="7"/>
  <c r="T204" i="7"/>
  <c r="R205" i="7"/>
  <c r="I205" i="7"/>
  <c r="S205" i="7"/>
  <c r="T205" i="7"/>
  <c r="R206" i="7"/>
  <c r="I206" i="7"/>
  <c r="S206" i="7"/>
  <c r="T206" i="7"/>
  <c r="R207" i="7"/>
  <c r="I207" i="7"/>
  <c r="S207" i="7"/>
  <c r="T207" i="7"/>
  <c r="R208" i="7"/>
  <c r="I208" i="7"/>
  <c r="S208" i="7"/>
  <c r="T208" i="7"/>
  <c r="R209" i="7"/>
  <c r="I209" i="7"/>
  <c r="S209" i="7"/>
  <c r="T209" i="7"/>
  <c r="R210" i="7"/>
  <c r="I210" i="7"/>
  <c r="S210" i="7"/>
  <c r="T210" i="7"/>
  <c r="R211" i="7"/>
  <c r="I211" i="7"/>
  <c r="S211" i="7"/>
  <c r="T211" i="7"/>
  <c r="R212" i="7"/>
  <c r="I212" i="7"/>
  <c r="S212" i="7"/>
  <c r="T212" i="7"/>
  <c r="R213" i="7"/>
  <c r="I213" i="7"/>
  <c r="S213" i="7"/>
  <c r="T213" i="7"/>
  <c r="R214" i="7"/>
  <c r="I214" i="7"/>
  <c r="S214" i="7"/>
  <c r="T214" i="7"/>
  <c r="R215" i="7"/>
  <c r="I215" i="7"/>
  <c r="S215" i="7"/>
  <c r="T215" i="7"/>
  <c r="R216" i="7"/>
  <c r="I216" i="7"/>
  <c r="S216" i="7"/>
  <c r="T216" i="7"/>
  <c r="R217" i="7"/>
  <c r="I217" i="7"/>
  <c r="S217" i="7"/>
  <c r="T217" i="7"/>
  <c r="R218" i="7"/>
  <c r="I218" i="7"/>
  <c r="S218" i="7"/>
  <c r="T218" i="7"/>
  <c r="R219" i="7"/>
  <c r="I219" i="7"/>
  <c r="S219" i="7"/>
  <c r="T219" i="7"/>
  <c r="R220" i="7"/>
  <c r="I220" i="7"/>
  <c r="S220" i="7"/>
  <c r="T220" i="7"/>
  <c r="R221" i="7"/>
  <c r="I221" i="7"/>
  <c r="S221" i="7"/>
  <c r="T221" i="7"/>
  <c r="R222" i="7"/>
  <c r="I222" i="7"/>
  <c r="S222" i="7"/>
  <c r="T222" i="7"/>
  <c r="R223" i="7"/>
  <c r="I223" i="7"/>
  <c r="S223" i="7"/>
  <c r="T223" i="7"/>
  <c r="R224" i="7"/>
  <c r="I224" i="7"/>
  <c r="S224" i="7"/>
  <c r="T224" i="7"/>
  <c r="R225" i="7"/>
  <c r="I225" i="7"/>
  <c r="S225" i="7"/>
  <c r="T225" i="7"/>
  <c r="R226" i="7"/>
  <c r="I226" i="7"/>
  <c r="S226" i="7"/>
  <c r="T226" i="7"/>
  <c r="R227" i="7"/>
  <c r="I227" i="7"/>
  <c r="S227" i="7"/>
  <c r="T227" i="7"/>
  <c r="R228" i="7"/>
  <c r="I228" i="7"/>
  <c r="S228" i="7"/>
  <c r="T228" i="7"/>
  <c r="R229" i="7"/>
  <c r="I229" i="7"/>
  <c r="S229" i="7"/>
  <c r="T229" i="7"/>
  <c r="R230" i="7"/>
  <c r="I230" i="7"/>
  <c r="S230" i="7"/>
  <c r="T230" i="7"/>
  <c r="R231" i="7"/>
  <c r="I231" i="7"/>
  <c r="S231" i="7"/>
  <c r="T231" i="7"/>
  <c r="R232" i="7"/>
  <c r="I232" i="7"/>
  <c r="S232" i="7"/>
  <c r="T232" i="7"/>
  <c r="R233" i="7"/>
  <c r="I233" i="7"/>
  <c r="S233" i="7"/>
  <c r="T233" i="7"/>
  <c r="R234" i="7"/>
  <c r="I234" i="7"/>
  <c r="S234" i="7"/>
  <c r="T234" i="7"/>
  <c r="R235" i="7"/>
  <c r="I235" i="7"/>
  <c r="S235" i="7"/>
  <c r="T235" i="7"/>
  <c r="R236" i="7"/>
  <c r="I236" i="7"/>
  <c r="S236" i="7"/>
  <c r="T236" i="7"/>
  <c r="R237" i="7"/>
  <c r="I237" i="7"/>
  <c r="S237" i="7"/>
  <c r="T237" i="7"/>
  <c r="R238" i="7"/>
  <c r="I238" i="7"/>
  <c r="S238" i="7"/>
  <c r="T238" i="7"/>
  <c r="R239" i="7"/>
  <c r="I239" i="7"/>
  <c r="S239" i="7"/>
  <c r="T239" i="7"/>
  <c r="R240" i="7"/>
  <c r="I240" i="7"/>
  <c r="S240" i="7"/>
  <c r="T240" i="7"/>
  <c r="R241" i="7"/>
  <c r="I241" i="7"/>
  <c r="S241" i="7"/>
  <c r="T241" i="7"/>
  <c r="R242" i="7"/>
  <c r="I242" i="7"/>
  <c r="S242" i="7"/>
  <c r="T242" i="7"/>
  <c r="R243" i="7"/>
  <c r="I243" i="7"/>
  <c r="S243" i="7"/>
  <c r="T243" i="7"/>
  <c r="R244" i="7"/>
  <c r="I244" i="7"/>
  <c r="S244" i="7"/>
  <c r="T244" i="7"/>
  <c r="R245" i="7"/>
  <c r="S245" i="7"/>
  <c r="T245" i="7"/>
  <c r="R246" i="7"/>
  <c r="I246" i="7"/>
  <c r="S246" i="7"/>
  <c r="T246" i="7"/>
  <c r="R247" i="7"/>
  <c r="I247" i="7"/>
  <c r="S247" i="7"/>
  <c r="T247" i="7"/>
  <c r="R248" i="7"/>
  <c r="I248" i="7"/>
  <c r="S248" i="7"/>
  <c r="T248" i="7"/>
  <c r="R249" i="7"/>
  <c r="I249" i="7"/>
  <c r="S249" i="7"/>
  <c r="T249" i="7"/>
  <c r="R250" i="7"/>
  <c r="I250" i="7"/>
  <c r="S250" i="7"/>
  <c r="T250" i="7"/>
  <c r="R251" i="7"/>
  <c r="I251" i="7"/>
  <c r="S251" i="7"/>
  <c r="T251" i="7"/>
  <c r="R252" i="7"/>
  <c r="I252" i="7"/>
  <c r="S252" i="7"/>
  <c r="T252" i="7"/>
  <c r="R253" i="7"/>
  <c r="I253" i="7"/>
  <c r="S253" i="7"/>
  <c r="T253" i="7"/>
  <c r="R254" i="7"/>
  <c r="I254" i="7"/>
  <c r="S254" i="7"/>
  <c r="T254" i="7"/>
  <c r="R255" i="7"/>
  <c r="I255" i="7"/>
  <c r="S255" i="7"/>
  <c r="T255" i="7"/>
  <c r="R256" i="7"/>
  <c r="I256" i="7"/>
  <c r="S256" i="7"/>
  <c r="T256" i="7"/>
  <c r="R257" i="7"/>
  <c r="I257" i="7"/>
  <c r="S257" i="7"/>
  <c r="T257" i="7"/>
  <c r="R258" i="7"/>
  <c r="I258" i="7"/>
  <c r="S258" i="7"/>
  <c r="T258" i="7"/>
  <c r="R259" i="7"/>
  <c r="I259" i="7"/>
  <c r="S259" i="7"/>
  <c r="T259" i="7"/>
  <c r="R260" i="7"/>
  <c r="I260" i="7"/>
  <c r="S260" i="7"/>
  <c r="T260" i="7"/>
  <c r="R261" i="7"/>
  <c r="I261" i="7"/>
  <c r="S261" i="7"/>
  <c r="T261" i="7"/>
  <c r="R262" i="7"/>
  <c r="I262" i="7"/>
  <c r="S262" i="7"/>
  <c r="T262" i="7"/>
  <c r="R263" i="7"/>
  <c r="I263" i="7"/>
  <c r="S263" i="7"/>
  <c r="T263" i="7"/>
  <c r="R264" i="7"/>
  <c r="I264" i="7"/>
  <c r="S264" i="7"/>
  <c r="T264" i="7"/>
  <c r="R265" i="7"/>
  <c r="I265" i="7"/>
  <c r="S265" i="7"/>
  <c r="T265" i="7"/>
  <c r="R266" i="7"/>
  <c r="I266" i="7"/>
  <c r="S266" i="7"/>
  <c r="T266" i="7"/>
  <c r="R267" i="7"/>
  <c r="I267" i="7"/>
  <c r="S267" i="7"/>
  <c r="T267" i="7"/>
  <c r="R268" i="7"/>
  <c r="I268" i="7"/>
  <c r="S268" i="7"/>
  <c r="T268" i="7"/>
  <c r="R269" i="7"/>
  <c r="I269" i="7"/>
  <c r="S269" i="7"/>
  <c r="T269" i="7"/>
  <c r="R270" i="7"/>
  <c r="I270" i="7"/>
  <c r="S270" i="7"/>
  <c r="T270" i="7"/>
  <c r="R271" i="7"/>
  <c r="I271" i="7"/>
  <c r="S271" i="7"/>
  <c r="T271" i="7"/>
  <c r="R272" i="7"/>
  <c r="I272" i="7"/>
  <c r="S272" i="7"/>
  <c r="T272" i="7"/>
  <c r="R273" i="7"/>
  <c r="I273" i="7"/>
  <c r="S273" i="7"/>
  <c r="T273" i="7"/>
  <c r="R274" i="7"/>
  <c r="I274" i="7"/>
  <c r="S274" i="7"/>
  <c r="T274" i="7"/>
  <c r="R275" i="7"/>
  <c r="I275" i="7"/>
  <c r="S275" i="7"/>
  <c r="T275" i="7"/>
  <c r="R276" i="7"/>
  <c r="S276" i="7"/>
  <c r="T276" i="7"/>
  <c r="R277" i="7"/>
  <c r="I277" i="7"/>
  <c r="S277" i="7"/>
  <c r="T277" i="7"/>
  <c r="R278" i="7"/>
  <c r="I278" i="7"/>
  <c r="S278" i="7"/>
  <c r="T278" i="7"/>
  <c r="R279" i="7"/>
  <c r="I279" i="7"/>
  <c r="S279" i="7"/>
  <c r="T279" i="7"/>
  <c r="R280" i="7"/>
  <c r="I280" i="7"/>
  <c r="S280" i="7"/>
  <c r="T280" i="7"/>
  <c r="R281" i="7"/>
  <c r="S281" i="7"/>
  <c r="T281" i="7"/>
  <c r="R282" i="7"/>
  <c r="S282" i="7"/>
  <c r="T282" i="7"/>
  <c r="R283" i="7"/>
  <c r="S283" i="7"/>
  <c r="T283" i="7"/>
  <c r="R284" i="7"/>
  <c r="S284" i="7"/>
  <c r="T284" i="7"/>
  <c r="R285" i="7"/>
  <c r="I285" i="7"/>
  <c r="S285" i="7"/>
  <c r="T285" i="7"/>
  <c r="R286" i="7"/>
  <c r="I286" i="7"/>
  <c r="S286" i="7"/>
  <c r="T286" i="7"/>
  <c r="R287" i="7"/>
  <c r="I287" i="7"/>
  <c r="S287" i="7"/>
  <c r="T287" i="7"/>
  <c r="R288" i="7"/>
  <c r="S288" i="7"/>
  <c r="T288" i="7"/>
  <c r="R289" i="7"/>
  <c r="S289" i="7"/>
  <c r="T289" i="7"/>
  <c r="R290" i="7"/>
  <c r="S290" i="7"/>
  <c r="T290" i="7"/>
  <c r="R291" i="7"/>
  <c r="S291" i="7"/>
  <c r="T291" i="7"/>
  <c r="R292" i="7"/>
  <c r="S292" i="7"/>
  <c r="T292" i="7"/>
  <c r="R293" i="7"/>
  <c r="S293" i="7"/>
  <c r="T293" i="7"/>
  <c r="R294" i="7"/>
  <c r="I294" i="7"/>
  <c r="S294" i="7"/>
  <c r="T294" i="7"/>
  <c r="R295" i="7"/>
  <c r="S295" i="7"/>
  <c r="T295" i="7"/>
  <c r="R296" i="7"/>
  <c r="S296" i="7"/>
  <c r="T296" i="7"/>
  <c r="R297" i="7"/>
  <c r="S297" i="7"/>
  <c r="T297" i="7"/>
  <c r="R298" i="7"/>
  <c r="I298" i="7"/>
  <c r="S298" i="7"/>
  <c r="T298" i="7"/>
  <c r="R299" i="7"/>
  <c r="I299" i="7"/>
  <c r="S299" i="7"/>
  <c r="T299" i="7"/>
  <c r="R300" i="7"/>
  <c r="I300" i="7"/>
  <c r="S300" i="7"/>
  <c r="T300" i="7"/>
  <c r="R301" i="7"/>
  <c r="S301" i="7"/>
  <c r="T301" i="7"/>
  <c r="R302" i="7"/>
  <c r="S302" i="7"/>
  <c r="T302" i="7"/>
  <c r="R303" i="7"/>
  <c r="S303" i="7"/>
  <c r="T303" i="7"/>
  <c r="R304" i="7"/>
  <c r="S304" i="7"/>
  <c r="T304" i="7"/>
  <c r="R305" i="7"/>
  <c r="I305" i="7"/>
  <c r="S305" i="7"/>
  <c r="T305" i="7"/>
  <c r="R306" i="7"/>
  <c r="I306" i="7"/>
  <c r="S306" i="7"/>
  <c r="T306" i="7"/>
  <c r="R307" i="7"/>
  <c r="I307" i="7"/>
  <c r="S307" i="7"/>
  <c r="T307" i="7"/>
  <c r="R308" i="7"/>
  <c r="I308" i="7"/>
  <c r="S308" i="7"/>
  <c r="T308" i="7"/>
  <c r="R309" i="7"/>
  <c r="I309" i="7"/>
  <c r="S309" i="7"/>
  <c r="T309" i="7"/>
  <c r="R310" i="7"/>
  <c r="I310" i="7"/>
  <c r="S310" i="7"/>
  <c r="T310" i="7"/>
  <c r="R311" i="7"/>
  <c r="I311" i="7"/>
  <c r="S311" i="7"/>
  <c r="T311" i="7"/>
  <c r="R312" i="7"/>
  <c r="I312" i="7"/>
  <c r="S312" i="7"/>
  <c r="T312" i="7"/>
  <c r="R314" i="7"/>
  <c r="S314" i="7"/>
  <c r="T314" i="7"/>
  <c r="R315" i="7"/>
  <c r="S315" i="7"/>
  <c r="T315" i="7"/>
  <c r="R316" i="7"/>
  <c r="S316" i="7"/>
  <c r="T316" i="7"/>
  <c r="R317" i="7"/>
  <c r="I317" i="7"/>
  <c r="S317" i="7"/>
  <c r="T317" i="7"/>
  <c r="R318" i="7"/>
  <c r="I318" i="7"/>
  <c r="S318" i="7"/>
  <c r="T318" i="7"/>
  <c r="R319" i="7"/>
  <c r="I319" i="7"/>
  <c r="S319" i="7"/>
  <c r="T319" i="7"/>
  <c r="R320" i="7"/>
  <c r="I320" i="7"/>
  <c r="S320" i="7"/>
  <c r="T320" i="7"/>
  <c r="R321" i="7"/>
  <c r="I321" i="7"/>
  <c r="S321" i="7"/>
  <c r="T321" i="7"/>
  <c r="R322" i="7"/>
  <c r="I322" i="7"/>
  <c r="S322" i="7"/>
  <c r="T322" i="7"/>
  <c r="R323" i="7"/>
  <c r="S323" i="7"/>
  <c r="T323" i="7"/>
  <c r="R324" i="7"/>
  <c r="S324" i="7"/>
  <c r="T324" i="7"/>
  <c r="R325" i="7"/>
  <c r="S325" i="7"/>
  <c r="T325" i="7"/>
  <c r="R326" i="7"/>
  <c r="S326" i="7"/>
  <c r="T326" i="7"/>
  <c r="R327" i="7"/>
  <c r="I327" i="7"/>
  <c r="S327" i="7"/>
  <c r="T327" i="7"/>
  <c r="R328" i="7"/>
  <c r="I328" i="7"/>
  <c r="S328" i="7"/>
  <c r="T328" i="7"/>
  <c r="R329" i="7"/>
  <c r="I329" i="7"/>
  <c r="S329" i="7"/>
  <c r="T329" i="7"/>
  <c r="R330" i="7"/>
  <c r="I330" i="7"/>
  <c r="S330" i="7"/>
  <c r="T330" i="7"/>
  <c r="R331" i="7"/>
  <c r="I331" i="7"/>
  <c r="S331" i="7"/>
  <c r="T331" i="7"/>
  <c r="R332" i="7"/>
  <c r="I332" i="7"/>
  <c r="S332" i="7"/>
  <c r="T332" i="7"/>
  <c r="R333" i="7"/>
  <c r="S333" i="7"/>
  <c r="T333" i="7"/>
  <c r="R334" i="7"/>
  <c r="S334" i="7"/>
  <c r="T334" i="7"/>
  <c r="R335" i="7"/>
  <c r="S335" i="7"/>
  <c r="T335" i="7"/>
  <c r="R336" i="7"/>
  <c r="S336" i="7"/>
  <c r="T336" i="7"/>
  <c r="R337" i="7"/>
  <c r="S337" i="7"/>
  <c r="T337" i="7"/>
  <c r="R338" i="7"/>
  <c r="I338" i="7"/>
  <c r="S338" i="7"/>
  <c r="T338" i="7"/>
  <c r="R339" i="7"/>
  <c r="I339" i="7"/>
  <c r="S339" i="7"/>
  <c r="T339" i="7"/>
  <c r="R340" i="7"/>
  <c r="I340" i="7"/>
  <c r="S340" i="7"/>
  <c r="T340" i="7"/>
  <c r="R341" i="7"/>
  <c r="I341" i="7"/>
  <c r="S341" i="7"/>
  <c r="T341" i="7"/>
  <c r="R342" i="7"/>
  <c r="I342" i="7"/>
  <c r="S342" i="7"/>
  <c r="T342" i="7"/>
  <c r="R343" i="7"/>
  <c r="I343" i="7"/>
  <c r="S343" i="7"/>
  <c r="T343" i="7"/>
  <c r="R344" i="7"/>
  <c r="I344" i="7"/>
  <c r="S344" i="7"/>
  <c r="T344" i="7"/>
  <c r="R345" i="7"/>
  <c r="I345" i="7"/>
  <c r="S345" i="7"/>
  <c r="T345" i="7"/>
  <c r="R346" i="7"/>
  <c r="I346" i="7"/>
  <c r="S346" i="7"/>
  <c r="T346" i="7"/>
  <c r="R347" i="7"/>
  <c r="I347" i="7"/>
  <c r="S347" i="7"/>
  <c r="T347" i="7"/>
  <c r="R348" i="7"/>
  <c r="I348" i="7"/>
  <c r="S348" i="7"/>
  <c r="T348" i="7"/>
  <c r="R349" i="7"/>
  <c r="I349" i="7"/>
  <c r="S349" i="7"/>
  <c r="T349" i="7"/>
  <c r="R350" i="7"/>
  <c r="S350" i="7"/>
  <c r="T350" i="7"/>
  <c r="R351" i="7"/>
  <c r="S351" i="7"/>
  <c r="T351" i="7"/>
  <c r="R352" i="7"/>
  <c r="I352" i="7"/>
  <c r="S352" i="7"/>
  <c r="T352" i="7"/>
  <c r="R353" i="7"/>
  <c r="I353" i="7"/>
  <c r="S353" i="7"/>
  <c r="T353" i="7"/>
  <c r="R354" i="7"/>
  <c r="I354" i="7"/>
  <c r="S354" i="7"/>
  <c r="T354" i="7"/>
  <c r="R355" i="7"/>
  <c r="I355" i="7"/>
  <c r="S355" i="7"/>
  <c r="T355" i="7"/>
  <c r="R356" i="7"/>
  <c r="I356" i="7"/>
  <c r="S356" i="7"/>
  <c r="T356" i="7"/>
  <c r="R357" i="7"/>
  <c r="I357" i="7"/>
  <c r="S357" i="7"/>
  <c r="T357" i="7"/>
  <c r="R358" i="7"/>
  <c r="I358" i="7"/>
  <c r="S358" i="7"/>
  <c r="T358" i="7"/>
  <c r="R359" i="7"/>
  <c r="I359" i="7"/>
  <c r="S359" i="7"/>
  <c r="T359" i="7"/>
  <c r="R360" i="7"/>
  <c r="I360" i="7"/>
  <c r="S360" i="7"/>
  <c r="T360" i="7"/>
  <c r="R361" i="7"/>
  <c r="I361" i="7"/>
  <c r="S361" i="7"/>
  <c r="T361" i="7"/>
  <c r="R362" i="7"/>
  <c r="I362" i="7"/>
  <c r="S362" i="7"/>
  <c r="T362" i="7"/>
  <c r="R363" i="7"/>
  <c r="S363" i="7"/>
  <c r="T363" i="7"/>
  <c r="R364" i="7"/>
  <c r="S364" i="7"/>
  <c r="T364" i="7"/>
  <c r="R365" i="7"/>
  <c r="I365" i="7"/>
  <c r="S365" i="7"/>
  <c r="T365" i="7"/>
  <c r="R366" i="7"/>
  <c r="I366" i="7"/>
  <c r="S366" i="7"/>
  <c r="T366" i="7"/>
  <c r="R367" i="7"/>
  <c r="S367" i="7"/>
  <c r="T367" i="7"/>
  <c r="R368" i="7"/>
  <c r="S368" i="7"/>
  <c r="T368" i="7"/>
  <c r="R369" i="7"/>
  <c r="S369" i="7"/>
  <c r="T369" i="7"/>
  <c r="R370" i="7"/>
  <c r="I370" i="7"/>
  <c r="S370" i="7"/>
  <c r="T370" i="7"/>
  <c r="R371" i="7"/>
  <c r="I371" i="7"/>
  <c r="S371" i="7"/>
  <c r="T371" i="7"/>
  <c r="R372" i="7"/>
  <c r="S372" i="7"/>
  <c r="T372" i="7"/>
  <c r="R373" i="7"/>
  <c r="S373" i="7"/>
  <c r="T373" i="7"/>
  <c r="R374" i="7"/>
  <c r="S374" i="7"/>
  <c r="T374" i="7"/>
  <c r="R375" i="7"/>
  <c r="I375" i="7"/>
  <c r="S375" i="7"/>
  <c r="T375" i="7"/>
  <c r="R376" i="7"/>
  <c r="S376" i="7"/>
  <c r="T376" i="7"/>
  <c r="R377" i="7"/>
  <c r="S377" i="7"/>
  <c r="R378" i="7"/>
  <c r="S378" i="7"/>
  <c r="T378" i="7"/>
  <c r="R379" i="7"/>
  <c r="I379" i="7"/>
  <c r="S379" i="7"/>
  <c r="T379" i="7"/>
  <c r="R380" i="7"/>
  <c r="I380" i="7"/>
  <c r="S380" i="7"/>
  <c r="T380" i="7"/>
  <c r="R381" i="7"/>
  <c r="S381" i="7"/>
  <c r="T381" i="7"/>
  <c r="R382" i="7"/>
  <c r="S382" i="7"/>
  <c r="T382" i="7"/>
  <c r="R383" i="7"/>
  <c r="S383" i="7"/>
  <c r="T383" i="7"/>
  <c r="R384" i="7"/>
  <c r="I384" i="7"/>
  <c r="S384" i="7"/>
  <c r="T384" i="7"/>
  <c r="R385" i="7"/>
  <c r="I385" i="7"/>
  <c r="S385" i="7"/>
  <c r="T385" i="7"/>
  <c r="R386" i="7"/>
  <c r="S386" i="7"/>
  <c r="T386" i="7"/>
  <c r="R387" i="7"/>
  <c r="S387" i="7"/>
  <c r="T387" i="7"/>
  <c r="R388" i="7"/>
  <c r="S388" i="7"/>
  <c r="T388" i="7"/>
  <c r="R389" i="7"/>
  <c r="I389" i="7"/>
  <c r="S389" i="7"/>
  <c r="T389" i="7"/>
  <c r="R390" i="7"/>
  <c r="S390" i="7"/>
  <c r="T390" i="7"/>
  <c r="R391" i="7"/>
  <c r="S391" i="7"/>
  <c r="T391" i="7"/>
  <c r="R392" i="7"/>
  <c r="S392" i="7"/>
  <c r="T392" i="7"/>
  <c r="R393" i="7"/>
  <c r="I393" i="7"/>
  <c r="S393" i="7"/>
  <c r="T393" i="7"/>
  <c r="R394" i="7"/>
  <c r="S394" i="7"/>
  <c r="T394" i="7"/>
  <c r="R395" i="7"/>
  <c r="S395" i="7"/>
  <c r="T395" i="7"/>
  <c r="R396" i="7"/>
  <c r="S396" i="7"/>
  <c r="T396" i="7"/>
  <c r="R397" i="7"/>
  <c r="I397" i="7"/>
  <c r="S397" i="7"/>
  <c r="T397" i="7"/>
  <c r="R398" i="7"/>
  <c r="I398" i="7"/>
  <c r="S398" i="7"/>
  <c r="T398" i="7"/>
  <c r="R399" i="7"/>
  <c r="S399" i="7"/>
  <c r="T399" i="7"/>
  <c r="R400" i="7"/>
  <c r="S400" i="7"/>
  <c r="T400" i="7"/>
  <c r="R401" i="7"/>
  <c r="S401" i="7"/>
  <c r="T401" i="7"/>
  <c r="R402" i="7"/>
  <c r="I402" i="7"/>
  <c r="S402" i="7"/>
  <c r="T402" i="7"/>
  <c r="R403" i="7"/>
  <c r="S403" i="7"/>
  <c r="T403" i="7"/>
  <c r="R404" i="7"/>
  <c r="S404" i="7"/>
  <c r="T404" i="7"/>
  <c r="R405" i="7"/>
  <c r="S405" i="7"/>
  <c r="T405" i="7"/>
  <c r="R406" i="7"/>
  <c r="I406" i="7"/>
  <c r="S406" i="7"/>
  <c r="T406" i="7"/>
  <c r="R407" i="7"/>
  <c r="S407" i="7"/>
  <c r="T407" i="7"/>
  <c r="R408" i="7"/>
  <c r="S408" i="7"/>
  <c r="T408" i="7"/>
  <c r="R409" i="7"/>
  <c r="S409" i="7"/>
  <c r="T409" i="7"/>
  <c r="R410" i="7"/>
  <c r="I410" i="7"/>
  <c r="S410" i="7"/>
  <c r="T410" i="7"/>
  <c r="R411" i="7"/>
  <c r="S411" i="7"/>
  <c r="T411" i="7"/>
  <c r="R412" i="7"/>
  <c r="S412" i="7"/>
  <c r="T412" i="7"/>
  <c r="R413" i="7"/>
  <c r="S413" i="7"/>
  <c r="T413" i="7"/>
  <c r="R414" i="7"/>
  <c r="I414" i="7"/>
  <c r="S414" i="7"/>
  <c r="T414" i="7"/>
  <c r="R415" i="7"/>
  <c r="S415" i="7"/>
  <c r="T415" i="7"/>
  <c r="R416" i="7"/>
  <c r="S416" i="7"/>
  <c r="T416" i="7"/>
  <c r="R417" i="7"/>
  <c r="S417" i="7"/>
  <c r="T417" i="7"/>
  <c r="R418" i="7"/>
  <c r="I418" i="7"/>
  <c r="S418" i="7"/>
  <c r="T418" i="7"/>
  <c r="R419" i="7"/>
  <c r="S419" i="7"/>
  <c r="T419" i="7"/>
  <c r="R420" i="7"/>
  <c r="S420" i="7"/>
  <c r="T420" i="7"/>
  <c r="R421" i="7"/>
  <c r="S421" i="7"/>
  <c r="T421" i="7"/>
  <c r="R422" i="7"/>
  <c r="I422" i="7"/>
  <c r="S422" i="7"/>
  <c r="T422" i="7"/>
  <c r="R423" i="7"/>
  <c r="S423" i="7"/>
  <c r="T423" i="7"/>
  <c r="R424" i="7"/>
  <c r="S424" i="7"/>
  <c r="T424" i="7"/>
  <c r="R425" i="7"/>
  <c r="S425" i="7"/>
  <c r="T425" i="7"/>
  <c r="R426" i="7"/>
  <c r="S426" i="7"/>
  <c r="T426" i="7"/>
  <c r="R427" i="7"/>
  <c r="S427" i="7"/>
  <c r="T427" i="7"/>
  <c r="R428" i="7"/>
  <c r="S428" i="7"/>
  <c r="T428" i="7"/>
  <c r="R429" i="7"/>
  <c r="I429" i="7"/>
  <c r="S429" i="7"/>
  <c r="T429" i="7"/>
  <c r="R430" i="7"/>
  <c r="I430" i="7"/>
  <c r="S430" i="7"/>
  <c r="T430" i="7"/>
  <c r="R431" i="7"/>
  <c r="I431" i="7"/>
  <c r="S431" i="7"/>
  <c r="T431" i="7"/>
  <c r="R432" i="7"/>
  <c r="I432" i="7"/>
  <c r="S432" i="7"/>
  <c r="T432" i="7"/>
  <c r="R433" i="7"/>
  <c r="I433" i="7"/>
  <c r="S433" i="7"/>
  <c r="T433" i="7"/>
  <c r="O14" i="5"/>
  <c r="N14" i="5"/>
  <c r="M14" i="5"/>
  <c r="L14" i="5"/>
  <c r="Q433" i="7"/>
  <c r="O433" i="7"/>
  <c r="N433" i="7"/>
  <c r="M433" i="7"/>
  <c r="L433" i="7"/>
  <c r="Q432" i="7"/>
  <c r="O432" i="7"/>
  <c r="N432" i="7"/>
  <c r="M432" i="7"/>
  <c r="L432" i="7"/>
  <c r="Q431" i="7"/>
  <c r="O431" i="7"/>
  <c r="N431" i="7"/>
  <c r="M431" i="7"/>
  <c r="L431" i="7"/>
  <c r="Q430" i="7"/>
  <c r="O430" i="7"/>
  <c r="N430" i="7"/>
  <c r="M430" i="7"/>
  <c r="L430" i="7"/>
  <c r="Q429" i="7"/>
  <c r="O429" i="7"/>
  <c r="N429" i="7"/>
  <c r="M429" i="7"/>
  <c r="L429" i="7"/>
  <c r="Q428" i="7"/>
  <c r="O428" i="7"/>
  <c r="N428" i="7"/>
  <c r="M428" i="7"/>
  <c r="L428" i="7"/>
  <c r="Q427" i="7"/>
  <c r="O427" i="7"/>
  <c r="N427" i="7"/>
  <c r="M427" i="7"/>
  <c r="L427" i="7"/>
  <c r="Q426" i="7"/>
  <c r="O426" i="7"/>
  <c r="N426" i="7"/>
  <c r="M426" i="7"/>
  <c r="L426" i="7"/>
  <c r="Q425" i="7"/>
  <c r="O425" i="7"/>
  <c r="N425" i="7"/>
  <c r="M425" i="7"/>
  <c r="L425" i="7"/>
  <c r="Q424" i="7"/>
  <c r="O424" i="7"/>
  <c r="N424" i="7"/>
  <c r="M424" i="7"/>
  <c r="L424" i="7"/>
  <c r="Q423" i="7"/>
  <c r="O423" i="7"/>
  <c r="N423" i="7"/>
  <c r="M423" i="7"/>
  <c r="L423" i="7"/>
  <c r="Q422" i="7"/>
  <c r="O422" i="7"/>
  <c r="N422" i="7"/>
  <c r="M422" i="7"/>
  <c r="L422" i="7"/>
  <c r="Q421" i="7"/>
  <c r="O421" i="7"/>
  <c r="N421" i="7"/>
  <c r="M421" i="7"/>
  <c r="L421" i="7"/>
  <c r="Q420" i="7"/>
  <c r="O420" i="7"/>
  <c r="N420" i="7"/>
  <c r="M420" i="7"/>
  <c r="L420" i="7"/>
  <c r="Q419" i="7"/>
  <c r="O419" i="7"/>
  <c r="N419" i="7"/>
  <c r="M419" i="7"/>
  <c r="L419" i="7"/>
  <c r="Q418" i="7"/>
  <c r="O418" i="7"/>
  <c r="N418" i="7"/>
  <c r="M418" i="7"/>
  <c r="L418" i="7"/>
  <c r="Q417" i="7"/>
  <c r="O417" i="7"/>
  <c r="N417" i="7"/>
  <c r="M417" i="7"/>
  <c r="L417" i="7"/>
  <c r="Q416" i="7"/>
  <c r="O416" i="7"/>
  <c r="N416" i="7"/>
  <c r="M416" i="7"/>
  <c r="L416" i="7"/>
  <c r="Q415" i="7"/>
  <c r="O415" i="7"/>
  <c r="N415" i="7"/>
  <c r="M415" i="7"/>
  <c r="L415" i="7"/>
  <c r="Q414" i="7"/>
  <c r="O414" i="7"/>
  <c r="N414" i="7"/>
  <c r="M414" i="7"/>
  <c r="L414" i="7"/>
  <c r="Q413" i="7"/>
  <c r="O413" i="7"/>
  <c r="N413" i="7"/>
  <c r="M413" i="7"/>
  <c r="L413" i="7"/>
  <c r="Q412" i="7"/>
  <c r="O412" i="7"/>
  <c r="N412" i="7"/>
  <c r="M412" i="7"/>
  <c r="L412" i="7"/>
  <c r="Q411" i="7"/>
  <c r="O411" i="7"/>
  <c r="N411" i="7"/>
  <c r="M411" i="7"/>
  <c r="L411" i="7"/>
  <c r="Q410" i="7"/>
  <c r="O410" i="7"/>
  <c r="N410" i="7"/>
  <c r="M410" i="7"/>
  <c r="Q409" i="7"/>
  <c r="O409" i="7"/>
  <c r="N409" i="7"/>
  <c r="M409" i="7"/>
  <c r="L410" i="7"/>
  <c r="L409" i="7"/>
  <c r="Q408" i="7"/>
  <c r="O408" i="7"/>
  <c r="N408" i="7"/>
  <c r="M408" i="7"/>
  <c r="L408" i="7"/>
  <c r="Q407" i="7"/>
  <c r="O407" i="7"/>
  <c r="N407" i="7"/>
  <c r="M407" i="7"/>
  <c r="L407" i="7"/>
  <c r="Q406" i="7"/>
  <c r="O406" i="7"/>
  <c r="N406" i="7"/>
  <c r="M406" i="7"/>
  <c r="Q405" i="7"/>
  <c r="O405" i="7"/>
  <c r="N405" i="7"/>
  <c r="M405" i="7"/>
  <c r="L406" i="7"/>
  <c r="L405" i="7"/>
  <c r="Q404" i="7"/>
  <c r="O404" i="7"/>
  <c r="N404" i="7"/>
  <c r="M404" i="7"/>
  <c r="L404" i="7"/>
  <c r="Q403" i="7"/>
  <c r="O403" i="7"/>
  <c r="N403" i="7"/>
  <c r="M403" i="7"/>
  <c r="L403" i="7"/>
  <c r="Q402" i="7"/>
  <c r="O402" i="7"/>
  <c r="N402" i="7"/>
  <c r="M402" i="7"/>
  <c r="L402" i="7"/>
  <c r="Q401" i="7"/>
  <c r="O401" i="7"/>
  <c r="N401" i="7"/>
  <c r="M401" i="7"/>
  <c r="L401" i="7"/>
  <c r="Q400" i="7"/>
  <c r="O400" i="7"/>
  <c r="N400" i="7"/>
  <c r="M400" i="7"/>
  <c r="L400" i="7"/>
  <c r="Q399" i="7"/>
  <c r="O399" i="7"/>
  <c r="N399" i="7"/>
  <c r="M399" i="7"/>
  <c r="L399" i="7"/>
  <c r="Q398" i="7"/>
  <c r="O398" i="7"/>
  <c r="N398" i="7"/>
  <c r="M398" i="7"/>
  <c r="L398" i="7"/>
  <c r="Q397" i="7"/>
  <c r="O397" i="7"/>
  <c r="N397" i="7"/>
  <c r="M397" i="7"/>
  <c r="L397" i="7"/>
  <c r="Q396" i="7"/>
  <c r="O396" i="7"/>
  <c r="N396" i="7"/>
  <c r="M396" i="7"/>
  <c r="L396" i="7"/>
  <c r="Q395" i="7"/>
  <c r="O395" i="7"/>
  <c r="N395" i="7"/>
  <c r="M395" i="7"/>
  <c r="L395" i="7"/>
  <c r="Q394" i="7"/>
  <c r="O394" i="7"/>
  <c r="N394" i="7"/>
  <c r="M394" i="7"/>
  <c r="L394" i="7"/>
  <c r="Q393" i="7"/>
  <c r="O393" i="7"/>
  <c r="N393" i="7"/>
  <c r="M393" i="7"/>
  <c r="L393" i="7"/>
  <c r="Q392" i="7"/>
  <c r="O392" i="7"/>
  <c r="N392" i="7"/>
  <c r="M392" i="7"/>
  <c r="L392" i="7"/>
  <c r="Q391" i="7"/>
  <c r="O391" i="7"/>
  <c r="N391" i="7"/>
  <c r="M391" i="7"/>
  <c r="L391" i="7"/>
  <c r="Q390" i="7"/>
  <c r="O390" i="7"/>
  <c r="N390" i="7"/>
  <c r="M390" i="7"/>
  <c r="L390" i="7"/>
  <c r="Q389" i="7"/>
  <c r="O389" i="7"/>
  <c r="N389" i="7"/>
  <c r="M389" i="7"/>
  <c r="L389" i="7"/>
  <c r="Q388" i="7"/>
  <c r="O388" i="7"/>
  <c r="N388" i="7"/>
  <c r="M388" i="7"/>
  <c r="L388" i="7"/>
  <c r="Q387" i="7"/>
  <c r="O387" i="7"/>
  <c r="N387" i="7"/>
  <c r="M387" i="7"/>
  <c r="L387" i="7"/>
  <c r="Q386" i="7"/>
  <c r="O386" i="7"/>
  <c r="N386" i="7"/>
  <c r="M386" i="7"/>
  <c r="L386" i="7"/>
  <c r="Q385" i="7"/>
  <c r="O385" i="7"/>
  <c r="N385" i="7"/>
  <c r="M385" i="7"/>
  <c r="L385" i="7"/>
  <c r="Q384" i="7"/>
  <c r="O384" i="7"/>
  <c r="N384" i="7"/>
  <c r="M384" i="7"/>
  <c r="L384" i="7"/>
  <c r="Q383" i="7"/>
  <c r="O383" i="7"/>
  <c r="N383" i="7"/>
  <c r="M383" i="7"/>
  <c r="L383" i="7"/>
  <c r="Q382" i="7"/>
  <c r="O382" i="7"/>
  <c r="N382" i="7"/>
  <c r="M382" i="7"/>
  <c r="L382" i="7"/>
  <c r="Q381" i="7"/>
  <c r="O381" i="7"/>
  <c r="N381" i="7"/>
  <c r="M381" i="7"/>
  <c r="L381" i="7"/>
  <c r="Q380" i="7"/>
  <c r="O380" i="7"/>
  <c r="N380" i="7"/>
  <c r="M380" i="7"/>
  <c r="L380" i="7"/>
  <c r="Q379" i="7"/>
  <c r="O379" i="7"/>
  <c r="N379" i="7"/>
  <c r="M379" i="7"/>
  <c r="L379" i="7"/>
  <c r="Q378" i="7"/>
  <c r="O378" i="7"/>
  <c r="N378" i="7"/>
  <c r="M378" i="7"/>
  <c r="L378" i="7"/>
  <c r="Q377" i="7"/>
  <c r="O377" i="7"/>
  <c r="N377" i="7"/>
  <c r="M377" i="7"/>
  <c r="L377" i="7"/>
  <c r="Q376" i="7"/>
  <c r="O376" i="7"/>
  <c r="N376" i="7"/>
  <c r="M376" i="7"/>
  <c r="L376" i="7"/>
  <c r="Q375" i="7"/>
  <c r="O375" i="7"/>
  <c r="N375" i="7"/>
  <c r="M375" i="7"/>
  <c r="L375" i="7"/>
  <c r="Q374" i="7"/>
  <c r="O374" i="7"/>
  <c r="N374" i="7"/>
  <c r="M374" i="7"/>
  <c r="L374" i="7"/>
  <c r="Q373" i="7"/>
  <c r="O373" i="7"/>
  <c r="N373" i="7"/>
  <c r="M373" i="7"/>
  <c r="L373" i="7"/>
  <c r="Q372" i="7"/>
  <c r="O372" i="7"/>
  <c r="N372" i="7"/>
  <c r="M372" i="7"/>
  <c r="L372" i="7"/>
  <c r="Q371" i="7"/>
  <c r="O371" i="7"/>
  <c r="N371" i="7"/>
  <c r="M371" i="7"/>
  <c r="L371" i="7"/>
  <c r="Q370" i="7"/>
  <c r="O370" i="7"/>
  <c r="N370" i="7"/>
  <c r="M370" i="7"/>
  <c r="L370" i="7"/>
  <c r="Q369" i="7"/>
  <c r="O369" i="7"/>
  <c r="N369" i="7"/>
  <c r="M369" i="7"/>
  <c r="L369" i="7"/>
  <c r="Q368" i="7"/>
  <c r="O368" i="7"/>
  <c r="N368" i="7"/>
  <c r="M368" i="7"/>
  <c r="L368" i="7"/>
  <c r="Q367" i="7"/>
  <c r="O367" i="7"/>
  <c r="N367" i="7"/>
  <c r="M367" i="7"/>
  <c r="L367" i="7"/>
  <c r="Q366" i="7"/>
  <c r="O366" i="7"/>
  <c r="N366" i="7"/>
  <c r="M366" i="7"/>
  <c r="L366" i="7"/>
  <c r="Q365" i="7"/>
  <c r="O365" i="7"/>
  <c r="N365" i="7"/>
  <c r="M365" i="7"/>
  <c r="L365" i="7"/>
  <c r="Q364" i="7"/>
  <c r="O364" i="7"/>
  <c r="N364" i="7"/>
  <c r="M364" i="7"/>
  <c r="L364" i="7"/>
  <c r="Q363" i="7"/>
  <c r="O363" i="7"/>
  <c r="N363" i="7"/>
  <c r="M363" i="7"/>
  <c r="L363" i="7"/>
  <c r="Q362" i="7"/>
  <c r="O362" i="7"/>
  <c r="N362" i="7"/>
  <c r="M362" i="7"/>
  <c r="L362" i="7"/>
  <c r="Q361" i="7"/>
  <c r="O361" i="7"/>
  <c r="N361" i="7"/>
  <c r="M361" i="7"/>
  <c r="L361" i="7"/>
  <c r="Q360" i="7"/>
  <c r="O360" i="7"/>
  <c r="N360" i="7"/>
  <c r="M360" i="7"/>
  <c r="L360" i="7"/>
  <c r="Q359" i="7"/>
  <c r="O359" i="7"/>
  <c r="N359" i="7"/>
  <c r="M359" i="7"/>
  <c r="L359" i="7"/>
  <c r="Q358" i="7"/>
  <c r="O358" i="7"/>
  <c r="N358" i="7"/>
  <c r="M358" i="7"/>
  <c r="L358" i="7"/>
  <c r="Q357" i="7"/>
  <c r="O357" i="7"/>
  <c r="N357" i="7"/>
  <c r="M357" i="7"/>
  <c r="L357" i="7"/>
  <c r="Q356" i="7"/>
  <c r="O356" i="7"/>
  <c r="N356" i="7"/>
  <c r="M356" i="7"/>
  <c r="L356" i="7"/>
  <c r="Q355" i="7"/>
  <c r="O355" i="7"/>
  <c r="N355" i="7"/>
  <c r="M355" i="7"/>
  <c r="L355" i="7"/>
  <c r="Q354" i="7"/>
  <c r="O354" i="7"/>
  <c r="N354" i="7"/>
  <c r="M354" i="7"/>
  <c r="L354" i="7"/>
  <c r="Q353" i="7"/>
  <c r="O353" i="7"/>
  <c r="N353" i="7"/>
  <c r="M353" i="7"/>
  <c r="L353" i="7"/>
  <c r="Q352" i="7"/>
  <c r="O352" i="7"/>
  <c r="N352" i="7"/>
  <c r="M352" i="7"/>
  <c r="L352" i="7"/>
  <c r="Q351" i="7"/>
  <c r="O351" i="7"/>
  <c r="N351" i="7"/>
  <c r="M351" i="7"/>
  <c r="L351" i="7"/>
  <c r="Q350" i="7"/>
  <c r="O350" i="7"/>
  <c r="N350" i="7"/>
  <c r="M350" i="7"/>
  <c r="L350" i="7"/>
  <c r="Q349" i="7"/>
  <c r="O349" i="7"/>
  <c r="N349" i="7"/>
  <c r="M349" i="7"/>
  <c r="L349" i="7"/>
  <c r="Q348" i="7"/>
  <c r="O348" i="7"/>
  <c r="N348" i="7"/>
  <c r="M348" i="7"/>
  <c r="L348" i="7"/>
  <c r="Q347" i="7"/>
  <c r="O347" i="7"/>
  <c r="N347" i="7"/>
  <c r="M347" i="7"/>
  <c r="L347" i="7"/>
  <c r="Q346" i="7"/>
  <c r="O346" i="7"/>
  <c r="N346" i="7"/>
  <c r="M346" i="7"/>
  <c r="L346" i="7"/>
  <c r="Q345" i="7"/>
  <c r="O345" i="7"/>
  <c r="N345" i="7"/>
  <c r="M345" i="7"/>
  <c r="L345" i="7"/>
  <c r="Q344" i="7"/>
  <c r="O344" i="7"/>
  <c r="N344" i="7"/>
  <c r="M344" i="7"/>
  <c r="L344" i="7"/>
  <c r="Q343" i="7"/>
  <c r="O343" i="7"/>
  <c r="N343" i="7"/>
  <c r="M343" i="7"/>
  <c r="L343" i="7"/>
  <c r="Q342" i="7"/>
  <c r="O342" i="7"/>
  <c r="N342" i="7"/>
  <c r="M342" i="7"/>
  <c r="L342" i="7"/>
  <c r="Q341" i="7"/>
  <c r="O341" i="7"/>
  <c r="N341" i="7"/>
  <c r="M341" i="7"/>
  <c r="L341" i="7"/>
  <c r="Q340" i="7"/>
  <c r="O340" i="7"/>
  <c r="N340" i="7"/>
  <c r="M340" i="7"/>
  <c r="L340" i="7"/>
  <c r="Q339" i="7"/>
  <c r="O339" i="7"/>
  <c r="N339" i="7"/>
  <c r="M339" i="7"/>
  <c r="L339" i="7"/>
  <c r="Q338" i="7"/>
  <c r="O338" i="7"/>
  <c r="N338" i="7"/>
  <c r="M338" i="7"/>
  <c r="L338" i="7"/>
  <c r="Q337" i="7"/>
  <c r="O337" i="7"/>
  <c r="N337" i="7"/>
  <c r="M337" i="7"/>
  <c r="L337" i="7"/>
  <c r="Q336" i="7"/>
  <c r="O336" i="7"/>
  <c r="N336" i="7"/>
  <c r="M336" i="7"/>
  <c r="L336" i="7"/>
  <c r="Q335" i="7"/>
  <c r="O335" i="7"/>
  <c r="N335" i="7"/>
  <c r="M335" i="7"/>
  <c r="L335" i="7"/>
  <c r="Q334" i="7"/>
  <c r="O334" i="7"/>
  <c r="N334" i="7"/>
  <c r="M334" i="7"/>
  <c r="L334" i="7"/>
  <c r="Q333" i="7"/>
  <c r="O333" i="7"/>
  <c r="N333" i="7"/>
  <c r="M333" i="7"/>
  <c r="L333" i="7"/>
  <c r="Q332" i="7"/>
  <c r="O332" i="7"/>
  <c r="N332" i="7"/>
  <c r="M332" i="7"/>
  <c r="L332" i="7"/>
  <c r="Q331" i="7"/>
  <c r="O331" i="7"/>
  <c r="N331" i="7"/>
  <c r="M331" i="7"/>
  <c r="L331" i="7"/>
  <c r="Q330" i="7"/>
  <c r="O330" i="7"/>
  <c r="N330" i="7"/>
  <c r="M330" i="7"/>
  <c r="L330" i="7"/>
  <c r="Q329" i="7"/>
  <c r="O329" i="7"/>
  <c r="N329" i="7"/>
  <c r="M329" i="7"/>
  <c r="L329" i="7"/>
  <c r="Q328" i="7"/>
  <c r="O328" i="7"/>
  <c r="N328" i="7"/>
  <c r="M328" i="7"/>
  <c r="L328" i="7"/>
  <c r="Q327" i="7"/>
  <c r="O327" i="7"/>
  <c r="N327" i="7"/>
  <c r="M327" i="7"/>
  <c r="L327" i="7"/>
  <c r="Q326" i="7"/>
  <c r="O326" i="7"/>
  <c r="N326" i="7"/>
  <c r="M326" i="7"/>
  <c r="L326" i="7"/>
  <c r="Q325" i="7"/>
  <c r="O325" i="7"/>
  <c r="N325" i="7"/>
  <c r="M325" i="7"/>
  <c r="L325" i="7"/>
  <c r="Q324" i="7"/>
  <c r="O324" i="7"/>
  <c r="N324" i="7"/>
  <c r="M324" i="7"/>
  <c r="L324" i="7"/>
  <c r="Q323" i="7"/>
  <c r="O323" i="7"/>
  <c r="N323" i="7"/>
  <c r="M323" i="7"/>
  <c r="L323" i="7"/>
  <c r="Q322" i="7"/>
  <c r="O322" i="7"/>
  <c r="N322" i="7"/>
  <c r="M322" i="7"/>
  <c r="L322" i="7"/>
  <c r="Q321" i="7"/>
  <c r="O321" i="7"/>
  <c r="N321" i="7"/>
  <c r="M321" i="7"/>
  <c r="L321" i="7"/>
  <c r="Q320" i="7"/>
  <c r="O320" i="7"/>
  <c r="N320" i="7"/>
  <c r="M320" i="7"/>
  <c r="L320" i="7"/>
  <c r="Q319" i="7"/>
  <c r="O319" i="7"/>
  <c r="N319" i="7"/>
  <c r="M319" i="7"/>
  <c r="L319" i="7"/>
  <c r="Q318" i="7"/>
  <c r="O318" i="7"/>
  <c r="N318" i="7"/>
  <c r="M318" i="7"/>
  <c r="L318" i="7"/>
  <c r="Q317" i="7"/>
  <c r="O317" i="7"/>
  <c r="N317" i="7"/>
  <c r="M317" i="7"/>
  <c r="L317" i="7"/>
  <c r="Q316" i="7"/>
  <c r="O316" i="7"/>
  <c r="N316" i="7"/>
  <c r="M316" i="7"/>
  <c r="L316" i="7"/>
  <c r="Q315" i="7"/>
  <c r="O315" i="7"/>
  <c r="N315" i="7"/>
  <c r="M315" i="7"/>
  <c r="L315" i="7"/>
  <c r="Q314" i="7"/>
  <c r="O314" i="7"/>
  <c r="N314" i="7"/>
  <c r="M314" i="7"/>
  <c r="L314" i="7"/>
  <c r="Q53" i="7"/>
  <c r="O53" i="7"/>
  <c r="N53" i="7"/>
  <c r="M53" i="7"/>
  <c r="L53" i="7"/>
  <c r="Q52" i="7"/>
  <c r="O52" i="7"/>
  <c r="N52" i="7"/>
  <c r="M52" i="7"/>
  <c r="L52" i="7"/>
  <c r="Q51" i="7"/>
  <c r="O51" i="7"/>
  <c r="N51" i="7"/>
  <c r="M51" i="7"/>
  <c r="L51" i="7"/>
  <c r="Q50" i="7"/>
  <c r="O50" i="7"/>
  <c r="N50" i="7"/>
  <c r="M50" i="7"/>
  <c r="L50" i="7"/>
  <c r="Q49" i="7"/>
  <c r="O49" i="7"/>
  <c r="N49" i="7"/>
  <c r="M49" i="7"/>
  <c r="L49" i="7"/>
  <c r="Q48" i="7"/>
  <c r="O48" i="7"/>
  <c r="N48" i="7"/>
  <c r="M48" i="7"/>
  <c r="L48" i="7"/>
  <c r="Q47" i="7"/>
  <c r="O47" i="7"/>
  <c r="N47" i="7"/>
  <c r="M47" i="7"/>
  <c r="L47" i="7"/>
  <c r="Q46" i="7"/>
  <c r="O46" i="7"/>
  <c r="N46" i="7"/>
  <c r="M46" i="7"/>
  <c r="L46" i="7"/>
  <c r="Q45" i="7"/>
  <c r="O45" i="7"/>
  <c r="N45" i="7"/>
  <c r="M45" i="7"/>
  <c r="L45" i="7"/>
  <c r="Q44" i="7"/>
  <c r="O44" i="7"/>
  <c r="N44" i="7"/>
  <c r="M44" i="7"/>
  <c r="L44" i="7"/>
  <c r="Q43" i="7"/>
  <c r="O43" i="7"/>
  <c r="N43" i="7"/>
  <c r="M43" i="7"/>
  <c r="L43" i="7"/>
  <c r="Q42" i="7"/>
  <c r="O42" i="7"/>
  <c r="N42" i="7"/>
  <c r="M42" i="7"/>
  <c r="L42" i="7"/>
  <c r="Q41" i="7"/>
  <c r="O41" i="7"/>
  <c r="N41" i="7"/>
  <c r="M41" i="7"/>
  <c r="L41" i="7"/>
  <c r="Q40" i="7"/>
  <c r="O40" i="7"/>
  <c r="N40" i="7"/>
  <c r="M40" i="7"/>
  <c r="L40" i="7"/>
  <c r="Q39" i="7"/>
  <c r="O39" i="7"/>
  <c r="N39" i="7"/>
  <c r="M39" i="7"/>
  <c r="L39" i="7"/>
  <c r="Q37" i="7"/>
  <c r="O37" i="7"/>
  <c r="N37" i="7"/>
  <c r="M37" i="7"/>
  <c r="L37" i="7"/>
  <c r="Q38" i="7"/>
  <c r="O38" i="7"/>
  <c r="N38" i="7"/>
  <c r="M38" i="7"/>
  <c r="L38" i="7"/>
  <c r="Q36" i="7"/>
  <c r="O36" i="7"/>
  <c r="N36" i="7"/>
  <c r="M36" i="7"/>
  <c r="L36" i="7"/>
  <c r="Q35" i="7"/>
  <c r="O35" i="7"/>
  <c r="N35" i="7"/>
  <c r="M35" i="7"/>
  <c r="L35" i="7"/>
  <c r="Q34" i="7"/>
  <c r="O34" i="7"/>
  <c r="N34" i="7"/>
  <c r="M34" i="7"/>
  <c r="L34" i="7"/>
  <c r="Q33" i="7"/>
  <c r="O33" i="7"/>
  <c r="N33" i="7"/>
  <c r="M33" i="7"/>
  <c r="L33" i="7"/>
  <c r="Q32" i="7"/>
  <c r="O32" i="7"/>
  <c r="N32" i="7"/>
  <c r="M32" i="7"/>
  <c r="L32" i="7"/>
  <c r="Q31" i="7"/>
  <c r="O31" i="7"/>
  <c r="N31" i="7"/>
  <c r="M31" i="7"/>
  <c r="L31" i="7"/>
  <c r="Q30" i="7"/>
  <c r="O30" i="7"/>
  <c r="N30" i="7"/>
  <c r="M30" i="7"/>
  <c r="L30" i="7"/>
  <c r="Q29" i="7"/>
  <c r="O29" i="7"/>
  <c r="N29" i="7"/>
  <c r="M29" i="7"/>
  <c r="L29" i="7"/>
  <c r="Q28" i="7"/>
  <c r="O28" i="7"/>
  <c r="N28" i="7"/>
  <c r="M28" i="7"/>
  <c r="L28" i="7"/>
  <c r="Q27" i="7"/>
  <c r="O27" i="7"/>
  <c r="N27" i="7"/>
  <c r="M27" i="7"/>
  <c r="L27" i="7"/>
  <c r="Q26" i="7"/>
  <c r="O26" i="7"/>
  <c r="N26" i="7"/>
  <c r="M26" i="7"/>
  <c r="L26" i="7"/>
  <c r="Q25" i="7"/>
  <c r="O25" i="7"/>
  <c r="N25" i="7"/>
  <c r="M25" i="7"/>
  <c r="L25" i="7"/>
  <c r="Q24" i="7"/>
  <c r="O24" i="7"/>
  <c r="N24" i="7"/>
  <c r="M24" i="7"/>
  <c r="L24" i="7"/>
  <c r="Q23" i="7"/>
  <c r="O23" i="7"/>
  <c r="N23" i="7"/>
  <c r="M23" i="7"/>
  <c r="L23" i="7"/>
  <c r="Q22" i="7"/>
  <c r="O22" i="7"/>
  <c r="N22" i="7"/>
  <c r="M22" i="7"/>
  <c r="L22" i="7"/>
  <c r="Q21" i="7"/>
  <c r="O21" i="7"/>
  <c r="N21" i="7"/>
  <c r="M21" i="7"/>
  <c r="L21" i="7"/>
  <c r="Q20" i="7"/>
  <c r="O20" i="7"/>
  <c r="N20" i="7"/>
  <c r="M20" i="7"/>
  <c r="L20" i="7"/>
  <c r="Q19" i="7"/>
  <c r="O19" i="7"/>
  <c r="N19" i="7"/>
  <c r="M19" i="7"/>
  <c r="L19" i="7"/>
  <c r="Q18" i="7"/>
  <c r="O18" i="7"/>
  <c r="N18" i="7"/>
  <c r="M18" i="7"/>
  <c r="L18" i="7"/>
  <c r="Q17" i="7"/>
  <c r="O17" i="7"/>
  <c r="N17" i="7"/>
  <c r="M17" i="7"/>
  <c r="L17" i="7"/>
  <c r="Q16" i="7"/>
  <c r="O16" i="7"/>
  <c r="N16" i="7"/>
  <c r="M16" i="7"/>
  <c r="L16" i="7"/>
  <c r="Q15" i="7"/>
  <c r="O15" i="7"/>
  <c r="N15" i="7"/>
  <c r="M15" i="7"/>
  <c r="L15" i="7"/>
  <c r="Q14" i="7"/>
  <c r="O14" i="7"/>
  <c r="N14" i="7"/>
  <c r="M14" i="7"/>
  <c r="L14" i="7"/>
  <c r="Q312" i="7"/>
  <c r="O312" i="7"/>
  <c r="N312" i="7"/>
  <c r="M312" i="7"/>
  <c r="L312" i="7"/>
  <c r="Q311" i="7"/>
  <c r="O311" i="7"/>
  <c r="N311" i="7"/>
  <c r="M311" i="7"/>
  <c r="L311" i="7"/>
  <c r="Q310" i="7"/>
  <c r="O310" i="7"/>
  <c r="N310" i="7"/>
  <c r="M310" i="7"/>
  <c r="L310" i="7"/>
  <c r="Q309" i="7"/>
  <c r="O309" i="7"/>
  <c r="N309" i="7"/>
  <c r="M309" i="7"/>
  <c r="L309" i="7"/>
  <c r="Q308" i="7"/>
  <c r="O308" i="7"/>
  <c r="N308" i="7"/>
  <c r="M308" i="7"/>
  <c r="L308" i="7"/>
  <c r="Q307" i="7"/>
  <c r="O307" i="7"/>
  <c r="N307" i="7"/>
  <c r="M307" i="7"/>
  <c r="L307" i="7"/>
  <c r="Q306" i="7"/>
  <c r="O306" i="7"/>
  <c r="N306" i="7"/>
  <c r="M306" i="7"/>
  <c r="L306" i="7"/>
  <c r="Q305" i="7"/>
  <c r="O305" i="7"/>
  <c r="N305" i="7"/>
  <c r="M305" i="7"/>
  <c r="L305" i="7"/>
  <c r="Q304" i="7"/>
  <c r="O304" i="7"/>
  <c r="N304" i="7"/>
  <c r="M304" i="7"/>
  <c r="L304" i="7"/>
  <c r="Q303" i="7"/>
  <c r="O303" i="7"/>
  <c r="N303" i="7"/>
  <c r="M303" i="7"/>
  <c r="L303" i="7"/>
  <c r="Q302" i="7"/>
  <c r="O302" i="7"/>
  <c r="N302" i="7"/>
  <c r="M302" i="7"/>
  <c r="L302" i="7"/>
  <c r="Q301" i="7"/>
  <c r="O301" i="7"/>
  <c r="N301" i="7"/>
  <c r="M301" i="7"/>
  <c r="L301" i="7"/>
  <c r="Q300" i="7"/>
  <c r="O300" i="7"/>
  <c r="N300" i="7"/>
  <c r="M300" i="7"/>
  <c r="L300" i="7"/>
  <c r="Q299" i="7"/>
  <c r="O299" i="7"/>
  <c r="N299" i="7"/>
  <c r="M299" i="7"/>
  <c r="L299" i="7"/>
  <c r="Q298" i="7"/>
  <c r="O298" i="7"/>
  <c r="N298" i="7"/>
  <c r="M298" i="7"/>
  <c r="L298" i="7"/>
  <c r="Q297" i="7"/>
  <c r="O297" i="7"/>
  <c r="N297" i="7"/>
  <c r="M297" i="7"/>
  <c r="L297" i="7"/>
  <c r="Q296" i="7"/>
  <c r="O296" i="7"/>
  <c r="N296" i="7"/>
  <c r="M296" i="7"/>
  <c r="L296" i="7"/>
  <c r="Q295" i="7"/>
  <c r="O295" i="7"/>
  <c r="N295" i="7"/>
  <c r="M295" i="7"/>
  <c r="L295" i="7"/>
  <c r="Q294" i="7"/>
  <c r="O294" i="7"/>
  <c r="N294" i="7"/>
  <c r="M294" i="7"/>
  <c r="L294" i="7"/>
  <c r="Q293" i="7"/>
  <c r="O293" i="7"/>
  <c r="N293" i="7"/>
  <c r="M293" i="7"/>
  <c r="L293" i="7"/>
  <c r="Q292" i="7"/>
  <c r="O292" i="7"/>
  <c r="N292" i="7"/>
  <c r="M292" i="7"/>
  <c r="L292" i="7"/>
  <c r="Q291" i="7"/>
  <c r="O291" i="7"/>
  <c r="N291" i="7"/>
  <c r="M291" i="7"/>
  <c r="L291" i="7"/>
  <c r="Q290" i="7"/>
  <c r="O290" i="7"/>
  <c r="N290" i="7"/>
  <c r="M290" i="7"/>
  <c r="L290" i="7"/>
  <c r="Q289" i="7"/>
  <c r="O289" i="7"/>
  <c r="N289" i="7"/>
  <c r="M289" i="7"/>
  <c r="L289" i="7"/>
  <c r="Q288" i="7"/>
  <c r="O288" i="7"/>
  <c r="N288" i="7"/>
  <c r="M288" i="7"/>
  <c r="L288" i="7"/>
  <c r="Q287" i="7"/>
  <c r="O287" i="7"/>
  <c r="N287" i="7"/>
  <c r="M287" i="7"/>
  <c r="L287" i="7"/>
  <c r="Q286" i="7"/>
  <c r="O286" i="7"/>
  <c r="N286" i="7"/>
  <c r="M286" i="7"/>
  <c r="L286" i="7"/>
  <c r="Q285" i="7"/>
  <c r="O285" i="7"/>
  <c r="N285" i="7"/>
  <c r="M285" i="7"/>
  <c r="L285" i="7"/>
  <c r="Q284" i="7"/>
  <c r="O284" i="7"/>
  <c r="N284" i="7"/>
  <c r="M284" i="7"/>
  <c r="L284" i="7"/>
  <c r="Q283" i="7"/>
  <c r="O283" i="7"/>
  <c r="N283" i="7"/>
  <c r="M283" i="7"/>
  <c r="L283" i="7"/>
  <c r="Q282" i="7"/>
  <c r="O282" i="7"/>
  <c r="N282" i="7"/>
  <c r="M282" i="7"/>
  <c r="L282" i="7"/>
  <c r="Q281" i="7"/>
  <c r="O281" i="7"/>
  <c r="N281" i="7"/>
  <c r="M281" i="7"/>
  <c r="L281" i="7"/>
  <c r="Q280" i="7"/>
  <c r="O280" i="7"/>
  <c r="N280" i="7"/>
  <c r="M280" i="7"/>
  <c r="L280" i="7"/>
  <c r="Q279" i="7"/>
  <c r="O279" i="7"/>
  <c r="N279" i="7"/>
  <c r="M279" i="7"/>
  <c r="L279" i="7"/>
  <c r="Q278" i="7"/>
  <c r="O278" i="7"/>
  <c r="N278" i="7"/>
  <c r="M278" i="7"/>
  <c r="L278" i="7"/>
  <c r="Q277" i="7"/>
  <c r="O277" i="7"/>
  <c r="N277" i="7"/>
  <c r="M277" i="7"/>
  <c r="L277" i="7"/>
  <c r="Q276" i="7"/>
  <c r="O276" i="7"/>
  <c r="N276" i="7"/>
  <c r="M276" i="7"/>
  <c r="L276" i="7"/>
  <c r="Q275" i="7"/>
  <c r="O275" i="7"/>
  <c r="N275" i="7"/>
  <c r="M275" i="7"/>
  <c r="L275" i="7"/>
  <c r="Q274" i="7"/>
  <c r="O274" i="7"/>
  <c r="N274" i="7"/>
  <c r="M274" i="7"/>
  <c r="L274" i="7"/>
  <c r="Q273" i="7"/>
  <c r="O273" i="7"/>
  <c r="N273" i="7"/>
  <c r="M273" i="7"/>
  <c r="L273" i="7"/>
  <c r="Q272" i="7"/>
  <c r="O272" i="7"/>
  <c r="N272" i="7"/>
  <c r="M272" i="7"/>
  <c r="L272" i="7"/>
  <c r="Q271" i="7"/>
  <c r="O271" i="7"/>
  <c r="N271" i="7"/>
  <c r="M271" i="7"/>
  <c r="L271" i="7"/>
  <c r="Q270" i="7"/>
  <c r="O270" i="7"/>
  <c r="N270" i="7"/>
  <c r="M270" i="7"/>
  <c r="L270" i="7"/>
  <c r="Q269" i="7"/>
  <c r="O269" i="7"/>
  <c r="N269" i="7"/>
  <c r="M269" i="7"/>
  <c r="L269" i="7"/>
  <c r="Q268" i="7"/>
  <c r="O268" i="7"/>
  <c r="N268" i="7"/>
  <c r="M268" i="7"/>
  <c r="L268" i="7"/>
  <c r="Q267" i="7"/>
  <c r="O267" i="7"/>
  <c r="N267" i="7"/>
  <c r="M267" i="7"/>
  <c r="L267" i="7"/>
  <c r="Q266" i="7"/>
  <c r="O266" i="7"/>
  <c r="N266" i="7"/>
  <c r="M266" i="7"/>
  <c r="L266" i="7"/>
  <c r="Q265" i="7"/>
  <c r="O265" i="7"/>
  <c r="N265" i="7"/>
  <c r="M265" i="7"/>
  <c r="L265" i="7"/>
  <c r="Q264" i="7"/>
  <c r="O264" i="7"/>
  <c r="N264" i="7"/>
  <c r="M264" i="7"/>
  <c r="L264" i="7"/>
  <c r="Q263" i="7"/>
  <c r="O263" i="7"/>
  <c r="N263" i="7"/>
  <c r="M263" i="7"/>
  <c r="L263" i="7"/>
  <c r="Q262" i="7"/>
  <c r="O262" i="7"/>
  <c r="N262" i="7"/>
  <c r="M262" i="7"/>
  <c r="L262" i="7"/>
  <c r="Q261" i="7"/>
  <c r="O261" i="7"/>
  <c r="N261" i="7"/>
  <c r="M261" i="7"/>
  <c r="L261" i="7"/>
  <c r="Q260" i="7"/>
  <c r="O260" i="7"/>
  <c r="N260" i="7"/>
  <c r="M260" i="7"/>
  <c r="L260" i="7"/>
  <c r="Q259" i="7"/>
  <c r="O259" i="7"/>
  <c r="N259" i="7"/>
  <c r="M259" i="7"/>
  <c r="L259" i="7"/>
  <c r="Q258" i="7"/>
  <c r="O258" i="7"/>
  <c r="N258" i="7"/>
  <c r="M258" i="7"/>
  <c r="L258" i="7"/>
  <c r="Q257" i="7"/>
  <c r="O257" i="7"/>
  <c r="N257" i="7"/>
  <c r="M257" i="7"/>
  <c r="L257" i="7"/>
  <c r="Q256" i="7"/>
  <c r="O256" i="7"/>
  <c r="N256" i="7"/>
  <c r="M256" i="7"/>
  <c r="L256" i="7"/>
  <c r="Q255" i="7"/>
  <c r="O255" i="7"/>
  <c r="N255" i="7"/>
  <c r="M255" i="7"/>
  <c r="L255" i="7"/>
  <c r="Q254" i="7"/>
  <c r="O254" i="7"/>
  <c r="N254" i="7"/>
  <c r="M254" i="7"/>
  <c r="L254" i="7"/>
  <c r="Q253" i="7"/>
  <c r="O253" i="7"/>
  <c r="N253" i="7"/>
  <c r="M253" i="7"/>
  <c r="L253" i="7"/>
  <c r="Q252" i="7"/>
  <c r="O252" i="7"/>
  <c r="N252" i="7"/>
  <c r="M252" i="7"/>
  <c r="L252" i="7"/>
  <c r="Q251" i="7"/>
  <c r="O251" i="7"/>
  <c r="N251" i="7"/>
  <c r="M251" i="7"/>
  <c r="L251" i="7"/>
  <c r="Q250" i="7"/>
  <c r="O250" i="7"/>
  <c r="N250" i="7"/>
  <c r="M250" i="7"/>
  <c r="L250" i="7"/>
  <c r="Q249" i="7"/>
  <c r="O249" i="7"/>
  <c r="N249" i="7"/>
  <c r="M249" i="7"/>
  <c r="L249" i="7"/>
  <c r="Q248" i="7"/>
  <c r="O248" i="7"/>
  <c r="N248" i="7"/>
  <c r="M248" i="7"/>
  <c r="L248" i="7"/>
  <c r="Q247" i="7"/>
  <c r="O247" i="7"/>
  <c r="N247" i="7"/>
  <c r="M247" i="7"/>
  <c r="L247" i="7"/>
  <c r="Q246" i="7"/>
  <c r="O246" i="7"/>
  <c r="N246" i="7"/>
  <c r="M246" i="7"/>
  <c r="L246" i="7"/>
  <c r="Q245" i="7"/>
  <c r="O245" i="7"/>
  <c r="N245" i="7"/>
  <c r="M245" i="7"/>
  <c r="L245" i="7"/>
  <c r="Q244" i="7"/>
  <c r="O244" i="7"/>
  <c r="N244" i="7"/>
  <c r="M244" i="7"/>
  <c r="L244" i="7"/>
  <c r="Q243" i="7"/>
  <c r="O243" i="7"/>
  <c r="N243" i="7"/>
  <c r="M243" i="7"/>
  <c r="L243" i="7"/>
  <c r="Q242" i="7"/>
  <c r="O242" i="7"/>
  <c r="N242" i="7"/>
  <c r="M242" i="7"/>
  <c r="L242" i="7"/>
  <c r="Q241" i="7"/>
  <c r="O241" i="7"/>
  <c r="N241" i="7"/>
  <c r="M241" i="7"/>
  <c r="L241" i="7"/>
  <c r="Q240" i="7"/>
  <c r="O240" i="7"/>
  <c r="N240" i="7"/>
  <c r="M240" i="7"/>
  <c r="L240" i="7"/>
  <c r="Q239" i="7"/>
  <c r="O239" i="7"/>
  <c r="N239" i="7"/>
  <c r="M239" i="7"/>
  <c r="L239" i="7"/>
  <c r="Q238" i="7"/>
  <c r="O238" i="7"/>
  <c r="N238" i="7"/>
  <c r="M238" i="7"/>
  <c r="L238" i="7"/>
  <c r="Q237" i="7"/>
  <c r="O237" i="7"/>
  <c r="N237" i="7"/>
  <c r="M237" i="7"/>
  <c r="L237" i="7"/>
  <c r="Q236" i="7"/>
  <c r="O236" i="7"/>
  <c r="N236" i="7"/>
  <c r="M236" i="7"/>
  <c r="L236" i="7"/>
  <c r="Q235" i="7"/>
  <c r="O235" i="7"/>
  <c r="N235" i="7"/>
  <c r="M235" i="7"/>
  <c r="L235" i="7"/>
  <c r="Q234" i="7"/>
  <c r="O234" i="7"/>
  <c r="N234" i="7"/>
  <c r="M234" i="7"/>
  <c r="L234" i="7"/>
  <c r="Q233" i="7"/>
  <c r="O233" i="7"/>
  <c r="N233" i="7"/>
  <c r="M233" i="7"/>
  <c r="L233" i="7"/>
  <c r="Q232" i="7"/>
  <c r="O232" i="7"/>
  <c r="N232" i="7"/>
  <c r="M232" i="7"/>
  <c r="L232" i="7"/>
  <c r="Q231" i="7"/>
  <c r="O231" i="7"/>
  <c r="N231" i="7"/>
  <c r="M231" i="7"/>
  <c r="L231" i="7"/>
  <c r="Q230" i="7"/>
  <c r="O230" i="7"/>
  <c r="N230" i="7"/>
  <c r="M230" i="7"/>
  <c r="L230" i="7"/>
  <c r="Q229" i="7"/>
  <c r="O229" i="7"/>
  <c r="N229" i="7"/>
  <c r="M229" i="7"/>
  <c r="L229" i="7"/>
  <c r="Q228" i="7"/>
  <c r="O228" i="7"/>
  <c r="N228" i="7"/>
  <c r="M228" i="7"/>
  <c r="L228" i="7"/>
  <c r="Q227" i="7"/>
  <c r="O227" i="7"/>
  <c r="N227" i="7"/>
  <c r="M227" i="7"/>
  <c r="L227" i="7"/>
  <c r="Q226" i="7"/>
  <c r="O226" i="7"/>
  <c r="N226" i="7"/>
  <c r="M226" i="7"/>
  <c r="L226" i="7"/>
  <c r="Q225" i="7"/>
  <c r="O225" i="7"/>
  <c r="N225" i="7"/>
  <c r="M225" i="7"/>
  <c r="L225" i="7"/>
  <c r="Q224" i="7"/>
  <c r="O224" i="7"/>
  <c r="N224" i="7"/>
  <c r="M224" i="7"/>
  <c r="L224" i="7"/>
  <c r="Q223" i="7"/>
  <c r="O223" i="7"/>
  <c r="N223" i="7"/>
  <c r="M223" i="7"/>
  <c r="L223" i="7"/>
  <c r="Q222" i="7"/>
  <c r="O222" i="7"/>
  <c r="N222" i="7"/>
  <c r="M222" i="7"/>
  <c r="L222" i="7"/>
  <c r="Q221" i="7"/>
  <c r="O221" i="7"/>
  <c r="N221" i="7"/>
  <c r="M221" i="7"/>
  <c r="L221" i="7"/>
  <c r="Q220" i="7"/>
  <c r="O220" i="7"/>
  <c r="N220" i="7"/>
  <c r="M220" i="7"/>
  <c r="L220" i="7"/>
  <c r="Q219" i="7"/>
  <c r="O219" i="7"/>
  <c r="N219" i="7"/>
  <c r="M219" i="7"/>
  <c r="L219" i="7"/>
  <c r="Q218" i="7"/>
  <c r="O218" i="7"/>
  <c r="N218" i="7"/>
  <c r="M218" i="7"/>
  <c r="L218" i="7"/>
  <c r="Q217" i="7"/>
  <c r="O217" i="7"/>
  <c r="N217" i="7"/>
  <c r="M217" i="7"/>
  <c r="L217" i="7"/>
  <c r="Q216" i="7"/>
  <c r="O216" i="7"/>
  <c r="N216" i="7"/>
  <c r="M216" i="7"/>
  <c r="L216" i="7"/>
  <c r="Q215" i="7"/>
  <c r="O215" i="7"/>
  <c r="N215" i="7"/>
  <c r="M215" i="7"/>
  <c r="L215" i="7"/>
  <c r="Q214" i="7"/>
  <c r="O214" i="7"/>
  <c r="N214" i="7"/>
  <c r="M214" i="7"/>
  <c r="L214" i="7"/>
  <c r="Q213" i="7"/>
  <c r="O213" i="7"/>
  <c r="N213" i="7"/>
  <c r="M213" i="7"/>
  <c r="L213" i="7"/>
  <c r="Q212" i="7"/>
  <c r="O212" i="7"/>
  <c r="N212" i="7"/>
  <c r="M212" i="7"/>
  <c r="L212" i="7"/>
  <c r="Q211" i="7"/>
  <c r="O211" i="7"/>
  <c r="N211" i="7"/>
  <c r="M211" i="7"/>
  <c r="L211" i="7"/>
  <c r="Q210" i="7"/>
  <c r="O210" i="7"/>
  <c r="N210" i="7"/>
  <c r="M210" i="7"/>
  <c r="L210" i="7"/>
  <c r="Q209" i="7"/>
  <c r="O209" i="7"/>
  <c r="N209" i="7"/>
  <c r="M209" i="7"/>
  <c r="L209" i="7"/>
  <c r="Q208" i="7"/>
  <c r="O208" i="7"/>
  <c r="N208" i="7"/>
  <c r="M208" i="7"/>
  <c r="L208" i="7"/>
  <c r="Q207" i="7"/>
  <c r="O207" i="7"/>
  <c r="N207" i="7"/>
  <c r="M207" i="7"/>
  <c r="L207" i="7"/>
  <c r="Q206" i="7"/>
  <c r="O206" i="7"/>
  <c r="N206" i="7"/>
  <c r="M206" i="7"/>
  <c r="L206" i="7"/>
  <c r="Q205" i="7"/>
  <c r="O205" i="7"/>
  <c r="N205" i="7"/>
  <c r="M205" i="7"/>
  <c r="L205" i="7"/>
  <c r="Q204" i="7"/>
  <c r="O204" i="7"/>
  <c r="N204" i="7"/>
  <c r="M204" i="7"/>
  <c r="L204" i="7"/>
  <c r="Q203" i="7"/>
  <c r="O203" i="7"/>
  <c r="N203" i="7"/>
  <c r="M203" i="7"/>
  <c r="L203" i="7"/>
  <c r="Q202" i="7"/>
  <c r="O202" i="7"/>
  <c r="N202" i="7"/>
  <c r="M202" i="7"/>
  <c r="L202" i="7"/>
  <c r="Q201" i="7"/>
  <c r="O201" i="7"/>
  <c r="N201" i="7"/>
  <c r="M201" i="7"/>
  <c r="L201" i="7"/>
  <c r="Q200" i="7"/>
  <c r="O200" i="7"/>
  <c r="N200" i="7"/>
  <c r="M200" i="7"/>
  <c r="L200" i="7"/>
  <c r="Q199" i="7"/>
  <c r="O199" i="7"/>
  <c r="N199" i="7"/>
  <c r="M199" i="7"/>
  <c r="L199" i="7"/>
  <c r="Q198" i="7"/>
  <c r="O198" i="7"/>
  <c r="N198" i="7"/>
  <c r="M198" i="7"/>
  <c r="L198" i="7"/>
  <c r="Q197" i="7"/>
  <c r="O197" i="7"/>
  <c r="N197" i="7"/>
  <c r="M197" i="7"/>
  <c r="L197" i="7"/>
  <c r="Q196" i="7"/>
  <c r="O196" i="7"/>
  <c r="N196" i="7"/>
  <c r="M196" i="7"/>
  <c r="L196" i="7"/>
  <c r="Q195" i="7"/>
  <c r="O195" i="7"/>
  <c r="N195" i="7"/>
  <c r="M195" i="7"/>
  <c r="L195" i="7"/>
  <c r="Q194" i="7"/>
  <c r="O194" i="7"/>
  <c r="N194" i="7"/>
  <c r="M194" i="7"/>
  <c r="L194" i="7"/>
  <c r="Q193" i="7"/>
  <c r="O193" i="7"/>
  <c r="N193" i="7"/>
  <c r="M193" i="7"/>
  <c r="L193" i="7"/>
  <c r="Q192" i="7"/>
  <c r="O192" i="7"/>
  <c r="N192" i="7"/>
  <c r="M192" i="7"/>
  <c r="L192" i="7"/>
  <c r="Q191" i="7"/>
  <c r="O191" i="7"/>
  <c r="N191" i="7"/>
  <c r="M191" i="7"/>
  <c r="L191" i="7"/>
  <c r="Q190" i="7"/>
  <c r="O190" i="7"/>
  <c r="N190" i="7"/>
  <c r="M190" i="7"/>
  <c r="L190" i="7"/>
  <c r="Q189" i="7"/>
  <c r="O189" i="7"/>
  <c r="N189" i="7"/>
  <c r="M189" i="7"/>
  <c r="L189" i="7"/>
  <c r="Q188" i="7"/>
  <c r="O188" i="7"/>
  <c r="N188" i="7"/>
  <c r="M188" i="7"/>
  <c r="L188" i="7"/>
  <c r="Q187" i="7"/>
  <c r="O187" i="7"/>
  <c r="N187" i="7"/>
  <c r="M187" i="7"/>
  <c r="L187" i="7"/>
  <c r="Q186" i="7"/>
  <c r="O186" i="7"/>
  <c r="N186" i="7"/>
  <c r="M186" i="7"/>
  <c r="L186" i="7"/>
  <c r="Q185" i="7"/>
  <c r="O185" i="7"/>
  <c r="N185" i="7"/>
  <c r="M185" i="7"/>
  <c r="L185" i="7"/>
  <c r="Q184" i="7"/>
  <c r="O184" i="7"/>
  <c r="N184" i="7"/>
  <c r="M184" i="7"/>
  <c r="L184" i="7"/>
  <c r="Q183" i="7"/>
  <c r="O183" i="7"/>
  <c r="N183" i="7"/>
  <c r="M183" i="7"/>
  <c r="L183" i="7"/>
  <c r="Q182" i="7"/>
  <c r="O182" i="7"/>
  <c r="N182" i="7"/>
  <c r="M182" i="7"/>
  <c r="L182" i="7"/>
  <c r="Q181" i="7"/>
  <c r="O181" i="7"/>
  <c r="N181" i="7"/>
  <c r="M181" i="7"/>
  <c r="L181" i="7"/>
  <c r="Q180" i="7"/>
  <c r="O180" i="7"/>
  <c r="N180" i="7"/>
  <c r="M180" i="7"/>
  <c r="L180" i="7"/>
  <c r="Q179" i="7"/>
  <c r="O179" i="7"/>
  <c r="N179" i="7"/>
  <c r="M179" i="7"/>
  <c r="L179" i="7"/>
  <c r="Q178" i="7"/>
  <c r="O178" i="7"/>
  <c r="N178" i="7"/>
  <c r="M178" i="7"/>
  <c r="L178" i="7"/>
  <c r="Q177" i="7"/>
  <c r="O177" i="7"/>
  <c r="N177" i="7"/>
  <c r="M177" i="7"/>
  <c r="L177" i="7"/>
  <c r="Q176" i="7"/>
  <c r="O176" i="7"/>
  <c r="N176" i="7"/>
  <c r="M176" i="7"/>
  <c r="L176" i="7"/>
  <c r="Q175" i="7"/>
  <c r="O175" i="7"/>
  <c r="N175" i="7"/>
  <c r="M175" i="7"/>
  <c r="L175" i="7"/>
  <c r="Q174" i="7"/>
  <c r="O174" i="7"/>
  <c r="N174" i="7"/>
  <c r="M174" i="7"/>
  <c r="L174" i="7"/>
  <c r="Q173" i="7"/>
  <c r="O173" i="7"/>
  <c r="N173" i="7"/>
  <c r="M173" i="7"/>
  <c r="L173" i="7"/>
  <c r="Q172" i="7"/>
  <c r="O172" i="7"/>
  <c r="N172" i="7"/>
  <c r="M172" i="7"/>
  <c r="L172" i="7"/>
  <c r="Q171" i="7"/>
  <c r="O171" i="7"/>
  <c r="N171" i="7"/>
  <c r="M171" i="7"/>
  <c r="L171" i="7"/>
  <c r="Q170" i="7"/>
  <c r="O170" i="7"/>
  <c r="N170" i="7"/>
  <c r="M170" i="7"/>
  <c r="L170" i="7"/>
  <c r="Q169" i="7"/>
  <c r="O169" i="7"/>
  <c r="N169" i="7"/>
  <c r="M169" i="7"/>
  <c r="L169" i="7"/>
  <c r="Q168" i="7"/>
  <c r="O168" i="7"/>
  <c r="N168" i="7"/>
  <c r="M168" i="7"/>
  <c r="L168" i="7"/>
  <c r="Q167" i="7"/>
  <c r="O167" i="7"/>
  <c r="N167" i="7"/>
  <c r="M167" i="7"/>
  <c r="L167" i="7"/>
  <c r="Q166" i="7"/>
  <c r="O166" i="7"/>
  <c r="N166" i="7"/>
  <c r="M166" i="7"/>
  <c r="L166" i="7"/>
  <c r="Q165" i="7"/>
  <c r="O165" i="7"/>
  <c r="N165" i="7"/>
  <c r="M165" i="7"/>
  <c r="L165" i="7"/>
  <c r="Q164" i="7"/>
  <c r="O164" i="7"/>
  <c r="N164" i="7"/>
  <c r="M164" i="7"/>
  <c r="L164" i="7"/>
  <c r="Q163" i="7"/>
  <c r="O163" i="7"/>
  <c r="N163" i="7"/>
  <c r="M163" i="7"/>
  <c r="L163" i="7"/>
  <c r="Q162" i="7"/>
  <c r="O162" i="7"/>
  <c r="N162" i="7"/>
  <c r="M162" i="7"/>
  <c r="L162" i="7"/>
  <c r="Q161" i="7"/>
  <c r="O161" i="7"/>
  <c r="N161" i="7"/>
  <c r="M161" i="7"/>
  <c r="L161" i="7"/>
  <c r="Q160" i="7"/>
  <c r="O160" i="7"/>
  <c r="N160" i="7"/>
  <c r="M160" i="7"/>
  <c r="L160" i="7"/>
  <c r="Q159" i="7"/>
  <c r="O159" i="7"/>
  <c r="N159" i="7"/>
  <c r="M159" i="7"/>
  <c r="L159" i="7"/>
  <c r="Q158" i="7"/>
  <c r="O158" i="7"/>
  <c r="N158" i="7"/>
  <c r="M158" i="7"/>
  <c r="L158" i="7"/>
  <c r="Q157" i="7"/>
  <c r="O157" i="7"/>
  <c r="N157" i="7"/>
  <c r="M157" i="7"/>
  <c r="L157" i="7"/>
  <c r="Q156" i="7"/>
  <c r="O156" i="7"/>
  <c r="N156" i="7"/>
  <c r="M156" i="7"/>
  <c r="L156" i="7"/>
  <c r="Q155" i="7"/>
  <c r="O155" i="7"/>
  <c r="N155" i="7"/>
  <c r="M155" i="7"/>
  <c r="L155" i="7"/>
  <c r="Q154" i="7"/>
  <c r="O154" i="7"/>
  <c r="N154" i="7"/>
  <c r="M154" i="7"/>
  <c r="L154" i="7"/>
  <c r="Q153" i="7"/>
  <c r="O153" i="7"/>
  <c r="N153" i="7"/>
  <c r="M153" i="7"/>
  <c r="L153" i="7"/>
  <c r="Q152" i="7"/>
  <c r="O152" i="7"/>
  <c r="N152" i="7"/>
  <c r="M152" i="7"/>
  <c r="L152" i="7"/>
  <c r="Q151" i="7"/>
  <c r="O151" i="7"/>
  <c r="N151" i="7"/>
  <c r="M151" i="7"/>
  <c r="L151" i="7"/>
  <c r="Q150" i="7"/>
  <c r="O150" i="7"/>
  <c r="N150" i="7"/>
  <c r="M150" i="7"/>
  <c r="L150" i="7"/>
  <c r="Q149" i="7"/>
  <c r="O149" i="7"/>
  <c r="N149" i="7"/>
  <c r="M149" i="7"/>
  <c r="L149" i="7"/>
  <c r="Q148" i="7"/>
  <c r="O148" i="7"/>
  <c r="N148" i="7"/>
  <c r="M148" i="7"/>
  <c r="L148" i="7"/>
  <c r="Q147" i="7"/>
  <c r="O147" i="7"/>
  <c r="N147" i="7"/>
  <c r="M147" i="7"/>
  <c r="L147" i="7"/>
  <c r="Q146" i="7"/>
  <c r="O146" i="7"/>
  <c r="N146" i="7"/>
  <c r="M146" i="7"/>
  <c r="L146" i="7"/>
  <c r="Q145" i="7"/>
  <c r="O145" i="7"/>
  <c r="N145" i="7"/>
  <c r="M145" i="7"/>
  <c r="L145" i="7"/>
  <c r="Q144" i="7"/>
  <c r="O144" i="7"/>
  <c r="N144" i="7"/>
  <c r="M144" i="7"/>
  <c r="L144" i="7"/>
  <c r="Q143" i="7"/>
  <c r="O143" i="7"/>
  <c r="N143" i="7"/>
  <c r="M143" i="7"/>
  <c r="L143" i="7"/>
  <c r="Q142" i="7"/>
  <c r="O142" i="7"/>
  <c r="N142" i="7"/>
  <c r="M142" i="7"/>
  <c r="L142" i="7"/>
  <c r="Q141" i="7"/>
  <c r="O141" i="7"/>
  <c r="N141" i="7"/>
  <c r="M141" i="7"/>
  <c r="L141" i="7"/>
  <c r="Q140" i="7"/>
  <c r="O140" i="7"/>
  <c r="N140" i="7"/>
  <c r="M140" i="7"/>
  <c r="L140" i="7"/>
  <c r="Q139" i="7"/>
  <c r="O139" i="7"/>
  <c r="N139" i="7"/>
  <c r="M139" i="7"/>
  <c r="L139" i="7"/>
  <c r="Q138" i="7"/>
  <c r="O138" i="7"/>
  <c r="N138" i="7"/>
  <c r="M138" i="7"/>
  <c r="L138" i="7"/>
  <c r="Q137" i="7"/>
  <c r="O137" i="7"/>
  <c r="N137" i="7"/>
  <c r="M137" i="7"/>
  <c r="L137" i="7"/>
  <c r="Q136" i="7"/>
  <c r="O136" i="7"/>
  <c r="N136" i="7"/>
  <c r="M136" i="7"/>
  <c r="L136" i="7"/>
  <c r="Q135" i="7"/>
  <c r="O135" i="7"/>
  <c r="N135" i="7"/>
  <c r="M135" i="7"/>
  <c r="L135" i="7"/>
  <c r="Q134" i="7"/>
  <c r="O134" i="7"/>
  <c r="N134" i="7"/>
  <c r="M134" i="7"/>
  <c r="L134" i="7"/>
  <c r="Q133" i="7"/>
  <c r="O133" i="7"/>
  <c r="N133" i="7"/>
  <c r="M133" i="7"/>
  <c r="L133" i="7"/>
  <c r="Q132" i="7"/>
  <c r="O132" i="7"/>
  <c r="N132" i="7"/>
  <c r="M132" i="7"/>
  <c r="L132" i="7"/>
  <c r="Q131" i="7"/>
  <c r="O131" i="7"/>
  <c r="N131" i="7"/>
  <c r="M131" i="7"/>
  <c r="L131" i="7"/>
  <c r="Q130" i="7"/>
  <c r="O130" i="7"/>
  <c r="N130" i="7"/>
  <c r="M130" i="7"/>
  <c r="L130" i="7"/>
  <c r="Q129" i="7"/>
  <c r="O129" i="7"/>
  <c r="N129" i="7"/>
  <c r="M129" i="7"/>
  <c r="L129" i="7"/>
  <c r="Q128" i="7"/>
  <c r="O128" i="7"/>
  <c r="N128" i="7"/>
  <c r="M128" i="7"/>
  <c r="L128" i="7"/>
  <c r="Q127" i="7"/>
  <c r="O127" i="7"/>
  <c r="N127" i="7"/>
  <c r="M127" i="7"/>
  <c r="L127" i="7"/>
  <c r="Q126" i="7"/>
  <c r="O126" i="7"/>
  <c r="N126" i="7"/>
  <c r="M126" i="7"/>
  <c r="L126" i="7"/>
  <c r="Q125" i="7"/>
  <c r="O125" i="7"/>
  <c r="N125" i="7"/>
  <c r="M125" i="7"/>
  <c r="L125" i="7"/>
  <c r="Q124" i="7"/>
  <c r="O124" i="7"/>
  <c r="N124" i="7"/>
  <c r="M124" i="7"/>
  <c r="L124" i="7"/>
  <c r="Q123" i="7"/>
  <c r="O123" i="7"/>
  <c r="N123" i="7"/>
  <c r="M123" i="7"/>
  <c r="L123" i="7"/>
  <c r="Q122" i="7"/>
  <c r="O122" i="7"/>
  <c r="N122" i="7"/>
  <c r="M122" i="7"/>
  <c r="L122" i="7"/>
  <c r="Q121" i="7"/>
  <c r="O121" i="7"/>
  <c r="N121" i="7"/>
  <c r="M121" i="7"/>
  <c r="L121" i="7"/>
  <c r="Q120" i="7"/>
  <c r="O120" i="7"/>
  <c r="N120" i="7"/>
  <c r="M120" i="7"/>
  <c r="L120" i="7"/>
  <c r="Q119" i="7"/>
  <c r="O119" i="7"/>
  <c r="N119" i="7"/>
  <c r="M119" i="7"/>
  <c r="L119" i="7"/>
  <c r="Q118" i="7"/>
  <c r="O118" i="7"/>
  <c r="N118" i="7"/>
  <c r="M118" i="7"/>
  <c r="L118" i="7"/>
  <c r="Q117" i="7"/>
  <c r="O117" i="7"/>
  <c r="N117" i="7"/>
  <c r="M117" i="7"/>
  <c r="L117" i="7"/>
  <c r="Q116" i="7"/>
  <c r="O116" i="7"/>
  <c r="N116" i="7"/>
  <c r="M116" i="7"/>
  <c r="L116" i="7"/>
  <c r="Q115" i="7"/>
  <c r="O115" i="7"/>
  <c r="N115" i="7"/>
  <c r="M115" i="7"/>
  <c r="L115" i="7"/>
  <c r="Q114" i="7"/>
  <c r="O114" i="7"/>
  <c r="N114" i="7"/>
  <c r="M114" i="7"/>
  <c r="L114" i="7"/>
  <c r="Q113" i="7"/>
  <c r="O113" i="7"/>
  <c r="N113" i="7"/>
  <c r="M113" i="7"/>
  <c r="L113" i="7"/>
  <c r="Q112" i="7"/>
  <c r="O112" i="7"/>
  <c r="N112" i="7"/>
  <c r="M112" i="7"/>
  <c r="L112" i="7"/>
  <c r="Q111" i="7"/>
  <c r="O111" i="7"/>
  <c r="N111" i="7"/>
  <c r="M111" i="7"/>
  <c r="L111" i="7"/>
  <c r="Q110" i="7"/>
  <c r="O110" i="7"/>
  <c r="N110" i="7"/>
  <c r="M110" i="7"/>
  <c r="L110" i="7"/>
  <c r="Q109" i="7"/>
  <c r="O109" i="7"/>
  <c r="N109" i="7"/>
  <c r="M109" i="7"/>
  <c r="L109" i="7"/>
  <c r="Q108" i="7"/>
  <c r="O108" i="7"/>
  <c r="N108" i="7"/>
  <c r="M108" i="7"/>
  <c r="L108" i="7"/>
  <c r="Q107" i="7"/>
  <c r="O107" i="7"/>
  <c r="N107" i="7"/>
  <c r="M107" i="7"/>
  <c r="L107" i="7"/>
  <c r="Q106" i="7"/>
  <c r="O106" i="7"/>
  <c r="N106" i="7"/>
  <c r="M106" i="7"/>
  <c r="L106" i="7"/>
  <c r="Q105" i="7"/>
  <c r="O105" i="7"/>
  <c r="N105" i="7"/>
  <c r="M105" i="7"/>
  <c r="L105" i="7"/>
  <c r="Q104" i="7"/>
  <c r="O104" i="7"/>
  <c r="N104" i="7"/>
  <c r="M104" i="7"/>
  <c r="L104" i="7"/>
  <c r="Q103" i="7"/>
  <c r="O103" i="7"/>
  <c r="N103" i="7"/>
  <c r="M103" i="7"/>
  <c r="L103" i="7"/>
  <c r="Q102" i="7"/>
  <c r="O102" i="7"/>
  <c r="N102" i="7"/>
  <c r="M102" i="7"/>
  <c r="L102" i="7"/>
  <c r="Q101" i="7"/>
  <c r="O101" i="7"/>
  <c r="N101" i="7"/>
  <c r="M101" i="7"/>
  <c r="L101" i="7"/>
  <c r="Q100" i="7"/>
  <c r="O100" i="7"/>
  <c r="N100" i="7"/>
  <c r="M100" i="7"/>
  <c r="L100" i="7"/>
  <c r="Q99" i="7"/>
  <c r="O99" i="7"/>
  <c r="N99" i="7"/>
  <c r="M99" i="7"/>
  <c r="L99" i="7"/>
  <c r="Q98" i="7"/>
  <c r="O98" i="7"/>
  <c r="N98" i="7"/>
  <c r="M98" i="7"/>
  <c r="L98" i="7"/>
  <c r="Q97" i="7"/>
  <c r="O97" i="7"/>
  <c r="N97" i="7"/>
  <c r="M97" i="7"/>
  <c r="L97" i="7"/>
  <c r="Q96" i="7"/>
  <c r="O96" i="7"/>
  <c r="N96" i="7"/>
  <c r="M96" i="7"/>
  <c r="L96" i="7"/>
  <c r="Q95" i="7"/>
  <c r="O95" i="7"/>
  <c r="N95" i="7"/>
  <c r="M95" i="7"/>
  <c r="L95" i="7"/>
  <c r="Q94" i="7"/>
  <c r="O94" i="7"/>
  <c r="N94" i="7"/>
  <c r="M94" i="7"/>
  <c r="L94" i="7"/>
  <c r="Q93" i="7"/>
  <c r="O93" i="7"/>
  <c r="N93" i="7"/>
  <c r="M93" i="7"/>
  <c r="L93" i="7"/>
  <c r="Q92" i="7"/>
  <c r="O92" i="7"/>
  <c r="N92" i="7"/>
  <c r="M92" i="7"/>
  <c r="L92" i="7"/>
  <c r="Q91" i="7"/>
  <c r="O91" i="7"/>
  <c r="N91" i="7"/>
  <c r="M91" i="7"/>
  <c r="L91" i="7"/>
  <c r="Q90" i="7"/>
  <c r="O90" i="7"/>
  <c r="N90" i="7"/>
  <c r="M90" i="7"/>
  <c r="L90" i="7"/>
  <c r="Q89" i="7"/>
  <c r="O89" i="7"/>
  <c r="N89" i="7"/>
  <c r="M89" i="7"/>
  <c r="L89" i="7"/>
  <c r="Q88" i="7"/>
  <c r="O88" i="7"/>
  <c r="N88" i="7"/>
  <c r="M88" i="7"/>
  <c r="L88" i="7"/>
  <c r="Q87" i="7"/>
  <c r="O87" i="7"/>
  <c r="N87" i="7"/>
  <c r="M87" i="7"/>
  <c r="L87" i="7"/>
  <c r="Q86" i="7"/>
  <c r="O86" i="7"/>
  <c r="N86" i="7"/>
  <c r="M86" i="7"/>
  <c r="L86" i="7"/>
  <c r="Q85" i="7"/>
  <c r="O85" i="7"/>
  <c r="N85" i="7"/>
  <c r="M85" i="7"/>
  <c r="L85" i="7"/>
  <c r="Q84" i="7"/>
  <c r="O84" i="7"/>
  <c r="N84" i="7"/>
  <c r="M84" i="7"/>
  <c r="L84" i="7"/>
  <c r="Q83" i="7"/>
  <c r="O83" i="7"/>
  <c r="N83" i="7"/>
  <c r="M83" i="7"/>
  <c r="L83" i="7"/>
  <c r="Q82" i="7"/>
  <c r="O82" i="7"/>
  <c r="N82" i="7"/>
  <c r="M82" i="7"/>
  <c r="L82" i="7"/>
  <c r="Q81" i="7"/>
  <c r="O81" i="7"/>
  <c r="N81" i="7"/>
  <c r="M81" i="7"/>
  <c r="L81" i="7"/>
  <c r="Q80" i="7"/>
  <c r="O80" i="7"/>
  <c r="N80" i="7"/>
  <c r="M80" i="7"/>
  <c r="L80" i="7"/>
  <c r="Q79" i="7"/>
  <c r="O79" i="7"/>
  <c r="N79" i="7"/>
  <c r="M79" i="7"/>
  <c r="L79" i="7"/>
  <c r="Q78" i="7"/>
  <c r="O78" i="7"/>
  <c r="N78" i="7"/>
  <c r="M78" i="7"/>
  <c r="L78" i="7"/>
  <c r="Q77" i="7"/>
  <c r="O77" i="7"/>
  <c r="N77" i="7"/>
  <c r="M77" i="7"/>
  <c r="L77" i="7"/>
  <c r="Q76" i="7"/>
  <c r="O76" i="7"/>
  <c r="N76" i="7"/>
  <c r="M76" i="7"/>
  <c r="L76" i="7"/>
  <c r="Q75" i="7"/>
  <c r="O75" i="7"/>
  <c r="N75" i="7"/>
  <c r="M75" i="7"/>
  <c r="L75" i="7"/>
  <c r="Q74" i="7"/>
  <c r="O74" i="7"/>
  <c r="N74" i="7"/>
  <c r="M74" i="7"/>
  <c r="L74" i="7"/>
  <c r="Q73" i="7"/>
  <c r="O73" i="7"/>
  <c r="N73" i="7"/>
  <c r="M73" i="7"/>
  <c r="L73" i="7"/>
  <c r="Q72" i="7"/>
  <c r="O72" i="7"/>
  <c r="N72" i="7"/>
  <c r="M72" i="7"/>
  <c r="L72" i="7"/>
  <c r="Q71" i="7"/>
  <c r="O71" i="7"/>
  <c r="N71" i="7"/>
  <c r="M71" i="7"/>
  <c r="L71" i="7"/>
  <c r="Q70" i="7"/>
  <c r="O70" i="7"/>
  <c r="N70" i="7"/>
  <c r="M70" i="7"/>
  <c r="L70" i="7"/>
  <c r="Q69" i="7"/>
  <c r="O69" i="7"/>
  <c r="N69" i="7"/>
  <c r="M69" i="7"/>
  <c r="L69" i="7"/>
  <c r="Q68" i="7"/>
  <c r="O68" i="7"/>
  <c r="N68" i="7"/>
  <c r="M68" i="7"/>
  <c r="L68" i="7"/>
  <c r="Q67" i="7"/>
  <c r="O67" i="7"/>
  <c r="N67" i="7"/>
  <c r="M67" i="7"/>
  <c r="L67" i="7"/>
  <c r="Q66" i="7"/>
  <c r="O66" i="7"/>
  <c r="N66" i="7"/>
  <c r="M66" i="7"/>
  <c r="L66" i="7"/>
  <c r="Q65" i="7"/>
  <c r="O65" i="7"/>
  <c r="N65" i="7"/>
  <c r="M65" i="7"/>
  <c r="L65" i="7"/>
  <c r="Q64" i="7"/>
  <c r="O64" i="7"/>
  <c r="N64" i="7"/>
  <c r="M64" i="7"/>
  <c r="L64" i="7"/>
  <c r="Q63" i="7"/>
  <c r="O63" i="7"/>
  <c r="N63" i="7"/>
  <c r="M63" i="7"/>
  <c r="L63" i="7"/>
  <c r="Q62" i="7"/>
  <c r="O62" i="7"/>
  <c r="N62" i="7"/>
  <c r="M62" i="7"/>
  <c r="L62" i="7"/>
  <c r="Q61" i="7"/>
  <c r="O61" i="7"/>
  <c r="N61" i="7"/>
  <c r="M61" i="7"/>
  <c r="L61" i="7"/>
  <c r="Q60" i="7"/>
  <c r="O60" i="7"/>
  <c r="N60" i="7"/>
  <c r="M60" i="7"/>
  <c r="L60" i="7"/>
  <c r="Q59" i="7"/>
  <c r="O59" i="7"/>
  <c r="N59" i="7"/>
  <c r="M59" i="7"/>
  <c r="L59" i="7"/>
  <c r="Q58" i="7"/>
  <c r="O58" i="7"/>
  <c r="N58" i="7"/>
  <c r="M58" i="7"/>
  <c r="L58" i="7"/>
  <c r="Q57" i="7"/>
  <c r="O57" i="7"/>
  <c r="N57" i="7"/>
  <c r="M57" i="7"/>
  <c r="L57" i="7"/>
  <c r="Q56" i="7"/>
  <c r="O56" i="7"/>
  <c r="N56" i="7"/>
  <c r="M56" i="7"/>
  <c r="L56" i="7"/>
  <c r="Q55" i="7"/>
  <c r="O55" i="7"/>
  <c r="N55" i="7"/>
  <c r="M55" i="7"/>
  <c r="L55" i="7"/>
  <c r="Q54" i="7"/>
  <c r="O54" i="7"/>
  <c r="N54" i="7"/>
  <c r="M54" i="7"/>
  <c r="L54" i="7"/>
  <c r="G10" i="7"/>
  <c r="G9" i="7"/>
  <c r="G429" i="6"/>
  <c r="G428" i="6"/>
  <c r="G427" i="6"/>
  <c r="G426" i="6"/>
  <c r="G425" i="6"/>
  <c r="G414" i="6"/>
  <c r="G410" i="6"/>
  <c r="G406" i="6"/>
  <c r="G402" i="6"/>
  <c r="G398" i="6"/>
  <c r="G394" i="6"/>
  <c r="G393" i="6"/>
  <c r="G392" i="6"/>
  <c r="G391" i="6"/>
  <c r="G390" i="6"/>
  <c r="G389" i="6"/>
  <c r="G385" i="6"/>
  <c r="G381" i="6"/>
  <c r="G380" i="6"/>
  <c r="G379" i="6"/>
  <c r="G378" i="6"/>
  <c r="G377" i="6"/>
  <c r="G373" i="6"/>
  <c r="G369" i="6"/>
  <c r="G365" i="6"/>
  <c r="G361" i="6"/>
  <c r="G360" i="6"/>
  <c r="G356" i="6"/>
  <c r="G352" i="6"/>
  <c r="G348" i="6"/>
  <c r="G347" i="6"/>
  <c r="G343" i="6"/>
  <c r="G342" i="6"/>
  <c r="G338" i="6"/>
  <c r="G334" i="6"/>
  <c r="G330" i="6"/>
  <c r="G329" i="6"/>
  <c r="G325" i="6"/>
  <c r="G324" i="6"/>
  <c r="G321" i="6"/>
  <c r="G320" i="6"/>
  <c r="G319" i="6"/>
  <c r="G318" i="6"/>
  <c r="G317" i="6"/>
  <c r="G316" i="6"/>
  <c r="G315" i="6"/>
  <c r="G314" i="6"/>
  <c r="G313" i="6"/>
  <c r="G312" i="6"/>
  <c r="G311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1" i="6"/>
  <c r="G290" i="6"/>
  <c r="G289" i="6"/>
  <c r="G288" i="6"/>
  <c r="G287" i="6"/>
  <c r="G286" i="6"/>
  <c r="G281" i="6"/>
  <c r="G280" i="6"/>
  <c r="G279" i="6"/>
  <c r="G278" i="6"/>
  <c r="G277" i="6"/>
  <c r="G276" i="6"/>
  <c r="G272" i="6"/>
  <c r="G271" i="6"/>
  <c r="G270" i="6"/>
  <c r="G269" i="6"/>
  <c r="G268" i="6"/>
  <c r="G267" i="6"/>
  <c r="G266" i="6"/>
  <c r="G265" i="6"/>
  <c r="G260" i="6"/>
  <c r="G259" i="6"/>
  <c r="G258" i="6"/>
  <c r="G254" i="6"/>
  <c r="G247" i="6"/>
  <c r="G246" i="6"/>
  <c r="G245" i="6"/>
  <c r="G240" i="6"/>
  <c r="G239" i="6"/>
  <c r="G238" i="6"/>
  <c r="G237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48" i="6"/>
  <c r="G147" i="6"/>
  <c r="G146" i="6"/>
  <c r="G145" i="6"/>
  <c r="G144" i="6"/>
  <c r="G143" i="6"/>
  <c r="G138" i="6"/>
  <c r="G137" i="6"/>
  <c r="G136" i="6"/>
  <c r="G135" i="6"/>
  <c r="G134" i="6"/>
  <c r="G133" i="6"/>
  <c r="G128" i="6"/>
  <c r="G127" i="6"/>
  <c r="G126" i="6"/>
  <c r="G125" i="6"/>
  <c r="G123" i="6"/>
  <c r="G122" i="6"/>
  <c r="G121" i="6"/>
  <c r="G119" i="6"/>
  <c r="G118" i="6"/>
  <c r="G117" i="6"/>
  <c r="G112" i="6"/>
  <c r="G111" i="6"/>
  <c r="G110" i="6"/>
  <c r="G109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1" i="6"/>
  <c r="G70" i="6"/>
  <c r="G69" i="6"/>
  <c r="G68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6" i="6"/>
  <c r="G45" i="6"/>
  <c r="G44" i="6"/>
  <c r="G43" i="6"/>
  <c r="G42" i="6"/>
  <c r="G41" i="6"/>
  <c r="G36" i="6"/>
  <c r="G35" i="6"/>
  <c r="G33" i="6"/>
  <c r="G32" i="6"/>
  <c r="G31" i="6"/>
  <c r="G30" i="6"/>
  <c r="G29" i="6"/>
  <c r="G28" i="6"/>
  <c r="G26" i="6"/>
  <c r="G25" i="6"/>
  <c r="G24" i="6"/>
  <c r="G23" i="6"/>
  <c r="G22" i="6"/>
  <c r="G21" i="6"/>
  <c r="G20" i="6"/>
  <c r="G19" i="6"/>
  <c r="G18" i="6"/>
  <c r="G17" i="6"/>
  <c r="G16" i="6"/>
  <c r="G15" i="6"/>
  <c r="B57" i="2"/>
  <c r="G15" i="9"/>
  <c r="F15" i="10"/>
  <c r="G15" i="10"/>
  <c r="W15" i="7"/>
  <c r="X15" i="7"/>
</calcChain>
</file>

<file path=xl/sharedStrings.xml><?xml version="1.0" encoding="utf-8"?>
<sst xmlns="http://schemas.openxmlformats.org/spreadsheetml/2006/main" count="7919" uniqueCount="357">
  <si>
    <t>Fee Category</t>
  </si>
  <si>
    <t>Driver</t>
  </si>
  <si>
    <t>Fee Type</t>
  </si>
  <si>
    <t>2014/15</t>
  </si>
  <si>
    <t>2015/16</t>
  </si>
  <si>
    <t>2016/17</t>
  </si>
  <si>
    <t>2017/18</t>
  </si>
  <si>
    <t>2018/19</t>
  </si>
  <si>
    <t>Administration Fee</t>
  </si>
  <si>
    <t>Subdivision - URD - Underground - Number of lots - 1-5</t>
  </si>
  <si>
    <t>Per Job</t>
  </si>
  <si>
    <t>Fee</t>
  </si>
  <si>
    <t>Subdivision - URD - Underground - Number of lots - 6-10</t>
  </si>
  <si>
    <t>Subdivision - URD - Underground - Number of lots - 11- 40</t>
  </si>
  <si>
    <t>Subdivision - URD - Underground - Number of lots - 41 +</t>
  </si>
  <si>
    <t>Subdivision - Non Urban - Underground - Number of lots - 1-5</t>
  </si>
  <si>
    <t>Subdivision - Non Urban - Underground - Number of lots - 6-10</t>
  </si>
  <si>
    <t>Subdivision - Non Urban - Underground - Number of lots - 11-40</t>
  </si>
  <si>
    <t>Subdivision - Non Urban - Underground - Number of lots - 41 +</t>
  </si>
  <si>
    <t>Subdivision - Non Urban - Overhead - Number of poles - 1-5</t>
  </si>
  <si>
    <t>Subdivision - Non Urban - Overhead - Number of poles - 6-10</t>
  </si>
  <si>
    <t>Subdivision - Non Urban - Overhead - Number of poles - 11 +</t>
  </si>
  <si>
    <t>Subdivision - Industrial / Commercial - Per Hour</t>
  </si>
  <si>
    <t>Per Hour</t>
  </si>
  <si>
    <t>Quote</t>
  </si>
  <si>
    <t>Connection of Load - URD - Per Hour</t>
  </si>
  <si>
    <t>Connection of Load - Industrial / Commercial - Per Hour</t>
  </si>
  <si>
    <t>Connection of Load - Non Urban - Underground - Per Hour</t>
  </si>
  <si>
    <t>Connection of Load - Non Urban - Overhead - Number of poles - 1-5</t>
  </si>
  <si>
    <t>Connection of Load - Non Urban - Overhead - Number of poles - 6-10</t>
  </si>
  <si>
    <t>Connection of Load - Non Urban - Overhead - Number of poles - 11 +</t>
  </si>
  <si>
    <t>Asset Relocation - Per Hour</t>
  </si>
  <si>
    <t>Public Lighting - Per Hour</t>
  </si>
  <si>
    <t>Design Information Fee</t>
  </si>
  <si>
    <t>Subdivision - URD - Underground - Number of lots - 11-40</t>
  </si>
  <si>
    <t>Subdivision - Non Urban - Per Hour</t>
  </si>
  <si>
    <t>Connection of Load - Industrial / Commercial - &lt;= 200A/Phase (LV)</t>
  </si>
  <si>
    <t>Connection of Load - Industrial / Commercial - &lt;= 700A/Phase (LV)</t>
  </si>
  <si>
    <t>Connection of Load - Industrial / Commercial - &gt; 700A/Phase (LV)</t>
  </si>
  <si>
    <t>Connection of Load - Industrial / Commercial - HV Customer</t>
  </si>
  <si>
    <t>Connection of Load - Industrial / Commercial - Transmission</t>
  </si>
  <si>
    <t>Connection of Load - Multi-Dwelling - &lt;= 5 units</t>
  </si>
  <si>
    <t>Connection of Load - Multi-Dwelling - &lt;= 20 units</t>
  </si>
  <si>
    <t>Connection of Load - Multi-Dwelling - &lt;= 40 units</t>
  </si>
  <si>
    <t>Connection of Load - Multi-Dwelling - &gt; 40 units</t>
  </si>
  <si>
    <t>Connection of Load - Non Urban - I&amp;C - &lt;= 200A/Phase (LV)</t>
  </si>
  <si>
    <t>Connection of Load - Non Urban - I&amp;C - &lt;= 700A/Phase (LV)</t>
  </si>
  <si>
    <t>Connection of Load - Non Urban - I&amp;C - &gt; 700A/Phase (LV)</t>
  </si>
  <si>
    <t>Connection of Load - Non Urban - I&amp;C - HV Customer</t>
  </si>
  <si>
    <t>Connection of Load - Non Urban - I&amp;C - Transmission</t>
  </si>
  <si>
    <t>Connection of Load - Non Urban - Multi-Dwelling - &lt;= 5 units</t>
  </si>
  <si>
    <t>Connection of Load - Non Urban - Multi-Dwelling - &lt;= 20 units</t>
  </si>
  <si>
    <t>Connection of Load - Non Urban - Multi-Dwelling - &lt;= 40 units</t>
  </si>
  <si>
    <t>Connection of Load - Non Urban - Multi-Dwelling - &gt; 40 units</t>
  </si>
  <si>
    <t>Connection of Load - Non Urban - Single Residential - Per Hour</t>
  </si>
  <si>
    <t xml:space="preserve">Asset Relocation - Engineer - Per Hour </t>
  </si>
  <si>
    <t>Asset Relocation - Designer - Per Hour</t>
  </si>
  <si>
    <t>Public Lighting - Engineer - Per Hour</t>
  </si>
  <si>
    <t>Public Lighting - Designer - Per Hour</t>
  </si>
  <si>
    <t>Design Certification Fee</t>
  </si>
  <si>
    <t>Subdivision - Industrial / Commercial - Underground - Number of lots - 1-10</t>
  </si>
  <si>
    <t>Subdivision - Industrial / Commercial - Underground - Number of lots - 11-40</t>
  </si>
  <si>
    <t>Subdivision - Industrial / Commercial - Underground - Number of lots - 41 +</t>
  </si>
  <si>
    <t>Subdivision - Industrial / Commercial - Overhead - Number of poles - 1-5</t>
  </si>
  <si>
    <t>Subdivision - Industrial / Commercial - Overhead - Number of poles - 6-10</t>
  </si>
  <si>
    <t>Subdivision - Industrial / Commercial - Overhead - Number of poles - 11 +</t>
  </si>
  <si>
    <t>Connection of Load - Non Urban - Underground - Number of poles - 1-5</t>
  </si>
  <si>
    <t>Connection of Load - Non Urban - Underground - Number of poles - 6-10</t>
  </si>
  <si>
    <t>Connection of Load - Non Urban - Underground - Number of poles - 11 +</t>
  </si>
  <si>
    <t>Connection of Load - Indoor Substation - Per Hour</t>
  </si>
  <si>
    <t>Design Re-certification Fee</t>
  </si>
  <si>
    <t>Subdivision - Industrial &amp; Commercial - Per Hour</t>
  </si>
  <si>
    <t>Subdivision - URD - Per Hour</t>
  </si>
  <si>
    <t>Connection of Load - Industrial &amp; Commercial - Per Hour</t>
  </si>
  <si>
    <t>Connection of Load - Non Urban - Per Hour</t>
  </si>
  <si>
    <t>Other - Asset Relocation - Engineer -  Per Hour</t>
  </si>
  <si>
    <t>Other - Asset Relocation - Designer - Per Hour</t>
  </si>
  <si>
    <t>Other - Public Lighting - Engineer - Per Hour</t>
  </si>
  <si>
    <t>Other - Public Lighting - Designer - Per Hour</t>
  </si>
  <si>
    <t>Notification of Arrangement</t>
  </si>
  <si>
    <t>Subdivision - Industrial &amp; Commercial - Per Request</t>
  </si>
  <si>
    <t>Subdivision - Non Urban - Per Request</t>
  </si>
  <si>
    <t>Subdivision - URD - Per Request</t>
  </si>
  <si>
    <t>Subdivision - Industrial &amp; Commercial - per hour for early notification of arrangement</t>
  </si>
  <si>
    <t>Subdivision - Non Urban - per hour for early notification of arrangement</t>
  </si>
  <si>
    <t>Subdivision - URD - per hour for early notification of arrangement</t>
  </si>
  <si>
    <t>Compliance Certificate</t>
  </si>
  <si>
    <t>Connection of Load - Industrial &amp; Commercial - Per Request</t>
  </si>
  <si>
    <t>Connection of Load - Non Urban - Per Request</t>
  </si>
  <si>
    <t>Connection of Load - URD - Per Request</t>
  </si>
  <si>
    <t>Connection of Load - Industrial &amp; Commercial - per hour for early compliance certificate</t>
  </si>
  <si>
    <t>Connection of Load - Non Urban - per hour for early compliance certificate</t>
  </si>
  <si>
    <t>Connection of Load - URD - per hour for early compliance certificate</t>
  </si>
  <si>
    <t>Inspection Fee</t>
  </si>
  <si>
    <t>Subdivision - URD - Underground - Per Lot (1 - 10) - Grade A</t>
  </si>
  <si>
    <t>Subdivision - URD - Underground - Per Lot (11 - 50) - Grade A</t>
  </si>
  <si>
    <t>Subdivision - URD - Underground - Per Lot (51 +) - Grade A</t>
  </si>
  <si>
    <t>Subdivision - URD - Underground - Per Lot (1 - 10) - Grade B</t>
  </si>
  <si>
    <t>Subdivision - URD - Underground - Per Lot (11 - 50) - Grade B</t>
  </si>
  <si>
    <t>Subdivision - URD - Underground - Per Lot (51 +) - Grade B</t>
  </si>
  <si>
    <t>Subdivision - URD - Underground - Per Lot (1 - 10) - Grade C</t>
  </si>
  <si>
    <t>Subdivision - URD - Underground - Per Lot (11 - 50) - Grade C</t>
  </si>
  <si>
    <t>Subdivision - URD - Underground - Per Lot (51 +) - Grade C</t>
  </si>
  <si>
    <t>Subdivision - URD - Underground - Per hour</t>
  </si>
  <si>
    <t>Subdivision - Non Urban - Underground - Per Lot (1 - 10) - Grade A</t>
  </si>
  <si>
    <t>Subdivision - Non Urban - Underground - Per Lot (11 - 50) - Grade A</t>
  </si>
  <si>
    <t>Subdivision - Non Urban - Underground - Per Lot (51+) - Grade A</t>
  </si>
  <si>
    <t>Subdivision - Non Urban - Underground - Per Lot (1 - 10) - Grade B</t>
  </si>
  <si>
    <t>Subdivision - Non Urban - Underground - Per Lot (11 - 50) - Grade B</t>
  </si>
  <si>
    <t>Subdivision - Non Urban - Underground - Per Lot (51+) - Grade B</t>
  </si>
  <si>
    <t>Subdivision - Non Urban - Underground - Per Lot (1 - 10) - Grade C</t>
  </si>
  <si>
    <t>Subdivision - Non Urban - Underground - Per Lot (11 - 50) - Grade C</t>
  </si>
  <si>
    <t>Subdivision - Non Urban - Underground - Per Lot (51+) - Grade C</t>
  </si>
  <si>
    <t>Subdivision - Non Urban - Overhead - Per Pole (1 - 5) - Grade A</t>
  </si>
  <si>
    <t>Subdivision - Non Urban - Overhead - Per Pole (6 - 10) - Grade A</t>
  </si>
  <si>
    <t>Subdivision - Non Urban - Overhead - Per Pole (11 +) - Grade A</t>
  </si>
  <si>
    <t>Subdivision - Non Urban - Overhead - Per Pole Sub - Grade A</t>
  </si>
  <si>
    <t>Subdivision - Non Urban - Overhead - Per Pole (1 - 5) - Grade B</t>
  </si>
  <si>
    <t>Subdivision - Non Urban - Overhead - Per Pole (6 - 10) - Grade B</t>
  </si>
  <si>
    <t>Subdivision - Non Urban - Overhead - Per Pole (11 +) - Grade B</t>
  </si>
  <si>
    <t>Subdivision - Non Urban - Overhead - Per Pole Sub - Grade B</t>
  </si>
  <si>
    <t>Subdivision - Non Urban - Overhead - Per Pole (1 - 5) - Grade C</t>
  </si>
  <si>
    <t>Subdivision - Non Urban - Overhead - Per Pole (6 - 10) - Grade C</t>
  </si>
  <si>
    <t>Subdivision - Non Urban - Overhead - Per Pole (11 +) - Grade C</t>
  </si>
  <si>
    <t>Subdivision - Non Urban - Overhead - Per Pole Sub - Grade C</t>
  </si>
  <si>
    <t>Subdivision - Industrial &amp; Commercial - Overhead - Per Pole (1 - 5) - Grade A</t>
  </si>
  <si>
    <t>Subdivision - Industrial &amp; Commercial - Overhead - Per Pole (6 - 10) - Grade A</t>
  </si>
  <si>
    <t>Subdivision - Industrial &amp; Commercial - Overhead - Per Pole (11 +) - Grade A</t>
  </si>
  <si>
    <t>Subdivision - Industrial &amp; Commercial - Overhead - Per Pole Sub - Grade A</t>
  </si>
  <si>
    <t>Subdivision - Industrial &amp; Commercial - Overhead - Per Pole (1 - 5) - Grade B</t>
  </si>
  <si>
    <t>Subdivision - Industrial &amp; Commercial - Overhead - Per Pole (6 - 10) - Grade B</t>
  </si>
  <si>
    <t>Subdivision - Industrial &amp; Commercial - Overhead - Per Pole (11 +) - Grade B</t>
  </si>
  <si>
    <t>Subdivision - Industrial &amp; Commercial - Overhead - Per Pole Sub - Grade B</t>
  </si>
  <si>
    <t>Subdivision - Industrial &amp; Commercial - Overhead - Per Pole (1 - 5) - Grade C</t>
  </si>
  <si>
    <t>Subdivision - Industrial &amp; Commercial - Overhead - Per Pole (6 - 10) - Grade C</t>
  </si>
  <si>
    <t>Subdivision - Industrial &amp; Commercial - Overhead - Per Pole (11 +) - Grade C</t>
  </si>
  <si>
    <t>Subdivision - Industrial &amp; Commercial - Overhead - Per Pole Sub - Grade C</t>
  </si>
  <si>
    <t>Subdivision - Industrial &amp; Commercial - Underground - Per Lot (1 - 10) - Grade A</t>
  </si>
  <si>
    <t>Subdivision - Industrial &amp; Commercial - Underground - Per Lot (11 - 50) - Grade A</t>
  </si>
  <si>
    <t>Subdivision - Industrial &amp; Commercial - Underground - Per Lot (51+) - Grade A</t>
  </si>
  <si>
    <t>Subdivision - Industrial &amp; Commercial - Underground - Per Lot (1 - 10) - Grade B</t>
  </si>
  <si>
    <t>Subdivision - Industrial &amp; Commercial - Underground - Per Lot (11 - 50) - Grade B</t>
  </si>
  <si>
    <t>Subdivision - Industrial &amp; Commercial - Underground - Per Lot (51+) - Grade B</t>
  </si>
  <si>
    <t>Subdivision - Industrial &amp; Commercial - Underground - Per Lot (1 - 10) - Grade C</t>
  </si>
  <si>
    <t>Subdivision - Industrial &amp; Commercial - Underground - Per Lot (11 - 50) - Grade C</t>
  </si>
  <si>
    <t>Subdivision - Industrial &amp; Commercial - Underground - Per Lot (51+) - Grade C</t>
  </si>
  <si>
    <t>Connection of Load - URD - Underground - Inspector - Per hour</t>
  </si>
  <si>
    <t>Connection of Load - URD - Underground - Engineer - Per hour</t>
  </si>
  <si>
    <t>Connection of Load - Non Urban - Underground - Inspector - Per hour</t>
  </si>
  <si>
    <t>Connection of Load - Non Urban - Underground - Engineer - Per hour</t>
  </si>
  <si>
    <t>Connection of Load - Non Urban - Overhead - Per Pole (1 - 5) - Grade A</t>
  </si>
  <si>
    <t>Connection of Load - Non Urban - Overhead - Per Pole (1 - 5) - Grade B</t>
  </si>
  <si>
    <t>Connection of Load - Non Urban - Overhead - Per Pole (1 - 5) - Grade C</t>
  </si>
  <si>
    <t>Connection of Load - Non Urban - Overhead - Per Pole (6 - 10) - Grade A</t>
  </si>
  <si>
    <t>Connection of Load - Non Urban - Overhead - Per Pole (6 - 10) - Grade B</t>
  </si>
  <si>
    <t>Connection of Load - Non Urban - Overhead - Per Pole (6 - 10) - Grade C</t>
  </si>
  <si>
    <t>Connection of Load - Non Urban - Overhead - Per Pole (11 +) - Grade A</t>
  </si>
  <si>
    <t>Connection of Load - Non Urban - Overhead - Per Pole (11 +) - Grade B</t>
  </si>
  <si>
    <t>Connection of Load - Non Urban - Overhead - Per Pole (11 +) - Grade C</t>
  </si>
  <si>
    <t>Connection of Load - Non Urban - Overhead - Per Pole Sub - Grade A</t>
  </si>
  <si>
    <t>Connection of Load - Non Urban - Overhead - Per Pole Sub - Grade B</t>
  </si>
  <si>
    <t>Connection of Load - Non Urban - Overhead - Per Pole Sub - Grade C</t>
  </si>
  <si>
    <t>Connection of Load - Industrial &amp; Commercial - Underground - Inspector - Per hour</t>
  </si>
  <si>
    <t>Connection of Load - Industrial &amp; Commercial - Underground - Engineer - Per hour</t>
  </si>
  <si>
    <t>Connection of Load - Industrial &amp; Commercial - Overhead - Per Pole (1 - 5) - Grade A</t>
  </si>
  <si>
    <t>Connection of Load - Industrial &amp; Commercial - Overhead - Per Pole (1 - 5) - Grade B</t>
  </si>
  <si>
    <t>Connection of Load - Industrial &amp; Commercial - Overhead - Per Pole (1 - 5) - Grade C</t>
  </si>
  <si>
    <t>Connection of Load - Industrial &amp; Commercial - Overhead - Per Pole (6 - 10) - Grade A</t>
  </si>
  <si>
    <t>Connection of Load - Industrial &amp; Commercial - Overhead - Per Pole (6 - 10) - Grade B</t>
  </si>
  <si>
    <t>Connection of Load - Industrial &amp; Commercial - Overhead - Per Pole (6 - 10) - Grade C</t>
  </si>
  <si>
    <t>Connection of Load - Industrial &amp; Commercial - Overhead - Per Pole (11+) - Grade A</t>
  </si>
  <si>
    <t>Connection of Load - Industrial &amp; Commercial - Overhead - Per Pole (11+) - Grade B</t>
  </si>
  <si>
    <t>Connection of Load - Industrial &amp; Commercial - Overhead - Per Pole (11+) - Grade C</t>
  </si>
  <si>
    <t>Connection of Load - Industrial &amp; Commercial - Overhead - Per Pole Sub - Grade A</t>
  </si>
  <si>
    <t>Connection of Load - Industrial &amp; Commercial - Overhead - Per Pole Sub - Grade B</t>
  </si>
  <si>
    <t>Connection of Load - Industrial &amp; Commercial - Overhead - Per Pole Sub - Grade C</t>
  </si>
  <si>
    <t>Asset Relocation - Underground - Inspector - Per hour</t>
  </si>
  <si>
    <t>Asset Relocation - Underground - Engineer - Per hour</t>
  </si>
  <si>
    <t>Public Lighting - Underground - Inspector - Per hour</t>
  </si>
  <si>
    <t>Public Lighting - Underground - Engineer - Per hour</t>
  </si>
  <si>
    <t>Inspection of works outside normal working hours</t>
  </si>
  <si>
    <t>Overtime Hours Rate</t>
  </si>
  <si>
    <t>Access Permits</t>
  </si>
  <si>
    <t>Reinspection Fee (Level 1 &amp; Level 2 work)</t>
  </si>
  <si>
    <t>Inspection of service work (Level 2 work)</t>
  </si>
  <si>
    <t>Per NOSW - A Grade</t>
  </si>
  <si>
    <t>Per NOSW</t>
  </si>
  <si>
    <t>Per NOSW - B Grade</t>
  </si>
  <si>
    <t>Per NOSW - C Grade</t>
  </si>
  <si>
    <t>Provision of Access Fee (Standby)</t>
  </si>
  <si>
    <t>Normal Time - 1 x Visit - Open / Close - 1 hour - Per Job</t>
  </si>
  <si>
    <t>Normal Time - 1 x Visit - Open / Isolate &amp; CSO to close - 1 hour - Per Job</t>
  </si>
  <si>
    <t>Normal Time - 2 x Visit - Open / Close &amp; no isolation - 2 hours - Per Job</t>
  </si>
  <si>
    <t>Normal Time - 2 x Visit - Open / Isolate / Close - 2 hours - Per Job</t>
  </si>
  <si>
    <t>Overtime - 1 x Visit - Open / Close - 1 hour - Per Job</t>
  </si>
  <si>
    <t>Overtime - 1 x Visit - Open / Isolate &amp; CSO to close - 1 hour - Per Job</t>
  </si>
  <si>
    <t>Overtime - 2 x Visit - Open / Close &amp; no isolation - 2 hours - Per Job</t>
  </si>
  <si>
    <t>Overtime - 2 x Visit - Open / Isolate / Close - 2 hours - Per Job</t>
  </si>
  <si>
    <t>Subdivision - URD - Per Lot</t>
  </si>
  <si>
    <t>Per Lot</t>
  </si>
  <si>
    <t>Per AA or ATW</t>
  </si>
  <si>
    <t>Substation Commission Fee</t>
  </si>
  <si>
    <t>All Other - Industrial &amp; Commercial - Per Substation</t>
  </si>
  <si>
    <t>Per Substation</t>
  </si>
  <si>
    <t>All Other - Non Urban - Per Substation</t>
  </si>
  <si>
    <t>All Other - URD - Per Substation</t>
  </si>
  <si>
    <t>All Other - Asset Relocation - Per Substation</t>
  </si>
  <si>
    <t>All Other - Public Lighting - Per Substation</t>
  </si>
  <si>
    <t>Authorisation</t>
  </si>
  <si>
    <t>Authorisation - Renewal</t>
  </si>
  <si>
    <t>Per Authorisation</t>
  </si>
  <si>
    <t>Authorisation - New</t>
  </si>
  <si>
    <t>Site Establishment Fee</t>
  </si>
  <si>
    <t>Per NMI</t>
  </si>
  <si>
    <t>Conveyancing Information</t>
  </si>
  <si>
    <t>Per Inquiry</t>
  </si>
  <si>
    <t>Planning Studies</t>
  </si>
  <si>
    <t>Connection Offer Service</t>
  </si>
  <si>
    <t>Connection Offer Service (Basic)</t>
  </si>
  <si>
    <t>Connection Offer Service (Standard)</t>
  </si>
  <si>
    <t>Customer Interface co-ordination</t>
  </si>
  <si>
    <t>Customer Interface co-ordination for contestable works</t>
  </si>
  <si>
    <t>Investigation, review &amp; implementation of remedial actions associated with ASP's connection work</t>
  </si>
  <si>
    <t>Preliminary Enquiry Service</t>
  </si>
  <si>
    <t>Services involved in obtaining deeds of agreement</t>
  </si>
  <si>
    <t>Services involved in obtaining deeds of agreement in relation to property rights associated with contestable connections work</t>
  </si>
  <si>
    <t>Off Peak Conversions</t>
  </si>
  <si>
    <t>Clearance to Work</t>
  </si>
  <si>
    <t>Rectification Works</t>
  </si>
  <si>
    <t>Provision of service crew / additional crew (Additional person per crew)</t>
  </si>
  <si>
    <t>Rectification of illegal connections</t>
  </si>
  <si>
    <t>Excluded Distribution Services</t>
  </si>
  <si>
    <t>Cost of excluded distribution services for interruption avoidance measures for contestable work planned electricity supply interruptions</t>
  </si>
  <si>
    <t>Install &amp; remove HV live line links - One set</t>
  </si>
  <si>
    <t>Install &amp; remove HV live line links - Each additional set</t>
  </si>
  <si>
    <t>Break &amp; remake HV bonds - One set</t>
  </si>
  <si>
    <t>Break &amp; remake HV bonds - Each additional set</t>
  </si>
  <si>
    <t>Break &amp; remake LV bonds - One set</t>
  </si>
  <si>
    <t>Break &amp; remake LV bonds - Each additional set</t>
  </si>
  <si>
    <t>Install &amp; remove LV live line links - One set</t>
  </si>
  <si>
    <t>Install &amp; remove LV live line links - Each additional set</t>
  </si>
  <si>
    <t>Connect &amp; disconnect generator to LV OH mains - One generator</t>
  </si>
  <si>
    <t>Connect &amp; disconnect generator to LV OH mains - Each additional generator</t>
  </si>
  <si>
    <t>Connect &amp; disconnect generator to a padmount / indoor substation - One generator</t>
  </si>
  <si>
    <t>Connect &amp; disconnect generator to a padmount / indoor substation - Each additional gen</t>
  </si>
  <si>
    <t>Cost of excluded distribution services to terminate cable at zone substations and first joint out from the zone substation</t>
  </si>
  <si>
    <t>Zone substation access and supervision for installation of cable(s) for one feeder</t>
  </si>
  <si>
    <t>Protection setting</t>
  </si>
  <si>
    <t>Testing cable prior to commissioning</t>
  </si>
  <si>
    <t>11kV Zone substation circuit breaker cable termination</t>
  </si>
  <si>
    <t>22kV Zone substation circuit breaker cable termination</t>
  </si>
  <si>
    <t>11kV Padmount/Indoor substation cable termination</t>
  </si>
  <si>
    <t>22kV Padmount/Indoor substation cable termination</t>
  </si>
  <si>
    <t>11kV Pole top termination (UGOH) and bonding to OH</t>
  </si>
  <si>
    <t>22kV Pole top termination (UGOH) and bonding to OH</t>
  </si>
  <si>
    <t>11kV Straight through joint</t>
  </si>
  <si>
    <t>22kV Straight through joint</t>
  </si>
  <si>
    <t>Traffic Control</t>
  </si>
  <si>
    <t>Traffic Management to install &amp; remove, break &amp; remake, connect &amp; disconnect excluded distribution services</t>
  </si>
  <si>
    <t>Traffic Management to test, terminate and joint excluded distribution services</t>
  </si>
  <si>
    <t>Meter Test Fee</t>
  </si>
  <si>
    <t>Meter Test Fee - Per Request</t>
  </si>
  <si>
    <t>Reconnections / Disconnections</t>
  </si>
  <si>
    <t>Special Meter Reads</t>
  </si>
  <si>
    <t>Disconnections at Pole Top / Pillar Box - Site Visit</t>
  </si>
  <si>
    <t>Recovery of debt collection costs</t>
  </si>
  <si>
    <t>Recovery of debt collection costs - dishonoured transactions</t>
  </si>
  <si>
    <t>Type 5-7 Non Standard Meter data Services</t>
  </si>
  <si>
    <t>Franchise CT Meter Install</t>
  </si>
  <si>
    <t>ROLR</t>
  </si>
  <si>
    <t>Services provided in relation to a Retailer of Last Resort (ROLR) event</t>
  </si>
  <si>
    <t>Quote Basis</t>
  </si>
  <si>
    <t>ANCILLARY NETWORK SERVICES</t>
  </si>
  <si>
    <t>All Other - Industrial &amp; Commercial</t>
  </si>
  <si>
    <t>All Other - Non Urban</t>
  </si>
  <si>
    <t>All Other - URD</t>
  </si>
  <si>
    <t>All Other - Asset Relocation</t>
  </si>
  <si>
    <t>All Other - Public Lighting</t>
  </si>
  <si>
    <t>Site Establishment</t>
  </si>
  <si>
    <t>Supply of conveyancing information</t>
  </si>
  <si>
    <t>Preliminary Enquiry Service (Simple Jobs)</t>
  </si>
  <si>
    <t>Preliminary Enquiry Service (Complex Jobs)</t>
  </si>
  <si>
    <t>Move In / Move Out Meter Reads</t>
  </si>
  <si>
    <t>Fitting of Tiger Tails (Labour)</t>
  </si>
  <si>
    <t>Fitting of Tiger Tails (Material) -  Weekly Hire</t>
  </si>
  <si>
    <t>Per Tiger Tail</t>
  </si>
  <si>
    <t>High Load Escorts - Per Hour</t>
  </si>
  <si>
    <t>Disconnections (Meter Box) - Includes Reconnection</t>
  </si>
  <si>
    <t>Disconnections (Meter Load Tail) - Includes Reconnection</t>
  </si>
  <si>
    <t>Reconnections / Disconnections (Site Visit))</t>
  </si>
  <si>
    <t>Reconnections outside normal business hours</t>
  </si>
  <si>
    <t>Per Disco</t>
  </si>
  <si>
    <t>Per Visit</t>
  </si>
  <si>
    <t>Disconnections (Pole Top / Pillar Box) - Includes Reconnection</t>
  </si>
  <si>
    <t>Per Reco</t>
  </si>
  <si>
    <t>AER's Final Determination - $2014/15 Fees (Ex GST)</t>
  </si>
  <si>
    <t>Carrying out planning studies and analysis relating to distribution (including sub transmission and dual function assets) connection applications - (Simple Jobs)</t>
  </si>
  <si>
    <t>Carrying out planning studies and analysis relating to distribution (including sub transmission and dual function assets) connection applications - (Complex Jobs)</t>
  </si>
  <si>
    <t>2015/16 Fees</t>
  </si>
  <si>
    <t>Excluding GST</t>
  </si>
  <si>
    <t>Including GST</t>
  </si>
  <si>
    <t>X Factor</t>
  </si>
  <si>
    <r>
      <t xml:space="preserve">X factors for each year of the regulatory control period
</t>
    </r>
    <r>
      <rPr>
        <sz val="8"/>
        <color theme="1"/>
        <rFont val="Arial"/>
        <family val="2"/>
      </rPr>
      <t>(Pg16-9 Attachment 16: Alternative Control Services - FINAL DECISION)</t>
    </r>
  </si>
  <si>
    <r>
      <t xml:space="preserve">Adjustment Factor
</t>
    </r>
    <r>
      <rPr>
        <sz val="8"/>
        <color theme="1"/>
        <rFont val="Arial"/>
        <family val="2"/>
      </rPr>
      <t>(Pg 16-9 Attachment 16: Alternative Control Services - FINAL DECISION)</t>
    </r>
  </si>
  <si>
    <t>X Factor &amp; Adjustment Factors</t>
  </si>
  <si>
    <t>2015-16 X Factor and CPI</t>
  </si>
  <si>
    <t>AER Final Decision</t>
  </si>
  <si>
    <t>Control  Mechanism:</t>
  </si>
  <si>
    <t>CPI</t>
  </si>
  <si>
    <t>Classification</t>
  </si>
  <si>
    <t>Admin</t>
  </si>
  <si>
    <t>Technical specialist</t>
  </si>
  <si>
    <t>EO 7/Engineer</t>
  </si>
  <si>
    <t>Field worker R4</t>
  </si>
  <si>
    <t>Senior Engineer</t>
  </si>
  <si>
    <t>AER Final decision maximum labour rate - includes on-cost and overhead</t>
  </si>
  <si>
    <t>``</t>
  </si>
  <si>
    <t>Maximum hourly labour rates (including on-costs and overhead) for quoted services ($2014-15)</t>
  </si>
  <si>
    <t>Maximum hourly labour rates (including on-costs and overhead) for quoted services ($2015-16)</t>
  </si>
  <si>
    <t>2015/16 Excluding GST</t>
  </si>
  <si>
    <t>2016/17 Excluding GST</t>
  </si>
  <si>
    <t>2017/18 Excluding GST</t>
  </si>
  <si>
    <t>2018/19 Excluding GST</t>
  </si>
  <si>
    <t>2016–17</t>
  </si>
  <si>
    <t>2017–18</t>
  </si>
  <si>
    <t>2018–19</t>
  </si>
  <si>
    <t xml:space="preserve">CPI   </t>
  </si>
  <si>
    <t>Adjt Factor</t>
  </si>
  <si>
    <t xml:space="preserve">Maximum hourly labour rates (including on-costs and overhead) for quoted services </t>
  </si>
  <si>
    <t>ANS Fees and Charges</t>
  </si>
  <si>
    <t>2015–16</t>
  </si>
  <si>
    <t>Special Meter Reads - Site Visit</t>
  </si>
  <si>
    <t>Move In Meter Reads</t>
  </si>
  <si>
    <t>Move Out Meter Reads</t>
  </si>
  <si>
    <t>Reconnections (Site Visit)</t>
  </si>
  <si>
    <t>Disconnections (Site Visit)</t>
  </si>
  <si>
    <t>Maximum labour rate - includes on-cost and overhead</t>
  </si>
  <si>
    <t>Endeavour Energy</t>
  </si>
  <si>
    <t>2016-17 Ancillary Network Services Price Listing</t>
  </si>
  <si>
    <t xml:space="preserve">Agree to </t>
  </si>
  <si>
    <t>Agree to Published Price List (2015/16)</t>
  </si>
  <si>
    <t>(2016/17)</t>
  </si>
  <si>
    <t>2014–15</t>
  </si>
  <si>
    <t>2014/15 Excluding GST</t>
  </si>
  <si>
    <t>Actuals</t>
  </si>
  <si>
    <t>(2017/18)</t>
  </si>
  <si>
    <t>2017-18 Network Pricing Proposal (March 2017)</t>
  </si>
  <si>
    <t>(2018/19)</t>
  </si>
  <si>
    <t>Published</t>
  </si>
  <si>
    <t>Price List</t>
  </si>
  <si>
    <t>Agree to Original Ordering in "ANS Price List" Calculation Worksheet</t>
  </si>
  <si>
    <t>Indicative</t>
  </si>
  <si>
    <t>Indicative 2018-19 Ancillary Network Services Price Listing</t>
  </si>
  <si>
    <t>Proposed 2017-18 Ancillary Network Services Price Listing</t>
  </si>
  <si>
    <t>GST free</t>
  </si>
  <si>
    <t>Proposed</t>
  </si>
  <si>
    <t>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</si>
</sst>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$&quot;#,##0.00"/>
    <numFmt numFmtId="165" formatCode="#,##0\ ;\(#,##0\);\-\ "/>
    <numFmt numFmtId="166" formatCode="#,##0.00\ ;\(#,##0.00\);\-\ 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[$-C09]dd\-mmm\-yy;@"/>
    <numFmt numFmtId="170" formatCode="0.0%"/>
    <numFmt numFmtId="171" formatCode="&quot;$&quot;#,##0.000"/>
    <numFmt numFmtId="172" formatCode="#,##0.000"/>
  </numFmts>
  <fonts count="21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8"/>
      <color theme="1"/>
      <name val="Arial"/>
      <family val="2"/>
    </font>
    <font>
      <b/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5868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9" fontId="7" fillId="0" borderId="0" applyFont="0" applyFill="0" applyBorder="0" applyAlignment="0" applyProtection="0"/>
    <xf numFmtId="0" fontId="9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4" fillId="0" borderId="0"/>
    <xf numFmtId="0" fontId="7" fillId="0" borderId="0"/>
    <xf numFmtId="0" fontId="9" fillId="0" borderId="0"/>
    <xf numFmtId="0" fontId="4" fillId="0" borderId="0"/>
    <xf numFmtId="0" fontId="9" fillId="0" borderId="0"/>
    <xf numFmtId="169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1" fillId="2" borderId="1" applyNumberFormat="0" applyFont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28">
    <xf numFmtId="0" fontId="0" fillId="0" borderId="0" xfId="0"/>
    <xf numFmtId="0" fontId="8" fillId="3" borderId="0" xfId="0" applyFont="1" applyFill="1" applyAlignment="1">
      <alignment horizontal="left"/>
    </xf>
    <xf numFmtId="164" fontId="4" fillId="3" borderId="0" xfId="0" applyNumberFormat="1" applyFont="1" applyFill="1" applyBorder="1" applyAlignment="1">
      <alignment horizontal="center"/>
    </xf>
    <xf numFmtId="0" fontId="4" fillId="3" borderId="0" xfId="0" applyFont="1" applyFill="1"/>
    <xf numFmtId="165" fontId="4" fillId="3" borderId="0" xfId="0" applyNumberFormat="1" applyFont="1" applyFill="1"/>
    <xf numFmtId="166" fontId="4" fillId="3" borderId="0" xfId="0" applyNumberFormat="1" applyFont="1" applyFill="1"/>
    <xf numFmtId="0" fontId="4" fillId="3" borderId="0" xfId="0" applyFont="1" applyFill="1" applyAlignment="1">
      <alignment horizontal="center"/>
    </xf>
    <xf numFmtId="0" fontId="6" fillId="5" borderId="2" xfId="2" applyFont="1" applyFill="1" applyBorder="1" applyAlignment="1">
      <alignment horizontal="left"/>
    </xf>
    <xf numFmtId="0" fontId="4" fillId="3" borderId="0" xfId="0" applyFont="1" applyFill="1" applyAlignment="1">
      <alignment wrapText="1"/>
    </xf>
    <xf numFmtId="164" fontId="6" fillId="5" borderId="2" xfId="0" quotePrefix="1" applyNumberFormat="1" applyFont="1" applyFill="1" applyBorder="1" applyAlignment="1">
      <alignment horizontal="center" wrapText="1"/>
    </xf>
    <xf numFmtId="164" fontId="4" fillId="3" borderId="6" xfId="0" applyNumberFormat="1" applyFont="1" applyFill="1" applyBorder="1" applyAlignment="1">
      <alignment horizontal="left"/>
    </xf>
    <xf numFmtId="164" fontId="4" fillId="3" borderId="7" xfId="0" applyNumberFormat="1" applyFont="1" applyFill="1" applyBorder="1" applyAlignment="1">
      <alignment horizontal="center"/>
    </xf>
    <xf numFmtId="165" fontId="4" fillId="3" borderId="7" xfId="0" applyNumberFormat="1" applyFont="1" applyFill="1" applyBorder="1" applyAlignment="1">
      <alignment horizontal="center"/>
    </xf>
    <xf numFmtId="10" fontId="4" fillId="3" borderId="0" xfId="1" applyNumberFormat="1" applyFont="1" applyFill="1"/>
    <xf numFmtId="164" fontId="4" fillId="3" borderId="7" xfId="0" applyNumberFormat="1" applyFont="1" applyFill="1" applyBorder="1" applyAlignment="1">
      <alignment horizontal="left"/>
    </xf>
    <xf numFmtId="164" fontId="4" fillId="3" borderId="8" xfId="0" applyNumberFormat="1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/>
    <xf numFmtId="164" fontId="6" fillId="5" borderId="2" xfId="0" applyNumberFormat="1" applyFont="1" applyFill="1" applyBorder="1" applyAlignment="1">
      <alignment horizontal="center" wrapText="1"/>
    </xf>
    <xf numFmtId="164" fontId="4" fillId="3" borderId="6" xfId="0" applyNumberFormat="1" applyFont="1" applyFill="1" applyBorder="1" applyAlignment="1">
      <alignment horizontal="center"/>
    </xf>
    <xf numFmtId="165" fontId="4" fillId="3" borderId="6" xfId="0" applyNumberFormat="1" applyFont="1" applyFill="1" applyBorder="1" applyAlignment="1">
      <alignment horizontal="center"/>
    </xf>
    <xf numFmtId="165" fontId="4" fillId="3" borderId="11" xfId="0" applyNumberFormat="1" applyFont="1" applyFill="1" applyBorder="1" applyAlignment="1">
      <alignment horizontal="center"/>
    </xf>
    <xf numFmtId="165" fontId="4" fillId="3" borderId="13" xfId="0" applyNumberFormat="1" applyFont="1" applyFill="1" applyBorder="1" applyAlignment="1">
      <alignment horizontal="center"/>
    </xf>
    <xf numFmtId="165" fontId="4" fillId="3" borderId="8" xfId="0" applyNumberFormat="1" applyFont="1" applyFill="1" applyBorder="1"/>
    <xf numFmtId="165" fontId="4" fillId="3" borderId="14" xfId="0" applyNumberFormat="1" applyFont="1" applyFill="1" applyBorder="1"/>
    <xf numFmtId="164" fontId="4" fillId="3" borderId="8" xfId="0" applyNumberFormat="1" applyFont="1" applyFill="1" applyBorder="1"/>
    <xf numFmtId="0" fontId="6" fillId="3" borderId="0" xfId="0" applyFont="1" applyFill="1" applyBorder="1" applyAlignment="1">
      <alignment horizontal="center" vertical="center" wrapText="1"/>
    </xf>
    <xf numFmtId="164" fontId="4" fillId="3" borderId="15" xfId="0" applyNumberFormat="1" applyFont="1" applyFill="1" applyBorder="1" applyAlignment="1">
      <alignment horizontal="center"/>
    </xf>
    <xf numFmtId="165" fontId="4" fillId="3" borderId="0" xfId="0" applyNumberFormat="1" applyFont="1" applyFill="1" applyAlignment="1">
      <alignment horizontal="center"/>
    </xf>
    <xf numFmtId="164" fontId="4" fillId="3" borderId="10" xfId="0" applyNumberFormat="1" applyFont="1" applyFill="1" applyBorder="1" applyAlignment="1">
      <alignment horizontal="left"/>
    </xf>
    <xf numFmtId="164" fontId="4" fillId="3" borderId="12" xfId="0" applyNumberFormat="1" applyFont="1" applyFill="1" applyBorder="1" applyAlignment="1">
      <alignment horizontal="left"/>
    </xf>
    <xf numFmtId="0" fontId="4" fillId="3" borderId="7" xfId="0" applyFont="1" applyFill="1" applyBorder="1"/>
    <xf numFmtId="0" fontId="4" fillId="3" borderId="8" xfId="0" applyFont="1" applyFill="1" applyBorder="1"/>
    <xf numFmtId="0" fontId="4" fillId="3" borderId="12" xfId="0" applyFont="1" applyFill="1" applyBorder="1"/>
    <xf numFmtId="165" fontId="4" fillId="3" borderId="7" xfId="0" applyNumberFormat="1" applyFont="1" applyFill="1" applyBorder="1" applyAlignment="1">
      <alignment horizontal="center" vertical="center"/>
    </xf>
    <xf numFmtId="165" fontId="4" fillId="3" borderId="7" xfId="0" applyNumberFormat="1" applyFont="1" applyFill="1" applyBorder="1" applyAlignment="1">
      <alignment horizontal="right"/>
    </xf>
    <xf numFmtId="164" fontId="4" fillId="3" borderId="7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left" vertical="center"/>
    </xf>
    <xf numFmtId="164" fontId="4" fillId="3" borderId="2" xfId="0" applyNumberFormat="1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center" vertical="center"/>
    </xf>
    <xf numFmtId="164" fontId="4" fillId="3" borderId="15" xfId="0" applyNumberFormat="1" applyFont="1" applyFill="1" applyBorder="1" applyAlignment="1">
      <alignment horizontal="left"/>
    </xf>
    <xf numFmtId="165" fontId="4" fillId="3" borderId="8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center"/>
    </xf>
    <xf numFmtId="164" fontId="4" fillId="3" borderId="13" xfId="0" applyNumberFormat="1" applyFont="1" applyFill="1" applyBorder="1" applyAlignment="1">
      <alignment horizontal="center"/>
    </xf>
    <xf numFmtId="166" fontId="4" fillId="3" borderId="8" xfId="0" applyNumberFormat="1" applyFont="1" applyFill="1" applyBorder="1" applyAlignment="1">
      <alignment horizontal="right"/>
    </xf>
    <xf numFmtId="165" fontId="4" fillId="3" borderId="14" xfId="0" applyNumberFormat="1" applyFont="1" applyFill="1" applyBorder="1" applyAlignment="1">
      <alignment horizontal="right"/>
    </xf>
    <xf numFmtId="164" fontId="4" fillId="3" borderId="0" xfId="0" applyNumberFormat="1" applyFont="1" applyFill="1" applyBorder="1"/>
    <xf numFmtId="165" fontId="4" fillId="3" borderId="0" xfId="0" applyNumberFormat="1" applyFont="1" applyFill="1" applyBorder="1"/>
    <xf numFmtId="164" fontId="4" fillId="3" borderId="3" xfId="0" applyNumberFormat="1" applyFont="1" applyFill="1" applyBorder="1" applyAlignment="1">
      <alignment horizontal="left"/>
    </xf>
    <xf numFmtId="164" fontId="4" fillId="3" borderId="2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left"/>
    </xf>
    <xf numFmtId="164" fontId="4" fillId="3" borderId="0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2" fillId="3" borderId="0" xfId="0" applyFont="1" applyFill="1"/>
    <xf numFmtId="0" fontId="0" fillId="3" borderId="0" xfId="0" applyFill="1"/>
    <xf numFmtId="0" fontId="6" fillId="5" borderId="2" xfId="0" applyFont="1" applyFill="1" applyBorder="1"/>
    <xf numFmtId="0" fontId="4" fillId="3" borderId="2" xfId="0" applyFont="1" applyFill="1" applyBorder="1"/>
    <xf numFmtId="170" fontId="4" fillId="3" borderId="2" xfId="1" applyNumberFormat="1" applyFont="1" applyFill="1" applyBorder="1" applyAlignment="1">
      <alignment horizontal="center" vertical="center"/>
    </xf>
    <xf numFmtId="10" fontId="4" fillId="3" borderId="2" xfId="1" applyNumberFormat="1" applyFont="1" applyFill="1" applyBorder="1" applyAlignment="1">
      <alignment horizontal="center" vertical="center"/>
    </xf>
    <xf numFmtId="0" fontId="10" fillId="3" borderId="0" xfId="0" applyFont="1" applyFill="1"/>
    <xf numFmtId="0" fontId="4" fillId="3" borderId="2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left"/>
    </xf>
    <xf numFmtId="0" fontId="13" fillId="3" borderId="0" xfId="0" quotePrefix="1" applyFont="1" applyFill="1" applyAlignment="1">
      <alignment horizontal="left"/>
    </xf>
    <xf numFmtId="0" fontId="6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6" fillId="3" borderId="0" xfId="0" applyFont="1" applyFill="1" applyAlignment="1">
      <alignment horizontal="center"/>
    </xf>
    <xf numFmtId="0" fontId="6" fillId="5" borderId="2" xfId="2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165" fontId="6" fillId="5" borderId="5" xfId="0" quotePrefix="1" applyNumberFormat="1" applyFont="1" applyFill="1" applyBorder="1" applyAlignment="1">
      <alignment horizontal="center"/>
    </xf>
    <xf numFmtId="0" fontId="6" fillId="5" borderId="2" xfId="0" quotePrefix="1" applyFont="1" applyFill="1" applyBorder="1" applyAlignment="1">
      <alignment horizontal="center"/>
    </xf>
    <xf numFmtId="10" fontId="4" fillId="3" borderId="2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vertical="center" wrapText="1"/>
    </xf>
    <xf numFmtId="0" fontId="14" fillId="6" borderId="0" xfId="0" applyFont="1" applyFill="1"/>
    <xf numFmtId="0" fontId="15" fillId="6" borderId="0" xfId="0" applyFont="1" applyFill="1"/>
    <xf numFmtId="0" fontId="5" fillId="7" borderId="0" xfId="0" applyFont="1" applyFill="1"/>
    <xf numFmtId="0" fontId="16" fillId="7" borderId="0" xfId="0" applyFont="1" applyFill="1"/>
    <xf numFmtId="170" fontId="16" fillId="7" borderId="0" xfId="1" applyNumberFormat="1" applyFont="1" applyFill="1" applyAlignment="1">
      <alignment horizontal="center"/>
    </xf>
    <xf numFmtId="10" fontId="4" fillId="8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left"/>
    </xf>
    <xf numFmtId="0" fontId="6" fillId="5" borderId="3" xfId="2" applyFont="1" applyFill="1" applyBorder="1" applyAlignment="1">
      <alignment horizontal="left"/>
    </xf>
    <xf numFmtId="164" fontId="6" fillId="5" borderId="4" xfId="0" applyNumberFormat="1" applyFont="1" applyFill="1" applyBorder="1" applyAlignment="1">
      <alignment horizontal="center" wrapText="1"/>
    </xf>
    <xf numFmtId="164" fontId="6" fillId="5" borderId="5" xfId="0" applyNumberFormat="1" applyFont="1" applyFill="1" applyBorder="1" applyAlignment="1">
      <alignment horizontal="right"/>
    </xf>
    <xf numFmtId="164" fontId="3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/>
    </xf>
    <xf numFmtId="164" fontId="4" fillId="3" borderId="0" xfId="0" applyNumberFormat="1" applyFont="1" applyFill="1" applyAlignment="1">
      <alignment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164" fontId="4" fillId="3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4" fontId="3" fillId="3" borderId="0" xfId="0" applyNumberFormat="1" applyFont="1" applyFill="1" applyAlignment="1">
      <alignment vertical="center"/>
    </xf>
    <xf numFmtId="0" fontId="2" fillId="3" borderId="0" xfId="0" applyFont="1" applyFill="1"/>
    <xf numFmtId="164" fontId="2" fillId="3" borderId="0" xfId="0" applyNumberFormat="1" applyFont="1" applyFill="1" applyBorder="1" applyAlignment="1">
      <alignment horizontal="center"/>
    </xf>
    <xf numFmtId="164" fontId="2" fillId="3" borderId="0" xfId="0" applyNumberFormat="1" applyFont="1" applyFill="1"/>
    <xf numFmtId="166" fontId="2" fillId="3" borderId="0" xfId="0" applyNumberFormat="1" applyFont="1" applyFill="1"/>
    <xf numFmtId="0" fontId="2" fillId="3" borderId="0" xfId="0" applyFont="1" applyFill="1" applyAlignment="1">
      <alignment wrapText="1"/>
    </xf>
    <xf numFmtId="166" fontId="2" fillId="3" borderId="0" xfId="0" applyNumberFormat="1" applyFont="1" applyFill="1" applyAlignment="1">
      <alignment wrapText="1"/>
    </xf>
    <xf numFmtId="164" fontId="2" fillId="3" borderId="6" xfId="0" applyNumberFormat="1" applyFont="1" applyFill="1" applyBorder="1" applyAlignment="1">
      <alignment horizontal="left"/>
    </xf>
    <xf numFmtId="165" fontId="2" fillId="3" borderId="7" xfId="0" applyNumberFormat="1" applyFont="1" applyFill="1" applyBorder="1" applyAlignment="1">
      <alignment horizontal="center"/>
    </xf>
    <xf numFmtId="10" fontId="2" fillId="3" borderId="0" xfId="1" applyNumberFormat="1" applyFont="1" applyFill="1"/>
    <xf numFmtId="166" fontId="2" fillId="3" borderId="0" xfId="1" applyNumberFormat="1" applyFont="1" applyFill="1"/>
    <xf numFmtId="164" fontId="2" fillId="3" borderId="7" xfId="0" applyNumberFormat="1" applyFont="1" applyFill="1" applyBorder="1" applyAlignment="1">
      <alignment horizontal="left"/>
    </xf>
    <xf numFmtId="164" fontId="2" fillId="3" borderId="8" xfId="0" applyNumberFormat="1" applyFont="1" applyFill="1" applyBorder="1" applyAlignment="1">
      <alignment horizontal="center"/>
    </xf>
    <xf numFmtId="165" fontId="2" fillId="3" borderId="8" xfId="0" applyNumberFormat="1" applyFont="1" applyFill="1" applyBorder="1" applyAlignment="1">
      <alignment horizontal="center"/>
    </xf>
    <xf numFmtId="165" fontId="2" fillId="3" borderId="0" xfId="0" applyNumberFormat="1" applyFont="1" applyFill="1"/>
    <xf numFmtId="0" fontId="2" fillId="3" borderId="0" xfId="0" applyFont="1" applyFill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165" fontId="2" fillId="3" borderId="11" xfId="0" applyNumberFormat="1" applyFont="1" applyFill="1" applyBorder="1" applyAlignment="1">
      <alignment horizontal="center"/>
    </xf>
    <xf numFmtId="165" fontId="2" fillId="3" borderId="13" xfId="0" applyNumberFormat="1" applyFont="1" applyFill="1" applyBorder="1" applyAlignment="1">
      <alignment horizontal="center"/>
    </xf>
    <xf numFmtId="165" fontId="2" fillId="3" borderId="8" xfId="0" applyNumberFormat="1" applyFont="1" applyFill="1" applyBorder="1"/>
    <xf numFmtId="165" fontId="2" fillId="3" borderId="14" xfId="0" applyNumberFormat="1" applyFont="1" applyFill="1" applyBorder="1"/>
    <xf numFmtId="164" fontId="2" fillId="3" borderId="8" xfId="0" applyNumberFormat="1" applyFont="1" applyFill="1" applyBorder="1"/>
    <xf numFmtId="164" fontId="2" fillId="3" borderId="15" xfId="0" applyNumberFormat="1" applyFont="1" applyFill="1" applyBorder="1" applyAlignment="1">
      <alignment horizontal="center"/>
    </xf>
    <xf numFmtId="165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10" xfId="0" applyNumberFormat="1" applyFont="1" applyFill="1" applyBorder="1" applyAlignment="1">
      <alignment horizontal="left"/>
    </xf>
    <xf numFmtId="164" fontId="2" fillId="3" borderId="12" xfId="0" applyNumberFormat="1" applyFont="1" applyFill="1" applyBorder="1" applyAlignment="1">
      <alignment horizontal="left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12" xfId="0" applyFont="1" applyFill="1" applyBorder="1"/>
    <xf numFmtId="165" fontId="2" fillId="3" borderId="7" xfId="0" applyNumberFormat="1" applyFont="1" applyFill="1" applyBorder="1" applyAlignment="1">
      <alignment horizontal="right"/>
    </xf>
    <xf numFmtId="164" fontId="2" fillId="3" borderId="7" xfId="0" applyNumberFormat="1" applyFont="1" applyFill="1" applyBorder="1" applyAlignment="1">
      <alignment horizontal="right"/>
    </xf>
    <xf numFmtId="164" fontId="2" fillId="3" borderId="2" xfId="0" applyNumberFormat="1" applyFont="1" applyFill="1" applyBorder="1" applyAlignment="1">
      <alignment horizontal="left" vertical="center"/>
    </xf>
    <xf numFmtId="165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5" fontId="2" fillId="3" borderId="7" xfId="0" applyNumberFormat="1" applyFont="1" applyFill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/>
    </xf>
    <xf numFmtId="164" fontId="2" fillId="3" borderId="15" xfId="0" applyNumberFormat="1" applyFont="1" applyFill="1" applyBorder="1" applyAlignment="1">
      <alignment horizontal="left"/>
    </xf>
    <xf numFmtId="165" fontId="2" fillId="3" borderId="8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166" fontId="2" fillId="3" borderId="8" xfId="0" applyNumberFormat="1" applyFont="1" applyFill="1" applyBorder="1" applyAlignment="1">
      <alignment horizontal="right"/>
    </xf>
    <xf numFmtId="165" fontId="2" fillId="3" borderId="14" xfId="0" applyNumberFormat="1" applyFont="1" applyFill="1" applyBorder="1" applyAlignment="1">
      <alignment horizontal="right"/>
    </xf>
    <xf numFmtId="164" fontId="2" fillId="3" borderId="8" xfId="0" applyNumberFormat="1" applyFont="1" applyFill="1" applyBorder="1" applyAlignment="1">
      <alignment horizontal="right"/>
    </xf>
    <xf numFmtId="164" fontId="2" fillId="3" borderId="0" xfId="0" applyNumberFormat="1" applyFont="1" applyFill="1" applyBorder="1"/>
    <xf numFmtId="164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horizontal="left"/>
    </xf>
    <xf numFmtId="164" fontId="2" fillId="3" borderId="5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left"/>
    </xf>
    <xf numFmtId="164" fontId="2" fillId="3" borderId="0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165" fontId="2" fillId="3" borderId="0" xfId="0" applyNumberFormat="1" applyFont="1" applyFill="1" applyBorder="1"/>
    <xf numFmtId="0" fontId="2" fillId="3" borderId="0" xfId="0" applyFont="1" applyFill="1" applyBorder="1"/>
    <xf numFmtId="49" fontId="18" fillId="4" borderId="0" xfId="0" applyNumberFormat="1" applyFont="1" applyFill="1" applyAlignment="1">
      <alignment horizontal="right" vertical="center"/>
    </xf>
    <xf numFmtId="0" fontId="18" fillId="4" borderId="0" xfId="0" applyFont="1" applyFill="1" applyAlignment="1">
      <alignment horizontal="right" vertical="center" wrapText="1"/>
    </xf>
    <xf numFmtId="164" fontId="5" fillId="4" borderId="2" xfId="0" quotePrefix="1" applyNumberFormat="1" applyFont="1" applyFill="1" applyBorder="1" applyAlignment="1">
      <alignment horizontal="center" vertical="center" wrapText="1"/>
    </xf>
    <xf numFmtId="164" fontId="2" fillId="9" borderId="7" xfId="0" applyNumberFormat="1" applyFont="1" applyFill="1" applyBorder="1" applyAlignment="1">
      <alignment horizontal="center" vertical="center"/>
    </xf>
    <xf numFmtId="164" fontId="4" fillId="9" borderId="7" xfId="0" applyNumberFormat="1" applyFont="1" applyFill="1" applyBorder="1" applyAlignment="1">
      <alignment horizontal="center" vertical="center"/>
    </xf>
    <xf numFmtId="164" fontId="4" fillId="10" borderId="7" xfId="0" applyNumberFormat="1" applyFont="1" applyFill="1" applyBorder="1" applyAlignment="1">
      <alignment horizontal="center" vertical="center"/>
    </xf>
    <xf numFmtId="164" fontId="4" fillId="10" borderId="8" xfId="0" applyNumberFormat="1" applyFont="1" applyFill="1" applyBorder="1" applyAlignment="1">
      <alignment horizontal="center" vertical="center"/>
    </xf>
    <xf numFmtId="164" fontId="2" fillId="10" borderId="7" xfId="0" applyNumberFormat="1" applyFont="1" applyFill="1" applyBorder="1" applyAlignment="1">
      <alignment horizontal="center" vertical="center"/>
    </xf>
    <xf numFmtId="164" fontId="4" fillId="10" borderId="8" xfId="0" applyNumberFormat="1" applyFont="1" applyFill="1" applyBorder="1" applyAlignment="1">
      <alignment vertical="center"/>
    </xf>
    <xf numFmtId="164" fontId="4" fillId="9" borderId="8" xfId="0" applyNumberFormat="1" applyFont="1" applyFill="1" applyBorder="1" applyAlignment="1">
      <alignment vertical="center"/>
    </xf>
    <xf numFmtId="164" fontId="4" fillId="11" borderId="6" xfId="0" applyNumberFormat="1" applyFont="1" applyFill="1" applyBorder="1" applyAlignment="1">
      <alignment horizontal="center" vertical="center"/>
    </xf>
    <xf numFmtId="164" fontId="4" fillId="9" borderId="7" xfId="0" applyNumberFormat="1" applyFont="1" applyFill="1" applyBorder="1" applyAlignment="1">
      <alignment horizontal="right" vertical="center"/>
    </xf>
    <xf numFmtId="164" fontId="4" fillId="9" borderId="2" xfId="0" applyNumberFormat="1" applyFont="1" applyFill="1" applyBorder="1" applyAlignment="1">
      <alignment horizontal="left" vertical="center"/>
    </xf>
    <xf numFmtId="165" fontId="4" fillId="9" borderId="2" xfId="0" applyNumberFormat="1" applyFont="1" applyFill="1" applyBorder="1" applyAlignment="1">
      <alignment horizontal="center" vertical="center"/>
    </xf>
    <xf numFmtId="164" fontId="4" fillId="9" borderId="2" xfId="0" applyNumberFormat="1" applyFont="1" applyFill="1" applyBorder="1" applyAlignment="1">
      <alignment horizontal="center" vertical="center"/>
    </xf>
    <xf numFmtId="165" fontId="4" fillId="10" borderId="7" xfId="0" applyNumberFormat="1" applyFont="1" applyFill="1" applyBorder="1" applyAlignment="1">
      <alignment horizontal="center" vertical="center"/>
    </xf>
    <xf numFmtId="165" fontId="4" fillId="9" borderId="7" xfId="0" applyNumberFormat="1" applyFont="1" applyFill="1" applyBorder="1" applyAlignment="1">
      <alignment horizontal="center" vertical="center"/>
    </xf>
    <xf numFmtId="165" fontId="4" fillId="10" borderId="8" xfId="0" applyNumberFormat="1" applyFont="1" applyFill="1" applyBorder="1" applyAlignment="1">
      <alignment horizontal="center" vertical="center"/>
    </xf>
    <xf numFmtId="164" fontId="4" fillId="10" borderId="8" xfId="0" applyNumberFormat="1" applyFont="1" applyFill="1" applyBorder="1" applyAlignment="1">
      <alignment horizontal="right" vertical="center"/>
    </xf>
    <xf numFmtId="164" fontId="4" fillId="9" borderId="6" xfId="0" applyNumberFormat="1" applyFont="1" applyFill="1" applyBorder="1" applyAlignment="1">
      <alignment horizontal="center" vertical="center"/>
    </xf>
    <xf numFmtId="164" fontId="4" fillId="9" borderId="13" xfId="0" applyNumberFormat="1" applyFont="1" applyFill="1" applyBorder="1" applyAlignment="1">
      <alignment horizontal="center" vertical="center"/>
    </xf>
    <xf numFmtId="164" fontId="4" fillId="10" borderId="13" xfId="0" applyNumberFormat="1" applyFont="1" applyFill="1" applyBorder="1" applyAlignment="1">
      <alignment horizontal="center" vertical="center"/>
    </xf>
    <xf numFmtId="164" fontId="4" fillId="9" borderId="8" xfId="0" applyNumberFormat="1" applyFont="1" applyFill="1" applyBorder="1" applyAlignment="1">
      <alignment horizontal="center" vertical="center"/>
    </xf>
    <xf numFmtId="164" fontId="2" fillId="9" borderId="6" xfId="0" applyNumberFormat="1" applyFont="1" applyFill="1" applyBorder="1" applyAlignment="1">
      <alignment horizontal="center" vertical="center"/>
    </xf>
    <xf numFmtId="164" fontId="2" fillId="10" borderId="8" xfId="0" applyNumberFormat="1" applyFont="1" applyFill="1" applyBorder="1" applyAlignment="1">
      <alignment horizontal="center" vertical="center"/>
    </xf>
    <xf numFmtId="164" fontId="3" fillId="9" borderId="2" xfId="0" applyNumberFormat="1" applyFont="1" applyFill="1" applyBorder="1" applyAlignment="1">
      <alignment horizontal="left" vertical="center"/>
    </xf>
    <xf numFmtId="164" fontId="4" fillId="9" borderId="5" xfId="0" applyNumberFormat="1" applyFont="1" applyFill="1" applyBorder="1" applyAlignment="1">
      <alignment horizontal="center" vertical="center"/>
    </xf>
    <xf numFmtId="164" fontId="4" fillId="9" borderId="4" xfId="0" applyNumberFormat="1" applyFont="1" applyFill="1" applyBorder="1" applyAlignment="1">
      <alignment horizontal="left" vertical="center"/>
    </xf>
    <xf numFmtId="0" fontId="4" fillId="9" borderId="2" xfId="0" applyFont="1" applyFill="1" applyBorder="1" applyAlignment="1">
      <alignment vertical="center" wrapText="1"/>
    </xf>
    <xf numFmtId="0" fontId="4" fillId="10" borderId="2" xfId="0" applyFont="1" applyFill="1" applyBorder="1" applyAlignment="1">
      <alignment vertical="center" wrapText="1"/>
    </xf>
    <xf numFmtId="164" fontId="4" fillId="10" borderId="2" xfId="0" applyNumberFormat="1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vertical="center"/>
    </xf>
    <xf numFmtId="0" fontId="3" fillId="9" borderId="2" xfId="0" applyFont="1" applyFill="1" applyBorder="1" applyAlignment="1">
      <alignment vertical="center" wrapText="1"/>
    </xf>
    <xf numFmtId="0" fontId="4" fillId="9" borderId="2" xfId="0" applyFont="1" applyFill="1" applyBorder="1" applyAlignment="1">
      <alignment horizontal="left" vertical="center" wrapText="1"/>
    </xf>
    <xf numFmtId="0" fontId="4" fillId="9" borderId="6" xfId="0" applyFont="1" applyFill="1" applyBorder="1" applyAlignment="1">
      <alignment vertical="center" wrapText="1"/>
    </xf>
    <xf numFmtId="0" fontId="4" fillId="10" borderId="7" xfId="0" applyFont="1" applyFill="1" applyBorder="1" applyAlignment="1">
      <alignment vertical="center" wrapText="1"/>
    </xf>
    <xf numFmtId="0" fontId="4" fillId="9" borderId="7" xfId="0" applyFont="1" applyFill="1" applyBorder="1" applyAlignment="1">
      <alignment vertical="center" wrapText="1"/>
    </xf>
    <xf numFmtId="164" fontId="5" fillId="4" borderId="6" xfId="0" quotePrefix="1" applyNumberFormat="1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vertical="center" wrapText="1"/>
    </xf>
    <xf numFmtId="0" fontId="4" fillId="10" borderId="12" xfId="0" applyFont="1" applyFill="1" applyBorder="1" applyAlignment="1">
      <alignment vertical="center" wrapText="1"/>
    </xf>
    <xf numFmtId="0" fontId="4" fillId="9" borderId="12" xfId="0" applyFont="1" applyFill="1" applyBorder="1" applyAlignment="1">
      <alignment vertical="center" wrapText="1"/>
    </xf>
    <xf numFmtId="0" fontId="4" fillId="9" borderId="15" xfId="0" applyFont="1" applyFill="1" applyBorder="1" applyAlignment="1">
      <alignment vertical="center" wrapText="1"/>
    </xf>
    <xf numFmtId="0" fontId="4" fillId="9" borderId="0" xfId="0" applyFont="1" applyFill="1" applyBorder="1" applyAlignment="1">
      <alignment horizontal="left" vertical="center" wrapText="1"/>
    </xf>
    <xf numFmtId="0" fontId="4" fillId="10" borderId="0" xfId="0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left" vertical="center" wrapText="1"/>
    </xf>
    <xf numFmtId="164" fontId="4" fillId="9" borderId="11" xfId="0" applyNumberFormat="1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left" vertical="center" wrapText="1"/>
    </xf>
    <xf numFmtId="164" fontId="4" fillId="9" borderId="14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vertical="center" wrapText="1"/>
    </xf>
    <xf numFmtId="0" fontId="5" fillId="4" borderId="2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left" vertical="center"/>
    </xf>
    <xf numFmtId="164" fontId="5" fillId="4" borderId="2" xfId="0" applyNumberFormat="1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165" fontId="4" fillId="3" borderId="0" xfId="0" applyNumberFormat="1" applyFont="1" applyFill="1" applyAlignment="1">
      <alignment horizontal="center" vertical="center"/>
    </xf>
    <xf numFmtId="165" fontId="4" fillId="12" borderId="0" xfId="0" applyNumberFormat="1" applyFont="1" applyFill="1" applyAlignment="1">
      <alignment horizontal="center" vertical="center"/>
    </xf>
    <xf numFmtId="165" fontId="4" fillId="13" borderId="0" xfId="0" applyNumberFormat="1" applyFont="1" applyFill="1" applyAlignment="1">
      <alignment horizontal="center" vertical="center"/>
    </xf>
    <xf numFmtId="165" fontId="4" fillId="10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8" fillId="3" borderId="0" xfId="0" applyFont="1" applyFill="1"/>
    <xf numFmtId="16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164" fontId="1" fillId="3" borderId="0" xfId="0" applyNumberFormat="1" applyFont="1" applyFill="1" applyAlignment="1">
      <alignment horizontal="right" vertical="center" indent="1"/>
    </xf>
    <xf numFmtId="171" fontId="1" fillId="3" borderId="0" xfId="0" applyNumberFormat="1" applyFont="1" applyFill="1" applyAlignment="1">
      <alignment horizontal="right" vertical="center" indent="1"/>
    </xf>
    <xf numFmtId="0" fontId="0" fillId="3" borderId="0" xfId="0" applyFill="1" applyAlignment="1">
      <alignment vertical="center"/>
    </xf>
    <xf numFmtId="0" fontId="19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172" fontId="18" fillId="14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164" fontId="1" fillId="3" borderId="2" xfId="0" applyNumberFormat="1" applyFont="1" applyFill="1" applyBorder="1" applyAlignment="1">
      <alignment horizontal="left" vertical="center"/>
    </xf>
    <xf numFmtId="164" fontId="1" fillId="3" borderId="2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right" vertical="center" indent="1"/>
    </xf>
    <xf numFmtId="171" fontId="1" fillId="3" borderId="2" xfId="0" applyNumberFormat="1" applyFont="1" applyFill="1" applyBorder="1" applyAlignment="1">
      <alignment horizontal="right" vertical="center" indent="1"/>
    </xf>
    <xf numFmtId="165" fontId="1" fillId="3" borderId="0" xfId="0" applyNumberFormat="1" applyFont="1" applyFill="1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164" fontId="1" fillId="3" borderId="0" xfId="0" applyNumberFormat="1" applyFont="1" applyFill="1" applyBorder="1" applyAlignment="1">
      <alignment horizontal="right" vertical="center" indent="1"/>
    </xf>
    <xf numFmtId="171" fontId="1" fillId="3" borderId="0" xfId="0" applyNumberFormat="1" applyFont="1" applyFill="1" applyBorder="1" applyAlignment="1">
      <alignment horizontal="right" vertical="center" inden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164" fontId="1" fillId="3" borderId="0" xfId="0" applyNumberFormat="1" applyFont="1" applyFill="1" applyAlignment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/>
    </xf>
    <xf numFmtId="164" fontId="1" fillId="3" borderId="6" xfId="0" applyNumberFormat="1" applyFont="1" applyFill="1" applyBorder="1" applyAlignment="1">
      <alignment horizontal="left" vertical="center"/>
    </xf>
    <xf numFmtId="165" fontId="1" fillId="3" borderId="7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 indent="1"/>
    </xf>
    <xf numFmtId="171" fontId="1" fillId="3" borderId="7" xfId="0" applyNumberFormat="1" applyFont="1" applyFill="1" applyBorder="1" applyAlignment="1">
      <alignment horizontal="right" vertical="center" indent="1"/>
    </xf>
    <xf numFmtId="164" fontId="1" fillId="3" borderId="7" xfId="0" applyNumberFormat="1" applyFont="1" applyFill="1" applyBorder="1" applyAlignment="1">
      <alignment horizontal="left" vertical="center"/>
    </xf>
    <xf numFmtId="164" fontId="1" fillId="3" borderId="8" xfId="0" applyNumberFormat="1" applyFont="1" applyFill="1" applyBorder="1" applyAlignment="1">
      <alignment horizontal="center" vertical="center"/>
    </xf>
    <xf numFmtId="165" fontId="1" fillId="3" borderId="8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right" vertical="center" indent="1"/>
    </xf>
    <xf numFmtId="171" fontId="1" fillId="3" borderId="8" xfId="0" applyNumberFormat="1" applyFont="1" applyFill="1" applyBorder="1" applyAlignment="1">
      <alignment horizontal="right" vertical="center" indent="1"/>
    </xf>
    <xf numFmtId="165" fontId="1" fillId="3" borderId="6" xfId="0" applyNumberFormat="1" applyFont="1" applyFill="1" applyBorder="1" applyAlignment="1">
      <alignment horizontal="center" vertical="center"/>
    </xf>
    <xf numFmtId="165" fontId="1" fillId="3" borderId="11" xfId="0" applyNumberFormat="1" applyFont="1" applyFill="1" applyBorder="1" applyAlignment="1">
      <alignment horizontal="center" vertical="center"/>
    </xf>
    <xf numFmtId="165" fontId="1" fillId="3" borderId="13" xfId="0" applyNumberFormat="1" applyFont="1" applyFill="1" applyBorder="1" applyAlignment="1">
      <alignment horizontal="center" vertical="center"/>
    </xf>
    <xf numFmtId="165" fontId="1" fillId="3" borderId="8" xfId="0" applyNumberFormat="1" applyFont="1" applyFill="1" applyBorder="1" applyAlignment="1">
      <alignment vertical="center"/>
    </xf>
    <xf numFmtId="165" fontId="1" fillId="3" borderId="14" xfId="0" applyNumberFormat="1" applyFont="1" applyFill="1" applyBorder="1" applyAlignment="1">
      <alignment vertical="center"/>
    </xf>
    <xf numFmtId="164" fontId="1" fillId="3" borderId="15" xfId="0" applyNumberFormat="1" applyFont="1" applyFill="1" applyBorder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/>
    </xf>
    <xf numFmtId="164" fontId="1" fillId="3" borderId="10" xfId="0" applyNumberFormat="1" applyFont="1" applyFill="1" applyBorder="1" applyAlignment="1">
      <alignment horizontal="left" vertical="center"/>
    </xf>
    <xf numFmtId="164" fontId="1" fillId="3" borderId="12" xfId="0" applyNumberFormat="1" applyFont="1" applyFill="1" applyBorder="1" applyAlignment="1">
      <alignment horizontal="left"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165" fontId="1" fillId="3" borderId="7" xfId="0" applyNumberFormat="1" applyFont="1" applyFill="1" applyBorder="1" applyAlignment="1">
      <alignment horizontal="right" vertical="center"/>
    </xf>
    <xf numFmtId="165" fontId="1" fillId="3" borderId="2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/>
    </xf>
    <xf numFmtId="166" fontId="1" fillId="3" borderId="8" xfId="0" applyNumberFormat="1" applyFont="1" applyFill="1" applyBorder="1" applyAlignment="1">
      <alignment horizontal="right" vertical="center"/>
    </xf>
    <xf numFmtId="165" fontId="1" fillId="3" borderId="14" xfId="0" applyNumberFormat="1" applyFont="1" applyFill="1" applyBorder="1" applyAlignment="1">
      <alignment horizontal="right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vertical="center"/>
    </xf>
    <xf numFmtId="164" fontId="1" fillId="3" borderId="8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164" fontId="1" fillId="3" borderId="3" xfId="0" applyNumberFormat="1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3" borderId="4" xfId="0" applyNumberFormat="1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right" vertical="center" indent="1"/>
    </xf>
    <xf numFmtId="172" fontId="18" fillId="14" borderId="3" xfId="0" applyNumberFormat="1" applyFont="1" applyFill="1" applyBorder="1" applyAlignment="1">
      <alignment horizontal="right" vertical="center"/>
    </xf>
    <xf numFmtId="172" fontId="18" fillId="14" borderId="4" xfId="0" applyNumberFormat="1" applyFont="1" applyFill="1" applyBorder="1" applyAlignment="1">
      <alignment horizontal="right" vertical="center"/>
    </xf>
    <xf numFmtId="172" fontId="18" fillId="14" borderId="5" xfId="0" applyNumberFormat="1" applyFont="1" applyFill="1" applyBorder="1" applyAlignment="1">
      <alignment horizontal="right" vertical="center"/>
    </xf>
    <xf numFmtId="165" fontId="4" fillId="9" borderId="6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quotePrefix="1" applyFont="1" applyFill="1" applyAlignment="1">
      <alignment horizontal="left" vertical="center"/>
    </xf>
    <xf numFmtId="10" fontId="0" fillId="15" borderId="0" xfId="1" applyNumberFormat="1" applyFont="1" applyFill="1" applyAlignment="1">
      <alignment vertical="center"/>
    </xf>
    <xf numFmtId="10" fontId="0" fillId="10" borderId="0" xfId="1" applyNumberFormat="1" applyFont="1" applyFill="1" applyAlignment="1">
      <alignment vertical="center"/>
    </xf>
    <xf numFmtId="3" fontId="0" fillId="15" borderId="0" xfId="1" applyNumberFormat="1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165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horizontal="left" vertical="center"/>
    </xf>
    <xf numFmtId="164" fontId="4" fillId="9" borderId="6" xfId="0" applyNumberFormat="1" applyFont="1" applyFill="1" applyBorder="1" applyAlignment="1">
      <alignment horizontal="left" vertical="center"/>
    </xf>
    <xf numFmtId="164" fontId="4" fillId="10" borderId="7" xfId="0" applyNumberFormat="1" applyFont="1" applyFill="1" applyBorder="1" applyAlignment="1">
      <alignment horizontal="left" vertical="center"/>
    </xf>
    <xf numFmtId="164" fontId="4" fillId="9" borderId="7" xfId="0" applyNumberFormat="1" applyFont="1" applyFill="1" applyBorder="1" applyAlignment="1">
      <alignment horizontal="left" vertical="center"/>
    </xf>
    <xf numFmtId="165" fontId="4" fillId="9" borderId="11" xfId="0" applyNumberFormat="1" applyFont="1" applyFill="1" applyBorder="1" applyAlignment="1">
      <alignment horizontal="center" vertical="center"/>
    </xf>
    <xf numFmtId="165" fontId="4" fillId="10" borderId="13" xfId="0" applyNumberFormat="1" applyFont="1" applyFill="1" applyBorder="1" applyAlignment="1">
      <alignment horizontal="center" vertical="center"/>
    </xf>
    <xf numFmtId="165" fontId="4" fillId="9" borderId="13" xfId="0" applyNumberFormat="1" applyFont="1" applyFill="1" applyBorder="1" applyAlignment="1">
      <alignment horizontal="center" vertical="center"/>
    </xf>
    <xf numFmtId="165" fontId="4" fillId="10" borderId="8" xfId="0" applyNumberFormat="1" applyFont="1" applyFill="1" applyBorder="1" applyAlignment="1">
      <alignment vertical="center"/>
    </xf>
    <xf numFmtId="165" fontId="4" fillId="10" borderId="14" xfId="0" applyNumberFormat="1" applyFont="1" applyFill="1" applyBorder="1" applyAlignment="1">
      <alignment vertical="center"/>
    </xf>
    <xf numFmtId="165" fontId="4" fillId="9" borderId="8" xfId="0" applyNumberFormat="1" applyFont="1" applyFill="1" applyBorder="1" applyAlignment="1">
      <alignment vertical="center"/>
    </xf>
    <xf numFmtId="165" fontId="4" fillId="9" borderId="14" xfId="0" applyNumberFormat="1" applyFont="1" applyFill="1" applyBorder="1" applyAlignment="1">
      <alignment vertical="center"/>
    </xf>
    <xf numFmtId="164" fontId="4" fillId="10" borderId="6" xfId="0" applyNumberFormat="1" applyFont="1" applyFill="1" applyBorder="1" applyAlignment="1">
      <alignment horizontal="left" vertical="center"/>
    </xf>
    <xf numFmtId="164" fontId="4" fillId="9" borderId="15" xfId="0" applyNumberFormat="1" applyFont="1" applyFill="1" applyBorder="1" applyAlignment="1">
      <alignment horizontal="center" vertical="center"/>
    </xf>
    <xf numFmtId="164" fontId="4" fillId="9" borderId="10" xfId="0" applyNumberFormat="1" applyFont="1" applyFill="1" applyBorder="1" applyAlignment="1">
      <alignment horizontal="left" vertical="center"/>
    </xf>
    <xf numFmtId="164" fontId="4" fillId="10" borderId="12" xfId="0" applyNumberFormat="1" applyFont="1" applyFill="1" applyBorder="1" applyAlignment="1">
      <alignment horizontal="left" vertical="center"/>
    </xf>
    <xf numFmtId="164" fontId="4" fillId="9" borderId="12" xfId="0" applyNumberFormat="1" applyFont="1" applyFill="1" applyBorder="1" applyAlignment="1">
      <alignment horizontal="left" vertical="center"/>
    </xf>
    <xf numFmtId="164" fontId="4" fillId="10" borderId="15" xfId="0" applyNumberFormat="1" applyFont="1" applyFill="1" applyBorder="1" applyAlignment="1">
      <alignment horizontal="center" vertical="center"/>
    </xf>
    <xf numFmtId="0" fontId="4" fillId="9" borderId="7" xfId="0" applyFont="1" applyFill="1" applyBorder="1" applyAlignment="1">
      <alignment vertical="center"/>
    </xf>
    <xf numFmtId="0" fontId="4" fillId="10" borderId="7" xfId="0" applyFont="1" applyFill="1" applyBorder="1" applyAlignment="1">
      <alignment vertical="center"/>
    </xf>
    <xf numFmtId="0" fontId="4" fillId="10" borderId="8" xfId="0" applyFont="1" applyFill="1" applyBorder="1" applyAlignment="1">
      <alignment vertical="center"/>
    </xf>
    <xf numFmtId="165" fontId="4" fillId="9" borderId="7" xfId="0" applyNumberFormat="1" applyFont="1" applyFill="1" applyBorder="1" applyAlignment="1">
      <alignment horizontal="right" vertical="center"/>
    </xf>
    <xf numFmtId="0" fontId="4" fillId="9" borderId="6" xfId="0" applyFont="1" applyFill="1" applyBorder="1" applyAlignment="1">
      <alignment vertical="center"/>
    </xf>
    <xf numFmtId="166" fontId="4" fillId="10" borderId="8" xfId="0" applyNumberFormat="1" applyFont="1" applyFill="1" applyBorder="1" applyAlignment="1">
      <alignment horizontal="right" vertical="center"/>
    </xf>
    <xf numFmtId="165" fontId="4" fillId="10" borderId="14" xfId="0" applyNumberFormat="1" applyFont="1" applyFill="1" applyBorder="1" applyAlignment="1">
      <alignment horizontal="right" vertical="center"/>
    </xf>
    <xf numFmtId="0" fontId="5" fillId="11" borderId="6" xfId="0" applyFont="1" applyFill="1" applyBorder="1" applyAlignment="1">
      <alignment vertical="center" wrapText="1"/>
    </xf>
    <xf numFmtId="164" fontId="4" fillId="10" borderId="14" xfId="0" applyNumberFormat="1" applyFont="1" applyFill="1" applyBorder="1" applyAlignment="1">
      <alignment horizontal="center" vertical="center"/>
    </xf>
    <xf numFmtId="0" fontId="4" fillId="9" borderId="8" xfId="0" applyFont="1" applyFill="1" applyBorder="1" applyAlignment="1">
      <alignment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6" xfId="2" applyFont="1" applyFill="1" applyBorder="1" applyAlignment="1">
      <alignment horizontal="center" vertical="center"/>
    </xf>
    <xf numFmtId="0" fontId="5" fillId="4" borderId="10" xfId="2" applyFont="1" applyFill="1" applyBorder="1" applyAlignment="1">
      <alignment horizontal="left" vertical="center"/>
    </xf>
    <xf numFmtId="164" fontId="5" fillId="4" borderId="16" xfId="0" applyNumberFormat="1" applyFont="1" applyFill="1" applyBorder="1" applyAlignment="1">
      <alignment horizontal="center" vertical="center" wrapText="1"/>
    </xf>
    <xf numFmtId="164" fontId="5" fillId="4" borderId="11" xfId="0" applyNumberFormat="1" applyFont="1" applyFill="1" applyBorder="1" applyAlignment="1">
      <alignment horizontal="right" vertical="center"/>
    </xf>
    <xf numFmtId="3" fontId="0" fillId="10" borderId="0" xfId="1" applyNumberFormat="1" applyFont="1" applyFill="1" applyAlignment="1">
      <alignment vertical="center"/>
    </xf>
    <xf numFmtId="164" fontId="4" fillId="10" borderId="15" xfId="0" applyNumberFormat="1" applyFont="1" applyFill="1" applyBorder="1" applyAlignment="1">
      <alignment horizontal="left" vertical="center"/>
    </xf>
    <xf numFmtId="164" fontId="20" fillId="3" borderId="0" xfId="0" applyNumberFormat="1" applyFont="1" applyFill="1" applyAlignment="1">
      <alignment horizontal="center" vertical="center"/>
    </xf>
    <xf numFmtId="171" fontId="1" fillId="3" borderId="6" xfId="0" applyNumberFormat="1" applyFont="1" applyFill="1" applyBorder="1" applyAlignment="1">
      <alignment horizontal="right" vertical="center" indent="1"/>
    </xf>
    <xf numFmtId="165" fontId="2" fillId="3" borderId="0" xfId="0" applyNumberFormat="1" applyFont="1" applyFill="1" applyAlignment="1">
      <alignment vertical="center"/>
    </xf>
    <xf numFmtId="164" fontId="4" fillId="9" borderId="2" xfId="0" applyNumberFormat="1" applyFont="1" applyFill="1" applyBorder="1" applyAlignment="1">
      <alignment vertical="center"/>
    </xf>
    <xf numFmtId="164" fontId="18" fillId="14" borderId="2" xfId="0" applyNumberFormat="1" applyFont="1" applyFill="1" applyBorder="1" applyAlignment="1">
      <alignment horizontal="center" vertical="center" wrapText="1"/>
    </xf>
    <xf numFmtId="0" fontId="6" fillId="16" borderId="0" xfId="0" applyFont="1" applyFill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10" borderId="8" xfId="0" applyFont="1" applyFill="1" applyBorder="1" applyAlignment="1">
      <alignment horizontal="center" vertical="center" wrapText="1"/>
    </xf>
  </cellXfs>
  <cellStyles count="23">
    <cellStyle name="Comma 2" xfId="3"/>
    <cellStyle name="Comma 2 2" xfId="4"/>
    <cellStyle name="Comma 3" xfId="5"/>
    <cellStyle name="Comma 4" xfId="6"/>
    <cellStyle name="Comma 5" xfId="7"/>
    <cellStyle name="Currency 2" xfId="8"/>
    <cellStyle name="Normal" xfId="0" builtinId="0"/>
    <cellStyle name="Normal 10" xfId="9"/>
    <cellStyle name="Normal 2" xfId="2"/>
    <cellStyle name="Normal 2 2" xfId="10"/>
    <cellStyle name="Normal 2 2 2" xfId="11"/>
    <cellStyle name="Normal 3" xfId="12"/>
    <cellStyle name="Normal 4" xfId="13"/>
    <cellStyle name="Normal 5" xfId="14"/>
    <cellStyle name="Normal 6" xfId="15"/>
    <cellStyle name="Normal 6 2" xfId="16"/>
    <cellStyle name="Normal 7" xfId="17"/>
    <cellStyle name="Normal 8" xfId="18"/>
    <cellStyle name="Normal 9" xfId="19"/>
    <cellStyle name="Note 2" xfId="20"/>
    <cellStyle name="Percent" xfId="1" builtinId="5"/>
    <cellStyle name="Percent 2" xfId="21"/>
    <cellStyle name="Percent 3" xfId="22"/>
  </cellStyles>
  <dxfs count="10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5</xdr:row>
      <xdr:rowOff>190500</xdr:rowOff>
    </xdr:from>
    <xdr:to>
      <xdr:col>2</xdr:col>
      <xdr:colOff>196898</xdr:colOff>
      <xdr:row>20</xdr:row>
      <xdr:rowOff>109057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1321594"/>
          <a:ext cx="5971429" cy="38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83343</xdr:rowOff>
    </xdr:from>
    <xdr:to>
      <xdr:col>2</xdr:col>
      <xdr:colOff>589750</xdr:colOff>
      <xdr:row>35</xdr:row>
      <xdr:rowOff>125781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881562"/>
          <a:ext cx="6400000" cy="34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511969</xdr:colOff>
      <xdr:row>5</xdr:row>
      <xdr:rowOff>190499</xdr:rowOff>
    </xdr:from>
    <xdr:to>
      <xdr:col>12</xdr:col>
      <xdr:colOff>120672</xdr:colOff>
      <xdr:row>17</xdr:row>
      <xdr:rowOff>256773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31844" y="1321593"/>
          <a:ext cx="6180953" cy="3209524"/>
        </a:xfrm>
        <a:prstGeom prst="rect">
          <a:avLst/>
        </a:prstGeom>
      </xdr:spPr>
    </xdr:pic>
    <xdr:clientData/>
  </xdr:twoCellAnchor>
  <xdr:twoCellAnchor editAs="oneCell">
    <xdr:from>
      <xdr:col>3</xdr:col>
      <xdr:colOff>511969</xdr:colOff>
      <xdr:row>17</xdr:row>
      <xdr:rowOff>190498</xdr:rowOff>
    </xdr:from>
    <xdr:to>
      <xdr:col>12</xdr:col>
      <xdr:colOff>225434</xdr:colOff>
      <xdr:row>27</xdr:row>
      <xdr:rowOff>128287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31844" y="4464842"/>
          <a:ext cx="6285715" cy="23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119063</xdr:colOff>
      <xdr:row>36</xdr:row>
      <xdr:rowOff>47625</xdr:rowOff>
    </xdr:from>
    <xdr:to>
      <xdr:col>2</xdr:col>
      <xdr:colOff>423099</xdr:colOff>
      <xdr:row>43</xdr:row>
      <xdr:rowOff>92707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9063" y="8382000"/>
          <a:ext cx="6114286" cy="12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329406</xdr:colOff>
      <xdr:row>1</xdr:row>
      <xdr:rowOff>55563</xdr:rowOff>
    </xdr:from>
    <xdr:to>
      <xdr:col>6</xdr:col>
      <xdr:colOff>923026</xdr:colOff>
      <xdr:row>3</xdr:row>
      <xdr:rowOff>211773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4206" y="217488"/>
          <a:ext cx="2203345" cy="670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329406</xdr:colOff>
      <xdr:row>1</xdr:row>
      <xdr:rowOff>55563</xdr:rowOff>
    </xdr:from>
    <xdr:to>
      <xdr:col>6</xdr:col>
      <xdr:colOff>923026</xdr:colOff>
      <xdr:row>3</xdr:row>
      <xdr:rowOff>211773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4206" y="217488"/>
          <a:ext cx="2203345" cy="670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329406</xdr:colOff>
      <xdr:row>1</xdr:row>
      <xdr:rowOff>55563</xdr:rowOff>
    </xdr:from>
    <xdr:to>
      <xdr:col>6</xdr:col>
      <xdr:colOff>923026</xdr:colOff>
      <xdr:row>3</xdr:row>
      <xdr:rowOff>211773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4206" y="217488"/>
          <a:ext cx="2203345" cy="6705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329406</xdr:colOff>
      <xdr:row>1</xdr:row>
      <xdr:rowOff>55563</xdr:rowOff>
    </xdr:from>
    <xdr:to>
      <xdr:col>6</xdr:col>
      <xdr:colOff>923026</xdr:colOff>
      <xdr:row>3</xdr:row>
      <xdr:rowOff>211773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4206" y="217488"/>
          <a:ext cx="2203345" cy="670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Endeavour Colour Theme">
  <a:themeElements>
    <a:clrScheme name="EE Corp Colours">
      <a:dk1>
        <a:srgbClr val="5E6A71"/>
      </a:dk1>
      <a:lt1>
        <a:sysClr val="window" lastClr="FFFFFF"/>
      </a:lt1>
      <a:dk2>
        <a:srgbClr val="DEEA7F"/>
      </a:dk2>
      <a:lt2>
        <a:srgbClr val="FFFFFF"/>
      </a:lt2>
      <a:accent1>
        <a:srgbClr val="BED600"/>
      </a:accent1>
      <a:accent2>
        <a:srgbClr val="F2AF00"/>
      </a:accent2>
      <a:accent3>
        <a:srgbClr val="9DBCAC"/>
      </a:accent3>
      <a:accent4>
        <a:srgbClr val="0094B3"/>
      </a:accent4>
      <a:accent5>
        <a:srgbClr val="5E6A71"/>
      </a:accent5>
      <a:accent6>
        <a:srgbClr val="DEEA7F"/>
      </a:accent6>
      <a:hlink>
        <a:srgbClr val="5E6A71"/>
      </a:hlink>
      <a:folHlink>
        <a:srgbClr val="9DBCAC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="80" zoomScaleNormal="80" workbookViewId="0"/>
  </sheetViews>
  <sheetFormatPr defaultRowHeight="14.25" x14ac:dyDescent="0.2"/>
  <cols>
    <col min="1" max="1" width="65.625" style="70" customWidth="1"/>
    <col min="2" max="6" width="10.625" style="70" customWidth="1"/>
    <col min="7" max="16384" width="9" style="70"/>
  </cols>
  <sheetData>
    <row r="1" spans="1:12" ht="26.25" x14ac:dyDescent="0.4">
      <c r="A1" s="1" t="s">
        <v>272</v>
      </c>
    </row>
    <row r="3" spans="1:12" ht="20.25" x14ac:dyDescent="0.3">
      <c r="A3" s="95" t="s">
        <v>306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5" spans="1:12" x14ac:dyDescent="0.2">
      <c r="A5" s="97" t="s">
        <v>307</v>
      </c>
      <c r="B5" s="98"/>
      <c r="C5" s="98"/>
      <c r="D5" s="99"/>
      <c r="E5" s="98"/>
      <c r="F5" s="98"/>
      <c r="G5" s="98"/>
      <c r="H5" s="98"/>
      <c r="I5" s="98"/>
      <c r="J5" s="98"/>
      <c r="K5" s="98"/>
      <c r="L5" s="98"/>
    </row>
    <row r="6" spans="1:12" ht="20.25" x14ac:dyDescent="0.3">
      <c r="A6" s="69"/>
    </row>
    <row r="7" spans="1:12" ht="20.25" x14ac:dyDescent="0.3">
      <c r="A7" s="69"/>
    </row>
    <row r="8" spans="1:12" ht="20.25" x14ac:dyDescent="0.3">
      <c r="A8" s="69"/>
    </row>
    <row r="9" spans="1:12" ht="20.25" x14ac:dyDescent="0.3">
      <c r="A9" s="69"/>
    </row>
    <row r="10" spans="1:12" ht="20.25" x14ac:dyDescent="0.3">
      <c r="A10" s="69"/>
    </row>
    <row r="11" spans="1:12" ht="20.25" x14ac:dyDescent="0.3">
      <c r="A11" s="69"/>
    </row>
    <row r="12" spans="1:12" ht="20.25" x14ac:dyDescent="0.3">
      <c r="A12" s="69"/>
    </row>
    <row r="13" spans="1:12" ht="20.25" x14ac:dyDescent="0.3">
      <c r="A13" s="69"/>
    </row>
    <row r="14" spans="1:12" ht="20.25" x14ac:dyDescent="0.3">
      <c r="A14" s="69"/>
    </row>
    <row r="15" spans="1:12" ht="20.25" x14ac:dyDescent="0.3">
      <c r="A15" s="69"/>
    </row>
    <row r="16" spans="1:12" ht="20.25" x14ac:dyDescent="0.3">
      <c r="A16" s="69"/>
    </row>
    <row r="17" spans="1:1" ht="20.25" x14ac:dyDescent="0.3">
      <c r="A17" s="69"/>
    </row>
    <row r="18" spans="1:1" ht="20.25" x14ac:dyDescent="0.3">
      <c r="A18" s="69"/>
    </row>
    <row r="19" spans="1:1" ht="20.25" x14ac:dyDescent="0.3">
      <c r="A19" s="69"/>
    </row>
    <row r="20" spans="1:1" ht="20.25" x14ac:dyDescent="0.3">
      <c r="A20" s="69"/>
    </row>
    <row r="21" spans="1:1" ht="20.25" x14ac:dyDescent="0.3">
      <c r="A21" s="69"/>
    </row>
    <row r="22" spans="1:1" ht="20.25" x14ac:dyDescent="0.3">
      <c r="A22" s="69"/>
    </row>
    <row r="23" spans="1:1" ht="20.25" x14ac:dyDescent="0.3">
      <c r="A23" s="69"/>
    </row>
    <row r="24" spans="1:1" ht="20.25" x14ac:dyDescent="0.3">
      <c r="A24" s="69"/>
    </row>
    <row r="25" spans="1:1" ht="20.25" x14ac:dyDescent="0.3">
      <c r="A25" s="69"/>
    </row>
    <row r="46" spans="1:12" x14ac:dyDescent="0.2">
      <c r="A46" s="3"/>
      <c r="B46" s="3"/>
      <c r="C46" s="5"/>
      <c r="D46" s="5"/>
      <c r="E46" s="5"/>
      <c r="F46" s="5"/>
    </row>
    <row r="47" spans="1:12" x14ac:dyDescent="0.2">
      <c r="A47" s="3"/>
      <c r="B47" s="3"/>
      <c r="C47" s="5"/>
      <c r="D47" s="5"/>
      <c r="E47" s="5"/>
      <c r="F47" s="5"/>
    </row>
    <row r="48" spans="1:12" x14ac:dyDescent="0.2">
      <c r="A48" s="97" t="s">
        <v>304</v>
      </c>
      <c r="B48" s="98"/>
      <c r="C48" s="98"/>
      <c r="D48" s="99"/>
      <c r="E48" s="98"/>
      <c r="F48" s="98"/>
      <c r="G48" s="98"/>
      <c r="H48" s="99"/>
      <c r="I48" s="98"/>
      <c r="J48" s="98"/>
      <c r="K48" s="98"/>
      <c r="L48" s="99"/>
    </row>
    <row r="49" spans="1:6" x14ac:dyDescent="0.2">
      <c r="A49" s="3"/>
      <c r="B49" s="3"/>
      <c r="C49" s="3"/>
      <c r="D49" s="3"/>
      <c r="E49" s="3"/>
      <c r="F49" s="3"/>
    </row>
    <row r="50" spans="1:6" x14ac:dyDescent="0.2">
      <c r="A50" s="71"/>
      <c r="B50" s="91" t="s">
        <v>3</v>
      </c>
      <c r="C50" s="91" t="s">
        <v>4</v>
      </c>
      <c r="D50" s="91" t="s">
        <v>5</v>
      </c>
      <c r="E50" s="91" t="s">
        <v>6</v>
      </c>
      <c r="F50" s="91" t="s">
        <v>7</v>
      </c>
    </row>
    <row r="51" spans="1:6" ht="32.25" customHeight="1" x14ac:dyDescent="0.2">
      <c r="A51" s="94" t="s">
        <v>302</v>
      </c>
      <c r="B51" s="74"/>
      <c r="C51" s="74">
        <v>-1.0200000000000001E-2</v>
      </c>
      <c r="D51" s="74">
        <v>-1.0699999999999999E-2</v>
      </c>
      <c r="E51" s="74">
        <v>-1.11E-2</v>
      </c>
      <c r="F51" s="74">
        <v>-1.0999999999999999E-2</v>
      </c>
    </row>
    <row r="52" spans="1:6" ht="32.25" customHeight="1" x14ac:dyDescent="0.2">
      <c r="A52" s="67" t="s">
        <v>303</v>
      </c>
      <c r="B52" s="73">
        <v>0</v>
      </c>
      <c r="C52" s="73">
        <v>0</v>
      </c>
      <c r="D52" s="73">
        <v>0</v>
      </c>
      <c r="E52" s="73">
        <v>0</v>
      </c>
      <c r="F52" s="73">
        <v>0</v>
      </c>
    </row>
    <row r="55" spans="1:6" x14ac:dyDescent="0.2">
      <c r="A55" s="71" t="s">
        <v>305</v>
      </c>
      <c r="B55" s="92" t="s">
        <v>4</v>
      </c>
    </row>
    <row r="56" spans="1:6" x14ac:dyDescent="0.2">
      <c r="A56" s="72" t="s">
        <v>308</v>
      </c>
      <c r="B56" s="100">
        <v>2.4899999999999999E-2</v>
      </c>
      <c r="C56" s="75"/>
    </row>
    <row r="57" spans="1:6" x14ac:dyDescent="0.2">
      <c r="A57" s="72" t="s">
        <v>301</v>
      </c>
      <c r="B57" s="93">
        <f>+C51</f>
        <v>-1.0200000000000001E-2</v>
      </c>
      <c r="C57" s="75"/>
    </row>
  </sheetData>
  <pageMargins left="0.39370078740157483" right="0.39370078740157483" top="0.39370078740157483" bottom="0.39370078740157483" header="0.19685039370078741" footer="0.19685039370078741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29"/>
  <sheetViews>
    <sheetView zoomScale="80" zoomScaleNormal="80" workbookViewId="0">
      <pane ySplit="12" topLeftCell="A13" activePane="bottomLeft" state="frozen"/>
      <selection pane="bottomLeft" activeCell="F13" sqref="F13"/>
    </sheetView>
  </sheetViews>
  <sheetFormatPr defaultRowHeight="12.75" x14ac:dyDescent="0.2"/>
  <cols>
    <col min="1" max="1" width="1.625" style="3" customWidth="1"/>
    <col min="2" max="2" width="19.625" style="6" customWidth="1"/>
    <col min="3" max="3" width="70.5" style="2" bestFit="1" customWidth="1"/>
    <col min="4" max="4" width="14.375" style="3" customWidth="1"/>
    <col min="5" max="5" width="9" style="3"/>
    <col min="6" max="6" width="12.625" style="3" customWidth="1"/>
    <col min="7" max="16384" width="9" style="3"/>
  </cols>
  <sheetData>
    <row r="1" spans="2:8" ht="26.25" x14ac:dyDescent="0.4">
      <c r="B1" s="1" t="s">
        <v>272</v>
      </c>
    </row>
    <row r="2" spans="2:8" ht="18" x14ac:dyDescent="0.25">
      <c r="B2" s="78" t="s">
        <v>295</v>
      </c>
    </row>
    <row r="3" spans="2:8" hidden="1" x14ac:dyDescent="0.2">
      <c r="B3" s="88"/>
    </row>
    <row r="4" spans="2:8" hidden="1" x14ac:dyDescent="0.2">
      <c r="B4" s="88"/>
    </row>
    <row r="5" spans="2:8" hidden="1" x14ac:dyDescent="0.2">
      <c r="B5" s="88"/>
    </row>
    <row r="6" spans="2:8" hidden="1" x14ac:dyDescent="0.2">
      <c r="B6" s="88"/>
    </row>
    <row r="7" spans="2:8" hidden="1" x14ac:dyDescent="0.2">
      <c r="B7" s="88"/>
    </row>
    <row r="8" spans="2:8" hidden="1" x14ac:dyDescent="0.2">
      <c r="B8" s="88"/>
    </row>
    <row r="9" spans="2:8" hidden="1" x14ac:dyDescent="0.2">
      <c r="B9" s="88"/>
    </row>
    <row r="10" spans="2:8" hidden="1" x14ac:dyDescent="0.2">
      <c r="B10" s="88"/>
    </row>
    <row r="11" spans="2:8" hidden="1" x14ac:dyDescent="0.2">
      <c r="B11" s="88"/>
    </row>
    <row r="12" spans="2:8" hidden="1" x14ac:dyDescent="0.2">
      <c r="B12" s="88"/>
    </row>
    <row r="13" spans="2:8" x14ac:dyDescent="0.2">
      <c r="B13" s="88"/>
    </row>
    <row r="14" spans="2:8" s="8" customFormat="1" x14ac:dyDescent="0.2">
      <c r="B14" s="89" t="s">
        <v>2</v>
      </c>
      <c r="C14" s="7" t="s">
        <v>0</v>
      </c>
      <c r="D14" s="19" t="s">
        <v>1</v>
      </c>
      <c r="E14" s="19" t="s">
        <v>2</v>
      </c>
      <c r="F14" s="9" t="s">
        <v>3</v>
      </c>
    </row>
    <row r="15" spans="2:8" x14ac:dyDescent="0.2">
      <c r="B15" s="386" t="s">
        <v>8</v>
      </c>
      <c r="C15" s="10" t="s">
        <v>9</v>
      </c>
      <c r="D15" s="12" t="s">
        <v>10</v>
      </c>
      <c r="E15" s="12" t="s">
        <v>11</v>
      </c>
      <c r="F15" s="11">
        <v>356.24</v>
      </c>
      <c r="G15" s="13"/>
      <c r="H15" s="13"/>
    </row>
    <row r="16" spans="2:8" x14ac:dyDescent="0.2">
      <c r="B16" s="387"/>
      <c r="C16" s="14" t="s">
        <v>12</v>
      </c>
      <c r="D16" s="12" t="s">
        <v>10</v>
      </c>
      <c r="E16" s="12" t="s">
        <v>11</v>
      </c>
      <c r="F16" s="11">
        <v>445.3</v>
      </c>
    </row>
    <row r="17" spans="2:6" x14ac:dyDescent="0.2">
      <c r="B17" s="387"/>
      <c r="C17" s="14" t="s">
        <v>13</v>
      </c>
      <c r="D17" s="12" t="s">
        <v>10</v>
      </c>
      <c r="E17" s="12" t="s">
        <v>11</v>
      </c>
      <c r="F17" s="11">
        <v>623.41999999999996</v>
      </c>
    </row>
    <row r="18" spans="2:6" x14ac:dyDescent="0.2">
      <c r="B18" s="387"/>
      <c r="C18" s="14" t="s">
        <v>14</v>
      </c>
      <c r="D18" s="12" t="s">
        <v>10</v>
      </c>
      <c r="E18" s="12" t="s">
        <v>11</v>
      </c>
      <c r="F18" s="11">
        <v>712.48</v>
      </c>
    </row>
    <row r="19" spans="2:6" x14ac:dyDescent="0.2">
      <c r="B19" s="387"/>
      <c r="C19" s="14" t="s">
        <v>15</v>
      </c>
      <c r="D19" s="12" t="s">
        <v>10</v>
      </c>
      <c r="E19" s="12" t="s">
        <v>11</v>
      </c>
      <c r="F19" s="11">
        <v>267.18</v>
      </c>
    </row>
    <row r="20" spans="2:6" x14ac:dyDescent="0.2">
      <c r="B20" s="387"/>
      <c r="C20" s="14" t="s">
        <v>16</v>
      </c>
      <c r="D20" s="12" t="s">
        <v>10</v>
      </c>
      <c r="E20" s="12" t="s">
        <v>11</v>
      </c>
      <c r="F20" s="11">
        <v>356.24</v>
      </c>
    </row>
    <row r="21" spans="2:6" x14ac:dyDescent="0.2">
      <c r="B21" s="387"/>
      <c r="C21" s="14" t="s">
        <v>17</v>
      </c>
      <c r="D21" s="12" t="s">
        <v>10</v>
      </c>
      <c r="E21" s="12" t="s">
        <v>11</v>
      </c>
      <c r="F21" s="11">
        <v>445.3</v>
      </c>
    </row>
    <row r="22" spans="2:6" x14ac:dyDescent="0.2">
      <c r="B22" s="387"/>
      <c r="C22" s="14" t="s">
        <v>18</v>
      </c>
      <c r="D22" s="12" t="s">
        <v>10</v>
      </c>
      <c r="E22" s="12" t="s">
        <v>11</v>
      </c>
      <c r="F22" s="11">
        <v>534.36</v>
      </c>
    </row>
    <row r="23" spans="2:6" x14ac:dyDescent="0.2">
      <c r="B23" s="387"/>
      <c r="C23" s="14" t="s">
        <v>19</v>
      </c>
      <c r="D23" s="12" t="s">
        <v>10</v>
      </c>
      <c r="E23" s="12" t="s">
        <v>11</v>
      </c>
      <c r="F23" s="11">
        <v>356.24</v>
      </c>
    </row>
    <row r="24" spans="2:6" x14ac:dyDescent="0.2">
      <c r="B24" s="387"/>
      <c r="C24" s="14" t="s">
        <v>20</v>
      </c>
      <c r="D24" s="12" t="s">
        <v>10</v>
      </c>
      <c r="E24" s="12" t="s">
        <v>11</v>
      </c>
      <c r="F24" s="11">
        <v>445.3</v>
      </c>
    </row>
    <row r="25" spans="2:6" x14ac:dyDescent="0.2">
      <c r="B25" s="387"/>
      <c r="C25" s="14" t="s">
        <v>21</v>
      </c>
      <c r="D25" s="12" t="s">
        <v>10</v>
      </c>
      <c r="E25" s="12" t="s">
        <v>11</v>
      </c>
      <c r="F25" s="11">
        <v>801.54</v>
      </c>
    </row>
    <row r="26" spans="2:6" x14ac:dyDescent="0.2">
      <c r="B26" s="387"/>
      <c r="C26" s="14" t="s">
        <v>22</v>
      </c>
      <c r="D26" s="12" t="s">
        <v>23</v>
      </c>
      <c r="E26" s="12" t="s">
        <v>24</v>
      </c>
      <c r="F26" s="11">
        <v>89.06</v>
      </c>
    </row>
    <row r="27" spans="2:6" s="4" customFormat="1" x14ac:dyDescent="0.2">
      <c r="B27" s="387"/>
      <c r="C27" s="15"/>
      <c r="D27" s="16"/>
      <c r="E27" s="16"/>
      <c r="F27" s="15"/>
    </row>
    <row r="28" spans="2:6" s="4" customFormat="1" x14ac:dyDescent="0.2">
      <c r="B28" s="387"/>
      <c r="C28" s="14" t="s">
        <v>25</v>
      </c>
      <c r="D28" s="12" t="s">
        <v>23</v>
      </c>
      <c r="E28" s="12" t="s">
        <v>24</v>
      </c>
      <c r="F28" s="11">
        <v>89.06</v>
      </c>
    </row>
    <row r="29" spans="2:6" s="4" customFormat="1" x14ac:dyDescent="0.2">
      <c r="B29" s="387"/>
      <c r="C29" s="14" t="s">
        <v>26</v>
      </c>
      <c r="D29" s="12" t="s">
        <v>23</v>
      </c>
      <c r="E29" s="12" t="s">
        <v>24</v>
      </c>
      <c r="F29" s="11">
        <v>89.06</v>
      </c>
    </row>
    <row r="30" spans="2:6" s="4" customFormat="1" x14ac:dyDescent="0.2">
      <c r="B30" s="387"/>
      <c r="C30" s="14" t="s">
        <v>27</v>
      </c>
      <c r="D30" s="12" t="s">
        <v>23</v>
      </c>
      <c r="E30" s="12" t="s">
        <v>24</v>
      </c>
      <c r="F30" s="11">
        <v>89.06</v>
      </c>
    </row>
    <row r="31" spans="2:6" s="4" customFormat="1" x14ac:dyDescent="0.2">
      <c r="B31" s="387"/>
      <c r="C31" s="14" t="s">
        <v>28</v>
      </c>
      <c r="D31" s="12" t="s">
        <v>10</v>
      </c>
      <c r="E31" s="12" t="s">
        <v>11</v>
      </c>
      <c r="F31" s="11">
        <v>356.24</v>
      </c>
    </row>
    <row r="32" spans="2:6" s="4" customFormat="1" x14ac:dyDescent="0.2">
      <c r="B32" s="387"/>
      <c r="C32" s="14" t="s">
        <v>29</v>
      </c>
      <c r="D32" s="12" t="s">
        <v>10</v>
      </c>
      <c r="E32" s="12" t="s">
        <v>11</v>
      </c>
      <c r="F32" s="11">
        <v>534.36</v>
      </c>
    </row>
    <row r="33" spans="2:6" s="4" customFormat="1" x14ac:dyDescent="0.2">
      <c r="B33" s="387"/>
      <c r="C33" s="14" t="s">
        <v>30</v>
      </c>
      <c r="D33" s="12" t="s">
        <v>10</v>
      </c>
      <c r="E33" s="12" t="s">
        <v>11</v>
      </c>
      <c r="F33" s="11">
        <v>712.48</v>
      </c>
    </row>
    <row r="34" spans="2:6" s="4" customFormat="1" x14ac:dyDescent="0.2">
      <c r="B34" s="387"/>
      <c r="C34" s="15"/>
      <c r="D34" s="16"/>
      <c r="E34" s="16"/>
      <c r="F34" s="15"/>
    </row>
    <row r="35" spans="2:6" s="4" customFormat="1" x14ac:dyDescent="0.2">
      <c r="B35" s="387"/>
      <c r="C35" s="14" t="s">
        <v>31</v>
      </c>
      <c r="D35" s="12" t="s">
        <v>23</v>
      </c>
      <c r="E35" s="12" t="s">
        <v>24</v>
      </c>
      <c r="F35" s="11">
        <v>89.06</v>
      </c>
    </row>
    <row r="36" spans="2:6" s="4" customFormat="1" x14ac:dyDescent="0.2">
      <c r="B36" s="387"/>
      <c r="C36" s="14" t="s">
        <v>32</v>
      </c>
      <c r="D36" s="12" t="s">
        <v>23</v>
      </c>
      <c r="E36" s="12" t="s">
        <v>24</v>
      </c>
      <c r="F36" s="11">
        <v>89.06</v>
      </c>
    </row>
    <row r="37" spans="2:6" s="4" customFormat="1" x14ac:dyDescent="0.2">
      <c r="B37" s="388"/>
      <c r="C37" s="15"/>
      <c r="D37" s="16"/>
      <c r="E37" s="16"/>
      <c r="F37" s="15"/>
    </row>
    <row r="38" spans="2:6" s="4" customFormat="1" x14ac:dyDescent="0.2">
      <c r="B38" s="6"/>
      <c r="C38" s="2"/>
      <c r="F38" s="18"/>
    </row>
    <row r="39" spans="2:6" s="4" customFormat="1" x14ac:dyDescent="0.2">
      <c r="B39" s="6"/>
      <c r="C39" s="2"/>
      <c r="F39" s="18"/>
    </row>
    <row r="40" spans="2:6" s="4" customFormat="1" x14ac:dyDescent="0.2">
      <c r="B40" s="89" t="s">
        <v>2</v>
      </c>
      <c r="C40" s="7" t="s">
        <v>0</v>
      </c>
      <c r="D40" s="19" t="s">
        <v>1</v>
      </c>
      <c r="E40" s="19" t="s">
        <v>2</v>
      </c>
      <c r="F40" s="9" t="s">
        <v>3</v>
      </c>
    </row>
    <row r="41" spans="2:6" s="4" customFormat="1" x14ac:dyDescent="0.2">
      <c r="B41" s="383" t="s">
        <v>33</v>
      </c>
      <c r="C41" s="10" t="s">
        <v>9</v>
      </c>
      <c r="D41" s="21" t="s">
        <v>10</v>
      </c>
      <c r="E41" s="22" t="s">
        <v>11</v>
      </c>
      <c r="F41" s="11">
        <v>428.43</v>
      </c>
    </row>
    <row r="42" spans="2:6" s="4" customFormat="1" x14ac:dyDescent="0.2">
      <c r="B42" s="384"/>
      <c r="C42" s="14" t="s">
        <v>12</v>
      </c>
      <c r="D42" s="12" t="s">
        <v>10</v>
      </c>
      <c r="E42" s="23" t="s">
        <v>11</v>
      </c>
      <c r="F42" s="11">
        <v>571.24</v>
      </c>
    </row>
    <row r="43" spans="2:6" s="4" customFormat="1" x14ac:dyDescent="0.2">
      <c r="B43" s="384"/>
      <c r="C43" s="14" t="s">
        <v>34</v>
      </c>
      <c r="D43" s="12" t="s">
        <v>10</v>
      </c>
      <c r="E43" s="23" t="s">
        <v>11</v>
      </c>
      <c r="F43" s="11">
        <v>999.66</v>
      </c>
    </row>
    <row r="44" spans="2:6" s="4" customFormat="1" x14ac:dyDescent="0.2">
      <c r="B44" s="384"/>
      <c r="C44" s="14" t="s">
        <v>14</v>
      </c>
      <c r="D44" s="12" t="s">
        <v>10</v>
      </c>
      <c r="E44" s="23" t="s">
        <v>11</v>
      </c>
      <c r="F44" s="11">
        <v>1285.28</v>
      </c>
    </row>
    <row r="45" spans="2:6" s="4" customFormat="1" x14ac:dyDescent="0.2">
      <c r="B45" s="384"/>
      <c r="C45" s="14" t="s">
        <v>35</v>
      </c>
      <c r="D45" s="12" t="s">
        <v>23</v>
      </c>
      <c r="E45" s="23" t="s">
        <v>24</v>
      </c>
      <c r="F45" s="11">
        <v>142.81</v>
      </c>
    </row>
    <row r="46" spans="2:6" s="4" customFormat="1" x14ac:dyDescent="0.2">
      <c r="B46" s="384"/>
      <c r="C46" s="14" t="s">
        <v>22</v>
      </c>
      <c r="D46" s="12" t="s">
        <v>23</v>
      </c>
      <c r="E46" s="23" t="s">
        <v>24</v>
      </c>
      <c r="F46" s="11">
        <v>142.81</v>
      </c>
    </row>
    <row r="47" spans="2:6" s="4" customFormat="1" x14ac:dyDescent="0.2">
      <c r="B47" s="384"/>
      <c r="C47" s="15"/>
      <c r="D47" s="24"/>
      <c r="E47" s="25"/>
      <c r="F47" s="26"/>
    </row>
    <row r="48" spans="2:6" s="4" customFormat="1" x14ac:dyDescent="0.2">
      <c r="B48" s="384"/>
      <c r="C48" s="10" t="s">
        <v>36</v>
      </c>
      <c r="D48" s="12" t="s">
        <v>23</v>
      </c>
      <c r="E48" s="12" t="s">
        <v>24</v>
      </c>
      <c r="F48" s="11">
        <v>142.81</v>
      </c>
    </row>
    <row r="49" spans="2:6" s="4" customFormat="1" x14ac:dyDescent="0.2">
      <c r="B49" s="384"/>
      <c r="C49" s="14" t="s">
        <v>37</v>
      </c>
      <c r="D49" s="12" t="s">
        <v>23</v>
      </c>
      <c r="E49" s="12" t="s">
        <v>24</v>
      </c>
      <c r="F49" s="11">
        <v>142.81</v>
      </c>
    </row>
    <row r="50" spans="2:6" s="4" customFormat="1" x14ac:dyDescent="0.2">
      <c r="B50" s="384"/>
      <c r="C50" s="14" t="s">
        <v>38</v>
      </c>
      <c r="D50" s="12" t="s">
        <v>23</v>
      </c>
      <c r="E50" s="12" t="s">
        <v>24</v>
      </c>
      <c r="F50" s="11">
        <v>142.81</v>
      </c>
    </row>
    <row r="51" spans="2:6" s="4" customFormat="1" x14ac:dyDescent="0.2">
      <c r="B51" s="384"/>
      <c r="C51" s="14" t="s">
        <v>39</v>
      </c>
      <c r="D51" s="12" t="s">
        <v>23</v>
      </c>
      <c r="E51" s="12" t="s">
        <v>24</v>
      </c>
      <c r="F51" s="11">
        <v>142.81</v>
      </c>
    </row>
    <row r="52" spans="2:6" s="4" customFormat="1" x14ac:dyDescent="0.2">
      <c r="B52" s="384"/>
      <c r="C52" s="14" t="s">
        <v>40</v>
      </c>
      <c r="D52" s="12" t="s">
        <v>23</v>
      </c>
      <c r="E52" s="12" t="s">
        <v>24</v>
      </c>
      <c r="F52" s="11">
        <v>142.81</v>
      </c>
    </row>
    <row r="53" spans="2:6" s="4" customFormat="1" x14ac:dyDescent="0.2">
      <c r="B53" s="384"/>
      <c r="C53" s="14" t="s">
        <v>41</v>
      </c>
      <c r="D53" s="12" t="s">
        <v>23</v>
      </c>
      <c r="E53" s="12" t="s">
        <v>24</v>
      </c>
      <c r="F53" s="11">
        <v>142.81</v>
      </c>
    </row>
    <row r="54" spans="2:6" s="4" customFormat="1" x14ac:dyDescent="0.2">
      <c r="B54" s="384"/>
      <c r="C54" s="14" t="s">
        <v>42</v>
      </c>
      <c r="D54" s="12" t="s">
        <v>23</v>
      </c>
      <c r="E54" s="12" t="s">
        <v>24</v>
      </c>
      <c r="F54" s="11">
        <v>142.81</v>
      </c>
    </row>
    <row r="55" spans="2:6" s="4" customFormat="1" x14ac:dyDescent="0.2">
      <c r="B55" s="384"/>
      <c r="C55" s="14" t="s">
        <v>43</v>
      </c>
      <c r="D55" s="12" t="s">
        <v>23</v>
      </c>
      <c r="E55" s="12" t="s">
        <v>24</v>
      </c>
      <c r="F55" s="11">
        <v>142.81</v>
      </c>
    </row>
    <row r="56" spans="2:6" s="4" customFormat="1" x14ac:dyDescent="0.2">
      <c r="B56" s="384"/>
      <c r="C56" s="14" t="s">
        <v>44</v>
      </c>
      <c r="D56" s="12" t="s">
        <v>23</v>
      </c>
      <c r="E56" s="12" t="s">
        <v>24</v>
      </c>
      <c r="F56" s="11">
        <v>142.81</v>
      </c>
    </row>
    <row r="57" spans="2:6" s="4" customFormat="1" x14ac:dyDescent="0.2">
      <c r="B57" s="384"/>
      <c r="C57" s="14" t="s">
        <v>45</v>
      </c>
      <c r="D57" s="12" t="s">
        <v>23</v>
      </c>
      <c r="E57" s="12" t="s">
        <v>24</v>
      </c>
      <c r="F57" s="11">
        <v>142.81</v>
      </c>
    </row>
    <row r="58" spans="2:6" s="4" customFormat="1" x14ac:dyDescent="0.2">
      <c r="B58" s="384"/>
      <c r="C58" s="14" t="s">
        <v>46</v>
      </c>
      <c r="D58" s="12" t="s">
        <v>23</v>
      </c>
      <c r="E58" s="12" t="s">
        <v>24</v>
      </c>
      <c r="F58" s="11">
        <v>142.81</v>
      </c>
    </row>
    <row r="59" spans="2:6" s="4" customFormat="1" x14ac:dyDescent="0.2">
      <c r="B59" s="384"/>
      <c r="C59" s="14" t="s">
        <v>47</v>
      </c>
      <c r="D59" s="12" t="s">
        <v>23</v>
      </c>
      <c r="E59" s="12" t="s">
        <v>24</v>
      </c>
      <c r="F59" s="11">
        <v>142.81</v>
      </c>
    </row>
    <row r="60" spans="2:6" s="4" customFormat="1" x14ac:dyDescent="0.2">
      <c r="B60" s="384"/>
      <c r="C60" s="14" t="s">
        <v>48</v>
      </c>
      <c r="D60" s="12" t="s">
        <v>23</v>
      </c>
      <c r="E60" s="12" t="s">
        <v>24</v>
      </c>
      <c r="F60" s="11">
        <v>142.81</v>
      </c>
    </row>
    <row r="61" spans="2:6" s="4" customFormat="1" x14ac:dyDescent="0.2">
      <c r="B61" s="384"/>
      <c r="C61" s="14" t="s">
        <v>49</v>
      </c>
      <c r="D61" s="12" t="s">
        <v>23</v>
      </c>
      <c r="E61" s="12" t="s">
        <v>24</v>
      </c>
      <c r="F61" s="11">
        <v>142.81</v>
      </c>
    </row>
    <row r="62" spans="2:6" s="4" customFormat="1" x14ac:dyDescent="0.2">
      <c r="B62" s="384"/>
      <c r="C62" s="14" t="s">
        <v>50</v>
      </c>
      <c r="D62" s="12" t="s">
        <v>23</v>
      </c>
      <c r="E62" s="12" t="s">
        <v>24</v>
      </c>
      <c r="F62" s="11">
        <v>142.81</v>
      </c>
    </row>
    <row r="63" spans="2:6" s="4" customFormat="1" x14ac:dyDescent="0.2">
      <c r="B63" s="384"/>
      <c r="C63" s="14" t="s">
        <v>51</v>
      </c>
      <c r="D63" s="12" t="s">
        <v>23</v>
      </c>
      <c r="E63" s="12" t="s">
        <v>24</v>
      </c>
      <c r="F63" s="11">
        <v>142.81</v>
      </c>
    </row>
    <row r="64" spans="2:6" s="4" customFormat="1" x14ac:dyDescent="0.2">
      <c r="B64" s="384"/>
      <c r="C64" s="14" t="s">
        <v>52</v>
      </c>
      <c r="D64" s="12" t="s">
        <v>23</v>
      </c>
      <c r="E64" s="12" t="s">
        <v>24</v>
      </c>
      <c r="F64" s="11">
        <v>142.81</v>
      </c>
    </row>
    <row r="65" spans="2:6" s="4" customFormat="1" x14ac:dyDescent="0.2">
      <c r="B65" s="384"/>
      <c r="C65" s="14" t="s">
        <v>53</v>
      </c>
      <c r="D65" s="12" t="s">
        <v>23</v>
      </c>
      <c r="E65" s="12" t="s">
        <v>24</v>
      </c>
      <c r="F65" s="11">
        <v>142.81</v>
      </c>
    </row>
    <row r="66" spans="2:6" s="4" customFormat="1" x14ac:dyDescent="0.2">
      <c r="B66" s="384"/>
      <c r="C66" s="14" t="s">
        <v>54</v>
      </c>
      <c r="D66" s="12" t="s">
        <v>23</v>
      </c>
      <c r="E66" s="12" t="s">
        <v>24</v>
      </c>
      <c r="F66" s="11">
        <v>142.81</v>
      </c>
    </row>
    <row r="67" spans="2:6" s="4" customFormat="1" x14ac:dyDescent="0.2">
      <c r="B67" s="384"/>
      <c r="C67" s="15"/>
      <c r="D67" s="24"/>
      <c r="E67" s="24"/>
      <c r="F67" s="26"/>
    </row>
    <row r="68" spans="2:6" s="4" customFormat="1" x14ac:dyDescent="0.2">
      <c r="B68" s="384"/>
      <c r="C68" s="14" t="s">
        <v>55</v>
      </c>
      <c r="D68" s="12" t="s">
        <v>23</v>
      </c>
      <c r="E68" s="12" t="s">
        <v>24</v>
      </c>
      <c r="F68" s="11">
        <v>142.81</v>
      </c>
    </row>
    <row r="69" spans="2:6" s="4" customFormat="1" x14ac:dyDescent="0.2">
      <c r="B69" s="384"/>
      <c r="C69" s="14" t="s">
        <v>56</v>
      </c>
      <c r="D69" s="12" t="s">
        <v>23</v>
      </c>
      <c r="E69" s="12" t="s">
        <v>24</v>
      </c>
      <c r="F69" s="11">
        <v>142.81</v>
      </c>
    </row>
    <row r="70" spans="2:6" s="4" customFormat="1" x14ac:dyDescent="0.2">
      <c r="B70" s="384"/>
      <c r="C70" s="14" t="s">
        <v>57</v>
      </c>
      <c r="D70" s="12" t="s">
        <v>23</v>
      </c>
      <c r="E70" s="12" t="s">
        <v>24</v>
      </c>
      <c r="F70" s="11">
        <v>142.81</v>
      </c>
    </row>
    <row r="71" spans="2:6" s="4" customFormat="1" x14ac:dyDescent="0.2">
      <c r="B71" s="384"/>
      <c r="C71" s="14" t="s">
        <v>58</v>
      </c>
      <c r="D71" s="12" t="s">
        <v>23</v>
      </c>
      <c r="E71" s="12" t="s">
        <v>24</v>
      </c>
      <c r="F71" s="11">
        <v>142.81</v>
      </c>
    </row>
    <row r="72" spans="2:6" s="4" customFormat="1" x14ac:dyDescent="0.2">
      <c r="B72" s="385"/>
      <c r="C72" s="15"/>
      <c r="D72" s="24"/>
      <c r="E72" s="24"/>
      <c r="F72" s="26"/>
    </row>
    <row r="73" spans="2:6" s="4" customFormat="1" x14ac:dyDescent="0.2">
      <c r="B73" s="27"/>
      <c r="C73" s="2"/>
      <c r="F73" s="18"/>
    </row>
    <row r="74" spans="2:6" s="4" customFormat="1" x14ac:dyDescent="0.2">
      <c r="B74" s="6"/>
      <c r="C74" s="2"/>
      <c r="F74" s="18"/>
    </row>
    <row r="75" spans="2:6" s="4" customFormat="1" x14ac:dyDescent="0.2">
      <c r="B75" s="89" t="s">
        <v>2</v>
      </c>
      <c r="C75" s="7" t="s">
        <v>0</v>
      </c>
      <c r="D75" s="19" t="s">
        <v>1</v>
      </c>
      <c r="E75" s="19" t="s">
        <v>2</v>
      </c>
      <c r="F75" s="9" t="s">
        <v>3</v>
      </c>
    </row>
    <row r="76" spans="2:6" s="4" customFormat="1" x14ac:dyDescent="0.2">
      <c r="B76" s="383" t="s">
        <v>59</v>
      </c>
      <c r="C76" s="10" t="s">
        <v>9</v>
      </c>
      <c r="D76" s="21" t="s">
        <v>10</v>
      </c>
      <c r="E76" s="22" t="s">
        <v>11</v>
      </c>
      <c r="F76" s="11">
        <v>285.62</v>
      </c>
    </row>
    <row r="77" spans="2:6" s="4" customFormat="1" x14ac:dyDescent="0.2">
      <c r="B77" s="384"/>
      <c r="C77" s="14" t="s">
        <v>12</v>
      </c>
      <c r="D77" s="12" t="s">
        <v>10</v>
      </c>
      <c r="E77" s="23" t="s">
        <v>11</v>
      </c>
      <c r="F77" s="11">
        <v>428.43</v>
      </c>
    </row>
    <row r="78" spans="2:6" s="4" customFormat="1" x14ac:dyDescent="0.2">
      <c r="B78" s="384"/>
      <c r="C78" s="14" t="s">
        <v>34</v>
      </c>
      <c r="D78" s="12" t="s">
        <v>10</v>
      </c>
      <c r="E78" s="23" t="s">
        <v>11</v>
      </c>
      <c r="F78" s="11">
        <v>714.04</v>
      </c>
    </row>
    <row r="79" spans="2:6" s="4" customFormat="1" x14ac:dyDescent="0.2">
      <c r="B79" s="384"/>
      <c r="C79" s="14" t="s">
        <v>14</v>
      </c>
      <c r="D79" s="12" t="s">
        <v>10</v>
      </c>
      <c r="E79" s="23" t="s">
        <v>11</v>
      </c>
      <c r="F79" s="11">
        <v>856.85</v>
      </c>
    </row>
    <row r="80" spans="2:6" s="4" customFormat="1" x14ac:dyDescent="0.2">
      <c r="B80" s="384"/>
      <c r="C80" s="14" t="s">
        <v>15</v>
      </c>
      <c r="D80" s="12" t="s">
        <v>10</v>
      </c>
      <c r="E80" s="23" t="s">
        <v>11</v>
      </c>
      <c r="F80" s="11">
        <v>142.81</v>
      </c>
    </row>
    <row r="81" spans="2:6" s="4" customFormat="1" x14ac:dyDescent="0.2">
      <c r="B81" s="384"/>
      <c r="C81" s="14" t="s">
        <v>16</v>
      </c>
      <c r="D81" s="12" t="s">
        <v>10</v>
      </c>
      <c r="E81" s="23" t="s">
        <v>11</v>
      </c>
      <c r="F81" s="11">
        <v>428.43</v>
      </c>
    </row>
    <row r="82" spans="2:6" s="4" customFormat="1" x14ac:dyDescent="0.2">
      <c r="B82" s="384"/>
      <c r="C82" s="14" t="s">
        <v>17</v>
      </c>
      <c r="D82" s="12" t="s">
        <v>10</v>
      </c>
      <c r="E82" s="23" t="s">
        <v>11</v>
      </c>
      <c r="F82" s="11">
        <v>571.24</v>
      </c>
    </row>
    <row r="83" spans="2:6" s="4" customFormat="1" x14ac:dyDescent="0.2">
      <c r="B83" s="384"/>
      <c r="C83" s="14" t="s">
        <v>18</v>
      </c>
      <c r="D83" s="12" t="s">
        <v>10</v>
      </c>
      <c r="E83" s="23" t="s">
        <v>11</v>
      </c>
      <c r="F83" s="11">
        <v>571.24</v>
      </c>
    </row>
    <row r="84" spans="2:6" s="4" customFormat="1" x14ac:dyDescent="0.2">
      <c r="B84" s="384"/>
      <c r="C84" s="14" t="s">
        <v>19</v>
      </c>
      <c r="D84" s="12" t="s">
        <v>10</v>
      </c>
      <c r="E84" s="23" t="s">
        <v>11</v>
      </c>
      <c r="F84" s="11">
        <v>285.62</v>
      </c>
    </row>
    <row r="85" spans="2:6" s="4" customFormat="1" x14ac:dyDescent="0.2">
      <c r="B85" s="384"/>
      <c r="C85" s="14" t="s">
        <v>20</v>
      </c>
      <c r="D85" s="12" t="s">
        <v>10</v>
      </c>
      <c r="E85" s="23" t="s">
        <v>11</v>
      </c>
      <c r="F85" s="11">
        <v>428.43</v>
      </c>
    </row>
    <row r="86" spans="2:6" s="4" customFormat="1" x14ac:dyDescent="0.2">
      <c r="B86" s="384"/>
      <c r="C86" s="14" t="s">
        <v>21</v>
      </c>
      <c r="D86" s="12" t="s">
        <v>10</v>
      </c>
      <c r="E86" s="23" t="s">
        <v>11</v>
      </c>
      <c r="F86" s="11">
        <v>714.04</v>
      </c>
    </row>
    <row r="87" spans="2:6" s="4" customFormat="1" x14ac:dyDescent="0.2">
      <c r="B87" s="384"/>
      <c r="C87" s="14" t="s">
        <v>60</v>
      </c>
      <c r="D87" s="12" t="s">
        <v>10</v>
      </c>
      <c r="E87" s="23" t="s">
        <v>11</v>
      </c>
      <c r="F87" s="11">
        <v>428.43</v>
      </c>
    </row>
    <row r="88" spans="2:6" s="4" customFormat="1" x14ac:dyDescent="0.2">
      <c r="B88" s="384"/>
      <c r="C88" s="14" t="s">
        <v>61</v>
      </c>
      <c r="D88" s="12" t="s">
        <v>10</v>
      </c>
      <c r="E88" s="23" t="s">
        <v>11</v>
      </c>
      <c r="F88" s="11">
        <v>571.24</v>
      </c>
    </row>
    <row r="89" spans="2:6" s="4" customFormat="1" x14ac:dyDescent="0.2">
      <c r="B89" s="384"/>
      <c r="C89" s="14" t="s">
        <v>62</v>
      </c>
      <c r="D89" s="12" t="s">
        <v>10</v>
      </c>
      <c r="E89" s="23" t="s">
        <v>11</v>
      </c>
      <c r="F89" s="11">
        <v>856.85</v>
      </c>
    </row>
    <row r="90" spans="2:6" s="4" customFormat="1" x14ac:dyDescent="0.2">
      <c r="B90" s="384"/>
      <c r="C90" s="14" t="s">
        <v>63</v>
      </c>
      <c r="D90" s="12" t="s">
        <v>10</v>
      </c>
      <c r="E90" s="23" t="s">
        <v>11</v>
      </c>
      <c r="F90" s="11">
        <v>285.62</v>
      </c>
    </row>
    <row r="91" spans="2:6" s="4" customFormat="1" x14ac:dyDescent="0.2">
      <c r="B91" s="384"/>
      <c r="C91" s="14" t="s">
        <v>64</v>
      </c>
      <c r="D91" s="12" t="s">
        <v>10</v>
      </c>
      <c r="E91" s="23" t="s">
        <v>11</v>
      </c>
      <c r="F91" s="11">
        <v>428.43</v>
      </c>
    </row>
    <row r="92" spans="2:6" s="4" customFormat="1" x14ac:dyDescent="0.2">
      <c r="B92" s="384"/>
      <c r="C92" s="14" t="s">
        <v>65</v>
      </c>
      <c r="D92" s="12" t="s">
        <v>10</v>
      </c>
      <c r="E92" s="23" t="s">
        <v>11</v>
      </c>
      <c r="F92" s="11">
        <v>714.04</v>
      </c>
    </row>
    <row r="93" spans="2:6" s="4" customFormat="1" x14ac:dyDescent="0.2">
      <c r="B93" s="384"/>
      <c r="C93" s="15"/>
      <c r="D93" s="24"/>
      <c r="E93" s="25"/>
      <c r="F93" s="26"/>
    </row>
    <row r="94" spans="2:6" s="4" customFormat="1" x14ac:dyDescent="0.2">
      <c r="B94" s="384"/>
      <c r="C94" s="10" t="s">
        <v>36</v>
      </c>
      <c r="D94" s="12" t="s">
        <v>23</v>
      </c>
      <c r="E94" s="23" t="s">
        <v>24</v>
      </c>
      <c r="F94" s="11">
        <v>142.81</v>
      </c>
    </row>
    <row r="95" spans="2:6" s="4" customFormat="1" x14ac:dyDescent="0.2">
      <c r="B95" s="384"/>
      <c r="C95" s="14" t="s">
        <v>37</v>
      </c>
      <c r="D95" s="12" t="s">
        <v>23</v>
      </c>
      <c r="E95" s="23" t="s">
        <v>24</v>
      </c>
      <c r="F95" s="11">
        <v>142.81</v>
      </c>
    </row>
    <row r="96" spans="2:6" s="4" customFormat="1" x14ac:dyDescent="0.2">
      <c r="B96" s="384"/>
      <c r="C96" s="14" t="s">
        <v>38</v>
      </c>
      <c r="D96" s="12" t="s">
        <v>23</v>
      </c>
      <c r="E96" s="23" t="s">
        <v>24</v>
      </c>
      <c r="F96" s="11">
        <v>142.81</v>
      </c>
    </row>
    <row r="97" spans="2:6" s="4" customFormat="1" x14ac:dyDescent="0.2">
      <c r="B97" s="384"/>
      <c r="C97" s="14" t="s">
        <v>39</v>
      </c>
      <c r="D97" s="12" t="s">
        <v>23</v>
      </c>
      <c r="E97" s="23" t="s">
        <v>24</v>
      </c>
      <c r="F97" s="11">
        <v>142.81</v>
      </c>
    </row>
    <row r="98" spans="2:6" s="4" customFormat="1" x14ac:dyDescent="0.2">
      <c r="B98" s="384"/>
      <c r="C98" s="14" t="s">
        <v>40</v>
      </c>
      <c r="D98" s="12" t="s">
        <v>23</v>
      </c>
      <c r="E98" s="23" t="s">
        <v>24</v>
      </c>
      <c r="F98" s="11">
        <v>142.81</v>
      </c>
    </row>
    <row r="99" spans="2:6" s="4" customFormat="1" x14ac:dyDescent="0.2">
      <c r="B99" s="384"/>
      <c r="C99" s="14" t="s">
        <v>41</v>
      </c>
      <c r="D99" s="12" t="s">
        <v>23</v>
      </c>
      <c r="E99" s="23" t="s">
        <v>24</v>
      </c>
      <c r="F99" s="11">
        <v>142.81</v>
      </c>
    </row>
    <row r="100" spans="2:6" s="4" customFormat="1" x14ac:dyDescent="0.2">
      <c r="B100" s="384"/>
      <c r="C100" s="14" t="s">
        <v>42</v>
      </c>
      <c r="D100" s="12" t="s">
        <v>23</v>
      </c>
      <c r="E100" s="23" t="s">
        <v>24</v>
      </c>
      <c r="F100" s="11">
        <v>142.81</v>
      </c>
    </row>
    <row r="101" spans="2:6" s="4" customFormat="1" x14ac:dyDescent="0.2">
      <c r="B101" s="384"/>
      <c r="C101" s="14" t="s">
        <v>43</v>
      </c>
      <c r="D101" s="12" t="s">
        <v>23</v>
      </c>
      <c r="E101" s="23" t="s">
        <v>24</v>
      </c>
      <c r="F101" s="11">
        <v>142.81</v>
      </c>
    </row>
    <row r="102" spans="2:6" s="4" customFormat="1" x14ac:dyDescent="0.2">
      <c r="B102" s="384"/>
      <c r="C102" s="14" t="s">
        <v>44</v>
      </c>
      <c r="D102" s="12" t="s">
        <v>23</v>
      </c>
      <c r="E102" s="23" t="s">
        <v>24</v>
      </c>
      <c r="F102" s="11">
        <v>142.81</v>
      </c>
    </row>
    <row r="103" spans="2:6" s="4" customFormat="1" x14ac:dyDescent="0.2">
      <c r="B103" s="384"/>
      <c r="C103" s="14" t="s">
        <v>27</v>
      </c>
      <c r="D103" s="12" t="s">
        <v>23</v>
      </c>
      <c r="E103" s="23" t="s">
        <v>24</v>
      </c>
      <c r="F103" s="11">
        <v>142.81</v>
      </c>
    </row>
    <row r="104" spans="2:6" s="4" customFormat="1" x14ac:dyDescent="0.2">
      <c r="B104" s="384"/>
      <c r="C104" s="14" t="s">
        <v>66</v>
      </c>
      <c r="D104" s="12" t="s">
        <v>10</v>
      </c>
      <c r="E104" s="23" t="s">
        <v>11</v>
      </c>
      <c r="F104" s="11">
        <v>285.62</v>
      </c>
    </row>
    <row r="105" spans="2:6" s="4" customFormat="1" x14ac:dyDescent="0.2">
      <c r="B105" s="384"/>
      <c r="C105" s="14" t="s">
        <v>67</v>
      </c>
      <c r="D105" s="12" t="s">
        <v>10</v>
      </c>
      <c r="E105" s="23" t="s">
        <v>11</v>
      </c>
      <c r="F105" s="11">
        <v>428.43</v>
      </c>
    </row>
    <row r="106" spans="2:6" s="4" customFormat="1" x14ac:dyDescent="0.2">
      <c r="B106" s="384"/>
      <c r="C106" s="14" t="s">
        <v>68</v>
      </c>
      <c r="D106" s="12" t="s">
        <v>10</v>
      </c>
      <c r="E106" s="23" t="s">
        <v>11</v>
      </c>
      <c r="F106" s="11">
        <v>714.04</v>
      </c>
    </row>
    <row r="107" spans="2:6" s="4" customFormat="1" x14ac:dyDescent="0.2">
      <c r="B107" s="384"/>
      <c r="C107" s="14" t="s">
        <v>69</v>
      </c>
      <c r="D107" s="12" t="s">
        <v>23</v>
      </c>
      <c r="E107" s="23" t="s">
        <v>24</v>
      </c>
      <c r="F107" s="11">
        <v>142.81</v>
      </c>
    </row>
    <row r="108" spans="2:6" s="4" customFormat="1" x14ac:dyDescent="0.2">
      <c r="B108" s="384"/>
      <c r="C108" s="15"/>
      <c r="D108" s="24"/>
      <c r="E108" s="25"/>
      <c r="F108" s="26"/>
    </row>
    <row r="109" spans="2:6" s="4" customFormat="1" x14ac:dyDescent="0.2">
      <c r="B109" s="384"/>
      <c r="C109" s="14" t="s">
        <v>55</v>
      </c>
      <c r="D109" s="12" t="s">
        <v>23</v>
      </c>
      <c r="E109" s="23" t="s">
        <v>24</v>
      </c>
      <c r="F109" s="11">
        <v>142.81</v>
      </c>
    </row>
    <row r="110" spans="2:6" s="4" customFormat="1" x14ac:dyDescent="0.2">
      <c r="B110" s="384"/>
      <c r="C110" s="14" t="s">
        <v>56</v>
      </c>
      <c r="D110" s="12" t="s">
        <v>23</v>
      </c>
      <c r="E110" s="23" t="s">
        <v>24</v>
      </c>
      <c r="F110" s="11">
        <v>142.81</v>
      </c>
    </row>
    <row r="111" spans="2:6" s="4" customFormat="1" x14ac:dyDescent="0.2">
      <c r="B111" s="384"/>
      <c r="C111" s="14" t="s">
        <v>57</v>
      </c>
      <c r="D111" s="12" t="s">
        <v>23</v>
      </c>
      <c r="E111" s="23" t="s">
        <v>24</v>
      </c>
      <c r="F111" s="11">
        <v>142.81</v>
      </c>
    </row>
    <row r="112" spans="2:6" s="4" customFormat="1" x14ac:dyDescent="0.2">
      <c r="B112" s="384"/>
      <c r="C112" s="14" t="s">
        <v>58</v>
      </c>
      <c r="D112" s="12" t="s">
        <v>23</v>
      </c>
      <c r="E112" s="23" t="s">
        <v>24</v>
      </c>
      <c r="F112" s="11">
        <v>142.81</v>
      </c>
    </row>
    <row r="113" spans="2:6" s="4" customFormat="1" x14ac:dyDescent="0.2">
      <c r="B113" s="385"/>
      <c r="C113" s="28"/>
      <c r="D113" s="24"/>
      <c r="E113" s="25"/>
      <c r="F113" s="26"/>
    </row>
    <row r="114" spans="2:6" s="4" customFormat="1" x14ac:dyDescent="0.2">
      <c r="B114" s="6"/>
      <c r="C114" s="2"/>
      <c r="D114" s="29"/>
      <c r="E114" s="29"/>
      <c r="F114" s="17"/>
    </row>
    <row r="115" spans="2:6" s="4" customFormat="1" x14ac:dyDescent="0.2">
      <c r="B115" s="6"/>
      <c r="C115" s="2"/>
      <c r="D115" s="29"/>
      <c r="E115" s="29"/>
      <c r="F115" s="17"/>
    </row>
    <row r="116" spans="2:6" s="4" customFormat="1" x14ac:dyDescent="0.2">
      <c r="B116" s="89" t="s">
        <v>2</v>
      </c>
      <c r="C116" s="7" t="s">
        <v>0</v>
      </c>
      <c r="D116" s="19" t="s">
        <v>1</v>
      </c>
      <c r="E116" s="19" t="s">
        <v>2</v>
      </c>
      <c r="F116" s="9" t="s">
        <v>3</v>
      </c>
    </row>
    <row r="117" spans="2:6" s="4" customFormat="1" x14ac:dyDescent="0.2">
      <c r="B117" s="383" t="s">
        <v>70</v>
      </c>
      <c r="C117" s="10" t="s">
        <v>71</v>
      </c>
      <c r="D117" s="12" t="s">
        <v>23</v>
      </c>
      <c r="E117" s="23" t="s">
        <v>24</v>
      </c>
      <c r="F117" s="11">
        <v>142.81</v>
      </c>
    </row>
    <row r="118" spans="2:6" s="4" customFormat="1" x14ac:dyDescent="0.2">
      <c r="B118" s="384"/>
      <c r="C118" s="14" t="s">
        <v>35</v>
      </c>
      <c r="D118" s="12" t="s">
        <v>23</v>
      </c>
      <c r="E118" s="23" t="s">
        <v>24</v>
      </c>
      <c r="F118" s="11">
        <v>142.81</v>
      </c>
    </row>
    <row r="119" spans="2:6" s="4" customFormat="1" x14ac:dyDescent="0.2">
      <c r="B119" s="384"/>
      <c r="C119" s="14" t="s">
        <v>72</v>
      </c>
      <c r="D119" s="12" t="s">
        <v>23</v>
      </c>
      <c r="E119" s="23" t="s">
        <v>24</v>
      </c>
      <c r="F119" s="11">
        <v>142.81</v>
      </c>
    </row>
    <row r="120" spans="2:6" s="4" customFormat="1" x14ac:dyDescent="0.2">
      <c r="B120" s="384"/>
      <c r="C120" s="15"/>
      <c r="D120" s="24"/>
      <c r="E120" s="24"/>
      <c r="F120" s="26"/>
    </row>
    <row r="121" spans="2:6" s="4" customFormat="1" x14ac:dyDescent="0.2">
      <c r="B121" s="384"/>
      <c r="C121" s="10" t="s">
        <v>73</v>
      </c>
      <c r="D121" s="12" t="s">
        <v>23</v>
      </c>
      <c r="E121" s="23" t="s">
        <v>24</v>
      </c>
      <c r="F121" s="11">
        <v>142.81</v>
      </c>
    </row>
    <row r="122" spans="2:6" s="4" customFormat="1" x14ac:dyDescent="0.2">
      <c r="B122" s="384"/>
      <c r="C122" s="14" t="s">
        <v>74</v>
      </c>
      <c r="D122" s="12" t="s">
        <v>23</v>
      </c>
      <c r="E122" s="23" t="s">
        <v>24</v>
      </c>
      <c r="F122" s="11">
        <v>142.81</v>
      </c>
    </row>
    <row r="123" spans="2:6" s="4" customFormat="1" x14ac:dyDescent="0.2">
      <c r="B123" s="384"/>
      <c r="C123" s="14" t="s">
        <v>25</v>
      </c>
      <c r="D123" s="12" t="s">
        <v>23</v>
      </c>
      <c r="E123" s="23" t="s">
        <v>24</v>
      </c>
      <c r="F123" s="11">
        <v>142.81</v>
      </c>
    </row>
    <row r="124" spans="2:6" s="4" customFormat="1" x14ac:dyDescent="0.2">
      <c r="B124" s="384"/>
      <c r="C124" s="15"/>
      <c r="D124" s="24"/>
      <c r="E124" s="24"/>
      <c r="F124" s="26"/>
    </row>
    <row r="125" spans="2:6" s="4" customFormat="1" x14ac:dyDescent="0.2">
      <c r="B125" s="384"/>
      <c r="C125" s="14" t="s">
        <v>75</v>
      </c>
      <c r="D125" s="12" t="s">
        <v>23</v>
      </c>
      <c r="E125" s="23" t="s">
        <v>24</v>
      </c>
      <c r="F125" s="11">
        <v>142.81</v>
      </c>
    </row>
    <row r="126" spans="2:6" s="4" customFormat="1" x14ac:dyDescent="0.2">
      <c r="B126" s="384"/>
      <c r="C126" s="14" t="s">
        <v>76</v>
      </c>
      <c r="D126" s="12" t="s">
        <v>23</v>
      </c>
      <c r="E126" s="23" t="s">
        <v>24</v>
      </c>
      <c r="F126" s="11">
        <v>142.81</v>
      </c>
    </row>
    <row r="127" spans="2:6" s="4" customFormat="1" x14ac:dyDescent="0.2">
      <c r="B127" s="384"/>
      <c r="C127" s="14" t="s">
        <v>77</v>
      </c>
      <c r="D127" s="12" t="s">
        <v>23</v>
      </c>
      <c r="E127" s="23" t="s">
        <v>24</v>
      </c>
      <c r="F127" s="11">
        <v>142.81</v>
      </c>
    </row>
    <row r="128" spans="2:6" s="4" customFormat="1" x14ac:dyDescent="0.2">
      <c r="B128" s="384"/>
      <c r="C128" s="14" t="s">
        <v>78</v>
      </c>
      <c r="D128" s="12" t="s">
        <v>23</v>
      </c>
      <c r="E128" s="23" t="s">
        <v>24</v>
      </c>
      <c r="F128" s="11">
        <v>142.81</v>
      </c>
    </row>
    <row r="129" spans="2:6" s="4" customFormat="1" x14ac:dyDescent="0.2">
      <c r="B129" s="385"/>
      <c r="C129" s="15"/>
      <c r="D129" s="24"/>
      <c r="E129" s="24"/>
      <c r="F129" s="26"/>
    </row>
    <row r="130" spans="2:6" s="4" customFormat="1" x14ac:dyDescent="0.2">
      <c r="B130" s="6"/>
      <c r="C130" s="2"/>
      <c r="F130" s="18"/>
    </row>
    <row r="131" spans="2:6" s="4" customFormat="1" x14ac:dyDescent="0.2">
      <c r="B131" s="6"/>
      <c r="C131" s="2"/>
      <c r="F131" s="18"/>
    </row>
    <row r="132" spans="2:6" s="4" customFormat="1" x14ac:dyDescent="0.2">
      <c r="B132" s="89" t="s">
        <v>2</v>
      </c>
      <c r="C132" s="7" t="s">
        <v>0</v>
      </c>
      <c r="D132" s="19" t="s">
        <v>1</v>
      </c>
      <c r="E132" s="19" t="s">
        <v>2</v>
      </c>
      <c r="F132" s="9" t="s">
        <v>3</v>
      </c>
    </row>
    <row r="133" spans="2:6" s="4" customFormat="1" x14ac:dyDescent="0.2">
      <c r="B133" s="383" t="s">
        <v>79</v>
      </c>
      <c r="C133" s="30" t="s">
        <v>80</v>
      </c>
      <c r="D133" s="12" t="s">
        <v>10</v>
      </c>
      <c r="E133" s="12" t="s">
        <v>11</v>
      </c>
      <c r="F133" s="11">
        <v>178.12</v>
      </c>
    </row>
    <row r="134" spans="2:6" s="4" customFormat="1" x14ac:dyDescent="0.2">
      <c r="B134" s="384"/>
      <c r="C134" s="31" t="s">
        <v>81</v>
      </c>
      <c r="D134" s="12" t="s">
        <v>10</v>
      </c>
      <c r="E134" s="12" t="s">
        <v>11</v>
      </c>
      <c r="F134" s="11">
        <v>178.12</v>
      </c>
    </row>
    <row r="135" spans="2:6" s="4" customFormat="1" x14ac:dyDescent="0.2">
      <c r="B135" s="384"/>
      <c r="C135" s="31" t="s">
        <v>82</v>
      </c>
      <c r="D135" s="12" t="s">
        <v>10</v>
      </c>
      <c r="E135" s="12" t="s">
        <v>11</v>
      </c>
      <c r="F135" s="11">
        <v>178.12</v>
      </c>
    </row>
    <row r="136" spans="2:6" s="4" customFormat="1" x14ac:dyDescent="0.2">
      <c r="B136" s="384"/>
      <c r="C136" s="31" t="s">
        <v>83</v>
      </c>
      <c r="D136" s="12" t="s">
        <v>23</v>
      </c>
      <c r="E136" s="23" t="s">
        <v>24</v>
      </c>
      <c r="F136" s="11">
        <v>89.06</v>
      </c>
    </row>
    <row r="137" spans="2:6" s="4" customFormat="1" x14ac:dyDescent="0.2">
      <c r="B137" s="384"/>
      <c r="C137" s="31" t="s">
        <v>84</v>
      </c>
      <c r="D137" s="12" t="s">
        <v>23</v>
      </c>
      <c r="E137" s="23" t="s">
        <v>24</v>
      </c>
      <c r="F137" s="11">
        <v>89.06</v>
      </c>
    </row>
    <row r="138" spans="2:6" s="4" customFormat="1" x14ac:dyDescent="0.2">
      <c r="B138" s="384"/>
      <c r="C138" s="31" t="s">
        <v>85</v>
      </c>
      <c r="D138" s="12" t="s">
        <v>23</v>
      </c>
      <c r="E138" s="23" t="s">
        <v>24</v>
      </c>
      <c r="F138" s="11">
        <v>89.06</v>
      </c>
    </row>
    <row r="139" spans="2:6" s="4" customFormat="1" x14ac:dyDescent="0.2">
      <c r="B139" s="385"/>
      <c r="C139" s="28"/>
      <c r="D139" s="24"/>
      <c r="E139" s="24"/>
      <c r="F139" s="26"/>
    </row>
    <row r="140" spans="2:6" s="4" customFormat="1" x14ac:dyDescent="0.2">
      <c r="B140" s="6"/>
      <c r="C140" s="2"/>
      <c r="F140" s="18"/>
    </row>
    <row r="141" spans="2:6" s="4" customFormat="1" x14ac:dyDescent="0.2">
      <c r="B141" s="6"/>
      <c r="C141" s="2"/>
      <c r="F141" s="18"/>
    </row>
    <row r="142" spans="2:6" s="4" customFormat="1" x14ac:dyDescent="0.2">
      <c r="B142" s="89" t="s">
        <v>2</v>
      </c>
      <c r="C142" s="7" t="s">
        <v>0</v>
      </c>
      <c r="D142" s="19" t="s">
        <v>1</v>
      </c>
      <c r="E142" s="19" t="s">
        <v>2</v>
      </c>
      <c r="F142" s="9" t="s">
        <v>3</v>
      </c>
    </row>
    <row r="143" spans="2:6" s="4" customFormat="1" x14ac:dyDescent="0.2">
      <c r="B143" s="383" t="s">
        <v>86</v>
      </c>
      <c r="C143" s="31" t="s">
        <v>87</v>
      </c>
      <c r="D143" s="12" t="s">
        <v>10</v>
      </c>
      <c r="E143" s="12" t="s">
        <v>11</v>
      </c>
      <c r="F143" s="11">
        <v>178.12</v>
      </c>
    </row>
    <row r="144" spans="2:6" s="4" customFormat="1" x14ac:dyDescent="0.2">
      <c r="B144" s="384"/>
      <c r="C144" s="31" t="s">
        <v>88</v>
      </c>
      <c r="D144" s="12" t="s">
        <v>10</v>
      </c>
      <c r="E144" s="12" t="s">
        <v>11</v>
      </c>
      <c r="F144" s="11">
        <v>267.18</v>
      </c>
    </row>
    <row r="145" spans="2:6" s="4" customFormat="1" x14ac:dyDescent="0.2">
      <c r="B145" s="384"/>
      <c r="C145" s="31" t="s">
        <v>89</v>
      </c>
      <c r="D145" s="12" t="s">
        <v>10</v>
      </c>
      <c r="E145" s="12" t="s">
        <v>11</v>
      </c>
      <c r="F145" s="11">
        <v>178.12</v>
      </c>
    </row>
    <row r="146" spans="2:6" s="4" customFormat="1" x14ac:dyDescent="0.2">
      <c r="B146" s="384"/>
      <c r="C146" s="31" t="s">
        <v>90</v>
      </c>
      <c r="D146" s="12" t="s">
        <v>23</v>
      </c>
      <c r="E146" s="23" t="s">
        <v>24</v>
      </c>
      <c r="F146" s="11">
        <v>89.06</v>
      </c>
    </row>
    <row r="147" spans="2:6" s="4" customFormat="1" x14ac:dyDescent="0.2">
      <c r="B147" s="384"/>
      <c r="C147" s="31" t="s">
        <v>91</v>
      </c>
      <c r="D147" s="12" t="s">
        <v>23</v>
      </c>
      <c r="E147" s="23" t="s">
        <v>24</v>
      </c>
      <c r="F147" s="11">
        <v>89.06</v>
      </c>
    </row>
    <row r="148" spans="2:6" s="4" customFormat="1" x14ac:dyDescent="0.2">
      <c r="B148" s="384"/>
      <c r="C148" s="31" t="s">
        <v>92</v>
      </c>
      <c r="D148" s="12" t="s">
        <v>23</v>
      </c>
      <c r="E148" s="23" t="s">
        <v>24</v>
      </c>
      <c r="F148" s="11">
        <v>89.06</v>
      </c>
    </row>
    <row r="149" spans="2:6" s="4" customFormat="1" x14ac:dyDescent="0.2">
      <c r="B149" s="385"/>
      <c r="C149" s="28"/>
      <c r="D149" s="24"/>
      <c r="E149" s="24"/>
      <c r="F149" s="26"/>
    </row>
    <row r="150" spans="2:6" s="4" customFormat="1" x14ac:dyDescent="0.2">
      <c r="B150" s="27"/>
      <c r="C150" s="2"/>
      <c r="F150" s="18"/>
    </row>
    <row r="151" spans="2:6" x14ac:dyDescent="0.2">
      <c r="B151" s="27"/>
      <c r="D151" s="4"/>
      <c r="E151" s="4"/>
      <c r="F151" s="18"/>
    </row>
    <row r="152" spans="2:6" x14ac:dyDescent="0.2">
      <c r="B152" s="89" t="s">
        <v>2</v>
      </c>
      <c r="C152" s="7" t="s">
        <v>0</v>
      </c>
      <c r="D152" s="19" t="s">
        <v>1</v>
      </c>
      <c r="E152" s="19" t="s">
        <v>2</v>
      </c>
      <c r="F152" s="9" t="s">
        <v>3</v>
      </c>
    </row>
    <row r="153" spans="2:6" x14ac:dyDescent="0.2">
      <c r="B153" s="386" t="s">
        <v>93</v>
      </c>
      <c r="C153" s="32" t="s">
        <v>94</v>
      </c>
      <c r="D153" s="12" t="s">
        <v>10</v>
      </c>
      <c r="E153" s="12" t="s">
        <v>11</v>
      </c>
      <c r="F153" s="11">
        <v>71.41</v>
      </c>
    </row>
    <row r="154" spans="2:6" x14ac:dyDescent="0.2">
      <c r="B154" s="387"/>
      <c r="C154" s="32" t="s">
        <v>95</v>
      </c>
      <c r="D154" s="12" t="s">
        <v>10</v>
      </c>
      <c r="E154" s="12" t="s">
        <v>11</v>
      </c>
      <c r="F154" s="11">
        <v>42.84</v>
      </c>
    </row>
    <row r="155" spans="2:6" x14ac:dyDescent="0.2">
      <c r="B155" s="387"/>
      <c r="C155" s="32" t="s">
        <v>96</v>
      </c>
      <c r="D155" s="12" t="s">
        <v>10</v>
      </c>
      <c r="E155" s="12" t="s">
        <v>11</v>
      </c>
      <c r="F155" s="11">
        <v>14.28</v>
      </c>
    </row>
    <row r="156" spans="2:6" x14ac:dyDescent="0.2">
      <c r="B156" s="387"/>
      <c r="C156" s="32" t="s">
        <v>97</v>
      </c>
      <c r="D156" s="12" t="s">
        <v>10</v>
      </c>
      <c r="E156" s="12" t="s">
        <v>11</v>
      </c>
      <c r="F156" s="11">
        <v>164.23</v>
      </c>
    </row>
    <row r="157" spans="2:6" x14ac:dyDescent="0.2">
      <c r="B157" s="387"/>
      <c r="C157" s="32" t="s">
        <v>98</v>
      </c>
      <c r="D157" s="12" t="s">
        <v>10</v>
      </c>
      <c r="E157" s="12" t="s">
        <v>11</v>
      </c>
      <c r="F157" s="11">
        <v>99.97</v>
      </c>
    </row>
    <row r="158" spans="2:6" x14ac:dyDescent="0.2">
      <c r="B158" s="387"/>
      <c r="C158" s="32" t="s">
        <v>99</v>
      </c>
      <c r="D158" s="12" t="s">
        <v>10</v>
      </c>
      <c r="E158" s="12" t="s">
        <v>11</v>
      </c>
      <c r="F158" s="11">
        <v>57.12</v>
      </c>
    </row>
    <row r="159" spans="2:6" x14ac:dyDescent="0.2">
      <c r="B159" s="387"/>
      <c r="C159" s="32" t="s">
        <v>100</v>
      </c>
      <c r="D159" s="12" t="s">
        <v>10</v>
      </c>
      <c r="E159" s="12" t="s">
        <v>11</v>
      </c>
      <c r="F159" s="11">
        <v>357.03</v>
      </c>
    </row>
    <row r="160" spans="2:6" x14ac:dyDescent="0.2">
      <c r="B160" s="387"/>
      <c r="C160" s="32" t="s">
        <v>101</v>
      </c>
      <c r="D160" s="12" t="s">
        <v>10</v>
      </c>
      <c r="E160" s="12" t="s">
        <v>11</v>
      </c>
      <c r="F160" s="11">
        <v>199.93</v>
      </c>
    </row>
    <row r="161" spans="2:6" x14ac:dyDescent="0.2">
      <c r="B161" s="387"/>
      <c r="C161" s="32" t="s">
        <v>102</v>
      </c>
      <c r="D161" s="12" t="s">
        <v>10</v>
      </c>
      <c r="E161" s="12" t="s">
        <v>11</v>
      </c>
      <c r="F161" s="11">
        <v>92.83</v>
      </c>
    </row>
    <row r="162" spans="2:6" x14ac:dyDescent="0.2">
      <c r="B162" s="387"/>
      <c r="C162" s="32" t="s">
        <v>103</v>
      </c>
      <c r="D162" s="12" t="s">
        <v>23</v>
      </c>
      <c r="E162" s="23" t="s">
        <v>24</v>
      </c>
      <c r="F162" s="11">
        <v>142.81</v>
      </c>
    </row>
    <row r="163" spans="2:6" x14ac:dyDescent="0.2">
      <c r="B163" s="387"/>
      <c r="C163" s="32" t="s">
        <v>104</v>
      </c>
      <c r="D163" s="12" t="s">
        <v>10</v>
      </c>
      <c r="E163" s="12" t="s">
        <v>11</v>
      </c>
      <c r="F163" s="11">
        <v>71.41</v>
      </c>
    </row>
    <row r="164" spans="2:6" x14ac:dyDescent="0.2">
      <c r="B164" s="387"/>
      <c r="C164" s="32" t="s">
        <v>105</v>
      </c>
      <c r="D164" s="12" t="s">
        <v>10</v>
      </c>
      <c r="E164" s="12" t="s">
        <v>11</v>
      </c>
      <c r="F164" s="11">
        <v>42.84</v>
      </c>
    </row>
    <row r="165" spans="2:6" x14ac:dyDescent="0.2">
      <c r="B165" s="387"/>
      <c r="C165" s="32" t="s">
        <v>106</v>
      </c>
      <c r="D165" s="12" t="s">
        <v>10</v>
      </c>
      <c r="E165" s="12" t="s">
        <v>11</v>
      </c>
      <c r="F165" s="11">
        <v>14.28</v>
      </c>
    </row>
    <row r="166" spans="2:6" x14ac:dyDescent="0.2">
      <c r="B166" s="387"/>
      <c r="C166" s="32" t="s">
        <v>107</v>
      </c>
      <c r="D166" s="12" t="s">
        <v>10</v>
      </c>
      <c r="E166" s="12" t="s">
        <v>11</v>
      </c>
      <c r="F166" s="11">
        <v>171.37</v>
      </c>
    </row>
    <row r="167" spans="2:6" x14ac:dyDescent="0.2">
      <c r="B167" s="387"/>
      <c r="C167" s="32" t="s">
        <v>108</v>
      </c>
      <c r="D167" s="12" t="s">
        <v>10</v>
      </c>
      <c r="E167" s="12" t="s">
        <v>11</v>
      </c>
      <c r="F167" s="11">
        <v>92.83</v>
      </c>
    </row>
    <row r="168" spans="2:6" x14ac:dyDescent="0.2">
      <c r="B168" s="387"/>
      <c r="C168" s="32" t="s">
        <v>109</v>
      </c>
      <c r="D168" s="12" t="s">
        <v>10</v>
      </c>
      <c r="E168" s="12" t="s">
        <v>11</v>
      </c>
      <c r="F168" s="11">
        <v>57.12</v>
      </c>
    </row>
    <row r="169" spans="2:6" x14ac:dyDescent="0.2">
      <c r="B169" s="387"/>
      <c r="C169" s="32" t="s">
        <v>110</v>
      </c>
      <c r="D169" s="12" t="s">
        <v>10</v>
      </c>
      <c r="E169" s="12" t="s">
        <v>11</v>
      </c>
      <c r="F169" s="11">
        <v>364.17</v>
      </c>
    </row>
    <row r="170" spans="2:6" x14ac:dyDescent="0.2">
      <c r="B170" s="387"/>
      <c r="C170" s="32" t="s">
        <v>111</v>
      </c>
      <c r="D170" s="12" t="s">
        <v>10</v>
      </c>
      <c r="E170" s="12" t="s">
        <v>11</v>
      </c>
      <c r="F170" s="11">
        <v>214.22</v>
      </c>
    </row>
    <row r="171" spans="2:6" x14ac:dyDescent="0.2">
      <c r="B171" s="387"/>
      <c r="C171" s="32" t="s">
        <v>112</v>
      </c>
      <c r="D171" s="12" t="s">
        <v>10</v>
      </c>
      <c r="E171" s="12" t="s">
        <v>11</v>
      </c>
      <c r="F171" s="11">
        <v>99.97</v>
      </c>
    </row>
    <row r="172" spans="2:6" x14ac:dyDescent="0.2">
      <c r="B172" s="387"/>
      <c r="C172" s="32" t="s">
        <v>113</v>
      </c>
      <c r="D172" s="12" t="s">
        <v>10</v>
      </c>
      <c r="E172" s="12" t="s">
        <v>11</v>
      </c>
      <c r="F172" s="11">
        <v>85.69</v>
      </c>
    </row>
    <row r="173" spans="2:6" x14ac:dyDescent="0.2">
      <c r="B173" s="387"/>
      <c r="C173" s="32" t="s">
        <v>114</v>
      </c>
      <c r="D173" s="12" t="s">
        <v>10</v>
      </c>
      <c r="E173" s="12" t="s">
        <v>11</v>
      </c>
      <c r="F173" s="11">
        <v>71.41</v>
      </c>
    </row>
    <row r="174" spans="2:6" x14ac:dyDescent="0.2">
      <c r="B174" s="387"/>
      <c r="C174" s="32" t="s">
        <v>115</v>
      </c>
      <c r="D174" s="12" t="s">
        <v>10</v>
      </c>
      <c r="E174" s="12" t="s">
        <v>11</v>
      </c>
      <c r="F174" s="11">
        <v>57.12</v>
      </c>
    </row>
    <row r="175" spans="2:6" x14ac:dyDescent="0.2">
      <c r="B175" s="387"/>
      <c r="C175" s="32" t="s">
        <v>116</v>
      </c>
      <c r="D175" s="12" t="s">
        <v>10</v>
      </c>
      <c r="E175" s="12" t="s">
        <v>11</v>
      </c>
      <c r="F175" s="11">
        <v>485.55</v>
      </c>
    </row>
    <row r="176" spans="2:6" x14ac:dyDescent="0.2">
      <c r="B176" s="387"/>
      <c r="C176" s="32" t="s">
        <v>117</v>
      </c>
      <c r="D176" s="12" t="s">
        <v>10</v>
      </c>
      <c r="E176" s="12" t="s">
        <v>11</v>
      </c>
      <c r="F176" s="11">
        <v>171.37</v>
      </c>
    </row>
    <row r="177" spans="2:6" x14ac:dyDescent="0.2">
      <c r="B177" s="387"/>
      <c r="C177" s="32" t="s">
        <v>118</v>
      </c>
      <c r="D177" s="12" t="s">
        <v>10</v>
      </c>
      <c r="E177" s="12" t="s">
        <v>11</v>
      </c>
      <c r="F177" s="11">
        <v>142.81</v>
      </c>
    </row>
    <row r="178" spans="2:6" x14ac:dyDescent="0.2">
      <c r="B178" s="387"/>
      <c r="C178" s="32" t="s">
        <v>119</v>
      </c>
      <c r="D178" s="12" t="s">
        <v>10</v>
      </c>
      <c r="E178" s="12" t="s">
        <v>11</v>
      </c>
      <c r="F178" s="11">
        <v>92.83</v>
      </c>
    </row>
    <row r="179" spans="2:6" x14ac:dyDescent="0.2">
      <c r="B179" s="387"/>
      <c r="C179" s="32" t="s">
        <v>120</v>
      </c>
      <c r="D179" s="12" t="s">
        <v>10</v>
      </c>
      <c r="E179" s="12" t="s">
        <v>11</v>
      </c>
      <c r="F179" s="11">
        <v>999.67</v>
      </c>
    </row>
    <row r="180" spans="2:6" x14ac:dyDescent="0.2">
      <c r="B180" s="387"/>
      <c r="C180" s="32" t="s">
        <v>121</v>
      </c>
      <c r="D180" s="12" t="s">
        <v>10</v>
      </c>
      <c r="E180" s="12" t="s">
        <v>11</v>
      </c>
      <c r="F180" s="11">
        <v>285.62</v>
      </c>
    </row>
    <row r="181" spans="2:6" x14ac:dyDescent="0.2">
      <c r="B181" s="387"/>
      <c r="C181" s="32" t="s">
        <v>122</v>
      </c>
      <c r="D181" s="12" t="s">
        <v>10</v>
      </c>
      <c r="E181" s="12" t="s">
        <v>11</v>
      </c>
      <c r="F181" s="11">
        <v>264.2</v>
      </c>
    </row>
    <row r="182" spans="2:6" x14ac:dyDescent="0.2">
      <c r="B182" s="387"/>
      <c r="C182" s="32" t="s">
        <v>123</v>
      </c>
      <c r="D182" s="12" t="s">
        <v>10</v>
      </c>
      <c r="E182" s="12" t="s">
        <v>11</v>
      </c>
      <c r="F182" s="11">
        <v>199.93</v>
      </c>
    </row>
    <row r="183" spans="2:6" x14ac:dyDescent="0.2">
      <c r="B183" s="387"/>
      <c r="C183" s="32" t="s">
        <v>124</v>
      </c>
      <c r="D183" s="12" t="s">
        <v>10</v>
      </c>
      <c r="E183" s="12" t="s">
        <v>11</v>
      </c>
      <c r="F183" s="11">
        <v>1213.8900000000001</v>
      </c>
    </row>
    <row r="184" spans="2:6" x14ac:dyDescent="0.2">
      <c r="B184" s="387"/>
      <c r="C184" s="32" t="s">
        <v>125</v>
      </c>
      <c r="D184" s="12" t="s">
        <v>10</v>
      </c>
      <c r="E184" s="12" t="s">
        <v>11</v>
      </c>
      <c r="F184" s="11">
        <v>85.69</v>
      </c>
    </row>
    <row r="185" spans="2:6" x14ac:dyDescent="0.2">
      <c r="B185" s="387"/>
      <c r="C185" s="32" t="s">
        <v>126</v>
      </c>
      <c r="D185" s="12" t="s">
        <v>10</v>
      </c>
      <c r="E185" s="12" t="s">
        <v>11</v>
      </c>
      <c r="F185" s="11">
        <v>71.41</v>
      </c>
    </row>
    <row r="186" spans="2:6" x14ac:dyDescent="0.2">
      <c r="B186" s="387"/>
      <c r="C186" s="32" t="s">
        <v>127</v>
      </c>
      <c r="D186" s="12" t="s">
        <v>10</v>
      </c>
      <c r="E186" s="12" t="s">
        <v>11</v>
      </c>
      <c r="F186" s="11">
        <v>57.12</v>
      </c>
    </row>
    <row r="187" spans="2:6" x14ac:dyDescent="0.2">
      <c r="B187" s="387"/>
      <c r="C187" s="32" t="s">
        <v>128</v>
      </c>
      <c r="D187" s="12" t="s">
        <v>10</v>
      </c>
      <c r="E187" s="12" t="s">
        <v>11</v>
      </c>
      <c r="F187" s="11">
        <v>499.84</v>
      </c>
    </row>
    <row r="188" spans="2:6" x14ac:dyDescent="0.2">
      <c r="B188" s="387"/>
      <c r="C188" s="32" t="s">
        <v>129</v>
      </c>
      <c r="D188" s="12" t="s">
        <v>10</v>
      </c>
      <c r="E188" s="12" t="s">
        <v>11</v>
      </c>
      <c r="F188" s="11">
        <v>157.09</v>
      </c>
    </row>
    <row r="189" spans="2:6" x14ac:dyDescent="0.2">
      <c r="B189" s="387"/>
      <c r="C189" s="32" t="s">
        <v>130</v>
      </c>
      <c r="D189" s="12" t="s">
        <v>10</v>
      </c>
      <c r="E189" s="12" t="s">
        <v>11</v>
      </c>
      <c r="F189" s="11">
        <v>142.81</v>
      </c>
    </row>
    <row r="190" spans="2:6" x14ac:dyDescent="0.2">
      <c r="B190" s="387"/>
      <c r="C190" s="32" t="s">
        <v>131</v>
      </c>
      <c r="D190" s="12" t="s">
        <v>10</v>
      </c>
      <c r="E190" s="12" t="s">
        <v>11</v>
      </c>
      <c r="F190" s="11">
        <v>99.97</v>
      </c>
    </row>
    <row r="191" spans="2:6" x14ac:dyDescent="0.2">
      <c r="B191" s="387"/>
      <c r="C191" s="32" t="s">
        <v>132</v>
      </c>
      <c r="D191" s="12" t="s">
        <v>10</v>
      </c>
      <c r="E191" s="12" t="s">
        <v>11</v>
      </c>
      <c r="F191" s="11">
        <v>999.67</v>
      </c>
    </row>
    <row r="192" spans="2:6" x14ac:dyDescent="0.2">
      <c r="B192" s="387"/>
      <c r="C192" s="32" t="s">
        <v>133</v>
      </c>
      <c r="D192" s="12" t="s">
        <v>10</v>
      </c>
      <c r="E192" s="12" t="s">
        <v>11</v>
      </c>
      <c r="F192" s="11">
        <v>314.18</v>
      </c>
    </row>
    <row r="193" spans="2:6" x14ac:dyDescent="0.2">
      <c r="B193" s="387"/>
      <c r="C193" s="32" t="s">
        <v>134</v>
      </c>
      <c r="D193" s="12" t="s">
        <v>10</v>
      </c>
      <c r="E193" s="12" t="s">
        <v>11</v>
      </c>
      <c r="F193" s="11">
        <v>284.19</v>
      </c>
    </row>
    <row r="194" spans="2:6" x14ac:dyDescent="0.2">
      <c r="B194" s="387"/>
      <c r="C194" s="32" t="s">
        <v>135</v>
      </c>
      <c r="D194" s="12" t="s">
        <v>10</v>
      </c>
      <c r="E194" s="12" t="s">
        <v>11</v>
      </c>
      <c r="F194" s="11">
        <v>214.22</v>
      </c>
    </row>
    <row r="195" spans="2:6" x14ac:dyDescent="0.2">
      <c r="B195" s="387"/>
      <c r="C195" s="32" t="s">
        <v>136</v>
      </c>
      <c r="D195" s="12" t="s">
        <v>10</v>
      </c>
      <c r="E195" s="12" t="s">
        <v>11</v>
      </c>
      <c r="F195" s="11">
        <v>1256.73</v>
      </c>
    </row>
    <row r="196" spans="2:6" x14ac:dyDescent="0.2">
      <c r="B196" s="387"/>
      <c r="C196" s="32" t="s">
        <v>137</v>
      </c>
      <c r="D196" s="12" t="s">
        <v>10</v>
      </c>
      <c r="E196" s="12" t="s">
        <v>11</v>
      </c>
      <c r="F196" s="11">
        <v>71.41</v>
      </c>
    </row>
    <row r="197" spans="2:6" x14ac:dyDescent="0.2">
      <c r="B197" s="387"/>
      <c r="C197" s="32" t="s">
        <v>138</v>
      </c>
      <c r="D197" s="12" t="s">
        <v>10</v>
      </c>
      <c r="E197" s="12" t="s">
        <v>11</v>
      </c>
      <c r="F197" s="11">
        <v>71.41</v>
      </c>
    </row>
    <row r="198" spans="2:6" x14ac:dyDescent="0.2">
      <c r="B198" s="387"/>
      <c r="C198" s="32" t="s">
        <v>139</v>
      </c>
      <c r="D198" s="12" t="s">
        <v>10</v>
      </c>
      <c r="E198" s="12" t="s">
        <v>11</v>
      </c>
      <c r="F198" s="11">
        <v>71.41</v>
      </c>
    </row>
    <row r="199" spans="2:6" x14ac:dyDescent="0.2">
      <c r="B199" s="387"/>
      <c r="C199" s="32" t="s">
        <v>140</v>
      </c>
      <c r="D199" s="12" t="s">
        <v>10</v>
      </c>
      <c r="E199" s="12" t="s">
        <v>11</v>
      </c>
      <c r="F199" s="11">
        <v>171.37</v>
      </c>
    </row>
    <row r="200" spans="2:6" x14ac:dyDescent="0.2">
      <c r="B200" s="387"/>
      <c r="C200" s="32" t="s">
        <v>141</v>
      </c>
      <c r="D200" s="12" t="s">
        <v>10</v>
      </c>
      <c r="E200" s="12" t="s">
        <v>11</v>
      </c>
      <c r="F200" s="11">
        <v>171.37</v>
      </c>
    </row>
    <row r="201" spans="2:6" x14ac:dyDescent="0.2">
      <c r="B201" s="387"/>
      <c r="C201" s="32" t="s">
        <v>142</v>
      </c>
      <c r="D201" s="12" t="s">
        <v>10</v>
      </c>
      <c r="E201" s="12" t="s">
        <v>11</v>
      </c>
      <c r="F201" s="11">
        <v>171.37</v>
      </c>
    </row>
    <row r="202" spans="2:6" x14ac:dyDescent="0.2">
      <c r="B202" s="387"/>
      <c r="C202" s="32" t="s">
        <v>143</v>
      </c>
      <c r="D202" s="12" t="s">
        <v>10</v>
      </c>
      <c r="E202" s="12" t="s">
        <v>11</v>
      </c>
      <c r="F202" s="11">
        <v>357.03</v>
      </c>
    </row>
    <row r="203" spans="2:6" x14ac:dyDescent="0.2">
      <c r="B203" s="387"/>
      <c r="C203" s="32" t="s">
        <v>144</v>
      </c>
      <c r="D203" s="12" t="s">
        <v>10</v>
      </c>
      <c r="E203" s="12" t="s">
        <v>11</v>
      </c>
      <c r="F203" s="11">
        <v>357.03</v>
      </c>
    </row>
    <row r="204" spans="2:6" x14ac:dyDescent="0.2">
      <c r="B204" s="387"/>
      <c r="C204" s="32" t="s">
        <v>145</v>
      </c>
      <c r="D204" s="12" t="s">
        <v>10</v>
      </c>
      <c r="E204" s="12" t="s">
        <v>11</v>
      </c>
      <c r="F204" s="11">
        <v>357.03</v>
      </c>
    </row>
    <row r="205" spans="2:6" x14ac:dyDescent="0.2">
      <c r="B205" s="387"/>
      <c r="C205" s="33"/>
      <c r="D205" s="24"/>
      <c r="E205" s="24"/>
      <c r="F205" s="26"/>
    </row>
    <row r="206" spans="2:6" x14ac:dyDescent="0.2">
      <c r="B206" s="387"/>
      <c r="C206" s="32" t="s">
        <v>146</v>
      </c>
      <c r="D206" s="12" t="s">
        <v>23</v>
      </c>
      <c r="E206" s="23" t="s">
        <v>24</v>
      </c>
      <c r="F206" s="11">
        <v>142.81</v>
      </c>
    </row>
    <row r="207" spans="2:6" x14ac:dyDescent="0.2">
      <c r="B207" s="387"/>
      <c r="C207" s="32" t="s">
        <v>147</v>
      </c>
      <c r="D207" s="12" t="s">
        <v>23</v>
      </c>
      <c r="E207" s="23" t="s">
        <v>24</v>
      </c>
      <c r="F207" s="11">
        <v>142.81</v>
      </c>
    </row>
    <row r="208" spans="2:6" x14ac:dyDescent="0.2">
      <c r="B208" s="387"/>
      <c r="C208" s="34" t="s">
        <v>148</v>
      </c>
      <c r="D208" s="12" t="s">
        <v>23</v>
      </c>
      <c r="E208" s="23" t="s">
        <v>24</v>
      </c>
      <c r="F208" s="11">
        <v>142.81</v>
      </c>
    </row>
    <row r="209" spans="2:6" x14ac:dyDescent="0.2">
      <c r="B209" s="387"/>
      <c r="C209" s="34" t="s">
        <v>149</v>
      </c>
      <c r="D209" s="12" t="s">
        <v>23</v>
      </c>
      <c r="E209" s="23" t="s">
        <v>24</v>
      </c>
      <c r="F209" s="11">
        <v>142.81</v>
      </c>
    </row>
    <row r="210" spans="2:6" x14ac:dyDescent="0.2">
      <c r="B210" s="387"/>
      <c r="C210" s="32" t="s">
        <v>150</v>
      </c>
      <c r="D210" s="12" t="s">
        <v>10</v>
      </c>
      <c r="E210" s="12" t="s">
        <v>11</v>
      </c>
      <c r="F210" s="11">
        <v>85.69</v>
      </c>
    </row>
    <row r="211" spans="2:6" x14ac:dyDescent="0.2">
      <c r="B211" s="387"/>
      <c r="C211" s="32" t="s">
        <v>151</v>
      </c>
      <c r="D211" s="12" t="s">
        <v>10</v>
      </c>
      <c r="E211" s="12" t="s">
        <v>11</v>
      </c>
      <c r="F211" s="11">
        <v>171.37</v>
      </c>
    </row>
    <row r="212" spans="2:6" x14ac:dyDescent="0.2">
      <c r="B212" s="387"/>
      <c r="C212" s="32" t="s">
        <v>152</v>
      </c>
      <c r="D212" s="12" t="s">
        <v>10</v>
      </c>
      <c r="E212" s="12" t="s">
        <v>11</v>
      </c>
      <c r="F212" s="11">
        <v>314.18</v>
      </c>
    </row>
    <row r="213" spans="2:6" x14ac:dyDescent="0.2">
      <c r="B213" s="387"/>
      <c r="C213" s="32" t="s">
        <v>153</v>
      </c>
      <c r="D213" s="12" t="s">
        <v>10</v>
      </c>
      <c r="E213" s="12" t="s">
        <v>11</v>
      </c>
      <c r="F213" s="11">
        <v>71.41</v>
      </c>
    </row>
    <row r="214" spans="2:6" x14ac:dyDescent="0.2">
      <c r="B214" s="387"/>
      <c r="C214" s="32" t="s">
        <v>154</v>
      </c>
      <c r="D214" s="12" t="s">
        <v>10</v>
      </c>
      <c r="E214" s="12" t="s">
        <v>11</v>
      </c>
      <c r="F214" s="11">
        <v>142.81</v>
      </c>
    </row>
    <row r="215" spans="2:6" x14ac:dyDescent="0.2">
      <c r="B215" s="387"/>
      <c r="C215" s="32" t="s">
        <v>155</v>
      </c>
      <c r="D215" s="12" t="s">
        <v>10</v>
      </c>
      <c r="E215" s="12" t="s">
        <v>11</v>
      </c>
      <c r="F215" s="11">
        <v>284.19</v>
      </c>
    </row>
    <row r="216" spans="2:6" x14ac:dyDescent="0.2">
      <c r="B216" s="387"/>
      <c r="C216" s="32" t="s">
        <v>156</v>
      </c>
      <c r="D216" s="12" t="s">
        <v>10</v>
      </c>
      <c r="E216" s="12" t="s">
        <v>11</v>
      </c>
      <c r="F216" s="11">
        <v>57.12</v>
      </c>
    </row>
    <row r="217" spans="2:6" x14ac:dyDescent="0.2">
      <c r="B217" s="387"/>
      <c r="C217" s="32" t="s">
        <v>157</v>
      </c>
      <c r="D217" s="12" t="s">
        <v>10</v>
      </c>
      <c r="E217" s="12" t="s">
        <v>11</v>
      </c>
      <c r="F217" s="11">
        <v>99.97</v>
      </c>
    </row>
    <row r="218" spans="2:6" x14ac:dyDescent="0.2">
      <c r="B218" s="387"/>
      <c r="C218" s="32" t="s">
        <v>158</v>
      </c>
      <c r="D218" s="12" t="s">
        <v>10</v>
      </c>
      <c r="E218" s="12" t="s">
        <v>11</v>
      </c>
      <c r="F218" s="11">
        <v>214.22</v>
      </c>
    </row>
    <row r="219" spans="2:6" x14ac:dyDescent="0.2">
      <c r="B219" s="387"/>
      <c r="C219" s="34" t="s">
        <v>159</v>
      </c>
      <c r="D219" s="12" t="s">
        <v>10</v>
      </c>
      <c r="E219" s="12" t="s">
        <v>11</v>
      </c>
      <c r="F219" s="11">
        <v>485.55</v>
      </c>
    </row>
    <row r="220" spans="2:6" x14ac:dyDescent="0.2">
      <c r="B220" s="387"/>
      <c r="C220" s="34" t="s">
        <v>160</v>
      </c>
      <c r="D220" s="12" t="s">
        <v>10</v>
      </c>
      <c r="E220" s="12" t="s">
        <v>11</v>
      </c>
      <c r="F220" s="11">
        <v>999.67</v>
      </c>
    </row>
    <row r="221" spans="2:6" x14ac:dyDescent="0.2">
      <c r="B221" s="387"/>
      <c r="C221" s="34" t="s">
        <v>161</v>
      </c>
      <c r="D221" s="12" t="s">
        <v>10</v>
      </c>
      <c r="E221" s="12" t="s">
        <v>11</v>
      </c>
      <c r="F221" s="11">
        <v>1213.8900000000001</v>
      </c>
    </row>
    <row r="222" spans="2:6" x14ac:dyDescent="0.2">
      <c r="B222" s="387"/>
      <c r="C222" s="34" t="s">
        <v>162</v>
      </c>
      <c r="D222" s="12" t="s">
        <v>23</v>
      </c>
      <c r="E222" s="23" t="s">
        <v>24</v>
      </c>
      <c r="F222" s="11">
        <v>142.81</v>
      </c>
    </row>
    <row r="223" spans="2:6" x14ac:dyDescent="0.2">
      <c r="B223" s="387"/>
      <c r="C223" s="34" t="s">
        <v>163</v>
      </c>
      <c r="D223" s="12" t="s">
        <v>23</v>
      </c>
      <c r="E223" s="23" t="s">
        <v>24</v>
      </c>
      <c r="F223" s="11">
        <v>142.81</v>
      </c>
    </row>
    <row r="224" spans="2:6" x14ac:dyDescent="0.2">
      <c r="B224" s="387"/>
      <c r="C224" s="34" t="s">
        <v>164</v>
      </c>
      <c r="D224" s="12" t="s">
        <v>10</v>
      </c>
      <c r="E224" s="12" t="s">
        <v>11</v>
      </c>
      <c r="F224" s="11">
        <v>85.69</v>
      </c>
    </row>
    <row r="225" spans="2:6" x14ac:dyDescent="0.2">
      <c r="B225" s="387"/>
      <c r="C225" s="34" t="s">
        <v>165</v>
      </c>
      <c r="D225" s="12" t="s">
        <v>10</v>
      </c>
      <c r="E225" s="12" t="s">
        <v>11</v>
      </c>
      <c r="F225" s="11">
        <v>164.23</v>
      </c>
    </row>
    <row r="226" spans="2:6" x14ac:dyDescent="0.2">
      <c r="B226" s="387"/>
      <c r="C226" s="34" t="s">
        <v>166</v>
      </c>
      <c r="D226" s="12" t="s">
        <v>10</v>
      </c>
      <c r="E226" s="12" t="s">
        <v>11</v>
      </c>
      <c r="F226" s="11">
        <v>314.18</v>
      </c>
    </row>
    <row r="227" spans="2:6" x14ac:dyDescent="0.2">
      <c r="B227" s="387"/>
      <c r="C227" s="34" t="s">
        <v>167</v>
      </c>
      <c r="D227" s="12" t="s">
        <v>10</v>
      </c>
      <c r="E227" s="12" t="s">
        <v>11</v>
      </c>
      <c r="F227" s="11">
        <v>71.41</v>
      </c>
    </row>
    <row r="228" spans="2:6" x14ac:dyDescent="0.2">
      <c r="B228" s="387"/>
      <c r="C228" s="34" t="s">
        <v>168</v>
      </c>
      <c r="D228" s="12" t="s">
        <v>10</v>
      </c>
      <c r="E228" s="12" t="s">
        <v>11</v>
      </c>
      <c r="F228" s="11">
        <v>142.81</v>
      </c>
    </row>
    <row r="229" spans="2:6" x14ac:dyDescent="0.2">
      <c r="B229" s="387"/>
      <c r="C229" s="34" t="s">
        <v>169</v>
      </c>
      <c r="D229" s="12" t="s">
        <v>10</v>
      </c>
      <c r="E229" s="12" t="s">
        <v>11</v>
      </c>
      <c r="F229" s="11">
        <v>284.19</v>
      </c>
    </row>
    <row r="230" spans="2:6" x14ac:dyDescent="0.2">
      <c r="B230" s="387"/>
      <c r="C230" s="34" t="s">
        <v>170</v>
      </c>
      <c r="D230" s="12" t="s">
        <v>10</v>
      </c>
      <c r="E230" s="12" t="s">
        <v>11</v>
      </c>
      <c r="F230" s="11">
        <v>57.12</v>
      </c>
    </row>
    <row r="231" spans="2:6" x14ac:dyDescent="0.2">
      <c r="B231" s="387"/>
      <c r="C231" s="34" t="s">
        <v>171</v>
      </c>
      <c r="D231" s="12" t="s">
        <v>10</v>
      </c>
      <c r="E231" s="12" t="s">
        <v>11</v>
      </c>
      <c r="F231" s="11">
        <v>99.97</v>
      </c>
    </row>
    <row r="232" spans="2:6" x14ac:dyDescent="0.2">
      <c r="B232" s="387"/>
      <c r="C232" s="34" t="s">
        <v>172</v>
      </c>
      <c r="D232" s="12" t="s">
        <v>10</v>
      </c>
      <c r="E232" s="12" t="s">
        <v>11</v>
      </c>
      <c r="F232" s="11">
        <v>214.22</v>
      </c>
    </row>
    <row r="233" spans="2:6" x14ac:dyDescent="0.2">
      <c r="B233" s="387"/>
      <c r="C233" s="34" t="s">
        <v>173</v>
      </c>
      <c r="D233" s="12" t="s">
        <v>10</v>
      </c>
      <c r="E233" s="12" t="s">
        <v>11</v>
      </c>
      <c r="F233" s="11">
        <v>499.84</v>
      </c>
    </row>
    <row r="234" spans="2:6" x14ac:dyDescent="0.2">
      <c r="B234" s="387"/>
      <c r="C234" s="34" t="s">
        <v>174</v>
      </c>
      <c r="D234" s="12" t="s">
        <v>10</v>
      </c>
      <c r="E234" s="12" t="s">
        <v>11</v>
      </c>
      <c r="F234" s="11">
        <v>999.67</v>
      </c>
    </row>
    <row r="235" spans="2:6" x14ac:dyDescent="0.2">
      <c r="B235" s="387"/>
      <c r="C235" s="34" t="s">
        <v>175</v>
      </c>
      <c r="D235" s="12" t="s">
        <v>10</v>
      </c>
      <c r="E235" s="12" t="s">
        <v>11</v>
      </c>
      <c r="F235" s="11">
        <v>1256.73</v>
      </c>
    </row>
    <row r="236" spans="2:6" x14ac:dyDescent="0.2">
      <c r="B236" s="387"/>
      <c r="C236" s="33"/>
      <c r="D236" s="24"/>
      <c r="E236" s="24"/>
      <c r="F236" s="26"/>
    </row>
    <row r="237" spans="2:6" x14ac:dyDescent="0.2">
      <c r="B237" s="387"/>
      <c r="C237" s="32" t="s">
        <v>176</v>
      </c>
      <c r="D237" s="12" t="s">
        <v>23</v>
      </c>
      <c r="E237" s="23" t="s">
        <v>24</v>
      </c>
      <c r="F237" s="11">
        <v>142.81</v>
      </c>
    </row>
    <row r="238" spans="2:6" x14ac:dyDescent="0.2">
      <c r="B238" s="387"/>
      <c r="C238" s="32" t="s">
        <v>177</v>
      </c>
      <c r="D238" s="12" t="s">
        <v>23</v>
      </c>
      <c r="E238" s="23" t="s">
        <v>24</v>
      </c>
      <c r="F238" s="11">
        <v>142.81</v>
      </c>
    </row>
    <row r="239" spans="2:6" x14ac:dyDescent="0.2">
      <c r="B239" s="387"/>
      <c r="C239" s="32" t="s">
        <v>178</v>
      </c>
      <c r="D239" s="12" t="s">
        <v>23</v>
      </c>
      <c r="E239" s="23" t="s">
        <v>24</v>
      </c>
      <c r="F239" s="11">
        <v>142.81</v>
      </c>
    </row>
    <row r="240" spans="2:6" x14ac:dyDescent="0.2">
      <c r="B240" s="387"/>
      <c r="C240" s="32" t="s">
        <v>179</v>
      </c>
      <c r="D240" s="12" t="s">
        <v>23</v>
      </c>
      <c r="E240" s="23" t="s">
        <v>24</v>
      </c>
      <c r="F240" s="11">
        <v>142.81</v>
      </c>
    </row>
    <row r="241" spans="2:6" x14ac:dyDescent="0.2">
      <c r="B241" s="388"/>
      <c r="C241" s="28"/>
      <c r="D241" s="24"/>
      <c r="E241" s="24"/>
      <c r="F241" s="26"/>
    </row>
    <row r="242" spans="2:6" x14ac:dyDescent="0.2">
      <c r="B242" s="27"/>
      <c r="D242" s="4"/>
      <c r="E242" s="4"/>
      <c r="F242" s="18"/>
    </row>
    <row r="243" spans="2:6" s="4" customFormat="1" x14ac:dyDescent="0.2">
      <c r="B243" s="27"/>
      <c r="C243" s="2"/>
      <c r="F243" s="18"/>
    </row>
    <row r="244" spans="2:6" s="4" customFormat="1" x14ac:dyDescent="0.2">
      <c r="B244" s="89" t="s">
        <v>2</v>
      </c>
      <c r="C244" s="7" t="s">
        <v>0</v>
      </c>
      <c r="D244" s="19" t="s">
        <v>1</v>
      </c>
      <c r="E244" s="19" t="s">
        <v>2</v>
      </c>
      <c r="F244" s="9" t="s">
        <v>3</v>
      </c>
    </row>
    <row r="245" spans="2:6" s="4" customFormat="1" x14ac:dyDescent="0.2">
      <c r="B245" s="386" t="s">
        <v>180</v>
      </c>
      <c r="C245" s="10" t="s">
        <v>8</v>
      </c>
      <c r="D245" s="21"/>
      <c r="E245" s="21"/>
      <c r="F245" s="11">
        <v>47.61</v>
      </c>
    </row>
    <row r="246" spans="2:6" s="4" customFormat="1" x14ac:dyDescent="0.2">
      <c r="B246" s="387"/>
      <c r="C246" s="14" t="s">
        <v>181</v>
      </c>
      <c r="D246" s="12"/>
      <c r="E246" s="12"/>
      <c r="F246" s="11">
        <v>71.42</v>
      </c>
    </row>
    <row r="247" spans="2:6" s="4" customFormat="1" x14ac:dyDescent="0.2">
      <c r="B247" s="387"/>
      <c r="C247" s="14" t="s">
        <v>182</v>
      </c>
      <c r="D247" s="12"/>
      <c r="E247" s="12"/>
      <c r="F247" s="11">
        <v>2377.81</v>
      </c>
    </row>
    <row r="248" spans="2:6" s="4" customFormat="1" x14ac:dyDescent="0.2">
      <c r="B248" s="387"/>
      <c r="C248" s="14"/>
      <c r="D248" s="36"/>
      <c r="E248" s="36"/>
      <c r="F248" s="37"/>
    </row>
    <row r="249" spans="2:6" s="4" customFormat="1" x14ac:dyDescent="0.2">
      <c r="B249" s="387"/>
      <c r="C249" s="14"/>
      <c r="D249" s="36"/>
      <c r="E249" s="36"/>
      <c r="F249" s="37"/>
    </row>
    <row r="250" spans="2:6" s="4" customFormat="1" x14ac:dyDescent="0.2">
      <c r="B250" s="388"/>
      <c r="C250" s="15"/>
      <c r="D250" s="24"/>
      <c r="E250" s="24"/>
      <c r="F250" s="26"/>
    </row>
    <row r="251" spans="2:6" s="4" customFormat="1" x14ac:dyDescent="0.2">
      <c r="B251" s="6"/>
      <c r="C251" s="2"/>
      <c r="F251" s="18"/>
    </row>
    <row r="252" spans="2:6" s="4" customFormat="1" x14ac:dyDescent="0.2">
      <c r="B252" s="6"/>
      <c r="C252" s="2"/>
      <c r="F252" s="18"/>
    </row>
    <row r="253" spans="2:6" s="4" customFormat="1" x14ac:dyDescent="0.2">
      <c r="B253" s="89" t="s">
        <v>2</v>
      </c>
      <c r="C253" s="7" t="s">
        <v>0</v>
      </c>
      <c r="D253" s="19" t="s">
        <v>1</v>
      </c>
      <c r="E253" s="19" t="s">
        <v>2</v>
      </c>
      <c r="F253" s="9" t="s">
        <v>3</v>
      </c>
    </row>
    <row r="254" spans="2:6" s="4" customFormat="1" ht="38.25" x14ac:dyDescent="0.2">
      <c r="B254" s="38" t="s">
        <v>183</v>
      </c>
      <c r="C254" s="39" t="s">
        <v>183</v>
      </c>
      <c r="D254" s="41" t="s">
        <v>23</v>
      </c>
      <c r="E254" s="41" t="s">
        <v>24</v>
      </c>
      <c r="F254" s="40">
        <v>142.81</v>
      </c>
    </row>
    <row r="255" spans="2:6" s="4" customFormat="1" x14ac:dyDescent="0.2">
      <c r="B255" s="6"/>
      <c r="C255" s="2"/>
      <c r="F255" s="18"/>
    </row>
    <row r="256" spans="2:6" s="4" customFormat="1" x14ac:dyDescent="0.2">
      <c r="B256" s="6"/>
      <c r="C256" s="2"/>
      <c r="F256" s="18"/>
    </row>
    <row r="257" spans="2:6" s="4" customFormat="1" x14ac:dyDescent="0.2">
      <c r="B257" s="89" t="s">
        <v>2</v>
      </c>
      <c r="C257" s="7" t="s">
        <v>0</v>
      </c>
      <c r="D257" s="19" t="s">
        <v>1</v>
      </c>
      <c r="E257" s="19" t="s">
        <v>2</v>
      </c>
      <c r="F257" s="9" t="s">
        <v>3</v>
      </c>
    </row>
    <row r="258" spans="2:6" s="4" customFormat="1" x14ac:dyDescent="0.2">
      <c r="B258" s="386" t="s">
        <v>184</v>
      </c>
      <c r="C258" s="10" t="s">
        <v>185</v>
      </c>
      <c r="D258" s="35" t="s">
        <v>186</v>
      </c>
      <c r="E258" s="35" t="s">
        <v>11</v>
      </c>
      <c r="F258" s="11">
        <v>49.98</v>
      </c>
    </row>
    <row r="259" spans="2:6" s="4" customFormat="1" x14ac:dyDescent="0.2">
      <c r="B259" s="387"/>
      <c r="C259" s="14" t="s">
        <v>187</v>
      </c>
      <c r="D259" s="35" t="s">
        <v>186</v>
      </c>
      <c r="E259" s="35" t="s">
        <v>11</v>
      </c>
      <c r="F259" s="11">
        <v>85.69</v>
      </c>
    </row>
    <row r="260" spans="2:6" s="4" customFormat="1" x14ac:dyDescent="0.2">
      <c r="B260" s="387"/>
      <c r="C260" s="14" t="s">
        <v>188</v>
      </c>
      <c r="D260" s="35" t="s">
        <v>186</v>
      </c>
      <c r="E260" s="35" t="s">
        <v>11</v>
      </c>
      <c r="F260" s="11">
        <v>285.62</v>
      </c>
    </row>
    <row r="261" spans="2:6" s="4" customFormat="1" x14ac:dyDescent="0.2">
      <c r="B261" s="388"/>
      <c r="C261" s="15"/>
      <c r="D261" s="24"/>
      <c r="E261" s="24"/>
      <c r="F261" s="26"/>
    </row>
    <row r="262" spans="2:6" s="4" customFormat="1" x14ac:dyDescent="0.2">
      <c r="B262" s="6"/>
      <c r="C262" s="2"/>
      <c r="F262" s="18"/>
    </row>
    <row r="263" spans="2:6" s="4" customFormat="1" x14ac:dyDescent="0.2">
      <c r="B263" s="6"/>
      <c r="C263" s="2"/>
      <c r="F263" s="18"/>
    </row>
    <row r="264" spans="2:6" s="4" customFormat="1" x14ac:dyDescent="0.2">
      <c r="B264" s="89" t="s">
        <v>2</v>
      </c>
      <c r="C264" s="7" t="s">
        <v>0</v>
      </c>
      <c r="D264" s="19" t="s">
        <v>1</v>
      </c>
      <c r="E264" s="19" t="s">
        <v>2</v>
      </c>
      <c r="F264" s="9" t="s">
        <v>3</v>
      </c>
    </row>
    <row r="265" spans="2:6" s="4" customFormat="1" x14ac:dyDescent="0.2">
      <c r="B265" s="386" t="s">
        <v>189</v>
      </c>
      <c r="C265" s="31" t="s">
        <v>190</v>
      </c>
      <c r="D265" s="44" t="s">
        <v>10</v>
      </c>
      <c r="E265" s="44" t="s">
        <v>11</v>
      </c>
      <c r="F265" s="20">
        <v>143.06</v>
      </c>
    </row>
    <row r="266" spans="2:6" s="4" customFormat="1" x14ac:dyDescent="0.2">
      <c r="B266" s="387"/>
      <c r="C266" s="31" t="s">
        <v>191</v>
      </c>
      <c r="D266" s="35" t="s">
        <v>10</v>
      </c>
      <c r="E266" s="35" t="s">
        <v>11</v>
      </c>
      <c r="F266" s="11">
        <v>295.75</v>
      </c>
    </row>
    <row r="267" spans="2:6" s="4" customFormat="1" x14ac:dyDescent="0.2">
      <c r="B267" s="387"/>
      <c r="C267" s="31" t="s">
        <v>192</v>
      </c>
      <c r="D267" s="35" t="s">
        <v>10</v>
      </c>
      <c r="E267" s="35" t="s">
        <v>11</v>
      </c>
      <c r="F267" s="11">
        <v>286.12</v>
      </c>
    </row>
    <row r="268" spans="2:6" s="4" customFormat="1" x14ac:dyDescent="0.2">
      <c r="B268" s="387"/>
      <c r="C268" s="31" t="s">
        <v>193</v>
      </c>
      <c r="D268" s="35" t="s">
        <v>10</v>
      </c>
      <c r="E268" s="35" t="s">
        <v>11</v>
      </c>
      <c r="F268" s="11">
        <v>591.51</v>
      </c>
    </row>
    <row r="269" spans="2:6" s="4" customFormat="1" x14ac:dyDescent="0.2">
      <c r="B269" s="387"/>
      <c r="C269" s="31" t="s">
        <v>194</v>
      </c>
      <c r="D269" s="35" t="s">
        <v>10</v>
      </c>
      <c r="E269" s="35" t="s">
        <v>11</v>
      </c>
      <c r="F269" s="11">
        <v>250.35</v>
      </c>
    </row>
    <row r="270" spans="2:6" s="4" customFormat="1" x14ac:dyDescent="0.2">
      <c r="B270" s="387"/>
      <c r="C270" s="31" t="s">
        <v>195</v>
      </c>
      <c r="D270" s="35" t="s">
        <v>10</v>
      </c>
      <c r="E270" s="35" t="s">
        <v>11</v>
      </c>
      <c r="F270" s="11">
        <v>517.57000000000005</v>
      </c>
    </row>
    <row r="271" spans="2:6" s="4" customFormat="1" x14ac:dyDescent="0.2">
      <c r="B271" s="387"/>
      <c r="C271" s="31" t="s">
        <v>196</v>
      </c>
      <c r="D271" s="35" t="s">
        <v>10</v>
      </c>
      <c r="E271" s="35" t="s">
        <v>11</v>
      </c>
      <c r="F271" s="11">
        <v>500.71</v>
      </c>
    </row>
    <row r="272" spans="2:6" s="4" customFormat="1" x14ac:dyDescent="0.2">
      <c r="B272" s="388"/>
      <c r="C272" s="45" t="s">
        <v>197</v>
      </c>
      <c r="D272" s="46" t="s">
        <v>10</v>
      </c>
      <c r="E272" s="46" t="s">
        <v>11</v>
      </c>
      <c r="F272" s="15">
        <v>1035.1400000000001</v>
      </c>
    </row>
    <row r="273" spans="2:6" s="4" customFormat="1" x14ac:dyDescent="0.2">
      <c r="B273" s="6"/>
      <c r="C273" s="2"/>
      <c r="D273" s="18"/>
      <c r="E273" s="18"/>
      <c r="F273" s="18"/>
    </row>
    <row r="274" spans="2:6" s="4" customFormat="1" x14ac:dyDescent="0.2">
      <c r="B274" s="6"/>
      <c r="C274" s="2"/>
      <c r="D274" s="18"/>
      <c r="E274" s="18"/>
      <c r="F274" s="18"/>
    </row>
    <row r="275" spans="2:6" s="4" customFormat="1" x14ac:dyDescent="0.2">
      <c r="B275" s="89" t="s">
        <v>2</v>
      </c>
      <c r="C275" s="7" t="s">
        <v>0</v>
      </c>
      <c r="D275" s="19" t="s">
        <v>1</v>
      </c>
      <c r="E275" s="19" t="s">
        <v>2</v>
      </c>
      <c r="F275" s="9" t="s">
        <v>3</v>
      </c>
    </row>
    <row r="276" spans="2:6" s="4" customFormat="1" x14ac:dyDescent="0.2">
      <c r="B276" s="386" t="s">
        <v>182</v>
      </c>
      <c r="C276" s="31" t="s">
        <v>198</v>
      </c>
      <c r="D276" s="42" t="s">
        <v>199</v>
      </c>
      <c r="E276" s="47" t="s">
        <v>11</v>
      </c>
      <c r="F276" s="11">
        <v>54.91</v>
      </c>
    </row>
    <row r="277" spans="2:6" s="4" customFormat="1" x14ac:dyDescent="0.2">
      <c r="B277" s="387"/>
      <c r="C277" s="31" t="s">
        <v>273</v>
      </c>
      <c r="D277" s="43" t="s">
        <v>200</v>
      </c>
      <c r="E277" s="48" t="s">
        <v>11</v>
      </c>
      <c r="F277" s="11">
        <v>2377.81</v>
      </c>
    </row>
    <row r="278" spans="2:6" s="4" customFormat="1" x14ac:dyDescent="0.2">
      <c r="B278" s="387"/>
      <c r="C278" s="31" t="s">
        <v>274</v>
      </c>
      <c r="D278" s="43" t="s">
        <v>200</v>
      </c>
      <c r="E278" s="48" t="s">
        <v>11</v>
      </c>
      <c r="F278" s="11">
        <v>2377.81</v>
      </c>
    </row>
    <row r="279" spans="2:6" s="4" customFormat="1" x14ac:dyDescent="0.2">
      <c r="B279" s="387"/>
      <c r="C279" s="31" t="s">
        <v>275</v>
      </c>
      <c r="D279" s="43" t="s">
        <v>200</v>
      </c>
      <c r="E279" s="48" t="s">
        <v>11</v>
      </c>
      <c r="F279" s="11">
        <v>2377.81</v>
      </c>
    </row>
    <row r="280" spans="2:6" s="4" customFormat="1" x14ac:dyDescent="0.2">
      <c r="B280" s="387"/>
      <c r="C280" s="31" t="s">
        <v>276</v>
      </c>
      <c r="D280" s="43" t="s">
        <v>200</v>
      </c>
      <c r="E280" s="48" t="s">
        <v>11</v>
      </c>
      <c r="F280" s="11">
        <v>2377.81</v>
      </c>
    </row>
    <row r="281" spans="2:6" s="4" customFormat="1" x14ac:dyDescent="0.2">
      <c r="B281" s="387"/>
      <c r="C281" s="31" t="s">
        <v>277</v>
      </c>
      <c r="D281" s="43" t="s">
        <v>200</v>
      </c>
      <c r="E281" s="48" t="s">
        <v>11</v>
      </c>
      <c r="F281" s="11">
        <v>2377.81</v>
      </c>
    </row>
    <row r="282" spans="2:6" s="4" customFormat="1" x14ac:dyDescent="0.2">
      <c r="B282" s="388"/>
      <c r="C282" s="28"/>
      <c r="D282" s="49"/>
      <c r="E282" s="50"/>
      <c r="F282" s="49"/>
    </row>
    <row r="283" spans="2:6" s="4" customFormat="1" x14ac:dyDescent="0.2">
      <c r="B283" s="6"/>
      <c r="C283" s="2"/>
      <c r="D283" s="51"/>
      <c r="E283" s="51"/>
      <c r="F283" s="51"/>
    </row>
    <row r="284" spans="2:6" s="4" customFormat="1" x14ac:dyDescent="0.2">
      <c r="B284" s="6"/>
      <c r="C284" s="2"/>
      <c r="D284" s="51"/>
      <c r="E284" s="51"/>
      <c r="F284" s="51"/>
    </row>
    <row r="285" spans="2:6" s="4" customFormat="1" x14ac:dyDescent="0.2">
      <c r="B285" s="89" t="s">
        <v>2</v>
      </c>
      <c r="C285" s="7" t="s">
        <v>0</v>
      </c>
      <c r="D285" s="19" t="s">
        <v>1</v>
      </c>
      <c r="E285" s="19" t="s">
        <v>2</v>
      </c>
      <c r="F285" s="9" t="s">
        <v>3</v>
      </c>
    </row>
    <row r="286" spans="2:6" s="4" customFormat="1" x14ac:dyDescent="0.2">
      <c r="B286" s="386" t="s">
        <v>201</v>
      </c>
      <c r="C286" s="31" t="s">
        <v>198</v>
      </c>
      <c r="D286" s="43" t="s">
        <v>199</v>
      </c>
      <c r="E286" s="48" t="s">
        <v>11</v>
      </c>
      <c r="F286" s="11">
        <v>57.53</v>
      </c>
    </row>
    <row r="287" spans="2:6" s="4" customFormat="1" x14ac:dyDescent="0.2">
      <c r="B287" s="387"/>
      <c r="C287" s="31" t="s">
        <v>202</v>
      </c>
      <c r="D287" s="43" t="s">
        <v>203</v>
      </c>
      <c r="E287" s="48" t="s">
        <v>11</v>
      </c>
      <c r="F287" s="11">
        <v>1668.4</v>
      </c>
    </row>
    <row r="288" spans="2:6" s="4" customFormat="1" x14ac:dyDescent="0.2">
      <c r="B288" s="387"/>
      <c r="C288" s="31" t="s">
        <v>204</v>
      </c>
      <c r="D288" s="43" t="s">
        <v>203</v>
      </c>
      <c r="E288" s="48" t="s">
        <v>11</v>
      </c>
      <c r="F288" s="11">
        <v>1668.4</v>
      </c>
    </row>
    <row r="289" spans="2:6" s="4" customFormat="1" x14ac:dyDescent="0.2">
      <c r="B289" s="387"/>
      <c r="C289" s="31" t="s">
        <v>205</v>
      </c>
      <c r="D289" s="43" t="s">
        <v>203</v>
      </c>
      <c r="E289" s="48" t="s">
        <v>11</v>
      </c>
      <c r="F289" s="11">
        <v>1668.4</v>
      </c>
    </row>
    <row r="290" spans="2:6" s="4" customFormat="1" x14ac:dyDescent="0.2">
      <c r="B290" s="387"/>
      <c r="C290" s="31" t="s">
        <v>206</v>
      </c>
      <c r="D290" s="43" t="s">
        <v>203</v>
      </c>
      <c r="E290" s="48" t="s">
        <v>11</v>
      </c>
      <c r="F290" s="11">
        <v>1668.4</v>
      </c>
    </row>
    <row r="291" spans="2:6" s="4" customFormat="1" x14ac:dyDescent="0.2">
      <c r="B291" s="387"/>
      <c r="C291" s="31" t="s">
        <v>207</v>
      </c>
      <c r="D291" s="43" t="s">
        <v>203</v>
      </c>
      <c r="E291" s="48" t="s">
        <v>11</v>
      </c>
      <c r="F291" s="11">
        <v>1668.4</v>
      </c>
    </row>
    <row r="292" spans="2:6" s="4" customFormat="1" x14ac:dyDescent="0.2">
      <c r="B292" s="388"/>
      <c r="C292" s="28"/>
      <c r="D292" s="26"/>
      <c r="E292" s="25"/>
      <c r="F292" s="26"/>
    </row>
    <row r="293" spans="2:6" s="4" customFormat="1" x14ac:dyDescent="0.2">
      <c r="B293" s="6"/>
      <c r="C293" s="2"/>
      <c r="D293" s="51"/>
      <c r="E293" s="51"/>
      <c r="F293" s="51"/>
    </row>
    <row r="294" spans="2:6" s="4" customFormat="1" x14ac:dyDescent="0.2">
      <c r="B294" s="6"/>
      <c r="C294" s="2"/>
      <c r="D294" s="51"/>
      <c r="E294" s="51"/>
      <c r="F294" s="51"/>
    </row>
    <row r="295" spans="2:6" s="4" customFormat="1" x14ac:dyDescent="0.2">
      <c r="B295" s="89" t="s">
        <v>2</v>
      </c>
      <c r="C295" s="7" t="s">
        <v>0</v>
      </c>
      <c r="D295" s="19" t="s">
        <v>1</v>
      </c>
      <c r="E295" s="19" t="s">
        <v>2</v>
      </c>
      <c r="F295" s="9" t="s">
        <v>3</v>
      </c>
    </row>
    <row r="296" spans="2:6" s="4" customFormat="1" ht="25.5" x14ac:dyDescent="0.2">
      <c r="B296" s="390" t="s">
        <v>231</v>
      </c>
      <c r="C296" s="62" t="s">
        <v>232</v>
      </c>
      <c r="D296" s="40"/>
      <c r="E296" s="54"/>
      <c r="F296" s="40"/>
    </row>
    <row r="297" spans="2:6" s="4" customFormat="1" x14ac:dyDescent="0.2">
      <c r="B297" s="391"/>
      <c r="C297" s="63" t="s">
        <v>233</v>
      </c>
      <c r="D297" s="40" t="s">
        <v>10</v>
      </c>
      <c r="E297" s="40" t="s">
        <v>11</v>
      </c>
      <c r="F297" s="40">
        <v>4132.93</v>
      </c>
    </row>
    <row r="298" spans="2:6" s="4" customFormat="1" x14ac:dyDescent="0.2">
      <c r="B298" s="391"/>
      <c r="C298" s="63" t="s">
        <v>234</v>
      </c>
      <c r="D298" s="40" t="s">
        <v>10</v>
      </c>
      <c r="E298" s="40" t="s">
        <v>11</v>
      </c>
      <c r="F298" s="40">
        <v>2644.92</v>
      </c>
    </row>
    <row r="299" spans="2:6" s="4" customFormat="1" x14ac:dyDescent="0.2">
      <c r="B299" s="391"/>
      <c r="C299" s="63" t="s">
        <v>235</v>
      </c>
      <c r="D299" s="40" t="s">
        <v>10</v>
      </c>
      <c r="E299" s="40" t="s">
        <v>11</v>
      </c>
      <c r="F299" s="40">
        <v>3204.71</v>
      </c>
    </row>
    <row r="300" spans="2:6" s="4" customFormat="1" x14ac:dyDescent="0.2">
      <c r="B300" s="391"/>
      <c r="C300" s="63" t="s">
        <v>236</v>
      </c>
      <c r="D300" s="40" t="s">
        <v>10</v>
      </c>
      <c r="E300" s="40" t="s">
        <v>11</v>
      </c>
      <c r="F300" s="40">
        <v>1771.8</v>
      </c>
    </row>
    <row r="301" spans="2:6" s="4" customFormat="1" x14ac:dyDescent="0.2">
      <c r="B301" s="391"/>
      <c r="C301" s="63" t="s">
        <v>237</v>
      </c>
      <c r="D301" s="40" t="s">
        <v>10</v>
      </c>
      <c r="E301" s="40" t="s">
        <v>11</v>
      </c>
      <c r="F301" s="40">
        <v>1981</v>
      </c>
    </row>
    <row r="302" spans="2:6" s="4" customFormat="1" x14ac:dyDescent="0.2">
      <c r="B302" s="391"/>
      <c r="C302" s="63" t="s">
        <v>238</v>
      </c>
      <c r="D302" s="40" t="s">
        <v>10</v>
      </c>
      <c r="E302" s="40" t="s">
        <v>11</v>
      </c>
      <c r="F302" s="40">
        <v>931.81</v>
      </c>
    </row>
    <row r="303" spans="2:6" s="4" customFormat="1" x14ac:dyDescent="0.2">
      <c r="B303" s="391"/>
      <c r="C303" s="63" t="s">
        <v>239</v>
      </c>
      <c r="D303" s="40" t="s">
        <v>10</v>
      </c>
      <c r="E303" s="40" t="s">
        <v>11</v>
      </c>
      <c r="F303" s="40">
        <v>1955.71</v>
      </c>
    </row>
    <row r="304" spans="2:6" s="4" customFormat="1" x14ac:dyDescent="0.2">
      <c r="B304" s="391"/>
      <c r="C304" s="63" t="s">
        <v>240</v>
      </c>
      <c r="D304" s="40" t="s">
        <v>10</v>
      </c>
      <c r="E304" s="40" t="s">
        <v>11</v>
      </c>
      <c r="F304" s="40">
        <v>906.51</v>
      </c>
    </row>
    <row r="305" spans="2:6" s="4" customFormat="1" x14ac:dyDescent="0.2">
      <c r="B305" s="391"/>
      <c r="C305" s="63" t="s">
        <v>241</v>
      </c>
      <c r="D305" s="40" t="s">
        <v>10</v>
      </c>
      <c r="E305" s="40" t="s">
        <v>11</v>
      </c>
      <c r="F305" s="40">
        <v>1907.55</v>
      </c>
    </row>
    <row r="306" spans="2:6" s="4" customFormat="1" x14ac:dyDescent="0.2">
      <c r="B306" s="391"/>
      <c r="C306" s="63" t="s">
        <v>242</v>
      </c>
      <c r="D306" s="40" t="s">
        <v>10</v>
      </c>
      <c r="E306" s="40" t="s">
        <v>11</v>
      </c>
      <c r="F306" s="40">
        <v>858.35</v>
      </c>
    </row>
    <row r="307" spans="2:6" s="4" customFormat="1" x14ac:dyDescent="0.2">
      <c r="B307" s="391"/>
      <c r="C307" s="63" t="s">
        <v>243</v>
      </c>
      <c r="D307" s="40" t="s">
        <v>10</v>
      </c>
      <c r="E307" s="40" t="s">
        <v>11</v>
      </c>
      <c r="F307" s="40">
        <v>1907.55</v>
      </c>
    </row>
    <row r="308" spans="2:6" s="4" customFormat="1" x14ac:dyDescent="0.2">
      <c r="B308" s="391"/>
      <c r="C308" s="63" t="s">
        <v>244</v>
      </c>
      <c r="D308" s="40" t="s">
        <v>10</v>
      </c>
      <c r="E308" s="40" t="s">
        <v>11</v>
      </c>
      <c r="F308" s="40">
        <v>858.35</v>
      </c>
    </row>
    <row r="309" spans="2:6" s="4" customFormat="1" x14ac:dyDescent="0.2">
      <c r="B309" s="391"/>
      <c r="C309" s="63"/>
      <c r="D309" s="40"/>
      <c r="E309" s="40"/>
      <c r="F309" s="40"/>
    </row>
    <row r="310" spans="2:6" s="4" customFormat="1" ht="25.5" x14ac:dyDescent="0.2">
      <c r="B310" s="391"/>
      <c r="C310" s="62" t="s">
        <v>245</v>
      </c>
      <c r="D310" s="40"/>
      <c r="E310" s="40"/>
      <c r="F310" s="40"/>
    </row>
    <row r="311" spans="2:6" s="4" customFormat="1" x14ac:dyDescent="0.2">
      <c r="B311" s="391"/>
      <c r="C311" s="63" t="s">
        <v>246</v>
      </c>
      <c r="D311" s="40" t="s">
        <v>10</v>
      </c>
      <c r="E311" s="40" t="s">
        <v>11</v>
      </c>
      <c r="F311" s="40">
        <v>3061.65</v>
      </c>
    </row>
    <row r="312" spans="2:6" s="4" customFormat="1" x14ac:dyDescent="0.2">
      <c r="B312" s="391"/>
      <c r="C312" s="63" t="s">
        <v>247</v>
      </c>
      <c r="D312" s="40" t="s">
        <v>10</v>
      </c>
      <c r="E312" s="40" t="s">
        <v>11</v>
      </c>
      <c r="F312" s="40">
        <v>3984.69</v>
      </c>
    </row>
    <row r="313" spans="2:6" s="4" customFormat="1" x14ac:dyDescent="0.2">
      <c r="B313" s="391"/>
      <c r="C313" s="63" t="s">
        <v>248</v>
      </c>
      <c r="D313" s="40" t="s">
        <v>10</v>
      </c>
      <c r="E313" s="40" t="s">
        <v>11</v>
      </c>
      <c r="F313" s="40">
        <v>4523.37</v>
      </c>
    </row>
    <row r="314" spans="2:6" s="4" customFormat="1" x14ac:dyDescent="0.2">
      <c r="B314" s="391"/>
      <c r="C314" s="63" t="s">
        <v>249</v>
      </c>
      <c r="D314" s="40" t="s">
        <v>10</v>
      </c>
      <c r="E314" s="40" t="s">
        <v>11</v>
      </c>
      <c r="F314" s="40">
        <v>3593.88</v>
      </c>
    </row>
    <row r="315" spans="2:6" s="4" customFormat="1" x14ac:dyDescent="0.2">
      <c r="B315" s="391"/>
      <c r="C315" s="63" t="s">
        <v>250</v>
      </c>
      <c r="D315" s="40" t="s">
        <v>10</v>
      </c>
      <c r="E315" s="40" t="s">
        <v>11</v>
      </c>
      <c r="F315" s="40">
        <v>3718.65</v>
      </c>
    </row>
    <row r="316" spans="2:6" s="4" customFormat="1" x14ac:dyDescent="0.2">
      <c r="B316" s="391"/>
      <c r="C316" s="63" t="s">
        <v>251</v>
      </c>
      <c r="D316" s="40" t="s">
        <v>10</v>
      </c>
      <c r="E316" s="40" t="s">
        <v>11</v>
      </c>
      <c r="F316" s="40">
        <v>3877.52</v>
      </c>
    </row>
    <row r="317" spans="2:6" s="4" customFormat="1" x14ac:dyDescent="0.2">
      <c r="B317" s="391"/>
      <c r="C317" s="63" t="s">
        <v>252</v>
      </c>
      <c r="D317" s="40" t="s">
        <v>10</v>
      </c>
      <c r="E317" s="40" t="s">
        <v>11</v>
      </c>
      <c r="F317" s="40">
        <v>4653.8599999999997</v>
      </c>
    </row>
    <row r="318" spans="2:6" s="4" customFormat="1" x14ac:dyDescent="0.2">
      <c r="B318" s="391"/>
      <c r="C318" s="63" t="s">
        <v>253</v>
      </c>
      <c r="D318" s="40" t="s">
        <v>10</v>
      </c>
      <c r="E318" s="40" t="s">
        <v>11</v>
      </c>
      <c r="F318" s="40">
        <v>4551.63</v>
      </c>
    </row>
    <row r="319" spans="2:6" s="4" customFormat="1" x14ac:dyDescent="0.2">
      <c r="B319" s="391"/>
      <c r="C319" s="63" t="s">
        <v>254</v>
      </c>
      <c r="D319" s="40" t="s">
        <v>10</v>
      </c>
      <c r="E319" s="40" t="s">
        <v>11</v>
      </c>
      <c r="F319" s="40">
        <v>5070.3900000000003</v>
      </c>
    </row>
    <row r="320" spans="2:6" s="4" customFormat="1" x14ac:dyDescent="0.2">
      <c r="B320" s="391"/>
      <c r="C320" s="63" t="s">
        <v>255</v>
      </c>
      <c r="D320" s="40" t="s">
        <v>10</v>
      </c>
      <c r="E320" s="40" t="s">
        <v>11</v>
      </c>
      <c r="F320" s="40">
        <v>3820.64</v>
      </c>
    </row>
    <row r="321" spans="2:6" s="4" customFormat="1" x14ac:dyDescent="0.2">
      <c r="B321" s="391"/>
      <c r="C321" s="63" t="s">
        <v>256</v>
      </c>
      <c r="D321" s="40" t="s">
        <v>10</v>
      </c>
      <c r="E321" s="40" t="s">
        <v>11</v>
      </c>
      <c r="F321" s="40">
        <v>3978.96</v>
      </c>
    </row>
    <row r="322" spans="2:6" s="4" customFormat="1" x14ac:dyDescent="0.2">
      <c r="B322" s="391"/>
      <c r="C322" s="63"/>
      <c r="D322" s="40"/>
      <c r="E322" s="40"/>
      <c r="F322" s="40"/>
    </row>
    <row r="323" spans="2:6" s="4" customFormat="1" x14ac:dyDescent="0.2">
      <c r="B323" s="391"/>
      <c r="C323" s="62" t="s">
        <v>257</v>
      </c>
      <c r="D323" s="40"/>
      <c r="E323" s="40"/>
      <c r="F323" s="40"/>
    </row>
    <row r="324" spans="2:6" s="4" customFormat="1" ht="25.5" x14ac:dyDescent="0.2">
      <c r="B324" s="391"/>
      <c r="C324" s="63" t="s">
        <v>258</v>
      </c>
      <c r="D324" s="40" t="s">
        <v>10</v>
      </c>
      <c r="E324" s="40" t="s">
        <v>11</v>
      </c>
      <c r="F324" s="40">
        <v>3731.33</v>
      </c>
    </row>
    <row r="325" spans="2:6" s="4" customFormat="1" x14ac:dyDescent="0.2">
      <c r="B325" s="392"/>
      <c r="C325" s="63" t="s">
        <v>259</v>
      </c>
      <c r="D325" s="40" t="s">
        <v>10</v>
      </c>
      <c r="E325" s="40" t="s">
        <v>11</v>
      </c>
      <c r="F325" s="40">
        <v>3420.83</v>
      </c>
    </row>
    <row r="326" spans="2:6" s="4" customFormat="1" x14ac:dyDescent="0.2">
      <c r="B326" s="6"/>
      <c r="C326" s="2"/>
      <c r="D326" s="51"/>
      <c r="E326" s="51"/>
      <c r="F326" s="51"/>
    </row>
    <row r="327" spans="2:6" s="4" customFormat="1" x14ac:dyDescent="0.2">
      <c r="B327" s="6"/>
      <c r="C327" s="2"/>
      <c r="D327" s="51"/>
      <c r="E327" s="51"/>
      <c r="F327" s="51"/>
    </row>
    <row r="328" spans="2:6" s="4" customFormat="1" x14ac:dyDescent="0.2">
      <c r="B328" s="89" t="s">
        <v>2</v>
      </c>
      <c r="C328" s="7" t="s">
        <v>0</v>
      </c>
      <c r="D328" s="19" t="s">
        <v>1</v>
      </c>
      <c r="E328" s="19" t="s">
        <v>2</v>
      </c>
      <c r="F328" s="9" t="s">
        <v>3</v>
      </c>
    </row>
    <row r="329" spans="2:6" s="4" customFormat="1" x14ac:dyDescent="0.2">
      <c r="B329" s="386" t="s">
        <v>208</v>
      </c>
      <c r="C329" s="53" t="s">
        <v>209</v>
      </c>
      <c r="D329" s="54" t="s">
        <v>210</v>
      </c>
      <c r="E329" s="55" t="s">
        <v>11</v>
      </c>
      <c r="F329" s="54">
        <v>376.14</v>
      </c>
    </row>
    <row r="330" spans="2:6" s="4" customFormat="1" x14ac:dyDescent="0.2">
      <c r="B330" s="388"/>
      <c r="C330" s="56" t="s">
        <v>211</v>
      </c>
      <c r="D330" s="54" t="s">
        <v>210</v>
      </c>
      <c r="E330" s="55" t="s">
        <v>11</v>
      </c>
      <c r="F330" s="15">
        <v>419.06</v>
      </c>
    </row>
    <row r="331" spans="2:6" s="4" customFormat="1" x14ac:dyDescent="0.2">
      <c r="B331" s="27"/>
      <c r="C331" s="57"/>
      <c r="D331" s="18"/>
      <c r="E331" s="18"/>
      <c r="F331" s="18"/>
    </row>
    <row r="332" spans="2:6" s="4" customFormat="1" x14ac:dyDescent="0.2">
      <c r="B332" s="6"/>
      <c r="C332" s="2"/>
      <c r="D332" s="18"/>
      <c r="E332" s="18"/>
      <c r="F332" s="18"/>
    </row>
    <row r="333" spans="2:6" s="4" customFormat="1" x14ac:dyDescent="0.2">
      <c r="B333" s="89" t="s">
        <v>2</v>
      </c>
      <c r="C333" s="7" t="s">
        <v>0</v>
      </c>
      <c r="D333" s="19" t="s">
        <v>1</v>
      </c>
      <c r="E333" s="19" t="s">
        <v>2</v>
      </c>
      <c r="F333" s="9" t="s">
        <v>3</v>
      </c>
    </row>
    <row r="334" spans="2:6" s="4" customFormat="1" x14ac:dyDescent="0.2">
      <c r="B334" s="38" t="s">
        <v>212</v>
      </c>
      <c r="C334" s="39" t="s">
        <v>278</v>
      </c>
      <c r="D334" s="40" t="s">
        <v>213</v>
      </c>
      <c r="E334" s="58" t="s">
        <v>11</v>
      </c>
      <c r="F334" s="40">
        <v>35.880000000000003</v>
      </c>
    </row>
    <row r="335" spans="2:6" s="4" customFormat="1" x14ac:dyDescent="0.2">
      <c r="B335" s="6"/>
      <c r="C335" s="2"/>
      <c r="D335" s="18"/>
      <c r="E335" s="18"/>
      <c r="F335" s="18"/>
    </row>
    <row r="336" spans="2:6" s="4" customFormat="1" x14ac:dyDescent="0.2">
      <c r="B336" s="6"/>
      <c r="C336" s="2"/>
      <c r="D336" s="18"/>
      <c r="E336" s="18"/>
      <c r="F336" s="18"/>
    </row>
    <row r="337" spans="2:6" s="4" customFormat="1" x14ac:dyDescent="0.2">
      <c r="B337" s="89" t="s">
        <v>2</v>
      </c>
      <c r="C337" s="7" t="s">
        <v>0</v>
      </c>
      <c r="D337" s="19" t="s">
        <v>1</v>
      </c>
      <c r="E337" s="19" t="s">
        <v>2</v>
      </c>
      <c r="F337" s="9" t="s">
        <v>3</v>
      </c>
    </row>
    <row r="338" spans="2:6" s="4" customFormat="1" ht="25.5" x14ac:dyDescent="0.2">
      <c r="B338" s="38" t="s">
        <v>214</v>
      </c>
      <c r="C338" s="59" t="s">
        <v>279</v>
      </c>
      <c r="D338" s="40" t="s">
        <v>215</v>
      </c>
      <c r="E338" s="58" t="s">
        <v>11</v>
      </c>
      <c r="F338" s="40">
        <v>59.27</v>
      </c>
    </row>
    <row r="339" spans="2:6" s="4" customFormat="1" x14ac:dyDescent="0.2">
      <c r="B339" s="6"/>
      <c r="C339" s="2"/>
      <c r="D339" s="18"/>
      <c r="E339" s="18"/>
      <c r="F339" s="18"/>
    </row>
    <row r="340" spans="2:6" s="4" customFormat="1" x14ac:dyDescent="0.2">
      <c r="B340" s="6"/>
      <c r="C340" s="2"/>
      <c r="D340" s="18"/>
      <c r="E340" s="18"/>
      <c r="F340" s="18"/>
    </row>
    <row r="341" spans="2:6" x14ac:dyDescent="0.2">
      <c r="B341" s="89" t="s">
        <v>2</v>
      </c>
      <c r="C341" s="7" t="s">
        <v>0</v>
      </c>
      <c r="D341" s="19" t="s">
        <v>1</v>
      </c>
      <c r="E341" s="19" t="s">
        <v>2</v>
      </c>
      <c r="F341" s="9" t="s">
        <v>3</v>
      </c>
    </row>
    <row r="342" spans="2:6" ht="25.5" x14ac:dyDescent="0.2">
      <c r="B342" s="394" t="s">
        <v>216</v>
      </c>
      <c r="C342" s="60" t="s">
        <v>296</v>
      </c>
      <c r="D342" s="40" t="s">
        <v>23</v>
      </c>
      <c r="E342" s="40" t="s">
        <v>24</v>
      </c>
      <c r="F342" s="40">
        <v>177.52</v>
      </c>
    </row>
    <row r="343" spans="2:6" ht="25.5" x14ac:dyDescent="0.2">
      <c r="B343" s="394"/>
      <c r="C343" s="60" t="s">
        <v>297</v>
      </c>
      <c r="D343" s="40" t="s">
        <v>23</v>
      </c>
      <c r="E343" s="40" t="s">
        <v>24</v>
      </c>
      <c r="F343" s="40">
        <v>210.96</v>
      </c>
    </row>
    <row r="344" spans="2:6" x14ac:dyDescent="0.2">
      <c r="B344" s="79"/>
      <c r="C344" s="80"/>
      <c r="D344" s="57"/>
      <c r="E344" s="57"/>
      <c r="F344" s="57"/>
    </row>
    <row r="345" spans="2:6" x14ac:dyDescent="0.2">
      <c r="B345" s="79"/>
      <c r="C345" s="80"/>
      <c r="D345" s="57"/>
      <c r="E345" s="57"/>
      <c r="F345" s="57"/>
    </row>
    <row r="346" spans="2:6" x14ac:dyDescent="0.2">
      <c r="B346" s="89" t="s">
        <v>2</v>
      </c>
      <c r="C346" s="7" t="s">
        <v>0</v>
      </c>
      <c r="D346" s="19" t="s">
        <v>1</v>
      </c>
      <c r="E346" s="19" t="s">
        <v>2</v>
      </c>
      <c r="F346" s="9" t="s">
        <v>3</v>
      </c>
    </row>
    <row r="347" spans="2:6" x14ac:dyDescent="0.2">
      <c r="B347" s="393" t="s">
        <v>217</v>
      </c>
      <c r="C347" s="60" t="s">
        <v>218</v>
      </c>
      <c r="D347" s="40" t="s">
        <v>10</v>
      </c>
      <c r="E347" s="40" t="s">
        <v>11</v>
      </c>
      <c r="F347" s="40">
        <v>23.81</v>
      </c>
    </row>
    <row r="348" spans="2:6" x14ac:dyDescent="0.2">
      <c r="B348" s="393"/>
      <c r="C348" s="60" t="s">
        <v>219</v>
      </c>
      <c r="D348" s="40" t="s">
        <v>10</v>
      </c>
      <c r="E348" s="40" t="s">
        <v>11</v>
      </c>
      <c r="F348" s="40">
        <v>229.04</v>
      </c>
    </row>
    <row r="349" spans="2:6" x14ac:dyDescent="0.2">
      <c r="B349" s="27"/>
      <c r="C349" s="80"/>
      <c r="D349" s="57"/>
      <c r="E349" s="57"/>
      <c r="F349" s="57"/>
    </row>
    <row r="350" spans="2:6" x14ac:dyDescent="0.2">
      <c r="B350" s="27"/>
      <c r="C350" s="80"/>
      <c r="D350" s="57"/>
      <c r="E350" s="57"/>
      <c r="F350" s="57"/>
    </row>
    <row r="351" spans="2:6" x14ac:dyDescent="0.2">
      <c r="B351" s="89" t="s">
        <v>2</v>
      </c>
      <c r="C351" s="7" t="s">
        <v>0</v>
      </c>
      <c r="D351" s="19" t="s">
        <v>1</v>
      </c>
      <c r="E351" s="19" t="s">
        <v>2</v>
      </c>
      <c r="F351" s="9" t="s">
        <v>3</v>
      </c>
    </row>
    <row r="352" spans="2:6" ht="25.5" x14ac:dyDescent="0.2">
      <c r="B352" s="38" t="s">
        <v>220</v>
      </c>
      <c r="C352" s="60" t="s">
        <v>221</v>
      </c>
      <c r="D352" s="40" t="s">
        <v>23</v>
      </c>
      <c r="E352" s="40" t="s">
        <v>24</v>
      </c>
      <c r="F352" s="40">
        <v>177.52</v>
      </c>
    </row>
    <row r="353" spans="2:6" x14ac:dyDescent="0.2">
      <c r="B353" s="27"/>
      <c r="C353" s="80"/>
      <c r="D353" s="57"/>
      <c r="E353" s="57"/>
      <c r="F353" s="57"/>
    </row>
    <row r="354" spans="2:6" x14ac:dyDescent="0.2">
      <c r="B354" s="27"/>
      <c r="C354" s="80"/>
      <c r="D354" s="57"/>
      <c r="E354" s="57"/>
      <c r="F354" s="57"/>
    </row>
    <row r="355" spans="2:6" x14ac:dyDescent="0.2">
      <c r="B355" s="89" t="s">
        <v>2</v>
      </c>
      <c r="C355" s="7" t="s">
        <v>0</v>
      </c>
      <c r="D355" s="19" t="s">
        <v>1</v>
      </c>
      <c r="E355" s="19" t="s">
        <v>2</v>
      </c>
      <c r="F355" s="9" t="s">
        <v>3</v>
      </c>
    </row>
    <row r="356" spans="2:6" ht="25.5" customHeight="1" x14ac:dyDescent="0.2">
      <c r="B356" s="38" t="s">
        <v>222</v>
      </c>
      <c r="C356" s="60" t="s">
        <v>222</v>
      </c>
      <c r="D356" s="40" t="s">
        <v>23</v>
      </c>
      <c r="E356" s="40" t="s">
        <v>24</v>
      </c>
      <c r="F356" s="40">
        <v>142.81</v>
      </c>
    </row>
    <row r="357" spans="2:6" s="4" customFormat="1" x14ac:dyDescent="0.2">
      <c r="B357" s="27"/>
      <c r="C357" s="80"/>
      <c r="D357" s="57"/>
      <c r="E357" s="57"/>
      <c r="F357" s="57"/>
    </row>
    <row r="358" spans="2:6" s="4" customFormat="1" x14ac:dyDescent="0.2">
      <c r="B358" s="27"/>
      <c r="C358" s="80"/>
      <c r="D358" s="57"/>
      <c r="E358" s="57"/>
      <c r="F358" s="57"/>
    </row>
    <row r="359" spans="2:6" s="4" customFormat="1" x14ac:dyDescent="0.2">
      <c r="B359" s="89" t="s">
        <v>2</v>
      </c>
      <c r="C359" s="7" t="s">
        <v>0</v>
      </c>
      <c r="D359" s="19" t="s">
        <v>1</v>
      </c>
      <c r="E359" s="19" t="s">
        <v>2</v>
      </c>
      <c r="F359" s="9" t="s">
        <v>3</v>
      </c>
    </row>
    <row r="360" spans="2:6" s="4" customFormat="1" x14ac:dyDescent="0.2">
      <c r="B360" s="393" t="s">
        <v>223</v>
      </c>
      <c r="C360" s="60" t="s">
        <v>280</v>
      </c>
      <c r="D360" s="40" t="s">
        <v>23</v>
      </c>
      <c r="E360" s="40" t="s">
        <v>24</v>
      </c>
      <c r="F360" s="40">
        <v>89.06</v>
      </c>
    </row>
    <row r="361" spans="2:6" s="4" customFormat="1" x14ac:dyDescent="0.2">
      <c r="B361" s="393"/>
      <c r="C361" s="60" t="s">
        <v>281</v>
      </c>
      <c r="D361" s="40" t="s">
        <v>23</v>
      </c>
      <c r="E361" s="40" t="s">
        <v>24</v>
      </c>
      <c r="F361" s="40">
        <v>210.96</v>
      </c>
    </row>
    <row r="362" spans="2:6" s="4" customFormat="1" x14ac:dyDescent="0.2">
      <c r="B362" s="27"/>
      <c r="C362" s="80"/>
      <c r="D362" s="57"/>
      <c r="E362" s="57"/>
      <c r="F362" s="57"/>
    </row>
    <row r="363" spans="2:6" s="4" customFormat="1" x14ac:dyDescent="0.2">
      <c r="B363" s="27"/>
      <c r="C363" s="80"/>
      <c r="D363" s="57"/>
      <c r="E363" s="57"/>
      <c r="F363" s="57"/>
    </row>
    <row r="364" spans="2:6" s="4" customFormat="1" x14ac:dyDescent="0.2">
      <c r="B364" s="89" t="s">
        <v>2</v>
      </c>
      <c r="C364" s="7" t="s">
        <v>0</v>
      </c>
      <c r="D364" s="19" t="s">
        <v>1</v>
      </c>
      <c r="E364" s="19" t="s">
        <v>2</v>
      </c>
      <c r="F364" s="9" t="s">
        <v>3</v>
      </c>
    </row>
    <row r="365" spans="2:6" s="4" customFormat="1" ht="38.25" x14ac:dyDescent="0.2">
      <c r="B365" s="61" t="s">
        <v>224</v>
      </c>
      <c r="C365" s="60" t="s">
        <v>225</v>
      </c>
      <c r="D365" s="40" t="s">
        <v>23</v>
      </c>
      <c r="E365" s="40" t="s">
        <v>24</v>
      </c>
      <c r="F365" s="40">
        <v>142.81</v>
      </c>
    </row>
    <row r="366" spans="2:6" s="4" customFormat="1" x14ac:dyDescent="0.2">
      <c r="B366" s="6"/>
      <c r="C366" s="2"/>
      <c r="D366" s="18"/>
      <c r="E366" s="18"/>
      <c r="F366" s="18"/>
    </row>
    <row r="367" spans="2:6" s="4" customFormat="1" x14ac:dyDescent="0.2">
      <c r="B367" s="6"/>
      <c r="C367" s="2"/>
      <c r="D367" s="18"/>
      <c r="E367" s="18"/>
      <c r="F367" s="18"/>
    </row>
    <row r="368" spans="2:6" s="4" customFormat="1" x14ac:dyDescent="0.2">
      <c r="B368" s="89" t="s">
        <v>2</v>
      </c>
      <c r="C368" s="7" t="s">
        <v>0</v>
      </c>
      <c r="D368" s="19" t="s">
        <v>1</v>
      </c>
      <c r="E368" s="19" t="s">
        <v>2</v>
      </c>
      <c r="F368" s="9" t="s">
        <v>3</v>
      </c>
    </row>
    <row r="369" spans="2:6" s="4" customFormat="1" x14ac:dyDescent="0.2">
      <c r="B369" s="61" t="s">
        <v>226</v>
      </c>
      <c r="C369" s="60" t="s">
        <v>226</v>
      </c>
      <c r="D369" s="40" t="s">
        <v>10</v>
      </c>
      <c r="E369" s="54" t="s">
        <v>11</v>
      </c>
      <c r="F369" s="40">
        <v>111.5</v>
      </c>
    </row>
    <row r="370" spans="2:6" s="4" customFormat="1" x14ac:dyDescent="0.2">
      <c r="B370" s="81"/>
      <c r="C370" s="80"/>
      <c r="D370" s="57"/>
      <c r="E370" s="2"/>
      <c r="F370" s="57"/>
    </row>
    <row r="371" spans="2:6" s="4" customFormat="1" x14ac:dyDescent="0.2">
      <c r="B371" s="81"/>
      <c r="C371" s="80"/>
      <c r="D371" s="57"/>
      <c r="E371" s="2"/>
      <c r="F371" s="57"/>
    </row>
    <row r="372" spans="2:6" s="4" customFormat="1" x14ac:dyDescent="0.2">
      <c r="B372" s="89" t="s">
        <v>2</v>
      </c>
      <c r="C372" s="7" t="s">
        <v>0</v>
      </c>
      <c r="D372" s="19" t="s">
        <v>1</v>
      </c>
      <c r="E372" s="19" t="s">
        <v>2</v>
      </c>
      <c r="F372" s="9" t="s">
        <v>3</v>
      </c>
    </row>
    <row r="373" spans="2:6" s="4" customFormat="1" x14ac:dyDescent="0.2">
      <c r="B373" s="61" t="s">
        <v>227</v>
      </c>
      <c r="C373" s="60" t="s">
        <v>227</v>
      </c>
      <c r="D373" s="40" t="s">
        <v>10</v>
      </c>
      <c r="E373" s="54" t="s">
        <v>11</v>
      </c>
      <c r="F373" s="40">
        <v>1981.5</v>
      </c>
    </row>
    <row r="374" spans="2:6" s="4" customFormat="1" x14ac:dyDescent="0.2">
      <c r="B374" s="81"/>
      <c r="C374" s="80"/>
      <c r="D374" s="57"/>
      <c r="E374" s="2"/>
      <c r="F374" s="57"/>
    </row>
    <row r="375" spans="2:6" s="4" customFormat="1" x14ac:dyDescent="0.2">
      <c r="B375" s="81"/>
      <c r="C375" s="80"/>
      <c r="D375" s="57"/>
      <c r="E375" s="2"/>
      <c r="F375" s="57"/>
    </row>
    <row r="376" spans="2:6" s="4" customFormat="1" x14ac:dyDescent="0.2">
      <c r="B376" s="89" t="s">
        <v>2</v>
      </c>
      <c r="C376" s="7" t="s">
        <v>0</v>
      </c>
      <c r="D376" s="19" t="s">
        <v>1</v>
      </c>
      <c r="E376" s="19" t="s">
        <v>2</v>
      </c>
      <c r="F376" s="9" t="s">
        <v>3</v>
      </c>
    </row>
    <row r="377" spans="2:6" s="4" customFormat="1" x14ac:dyDescent="0.2">
      <c r="B377" s="393" t="s">
        <v>228</v>
      </c>
      <c r="C377" s="60" t="s">
        <v>283</v>
      </c>
      <c r="D377" s="40" t="s">
        <v>23</v>
      </c>
      <c r="E377" s="54" t="s">
        <v>24</v>
      </c>
      <c r="F377" s="40">
        <v>133.80000000000001</v>
      </c>
    </row>
    <row r="378" spans="2:6" s="4" customFormat="1" x14ac:dyDescent="0.2">
      <c r="B378" s="393"/>
      <c r="C378" s="60" t="s">
        <v>284</v>
      </c>
      <c r="D378" s="40" t="s">
        <v>285</v>
      </c>
      <c r="E378" s="54" t="s">
        <v>24</v>
      </c>
      <c r="F378" s="40">
        <v>4.84</v>
      </c>
    </row>
    <row r="379" spans="2:6" s="4" customFormat="1" x14ac:dyDescent="0.2">
      <c r="B379" s="393"/>
      <c r="C379" s="60" t="s">
        <v>286</v>
      </c>
      <c r="D379" s="40" t="s">
        <v>23</v>
      </c>
      <c r="E379" s="54" t="s">
        <v>24</v>
      </c>
      <c r="F379" s="40">
        <v>133.80000000000001</v>
      </c>
    </row>
    <row r="380" spans="2:6" s="4" customFormat="1" x14ac:dyDescent="0.2">
      <c r="B380" s="393"/>
      <c r="C380" s="60" t="s">
        <v>230</v>
      </c>
      <c r="D380" s="40" t="s">
        <v>10</v>
      </c>
      <c r="E380" s="54" t="s">
        <v>11</v>
      </c>
      <c r="F380" s="40">
        <v>535.19000000000005</v>
      </c>
    </row>
    <row r="381" spans="2:6" s="4" customFormat="1" x14ac:dyDescent="0.2">
      <c r="B381" s="393"/>
      <c r="C381" s="60" t="s">
        <v>229</v>
      </c>
      <c r="D381" s="40" t="s">
        <v>23</v>
      </c>
      <c r="E381" s="54" t="s">
        <v>24</v>
      </c>
      <c r="F381" s="40">
        <v>133.80000000000001</v>
      </c>
    </row>
    <row r="382" spans="2:6" s="4" customFormat="1" x14ac:dyDescent="0.2">
      <c r="B382" s="27"/>
      <c r="C382" s="80"/>
      <c r="D382" s="57"/>
      <c r="E382" s="2"/>
      <c r="F382" s="57"/>
    </row>
    <row r="383" spans="2:6" s="4" customFormat="1" x14ac:dyDescent="0.2">
      <c r="B383" s="27"/>
      <c r="C383" s="80"/>
      <c r="D383" s="57"/>
      <c r="E383" s="2"/>
      <c r="F383" s="57"/>
    </row>
    <row r="384" spans="2:6" s="4" customFormat="1" x14ac:dyDescent="0.2">
      <c r="B384" s="89" t="s">
        <v>2</v>
      </c>
      <c r="C384" s="7" t="s">
        <v>0</v>
      </c>
      <c r="D384" s="19" t="s">
        <v>1</v>
      </c>
      <c r="E384" s="19" t="s">
        <v>2</v>
      </c>
      <c r="F384" s="9" t="s">
        <v>3</v>
      </c>
    </row>
    <row r="385" spans="2:6" s="4" customFormat="1" x14ac:dyDescent="0.2">
      <c r="B385" s="64" t="s">
        <v>260</v>
      </c>
      <c r="C385" s="65" t="s">
        <v>261</v>
      </c>
      <c r="D385" s="40" t="s">
        <v>10</v>
      </c>
      <c r="E385" s="40" t="s">
        <v>11</v>
      </c>
      <c r="F385" s="40">
        <v>401.39</v>
      </c>
    </row>
    <row r="386" spans="2:6" s="4" customFormat="1" x14ac:dyDescent="0.2">
      <c r="B386" s="6"/>
      <c r="C386" s="2"/>
      <c r="D386" s="18"/>
      <c r="E386" s="18"/>
      <c r="F386" s="18"/>
    </row>
    <row r="387" spans="2:6" s="4" customFormat="1" x14ac:dyDescent="0.2">
      <c r="B387" s="6"/>
      <c r="C387" s="2"/>
      <c r="D387" s="18"/>
      <c r="E387" s="18"/>
      <c r="F387" s="18"/>
    </row>
    <row r="388" spans="2:6" s="4" customFormat="1" x14ac:dyDescent="0.2">
      <c r="B388" s="89" t="s">
        <v>2</v>
      </c>
      <c r="C388" s="7" t="s">
        <v>0</v>
      </c>
      <c r="D388" s="19" t="s">
        <v>1</v>
      </c>
      <c r="E388" s="19" t="s">
        <v>2</v>
      </c>
      <c r="F388" s="9" t="s">
        <v>3</v>
      </c>
    </row>
    <row r="389" spans="2:6" s="4" customFormat="1" x14ac:dyDescent="0.2">
      <c r="B389" s="389" t="s">
        <v>262</v>
      </c>
      <c r="C389" s="63" t="s">
        <v>287</v>
      </c>
      <c r="D389" s="40" t="s">
        <v>291</v>
      </c>
      <c r="E389" s="40" t="s">
        <v>11</v>
      </c>
      <c r="F389" s="40">
        <v>165.69</v>
      </c>
    </row>
    <row r="390" spans="2:6" s="4" customFormat="1" x14ac:dyDescent="0.2">
      <c r="B390" s="389"/>
      <c r="C390" s="63" t="s">
        <v>288</v>
      </c>
      <c r="D390" s="40" t="s">
        <v>291</v>
      </c>
      <c r="E390" s="40" t="s">
        <v>11</v>
      </c>
      <c r="F390" s="40">
        <v>252.88</v>
      </c>
    </row>
    <row r="391" spans="2:6" s="4" customFormat="1" x14ac:dyDescent="0.2">
      <c r="B391" s="389"/>
      <c r="C391" s="63" t="s">
        <v>289</v>
      </c>
      <c r="D391" s="40" t="s">
        <v>292</v>
      </c>
      <c r="E391" s="40" t="s">
        <v>11</v>
      </c>
      <c r="F391" s="40">
        <v>55.02</v>
      </c>
    </row>
    <row r="392" spans="2:6" s="4" customFormat="1" x14ac:dyDescent="0.2">
      <c r="B392" s="389"/>
      <c r="C392" s="63" t="s">
        <v>290</v>
      </c>
      <c r="D392" s="40" t="s">
        <v>294</v>
      </c>
      <c r="E392" s="40" t="s">
        <v>11</v>
      </c>
      <c r="F392" s="40">
        <v>62.13</v>
      </c>
    </row>
    <row r="393" spans="2:6" s="4" customFormat="1" x14ac:dyDescent="0.2">
      <c r="B393" s="389"/>
      <c r="C393" s="63" t="s">
        <v>293</v>
      </c>
      <c r="D393" s="40" t="s">
        <v>291</v>
      </c>
      <c r="E393" s="40" t="s">
        <v>11</v>
      </c>
      <c r="F393" s="40">
        <v>417.96</v>
      </c>
    </row>
    <row r="394" spans="2:6" s="4" customFormat="1" x14ac:dyDescent="0.2">
      <c r="B394" s="389"/>
      <c r="C394" s="60" t="s">
        <v>264</v>
      </c>
      <c r="D394" s="40" t="s">
        <v>292</v>
      </c>
      <c r="E394" s="58" t="s">
        <v>11</v>
      </c>
      <c r="F394" s="40">
        <v>190.75</v>
      </c>
    </row>
    <row r="395" spans="2:6" s="4" customFormat="1" x14ac:dyDescent="0.2">
      <c r="B395" s="83"/>
      <c r="C395" s="82"/>
      <c r="D395" s="57"/>
      <c r="E395" s="57"/>
      <c r="F395" s="57"/>
    </row>
    <row r="396" spans="2:6" s="4" customFormat="1" x14ac:dyDescent="0.2">
      <c r="B396" s="83"/>
      <c r="C396" s="82"/>
      <c r="D396" s="57"/>
      <c r="E396" s="57"/>
      <c r="F396" s="57"/>
    </row>
    <row r="397" spans="2:6" s="4" customFormat="1" x14ac:dyDescent="0.2">
      <c r="B397" s="89" t="s">
        <v>2</v>
      </c>
      <c r="C397" s="7" t="s">
        <v>0</v>
      </c>
      <c r="D397" s="19" t="s">
        <v>1</v>
      </c>
      <c r="E397" s="19" t="s">
        <v>2</v>
      </c>
      <c r="F397" s="9" t="s">
        <v>3</v>
      </c>
    </row>
    <row r="398" spans="2:6" s="4" customFormat="1" x14ac:dyDescent="0.2">
      <c r="B398" s="76" t="s">
        <v>263</v>
      </c>
      <c r="C398" s="60" t="s">
        <v>263</v>
      </c>
      <c r="D398" s="40" t="s">
        <v>10</v>
      </c>
      <c r="E398" s="40" t="s">
        <v>11</v>
      </c>
      <c r="F398" s="40">
        <v>33.450000000000003</v>
      </c>
    </row>
    <row r="399" spans="2:6" s="4" customFormat="1" x14ac:dyDescent="0.2">
      <c r="B399" s="90"/>
      <c r="C399" s="80"/>
      <c r="D399" s="57"/>
      <c r="E399" s="57"/>
      <c r="F399" s="57"/>
    </row>
    <row r="400" spans="2:6" s="4" customFormat="1" x14ac:dyDescent="0.2">
      <c r="B400" s="90"/>
      <c r="C400" s="80"/>
      <c r="D400" s="57"/>
      <c r="E400" s="57"/>
      <c r="F400" s="57"/>
    </row>
    <row r="401" spans="2:6" s="4" customFormat="1" x14ac:dyDescent="0.2">
      <c r="B401" s="89" t="s">
        <v>2</v>
      </c>
      <c r="C401" s="7" t="s">
        <v>0</v>
      </c>
      <c r="D401" s="19" t="s">
        <v>1</v>
      </c>
      <c r="E401" s="19" t="s">
        <v>2</v>
      </c>
      <c r="F401" s="9" t="s">
        <v>3</v>
      </c>
    </row>
    <row r="402" spans="2:6" s="4" customFormat="1" ht="25.5" x14ac:dyDescent="0.2">
      <c r="B402" s="60" t="s">
        <v>282</v>
      </c>
      <c r="C402" s="60" t="s">
        <v>282</v>
      </c>
      <c r="D402" s="40" t="s">
        <v>10</v>
      </c>
      <c r="E402" s="40" t="s">
        <v>11</v>
      </c>
      <c r="F402" s="40">
        <v>33.450000000000003</v>
      </c>
    </row>
    <row r="403" spans="2:6" s="4" customFormat="1" x14ac:dyDescent="0.2">
      <c r="B403" s="84"/>
      <c r="C403" s="80"/>
      <c r="D403" s="57"/>
      <c r="E403" s="57"/>
      <c r="F403" s="57"/>
    </row>
    <row r="404" spans="2:6" s="4" customFormat="1" x14ac:dyDescent="0.2">
      <c r="B404" s="84"/>
      <c r="C404" s="80"/>
      <c r="D404" s="57"/>
      <c r="E404" s="57"/>
      <c r="F404" s="57"/>
    </row>
    <row r="405" spans="2:6" s="4" customFormat="1" x14ac:dyDescent="0.2">
      <c r="B405" s="89" t="s">
        <v>2</v>
      </c>
      <c r="C405" s="7" t="s">
        <v>0</v>
      </c>
      <c r="D405" s="19" t="s">
        <v>1</v>
      </c>
      <c r="E405" s="19" t="s">
        <v>2</v>
      </c>
      <c r="F405" s="9" t="s">
        <v>3</v>
      </c>
    </row>
    <row r="406" spans="2:6" s="4" customFormat="1" ht="25.5" x14ac:dyDescent="0.2">
      <c r="B406" s="66" t="s">
        <v>265</v>
      </c>
      <c r="C406" s="67" t="s">
        <v>266</v>
      </c>
      <c r="D406" s="40" t="s">
        <v>10</v>
      </c>
      <c r="E406" s="40" t="s">
        <v>11</v>
      </c>
      <c r="F406" s="40">
        <v>16.02</v>
      </c>
    </row>
    <row r="407" spans="2:6" s="4" customFormat="1" x14ac:dyDescent="0.2">
      <c r="B407" s="84"/>
      <c r="C407" s="85"/>
      <c r="D407" s="57"/>
      <c r="E407" s="57"/>
      <c r="F407" s="57"/>
    </row>
    <row r="408" spans="2:6" s="4" customFormat="1" x14ac:dyDescent="0.2">
      <c r="B408" s="84"/>
      <c r="C408" s="85"/>
      <c r="D408" s="57"/>
      <c r="E408" s="57"/>
      <c r="F408" s="57"/>
    </row>
    <row r="409" spans="2:6" s="4" customFormat="1" x14ac:dyDescent="0.2">
      <c r="B409" s="89" t="s">
        <v>2</v>
      </c>
      <c r="C409" s="7" t="s">
        <v>0</v>
      </c>
      <c r="D409" s="19" t="s">
        <v>1</v>
      </c>
      <c r="E409" s="19" t="s">
        <v>2</v>
      </c>
      <c r="F409" s="9" t="s">
        <v>3</v>
      </c>
    </row>
    <row r="410" spans="2:6" s="4" customFormat="1" ht="25.5" x14ac:dyDescent="0.2">
      <c r="B410" s="66" t="s">
        <v>267</v>
      </c>
      <c r="C410" s="67" t="s">
        <v>267</v>
      </c>
      <c r="D410" s="40" t="s">
        <v>10</v>
      </c>
      <c r="E410" s="40" t="s">
        <v>11</v>
      </c>
      <c r="F410" s="40">
        <v>15.87</v>
      </c>
    </row>
    <row r="411" spans="2:6" s="4" customFormat="1" x14ac:dyDescent="0.2">
      <c r="B411" s="84"/>
      <c r="C411" s="85"/>
      <c r="D411" s="57"/>
      <c r="E411" s="57"/>
      <c r="F411" s="57"/>
    </row>
    <row r="412" spans="2:6" s="4" customFormat="1" x14ac:dyDescent="0.2">
      <c r="B412" s="84"/>
      <c r="C412" s="85"/>
      <c r="D412" s="57"/>
      <c r="E412" s="57"/>
      <c r="F412" s="57"/>
    </row>
    <row r="413" spans="2:6" s="4" customFormat="1" x14ac:dyDescent="0.2">
      <c r="B413" s="89" t="s">
        <v>2</v>
      </c>
      <c r="C413" s="7" t="s">
        <v>0</v>
      </c>
      <c r="D413" s="19" t="s">
        <v>1</v>
      </c>
      <c r="E413" s="19" t="s">
        <v>2</v>
      </c>
      <c r="F413" s="9" t="s">
        <v>3</v>
      </c>
    </row>
    <row r="414" spans="2:6" s="4" customFormat="1" ht="25.5" x14ac:dyDescent="0.2">
      <c r="B414" s="68" t="s">
        <v>268</v>
      </c>
      <c r="C414" s="67" t="s">
        <v>268</v>
      </c>
      <c r="D414" s="40" t="s">
        <v>10</v>
      </c>
      <c r="E414" s="40" t="s">
        <v>11</v>
      </c>
      <c r="F414" s="40">
        <v>500.71</v>
      </c>
    </row>
    <row r="415" spans="2:6" s="4" customFormat="1" x14ac:dyDescent="0.2">
      <c r="B415" s="83"/>
      <c r="C415" s="85"/>
      <c r="D415" s="57"/>
      <c r="E415" s="57"/>
      <c r="F415" s="57"/>
    </row>
    <row r="416" spans="2:6" s="4" customFormat="1" x14ac:dyDescent="0.2">
      <c r="B416" s="83"/>
      <c r="C416" s="85"/>
      <c r="D416" s="57"/>
      <c r="E416" s="57"/>
      <c r="F416" s="57"/>
    </row>
    <row r="417" spans="2:6" s="4" customFormat="1" x14ac:dyDescent="0.2">
      <c r="B417" s="89" t="s">
        <v>2</v>
      </c>
      <c r="C417" s="7" t="s">
        <v>0</v>
      </c>
      <c r="D417" s="19" t="s">
        <v>1</v>
      </c>
      <c r="E417" s="19" t="s">
        <v>2</v>
      </c>
      <c r="F417" s="9" t="s">
        <v>3</v>
      </c>
    </row>
    <row r="418" spans="2:6" s="4" customFormat="1" x14ac:dyDescent="0.2">
      <c r="B418" s="76" t="s">
        <v>269</v>
      </c>
      <c r="C418" s="77" t="s">
        <v>270</v>
      </c>
      <c r="D418" s="106" t="s">
        <v>23</v>
      </c>
      <c r="E418" s="40" t="s">
        <v>24</v>
      </c>
      <c r="F418" s="54" t="s">
        <v>271</v>
      </c>
    </row>
    <row r="419" spans="2:6" s="4" customFormat="1" x14ac:dyDescent="0.2">
      <c r="B419" s="86"/>
      <c r="C419" s="2"/>
      <c r="D419" s="51"/>
      <c r="E419" s="51"/>
      <c r="F419" s="51"/>
    </row>
    <row r="420" spans="2:6" s="4" customFormat="1" x14ac:dyDescent="0.2">
      <c r="B420" s="86"/>
      <c r="C420" s="2"/>
      <c r="D420" s="51"/>
      <c r="E420" s="51"/>
      <c r="F420" s="51"/>
    </row>
    <row r="421" spans="2:6" s="4" customFormat="1" x14ac:dyDescent="0.2">
      <c r="B421" s="86"/>
      <c r="C421" s="2"/>
      <c r="D421" s="51"/>
      <c r="E421" s="51"/>
      <c r="F421" s="51"/>
    </row>
    <row r="422" spans="2:6" s="4" customFormat="1" x14ac:dyDescent="0.2">
      <c r="B422" s="86"/>
      <c r="C422" s="2"/>
      <c r="D422" s="51"/>
      <c r="E422" s="51"/>
      <c r="F422" s="52"/>
    </row>
    <row r="423" spans="2:6" ht="15" x14ac:dyDescent="0.25">
      <c r="B423" s="102" t="s">
        <v>317</v>
      </c>
      <c r="D423" s="87"/>
      <c r="E423" s="87"/>
      <c r="F423" s="87"/>
    </row>
    <row r="424" spans="2:6" x14ac:dyDescent="0.2">
      <c r="B424" s="89" t="s">
        <v>309</v>
      </c>
      <c r="C424" s="103"/>
      <c r="D424" s="104"/>
      <c r="E424" s="105" t="s">
        <v>315</v>
      </c>
      <c r="F424" s="9" t="s">
        <v>3</v>
      </c>
    </row>
    <row r="425" spans="2:6" x14ac:dyDescent="0.2">
      <c r="B425" s="101" t="s">
        <v>310</v>
      </c>
      <c r="C425" s="77"/>
      <c r="D425" s="40" t="s">
        <v>23</v>
      </c>
      <c r="E425" s="40" t="s">
        <v>24</v>
      </c>
      <c r="F425" s="40">
        <v>89.06</v>
      </c>
    </row>
    <row r="426" spans="2:6" x14ac:dyDescent="0.2">
      <c r="B426" s="101" t="s">
        <v>311</v>
      </c>
      <c r="C426" s="77"/>
      <c r="D426" s="40" t="s">
        <v>23</v>
      </c>
      <c r="E426" s="40" t="s">
        <v>24</v>
      </c>
      <c r="F426" s="40">
        <v>142.81</v>
      </c>
    </row>
    <row r="427" spans="2:6" x14ac:dyDescent="0.2">
      <c r="B427" s="101" t="s">
        <v>312</v>
      </c>
      <c r="C427" s="77"/>
      <c r="D427" s="40" t="s">
        <v>23</v>
      </c>
      <c r="E427" s="40" t="s">
        <v>24</v>
      </c>
      <c r="F427" s="40">
        <v>177.52</v>
      </c>
    </row>
    <row r="428" spans="2:6" x14ac:dyDescent="0.2">
      <c r="B428" s="101" t="s">
        <v>313</v>
      </c>
      <c r="C428" s="77"/>
      <c r="D428" s="40" t="s">
        <v>23</v>
      </c>
      <c r="E428" s="40" t="s">
        <v>24</v>
      </c>
      <c r="F428" s="40">
        <v>133.80000000000001</v>
      </c>
    </row>
    <row r="429" spans="2:6" x14ac:dyDescent="0.2">
      <c r="B429" s="101" t="s">
        <v>314</v>
      </c>
      <c r="C429" s="77"/>
      <c r="D429" s="40" t="s">
        <v>23</v>
      </c>
      <c r="E429" s="40" t="s">
        <v>24</v>
      </c>
      <c r="F429" s="40">
        <v>210.96</v>
      </c>
    </row>
  </sheetData>
  <mergeCells count="19">
    <mergeCell ref="B389:B394"/>
    <mergeCell ref="B296:B325"/>
    <mergeCell ref="B377:B381"/>
    <mergeCell ref="B360:B361"/>
    <mergeCell ref="B342:B343"/>
    <mergeCell ref="B347:B348"/>
    <mergeCell ref="B329:B330"/>
    <mergeCell ref="B286:B292"/>
    <mergeCell ref="B276:B282"/>
    <mergeCell ref="B265:B272"/>
    <mergeCell ref="B258:B261"/>
    <mergeCell ref="B245:B250"/>
    <mergeCell ref="B41:B72"/>
    <mergeCell ref="B15:B37"/>
    <mergeCell ref="B153:B241"/>
    <mergeCell ref="B143:B149"/>
    <mergeCell ref="B133:B139"/>
    <mergeCell ref="B117:B129"/>
    <mergeCell ref="B76:B113"/>
  </mergeCells>
  <pageMargins left="0.39370078740157483" right="0.39370078740157483" top="0.39370078740157483" bottom="0.39370078740157483" header="0.19685039370078741" footer="0.19685039370078741"/>
  <pageSetup paperSize="9" scale="5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J431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.375" style="115" customWidth="1"/>
    <col min="2" max="2" width="19.625" style="129" customWidth="1"/>
    <col min="3" max="3" width="67.625" style="116" customWidth="1"/>
    <col min="4" max="4" width="14.375" style="115" customWidth="1"/>
    <col min="5" max="5" width="9" style="115"/>
    <col min="6" max="6" width="14.625" style="117" customWidth="1"/>
    <col min="7" max="7" width="14.625" style="115" customWidth="1"/>
    <col min="8" max="8" width="9" style="115"/>
    <col min="9" max="10" width="9" style="118"/>
    <col min="11" max="16384" width="9" style="115"/>
  </cols>
  <sheetData>
    <row r="1" spans="2:10" ht="26.25" x14ac:dyDescent="0.4">
      <c r="B1" s="1" t="s">
        <v>272</v>
      </c>
    </row>
    <row r="2" spans="2:10" ht="18" x14ac:dyDescent="0.25">
      <c r="B2" s="78" t="s">
        <v>298</v>
      </c>
    </row>
    <row r="3" spans="2:10" s="128" customFormat="1" x14ac:dyDescent="0.2">
      <c r="B3" s="129"/>
      <c r="C3" s="116"/>
      <c r="F3" s="117"/>
      <c r="G3" s="117"/>
      <c r="I3" s="124"/>
      <c r="J3" s="124"/>
    </row>
    <row r="4" spans="2:10" s="128" customFormat="1" hidden="1" x14ac:dyDescent="0.2">
      <c r="B4" s="129"/>
      <c r="C4" s="116"/>
      <c r="F4" s="117"/>
      <c r="G4" s="117"/>
      <c r="I4" s="124"/>
      <c r="J4" s="124"/>
    </row>
    <row r="5" spans="2:10" s="128" customFormat="1" hidden="1" x14ac:dyDescent="0.2">
      <c r="B5" s="129"/>
      <c r="C5" s="116"/>
      <c r="F5" s="117"/>
      <c r="G5" s="117"/>
      <c r="I5" s="124"/>
      <c r="J5" s="124"/>
    </row>
    <row r="6" spans="2:10" s="128" customFormat="1" hidden="1" x14ac:dyDescent="0.2">
      <c r="B6" s="129"/>
      <c r="C6" s="116"/>
      <c r="F6" s="117"/>
      <c r="G6" s="117"/>
      <c r="I6" s="124"/>
      <c r="J6" s="124"/>
    </row>
    <row r="7" spans="2:10" s="128" customFormat="1" hidden="1" x14ac:dyDescent="0.2">
      <c r="B7" s="129"/>
      <c r="C7" s="116"/>
      <c r="F7" s="117"/>
      <c r="G7" s="117"/>
      <c r="I7" s="124"/>
      <c r="J7" s="124"/>
    </row>
    <row r="8" spans="2:10" s="128" customFormat="1" hidden="1" x14ac:dyDescent="0.2">
      <c r="B8" s="129"/>
      <c r="C8" s="116"/>
      <c r="F8" s="117"/>
      <c r="G8" s="117"/>
      <c r="I8" s="124"/>
      <c r="J8" s="124"/>
    </row>
    <row r="9" spans="2:10" s="128" customFormat="1" hidden="1" x14ac:dyDescent="0.2">
      <c r="B9" s="129"/>
      <c r="C9" s="116"/>
      <c r="F9" s="117"/>
      <c r="G9" s="117"/>
      <c r="I9" s="124"/>
      <c r="J9" s="124"/>
    </row>
    <row r="10" spans="2:10" s="128" customFormat="1" hidden="1" x14ac:dyDescent="0.2">
      <c r="B10" s="129"/>
      <c r="C10" s="116"/>
      <c r="F10" s="117"/>
      <c r="G10" s="117"/>
      <c r="I10" s="124"/>
      <c r="J10" s="124"/>
    </row>
    <row r="11" spans="2:10" s="128" customFormat="1" hidden="1" x14ac:dyDescent="0.2">
      <c r="B11" s="129"/>
      <c r="C11" s="116"/>
      <c r="F11" s="117"/>
      <c r="G11" s="117"/>
      <c r="I11" s="124"/>
      <c r="J11" s="124"/>
    </row>
    <row r="12" spans="2:10" s="128" customFormat="1" hidden="1" x14ac:dyDescent="0.2">
      <c r="B12" s="129"/>
      <c r="C12" s="116"/>
      <c r="F12" s="117"/>
      <c r="G12" s="117"/>
      <c r="I12" s="124"/>
      <c r="J12" s="124"/>
    </row>
    <row r="13" spans="2:10" s="128" customFormat="1" hidden="1" x14ac:dyDescent="0.2">
      <c r="B13" s="129"/>
      <c r="C13" s="116"/>
      <c r="F13" s="117"/>
      <c r="G13" s="117"/>
      <c r="I13" s="124"/>
      <c r="J13" s="124"/>
    </row>
    <row r="14" spans="2:10" s="119" customFormat="1" x14ac:dyDescent="0.2">
      <c r="B14" s="89" t="s">
        <v>2</v>
      </c>
      <c r="C14" s="7" t="s">
        <v>0</v>
      </c>
      <c r="D14" s="19" t="s">
        <v>1</v>
      </c>
      <c r="E14" s="19" t="s">
        <v>2</v>
      </c>
      <c r="F14" s="9" t="s">
        <v>299</v>
      </c>
      <c r="G14" s="9" t="s">
        <v>300</v>
      </c>
      <c r="I14" s="120"/>
      <c r="J14" s="120"/>
    </row>
    <row r="15" spans="2:10" x14ac:dyDescent="0.2">
      <c r="B15" s="386" t="s">
        <v>8</v>
      </c>
      <c r="C15" s="121" t="s">
        <v>9</v>
      </c>
      <c r="D15" s="122" t="s">
        <v>10</v>
      </c>
      <c r="E15" s="122" t="s">
        <v>11</v>
      </c>
      <c r="F15" s="108">
        <v>368.83</v>
      </c>
      <c r="G15" s="108">
        <f>+F15*1.1</f>
        <v>405.71300000000002</v>
      </c>
      <c r="H15" s="123"/>
      <c r="I15" s="124"/>
      <c r="J15" s="124"/>
    </row>
    <row r="16" spans="2:10" x14ac:dyDescent="0.2">
      <c r="B16" s="387"/>
      <c r="C16" s="125" t="s">
        <v>12</v>
      </c>
      <c r="D16" s="122" t="s">
        <v>10</v>
      </c>
      <c r="E16" s="122" t="s">
        <v>11</v>
      </c>
      <c r="F16" s="108">
        <v>461.04</v>
      </c>
      <c r="G16" s="108">
        <f t="shared" ref="G16:G26" si="0">+F16*1.1</f>
        <v>507.14400000000006</v>
      </c>
      <c r="I16" s="124"/>
      <c r="J16" s="124"/>
    </row>
    <row r="17" spans="2:10" x14ac:dyDescent="0.2">
      <c r="B17" s="387"/>
      <c r="C17" s="125" t="s">
        <v>13</v>
      </c>
      <c r="D17" s="122" t="s">
        <v>10</v>
      </c>
      <c r="E17" s="122" t="s">
        <v>11</v>
      </c>
      <c r="F17" s="108">
        <v>645.46</v>
      </c>
      <c r="G17" s="108">
        <f t="shared" si="0"/>
        <v>710.00600000000009</v>
      </c>
      <c r="I17" s="124"/>
      <c r="J17" s="124"/>
    </row>
    <row r="18" spans="2:10" x14ac:dyDescent="0.2">
      <c r="B18" s="387"/>
      <c r="C18" s="125" t="s">
        <v>14</v>
      </c>
      <c r="D18" s="122" t="s">
        <v>10</v>
      </c>
      <c r="E18" s="122" t="s">
        <v>11</v>
      </c>
      <c r="F18" s="108">
        <v>737.67</v>
      </c>
      <c r="G18" s="108">
        <f t="shared" si="0"/>
        <v>811.43700000000001</v>
      </c>
      <c r="I18" s="124"/>
      <c r="J18" s="124"/>
    </row>
    <row r="19" spans="2:10" x14ac:dyDescent="0.2">
      <c r="B19" s="387"/>
      <c r="C19" s="125" t="s">
        <v>15</v>
      </c>
      <c r="D19" s="122" t="s">
        <v>10</v>
      </c>
      <c r="E19" s="122" t="s">
        <v>11</v>
      </c>
      <c r="F19" s="108">
        <v>276.63</v>
      </c>
      <c r="G19" s="108">
        <f t="shared" si="0"/>
        <v>304.29300000000001</v>
      </c>
      <c r="I19" s="124"/>
      <c r="J19" s="124"/>
    </row>
    <row r="20" spans="2:10" x14ac:dyDescent="0.2">
      <c r="B20" s="387"/>
      <c r="C20" s="125" t="s">
        <v>16</v>
      </c>
      <c r="D20" s="122" t="s">
        <v>10</v>
      </c>
      <c r="E20" s="122" t="s">
        <v>11</v>
      </c>
      <c r="F20" s="108">
        <v>368.83</v>
      </c>
      <c r="G20" s="108">
        <f t="shared" si="0"/>
        <v>405.71300000000002</v>
      </c>
      <c r="I20" s="124"/>
      <c r="J20" s="124"/>
    </row>
    <row r="21" spans="2:10" x14ac:dyDescent="0.2">
      <c r="B21" s="387"/>
      <c r="C21" s="125" t="s">
        <v>17</v>
      </c>
      <c r="D21" s="122" t="s">
        <v>10</v>
      </c>
      <c r="E21" s="122" t="s">
        <v>11</v>
      </c>
      <c r="F21" s="108">
        <v>461.04</v>
      </c>
      <c r="G21" s="108">
        <f t="shared" si="0"/>
        <v>507.14400000000006</v>
      </c>
      <c r="I21" s="124"/>
      <c r="J21" s="124"/>
    </row>
    <row r="22" spans="2:10" x14ac:dyDescent="0.2">
      <c r="B22" s="387"/>
      <c r="C22" s="125" t="s">
        <v>18</v>
      </c>
      <c r="D22" s="122" t="s">
        <v>10</v>
      </c>
      <c r="E22" s="122" t="s">
        <v>11</v>
      </c>
      <c r="F22" s="108">
        <v>553.25</v>
      </c>
      <c r="G22" s="108">
        <f t="shared" si="0"/>
        <v>608.57500000000005</v>
      </c>
      <c r="I22" s="124"/>
      <c r="J22" s="124"/>
    </row>
    <row r="23" spans="2:10" x14ac:dyDescent="0.2">
      <c r="B23" s="387"/>
      <c r="C23" s="125" t="s">
        <v>19</v>
      </c>
      <c r="D23" s="122" t="s">
        <v>10</v>
      </c>
      <c r="E23" s="122" t="s">
        <v>11</v>
      </c>
      <c r="F23" s="108">
        <v>368.83</v>
      </c>
      <c r="G23" s="108">
        <f t="shared" si="0"/>
        <v>405.71300000000002</v>
      </c>
      <c r="I23" s="124"/>
      <c r="J23" s="124"/>
    </row>
    <row r="24" spans="2:10" x14ac:dyDescent="0.2">
      <c r="B24" s="387"/>
      <c r="C24" s="125" t="s">
        <v>20</v>
      </c>
      <c r="D24" s="122" t="s">
        <v>10</v>
      </c>
      <c r="E24" s="122" t="s">
        <v>11</v>
      </c>
      <c r="F24" s="108">
        <v>461.04</v>
      </c>
      <c r="G24" s="108">
        <f t="shared" si="0"/>
        <v>507.14400000000006</v>
      </c>
      <c r="I24" s="124"/>
      <c r="J24" s="124"/>
    </row>
    <row r="25" spans="2:10" x14ac:dyDescent="0.2">
      <c r="B25" s="387"/>
      <c r="C25" s="125" t="s">
        <v>21</v>
      </c>
      <c r="D25" s="122" t="s">
        <v>10</v>
      </c>
      <c r="E25" s="122" t="s">
        <v>11</v>
      </c>
      <c r="F25" s="108">
        <v>829.88</v>
      </c>
      <c r="G25" s="108">
        <f t="shared" si="0"/>
        <v>912.86800000000005</v>
      </c>
      <c r="I25" s="124"/>
      <c r="J25" s="124"/>
    </row>
    <row r="26" spans="2:10" x14ac:dyDescent="0.2">
      <c r="B26" s="387"/>
      <c r="C26" s="125" t="s">
        <v>22</v>
      </c>
      <c r="D26" s="122" t="s">
        <v>23</v>
      </c>
      <c r="E26" s="122" t="s">
        <v>24</v>
      </c>
      <c r="F26" s="108">
        <v>92.21</v>
      </c>
      <c r="G26" s="108">
        <f t="shared" si="0"/>
        <v>101.431</v>
      </c>
      <c r="I26" s="124"/>
      <c r="J26" s="124"/>
    </row>
    <row r="27" spans="2:10" s="128" customFormat="1" x14ac:dyDescent="0.2">
      <c r="B27" s="387"/>
      <c r="C27" s="126"/>
      <c r="D27" s="127"/>
      <c r="E27" s="127"/>
      <c r="F27" s="126"/>
      <c r="G27" s="126"/>
      <c r="I27" s="124"/>
      <c r="J27" s="124"/>
    </row>
    <row r="28" spans="2:10" s="128" customFormat="1" x14ac:dyDescent="0.2">
      <c r="B28" s="387"/>
      <c r="C28" s="125" t="s">
        <v>25</v>
      </c>
      <c r="D28" s="122" t="s">
        <v>23</v>
      </c>
      <c r="E28" s="122" t="s">
        <v>24</v>
      </c>
      <c r="F28" s="108">
        <v>92.21</v>
      </c>
      <c r="G28" s="108">
        <f t="shared" ref="G28:G33" si="1">+F28*1.1</f>
        <v>101.431</v>
      </c>
      <c r="I28" s="124"/>
      <c r="J28" s="124"/>
    </row>
    <row r="29" spans="2:10" s="128" customFormat="1" x14ac:dyDescent="0.2">
      <c r="B29" s="387"/>
      <c r="C29" s="125" t="s">
        <v>26</v>
      </c>
      <c r="D29" s="122" t="s">
        <v>23</v>
      </c>
      <c r="E29" s="122" t="s">
        <v>24</v>
      </c>
      <c r="F29" s="108">
        <v>92.21</v>
      </c>
      <c r="G29" s="108">
        <f t="shared" si="1"/>
        <v>101.431</v>
      </c>
      <c r="I29" s="124"/>
      <c r="J29" s="124"/>
    </row>
    <row r="30" spans="2:10" s="128" customFormat="1" x14ac:dyDescent="0.2">
      <c r="B30" s="387"/>
      <c r="C30" s="125" t="s">
        <v>27</v>
      </c>
      <c r="D30" s="122" t="s">
        <v>23</v>
      </c>
      <c r="E30" s="122" t="s">
        <v>24</v>
      </c>
      <c r="F30" s="108">
        <v>92.21</v>
      </c>
      <c r="G30" s="108">
        <f t="shared" si="1"/>
        <v>101.431</v>
      </c>
      <c r="I30" s="124"/>
      <c r="J30" s="124"/>
    </row>
    <row r="31" spans="2:10" s="128" customFormat="1" x14ac:dyDescent="0.2">
      <c r="B31" s="387"/>
      <c r="C31" s="125" t="s">
        <v>28</v>
      </c>
      <c r="D31" s="122" t="s">
        <v>10</v>
      </c>
      <c r="E31" s="122" t="s">
        <v>11</v>
      </c>
      <c r="F31" s="108">
        <v>368.83</v>
      </c>
      <c r="G31" s="108">
        <f t="shared" si="1"/>
        <v>405.71300000000002</v>
      </c>
      <c r="I31" s="124"/>
      <c r="J31" s="124"/>
    </row>
    <row r="32" spans="2:10" s="128" customFormat="1" x14ac:dyDescent="0.2">
      <c r="B32" s="387"/>
      <c r="C32" s="125" t="s">
        <v>29</v>
      </c>
      <c r="D32" s="122" t="s">
        <v>10</v>
      </c>
      <c r="E32" s="122" t="s">
        <v>11</v>
      </c>
      <c r="F32" s="108">
        <v>553.25</v>
      </c>
      <c r="G32" s="108">
        <f t="shared" si="1"/>
        <v>608.57500000000005</v>
      </c>
      <c r="I32" s="124"/>
      <c r="J32" s="124"/>
    </row>
    <row r="33" spans="2:10" s="128" customFormat="1" x14ac:dyDescent="0.2">
      <c r="B33" s="387"/>
      <c r="C33" s="125" t="s">
        <v>30</v>
      </c>
      <c r="D33" s="122" t="s">
        <v>10</v>
      </c>
      <c r="E33" s="122" t="s">
        <v>11</v>
      </c>
      <c r="F33" s="108">
        <v>737.67</v>
      </c>
      <c r="G33" s="108">
        <f t="shared" si="1"/>
        <v>811.43700000000001</v>
      </c>
      <c r="I33" s="124"/>
      <c r="J33" s="124"/>
    </row>
    <row r="34" spans="2:10" s="128" customFormat="1" x14ac:dyDescent="0.2">
      <c r="B34" s="387"/>
      <c r="C34" s="126"/>
      <c r="D34" s="127"/>
      <c r="E34" s="127"/>
      <c r="F34" s="126"/>
      <c r="G34" s="126"/>
      <c r="I34" s="124"/>
      <c r="J34" s="124"/>
    </row>
    <row r="35" spans="2:10" s="128" customFormat="1" x14ac:dyDescent="0.2">
      <c r="B35" s="387"/>
      <c r="C35" s="125" t="s">
        <v>31</v>
      </c>
      <c r="D35" s="122" t="s">
        <v>23</v>
      </c>
      <c r="E35" s="122" t="s">
        <v>24</v>
      </c>
      <c r="F35" s="108">
        <v>92.21</v>
      </c>
      <c r="G35" s="108">
        <f t="shared" ref="G35:G36" si="2">+F35*1.1</f>
        <v>101.431</v>
      </c>
      <c r="I35" s="124"/>
      <c r="J35" s="124"/>
    </row>
    <row r="36" spans="2:10" s="128" customFormat="1" x14ac:dyDescent="0.2">
      <c r="B36" s="387"/>
      <c r="C36" s="125" t="s">
        <v>32</v>
      </c>
      <c r="D36" s="122" t="s">
        <v>23</v>
      </c>
      <c r="E36" s="122" t="s">
        <v>24</v>
      </c>
      <c r="F36" s="108">
        <v>92.21</v>
      </c>
      <c r="G36" s="108">
        <f t="shared" si="2"/>
        <v>101.431</v>
      </c>
      <c r="I36" s="124"/>
      <c r="J36" s="124"/>
    </row>
    <row r="37" spans="2:10" s="128" customFormat="1" x14ac:dyDescent="0.2">
      <c r="B37" s="388"/>
      <c r="C37" s="126"/>
      <c r="D37" s="127"/>
      <c r="E37" s="127"/>
      <c r="F37" s="126"/>
      <c r="G37" s="126"/>
      <c r="I37" s="124"/>
      <c r="J37" s="124"/>
    </row>
    <row r="38" spans="2:10" s="128" customFormat="1" x14ac:dyDescent="0.2">
      <c r="B38" s="129"/>
      <c r="C38" s="116"/>
      <c r="F38" s="117"/>
      <c r="G38" s="117"/>
      <c r="I38" s="124"/>
      <c r="J38" s="124"/>
    </row>
    <row r="39" spans="2:10" s="128" customFormat="1" x14ac:dyDescent="0.2">
      <c r="B39" s="129"/>
      <c r="C39" s="116"/>
      <c r="F39" s="117"/>
      <c r="G39" s="117"/>
      <c r="I39" s="124"/>
      <c r="J39" s="124"/>
    </row>
    <row r="40" spans="2:10" s="128" customFormat="1" x14ac:dyDescent="0.2">
      <c r="B40" s="89" t="s">
        <v>2</v>
      </c>
      <c r="C40" s="7" t="s">
        <v>0</v>
      </c>
      <c r="D40" s="19" t="s">
        <v>1</v>
      </c>
      <c r="E40" s="19" t="s">
        <v>2</v>
      </c>
      <c r="F40" s="9" t="s">
        <v>299</v>
      </c>
      <c r="G40" s="9" t="s">
        <v>300</v>
      </c>
      <c r="I40" s="124"/>
      <c r="J40" s="124"/>
    </row>
    <row r="41" spans="2:10" s="128" customFormat="1" x14ac:dyDescent="0.2">
      <c r="B41" s="383" t="s">
        <v>33</v>
      </c>
      <c r="C41" s="121" t="s">
        <v>9</v>
      </c>
      <c r="D41" s="130" t="s">
        <v>10</v>
      </c>
      <c r="E41" s="131" t="s">
        <v>11</v>
      </c>
      <c r="F41" s="108">
        <v>443.58</v>
      </c>
      <c r="G41" s="108">
        <f t="shared" ref="G41:G46" si="3">+F41*1.1</f>
        <v>487.93800000000005</v>
      </c>
      <c r="I41" s="124"/>
      <c r="J41" s="124"/>
    </row>
    <row r="42" spans="2:10" s="128" customFormat="1" x14ac:dyDescent="0.2">
      <c r="B42" s="384"/>
      <c r="C42" s="125" t="s">
        <v>12</v>
      </c>
      <c r="D42" s="122" t="s">
        <v>10</v>
      </c>
      <c r="E42" s="132" t="s">
        <v>11</v>
      </c>
      <c r="F42" s="108">
        <v>591.44000000000005</v>
      </c>
      <c r="G42" s="108">
        <f t="shared" si="3"/>
        <v>650.58400000000006</v>
      </c>
      <c r="I42" s="124"/>
      <c r="J42" s="124"/>
    </row>
    <row r="43" spans="2:10" s="128" customFormat="1" x14ac:dyDescent="0.2">
      <c r="B43" s="384"/>
      <c r="C43" s="125" t="s">
        <v>34</v>
      </c>
      <c r="D43" s="122" t="s">
        <v>10</v>
      </c>
      <c r="E43" s="132" t="s">
        <v>11</v>
      </c>
      <c r="F43" s="108">
        <v>1035</v>
      </c>
      <c r="G43" s="108">
        <f t="shared" si="3"/>
        <v>1138.5</v>
      </c>
      <c r="I43" s="124"/>
      <c r="J43" s="124"/>
    </row>
    <row r="44" spans="2:10" s="128" customFormat="1" x14ac:dyDescent="0.2">
      <c r="B44" s="384"/>
      <c r="C44" s="125" t="s">
        <v>14</v>
      </c>
      <c r="D44" s="122" t="s">
        <v>10</v>
      </c>
      <c r="E44" s="132" t="s">
        <v>11</v>
      </c>
      <c r="F44" s="108">
        <v>1330.72</v>
      </c>
      <c r="G44" s="108">
        <f t="shared" si="3"/>
        <v>1463.7920000000001</v>
      </c>
      <c r="I44" s="124"/>
      <c r="J44" s="124"/>
    </row>
    <row r="45" spans="2:10" s="128" customFormat="1" x14ac:dyDescent="0.2">
      <c r="B45" s="384"/>
      <c r="C45" s="125" t="s">
        <v>35</v>
      </c>
      <c r="D45" s="122" t="s">
        <v>23</v>
      </c>
      <c r="E45" s="132" t="s">
        <v>24</v>
      </c>
      <c r="F45" s="108">
        <v>147.86000000000001</v>
      </c>
      <c r="G45" s="108">
        <f t="shared" si="3"/>
        <v>162.64600000000002</v>
      </c>
      <c r="I45" s="124"/>
      <c r="J45" s="124"/>
    </row>
    <row r="46" spans="2:10" s="128" customFormat="1" x14ac:dyDescent="0.2">
      <c r="B46" s="384"/>
      <c r="C46" s="125" t="s">
        <v>22</v>
      </c>
      <c r="D46" s="122" t="s">
        <v>23</v>
      </c>
      <c r="E46" s="132" t="s">
        <v>24</v>
      </c>
      <c r="F46" s="108">
        <v>147.86000000000001</v>
      </c>
      <c r="G46" s="108">
        <f t="shared" si="3"/>
        <v>162.64600000000002</v>
      </c>
      <c r="I46" s="124"/>
      <c r="J46" s="124"/>
    </row>
    <row r="47" spans="2:10" s="128" customFormat="1" x14ac:dyDescent="0.2">
      <c r="B47" s="384"/>
      <c r="C47" s="126"/>
      <c r="D47" s="133"/>
      <c r="E47" s="134"/>
      <c r="F47" s="135"/>
      <c r="G47" s="135"/>
      <c r="I47" s="124"/>
      <c r="J47" s="124"/>
    </row>
    <row r="48" spans="2:10" s="128" customFormat="1" x14ac:dyDescent="0.2">
      <c r="B48" s="384"/>
      <c r="C48" s="121" t="s">
        <v>36</v>
      </c>
      <c r="D48" s="122" t="s">
        <v>23</v>
      </c>
      <c r="E48" s="122" t="s">
        <v>24</v>
      </c>
      <c r="F48" s="108">
        <v>147.86000000000001</v>
      </c>
      <c r="G48" s="108">
        <f t="shared" ref="G48:G66" si="4">+F48*1.1</f>
        <v>162.64600000000002</v>
      </c>
      <c r="I48" s="124"/>
      <c r="J48" s="124"/>
    </row>
    <row r="49" spans="2:10" s="128" customFormat="1" x14ac:dyDescent="0.2">
      <c r="B49" s="384"/>
      <c r="C49" s="125" t="s">
        <v>37</v>
      </c>
      <c r="D49" s="122" t="s">
        <v>23</v>
      </c>
      <c r="E49" s="122" t="s">
        <v>24</v>
      </c>
      <c r="F49" s="108">
        <v>147.86000000000001</v>
      </c>
      <c r="G49" s="108">
        <f t="shared" si="4"/>
        <v>162.64600000000002</v>
      </c>
      <c r="I49" s="124"/>
      <c r="J49" s="124"/>
    </row>
    <row r="50" spans="2:10" s="128" customFormat="1" x14ac:dyDescent="0.2">
      <c r="B50" s="384"/>
      <c r="C50" s="125" t="s">
        <v>38</v>
      </c>
      <c r="D50" s="122" t="s">
        <v>23</v>
      </c>
      <c r="E50" s="122" t="s">
        <v>24</v>
      </c>
      <c r="F50" s="108">
        <v>147.86000000000001</v>
      </c>
      <c r="G50" s="108">
        <f t="shared" si="4"/>
        <v>162.64600000000002</v>
      </c>
      <c r="I50" s="124"/>
      <c r="J50" s="124"/>
    </row>
    <row r="51" spans="2:10" s="128" customFormat="1" x14ac:dyDescent="0.2">
      <c r="B51" s="384"/>
      <c r="C51" s="125" t="s">
        <v>39</v>
      </c>
      <c r="D51" s="122" t="s">
        <v>23</v>
      </c>
      <c r="E51" s="122" t="s">
        <v>24</v>
      </c>
      <c r="F51" s="108">
        <v>147.86000000000001</v>
      </c>
      <c r="G51" s="108">
        <f t="shared" si="4"/>
        <v>162.64600000000002</v>
      </c>
      <c r="I51" s="124"/>
      <c r="J51" s="124"/>
    </row>
    <row r="52" spans="2:10" s="128" customFormat="1" x14ac:dyDescent="0.2">
      <c r="B52" s="384"/>
      <c r="C52" s="125" t="s">
        <v>40</v>
      </c>
      <c r="D52" s="122" t="s">
        <v>23</v>
      </c>
      <c r="E52" s="122" t="s">
        <v>24</v>
      </c>
      <c r="F52" s="108">
        <v>147.86000000000001</v>
      </c>
      <c r="G52" s="108">
        <f t="shared" si="4"/>
        <v>162.64600000000002</v>
      </c>
      <c r="I52" s="124"/>
      <c r="J52" s="124"/>
    </row>
    <row r="53" spans="2:10" s="128" customFormat="1" x14ac:dyDescent="0.2">
      <c r="B53" s="384"/>
      <c r="C53" s="125" t="s">
        <v>41</v>
      </c>
      <c r="D53" s="122" t="s">
        <v>23</v>
      </c>
      <c r="E53" s="122" t="s">
        <v>24</v>
      </c>
      <c r="F53" s="108">
        <v>147.86000000000001</v>
      </c>
      <c r="G53" s="108">
        <f t="shared" si="4"/>
        <v>162.64600000000002</v>
      </c>
      <c r="I53" s="124"/>
      <c r="J53" s="124"/>
    </row>
    <row r="54" spans="2:10" s="128" customFormat="1" x14ac:dyDescent="0.2">
      <c r="B54" s="384"/>
      <c r="C54" s="125" t="s">
        <v>42</v>
      </c>
      <c r="D54" s="122" t="s">
        <v>23</v>
      </c>
      <c r="E54" s="122" t="s">
        <v>24</v>
      </c>
      <c r="F54" s="108">
        <v>147.86000000000001</v>
      </c>
      <c r="G54" s="108">
        <f t="shared" si="4"/>
        <v>162.64600000000002</v>
      </c>
      <c r="I54" s="124"/>
      <c r="J54" s="124"/>
    </row>
    <row r="55" spans="2:10" s="128" customFormat="1" x14ac:dyDescent="0.2">
      <c r="B55" s="384"/>
      <c r="C55" s="125" t="s">
        <v>43</v>
      </c>
      <c r="D55" s="122" t="s">
        <v>23</v>
      </c>
      <c r="E55" s="122" t="s">
        <v>24</v>
      </c>
      <c r="F55" s="108">
        <v>147.86000000000001</v>
      </c>
      <c r="G55" s="108">
        <f t="shared" si="4"/>
        <v>162.64600000000002</v>
      </c>
      <c r="I55" s="124"/>
      <c r="J55" s="124"/>
    </row>
    <row r="56" spans="2:10" s="128" customFormat="1" x14ac:dyDescent="0.2">
      <c r="B56" s="384"/>
      <c r="C56" s="125" t="s">
        <v>44</v>
      </c>
      <c r="D56" s="122" t="s">
        <v>23</v>
      </c>
      <c r="E56" s="122" t="s">
        <v>24</v>
      </c>
      <c r="F56" s="108">
        <v>147.86000000000001</v>
      </c>
      <c r="G56" s="108">
        <f t="shared" si="4"/>
        <v>162.64600000000002</v>
      </c>
      <c r="I56" s="124"/>
      <c r="J56" s="124"/>
    </row>
    <row r="57" spans="2:10" s="128" customFormat="1" x14ac:dyDescent="0.2">
      <c r="B57" s="384"/>
      <c r="C57" s="125" t="s">
        <v>45</v>
      </c>
      <c r="D57" s="122" t="s">
        <v>23</v>
      </c>
      <c r="E57" s="122" t="s">
        <v>24</v>
      </c>
      <c r="F57" s="108">
        <v>147.86000000000001</v>
      </c>
      <c r="G57" s="108">
        <f t="shared" si="4"/>
        <v>162.64600000000002</v>
      </c>
      <c r="I57" s="124"/>
      <c r="J57" s="124"/>
    </row>
    <row r="58" spans="2:10" s="128" customFormat="1" x14ac:dyDescent="0.2">
      <c r="B58" s="384"/>
      <c r="C58" s="125" t="s">
        <v>46</v>
      </c>
      <c r="D58" s="122" t="s">
        <v>23</v>
      </c>
      <c r="E58" s="122" t="s">
        <v>24</v>
      </c>
      <c r="F58" s="108">
        <v>147.86000000000001</v>
      </c>
      <c r="G58" s="108">
        <f t="shared" si="4"/>
        <v>162.64600000000002</v>
      </c>
      <c r="I58" s="124"/>
      <c r="J58" s="124"/>
    </row>
    <row r="59" spans="2:10" s="128" customFormat="1" x14ac:dyDescent="0.2">
      <c r="B59" s="384"/>
      <c r="C59" s="125" t="s">
        <v>47</v>
      </c>
      <c r="D59" s="122" t="s">
        <v>23</v>
      </c>
      <c r="E59" s="122" t="s">
        <v>24</v>
      </c>
      <c r="F59" s="108">
        <v>147.86000000000001</v>
      </c>
      <c r="G59" s="108">
        <f t="shared" si="4"/>
        <v>162.64600000000002</v>
      </c>
      <c r="I59" s="124"/>
      <c r="J59" s="124"/>
    </row>
    <row r="60" spans="2:10" s="128" customFormat="1" x14ac:dyDescent="0.2">
      <c r="B60" s="384"/>
      <c r="C60" s="125" t="s">
        <v>48</v>
      </c>
      <c r="D60" s="122" t="s">
        <v>23</v>
      </c>
      <c r="E60" s="122" t="s">
        <v>24</v>
      </c>
      <c r="F60" s="108">
        <v>147.86000000000001</v>
      </c>
      <c r="G60" s="108">
        <f t="shared" si="4"/>
        <v>162.64600000000002</v>
      </c>
      <c r="I60" s="124"/>
      <c r="J60" s="124"/>
    </row>
    <row r="61" spans="2:10" s="128" customFormat="1" x14ac:dyDescent="0.2">
      <c r="B61" s="384"/>
      <c r="C61" s="125" t="s">
        <v>49</v>
      </c>
      <c r="D61" s="122" t="s">
        <v>23</v>
      </c>
      <c r="E61" s="122" t="s">
        <v>24</v>
      </c>
      <c r="F61" s="108">
        <v>147.86000000000001</v>
      </c>
      <c r="G61" s="108">
        <f t="shared" si="4"/>
        <v>162.64600000000002</v>
      </c>
      <c r="I61" s="124"/>
      <c r="J61" s="124"/>
    </row>
    <row r="62" spans="2:10" s="128" customFormat="1" x14ac:dyDescent="0.2">
      <c r="B62" s="384"/>
      <c r="C62" s="125" t="s">
        <v>50</v>
      </c>
      <c r="D62" s="122" t="s">
        <v>23</v>
      </c>
      <c r="E62" s="122" t="s">
        <v>24</v>
      </c>
      <c r="F62" s="108">
        <v>147.86000000000001</v>
      </c>
      <c r="G62" s="108">
        <f t="shared" si="4"/>
        <v>162.64600000000002</v>
      </c>
      <c r="I62" s="124"/>
      <c r="J62" s="124"/>
    </row>
    <row r="63" spans="2:10" s="128" customFormat="1" x14ac:dyDescent="0.2">
      <c r="B63" s="384"/>
      <c r="C63" s="125" t="s">
        <v>51</v>
      </c>
      <c r="D63" s="122" t="s">
        <v>23</v>
      </c>
      <c r="E63" s="122" t="s">
        <v>24</v>
      </c>
      <c r="F63" s="108">
        <v>147.86000000000001</v>
      </c>
      <c r="G63" s="108">
        <f t="shared" si="4"/>
        <v>162.64600000000002</v>
      </c>
      <c r="I63" s="124"/>
      <c r="J63" s="124"/>
    </row>
    <row r="64" spans="2:10" s="128" customFormat="1" x14ac:dyDescent="0.2">
      <c r="B64" s="384"/>
      <c r="C64" s="125" t="s">
        <v>52</v>
      </c>
      <c r="D64" s="122" t="s">
        <v>23</v>
      </c>
      <c r="E64" s="122" t="s">
        <v>24</v>
      </c>
      <c r="F64" s="108">
        <v>147.86000000000001</v>
      </c>
      <c r="G64" s="108">
        <f t="shared" si="4"/>
        <v>162.64600000000002</v>
      </c>
      <c r="I64" s="124"/>
      <c r="J64" s="124"/>
    </row>
    <row r="65" spans="2:10" s="128" customFormat="1" x14ac:dyDescent="0.2">
      <c r="B65" s="384"/>
      <c r="C65" s="125" t="s">
        <v>53</v>
      </c>
      <c r="D65" s="122" t="s">
        <v>23</v>
      </c>
      <c r="E65" s="122" t="s">
        <v>24</v>
      </c>
      <c r="F65" s="108">
        <v>147.86000000000001</v>
      </c>
      <c r="G65" s="108">
        <f t="shared" si="4"/>
        <v>162.64600000000002</v>
      </c>
      <c r="I65" s="124"/>
      <c r="J65" s="124"/>
    </row>
    <row r="66" spans="2:10" s="128" customFormat="1" x14ac:dyDescent="0.2">
      <c r="B66" s="384"/>
      <c r="C66" s="125" t="s">
        <v>54</v>
      </c>
      <c r="D66" s="122" t="s">
        <v>23</v>
      </c>
      <c r="E66" s="122" t="s">
        <v>24</v>
      </c>
      <c r="F66" s="108">
        <v>147.86000000000001</v>
      </c>
      <c r="G66" s="108">
        <f t="shared" si="4"/>
        <v>162.64600000000002</v>
      </c>
      <c r="I66" s="124"/>
      <c r="J66" s="124"/>
    </row>
    <row r="67" spans="2:10" s="128" customFormat="1" x14ac:dyDescent="0.2">
      <c r="B67" s="384"/>
      <c r="C67" s="126"/>
      <c r="D67" s="133"/>
      <c r="E67" s="133"/>
      <c r="F67" s="135"/>
      <c r="G67" s="135"/>
      <c r="I67" s="124"/>
      <c r="J67" s="124"/>
    </row>
    <row r="68" spans="2:10" s="128" customFormat="1" x14ac:dyDescent="0.2">
      <c r="B68" s="384"/>
      <c r="C68" s="125" t="s">
        <v>55</v>
      </c>
      <c r="D68" s="122" t="s">
        <v>23</v>
      </c>
      <c r="E68" s="122" t="s">
        <v>24</v>
      </c>
      <c r="F68" s="108">
        <v>147.86000000000001</v>
      </c>
      <c r="G68" s="108">
        <f t="shared" ref="G68:G71" si="5">+F68*1.1</f>
        <v>162.64600000000002</v>
      </c>
      <c r="I68" s="124"/>
      <c r="J68" s="124"/>
    </row>
    <row r="69" spans="2:10" s="128" customFormat="1" x14ac:dyDescent="0.2">
      <c r="B69" s="384"/>
      <c r="C69" s="125" t="s">
        <v>56</v>
      </c>
      <c r="D69" s="122" t="s">
        <v>23</v>
      </c>
      <c r="E69" s="122" t="s">
        <v>24</v>
      </c>
      <c r="F69" s="108">
        <v>147.86000000000001</v>
      </c>
      <c r="G69" s="108">
        <f t="shared" si="5"/>
        <v>162.64600000000002</v>
      </c>
      <c r="I69" s="124"/>
      <c r="J69" s="124"/>
    </row>
    <row r="70" spans="2:10" s="128" customFormat="1" x14ac:dyDescent="0.2">
      <c r="B70" s="384"/>
      <c r="C70" s="125" t="s">
        <v>57</v>
      </c>
      <c r="D70" s="122" t="s">
        <v>23</v>
      </c>
      <c r="E70" s="122" t="s">
        <v>24</v>
      </c>
      <c r="F70" s="108">
        <v>147.86000000000001</v>
      </c>
      <c r="G70" s="108">
        <f t="shared" si="5"/>
        <v>162.64600000000002</v>
      </c>
      <c r="I70" s="124"/>
      <c r="J70" s="124"/>
    </row>
    <row r="71" spans="2:10" s="128" customFormat="1" x14ac:dyDescent="0.2">
      <c r="B71" s="384"/>
      <c r="C71" s="125" t="s">
        <v>58</v>
      </c>
      <c r="D71" s="122" t="s">
        <v>23</v>
      </c>
      <c r="E71" s="122" t="s">
        <v>24</v>
      </c>
      <c r="F71" s="108">
        <v>147.86000000000001</v>
      </c>
      <c r="G71" s="108">
        <f t="shared" si="5"/>
        <v>162.64600000000002</v>
      </c>
      <c r="I71" s="124"/>
      <c r="J71" s="124"/>
    </row>
    <row r="72" spans="2:10" s="128" customFormat="1" x14ac:dyDescent="0.2">
      <c r="B72" s="385"/>
      <c r="C72" s="126"/>
      <c r="D72" s="133"/>
      <c r="E72" s="133"/>
      <c r="F72" s="135"/>
      <c r="G72" s="135"/>
      <c r="I72" s="124"/>
      <c r="J72" s="124"/>
    </row>
    <row r="73" spans="2:10" s="128" customFormat="1" x14ac:dyDescent="0.2">
      <c r="B73" s="27"/>
      <c r="C73" s="116"/>
      <c r="F73" s="117"/>
      <c r="G73" s="117"/>
      <c r="I73" s="124"/>
      <c r="J73" s="124"/>
    </row>
    <row r="74" spans="2:10" s="128" customFormat="1" x14ac:dyDescent="0.2">
      <c r="B74" s="129"/>
      <c r="C74" s="116"/>
      <c r="F74" s="117"/>
      <c r="G74" s="117"/>
      <c r="I74" s="124"/>
      <c r="J74" s="124"/>
    </row>
    <row r="75" spans="2:10" s="128" customFormat="1" x14ac:dyDescent="0.2">
      <c r="B75" s="89" t="s">
        <v>2</v>
      </c>
      <c r="C75" s="7" t="s">
        <v>0</v>
      </c>
      <c r="D75" s="19" t="s">
        <v>1</v>
      </c>
      <c r="E75" s="19" t="s">
        <v>2</v>
      </c>
      <c r="F75" s="9" t="s">
        <v>299</v>
      </c>
      <c r="G75" s="9" t="s">
        <v>300</v>
      </c>
      <c r="I75" s="124"/>
      <c r="J75" s="124"/>
    </row>
    <row r="76" spans="2:10" s="128" customFormat="1" x14ac:dyDescent="0.2">
      <c r="B76" s="383" t="s">
        <v>59</v>
      </c>
      <c r="C76" s="121" t="s">
        <v>9</v>
      </c>
      <c r="D76" s="130" t="s">
        <v>10</v>
      </c>
      <c r="E76" s="131" t="s">
        <v>11</v>
      </c>
      <c r="F76" s="108">
        <v>295.72000000000003</v>
      </c>
      <c r="G76" s="108">
        <f t="shared" ref="G76:G92" si="6">+F76*1.1</f>
        <v>325.29200000000003</v>
      </c>
      <c r="I76" s="124"/>
      <c r="J76" s="124"/>
    </row>
    <row r="77" spans="2:10" s="128" customFormat="1" x14ac:dyDescent="0.2">
      <c r="B77" s="384"/>
      <c r="C77" s="125" t="s">
        <v>12</v>
      </c>
      <c r="D77" s="122" t="s">
        <v>10</v>
      </c>
      <c r="E77" s="132" t="s">
        <v>11</v>
      </c>
      <c r="F77" s="108">
        <v>443.58</v>
      </c>
      <c r="G77" s="108">
        <f t="shared" si="6"/>
        <v>487.93800000000005</v>
      </c>
      <c r="I77" s="124"/>
      <c r="J77" s="124"/>
    </row>
    <row r="78" spans="2:10" s="128" customFormat="1" x14ac:dyDescent="0.2">
      <c r="B78" s="384"/>
      <c r="C78" s="125" t="s">
        <v>34</v>
      </c>
      <c r="D78" s="122" t="s">
        <v>10</v>
      </c>
      <c r="E78" s="132" t="s">
        <v>11</v>
      </c>
      <c r="F78" s="108">
        <v>739.28</v>
      </c>
      <c r="G78" s="108">
        <f t="shared" si="6"/>
        <v>813.20800000000008</v>
      </c>
      <c r="I78" s="124"/>
      <c r="J78" s="124"/>
    </row>
    <row r="79" spans="2:10" s="128" customFormat="1" x14ac:dyDescent="0.2">
      <c r="B79" s="384"/>
      <c r="C79" s="125" t="s">
        <v>14</v>
      </c>
      <c r="D79" s="122" t="s">
        <v>10</v>
      </c>
      <c r="E79" s="132" t="s">
        <v>11</v>
      </c>
      <c r="F79" s="108">
        <v>887.14</v>
      </c>
      <c r="G79" s="108">
        <f t="shared" si="6"/>
        <v>975.85400000000004</v>
      </c>
      <c r="I79" s="124"/>
      <c r="J79" s="124"/>
    </row>
    <row r="80" spans="2:10" s="128" customFormat="1" x14ac:dyDescent="0.2">
      <c r="B80" s="384"/>
      <c r="C80" s="125" t="s">
        <v>15</v>
      </c>
      <c r="D80" s="122" t="s">
        <v>10</v>
      </c>
      <c r="E80" s="132" t="s">
        <v>11</v>
      </c>
      <c r="F80" s="108">
        <v>147.86000000000001</v>
      </c>
      <c r="G80" s="108">
        <f t="shared" si="6"/>
        <v>162.64600000000002</v>
      </c>
      <c r="I80" s="124"/>
      <c r="J80" s="124"/>
    </row>
    <row r="81" spans="2:10" s="128" customFormat="1" x14ac:dyDescent="0.2">
      <c r="B81" s="384"/>
      <c r="C81" s="125" t="s">
        <v>16</v>
      </c>
      <c r="D81" s="122" t="s">
        <v>10</v>
      </c>
      <c r="E81" s="132" t="s">
        <v>11</v>
      </c>
      <c r="F81" s="108">
        <v>443.58</v>
      </c>
      <c r="G81" s="108">
        <f t="shared" si="6"/>
        <v>487.93800000000005</v>
      </c>
      <c r="I81" s="124"/>
      <c r="J81" s="124"/>
    </row>
    <row r="82" spans="2:10" s="128" customFormat="1" x14ac:dyDescent="0.2">
      <c r="B82" s="384"/>
      <c r="C82" s="125" t="s">
        <v>17</v>
      </c>
      <c r="D82" s="122" t="s">
        <v>10</v>
      </c>
      <c r="E82" s="132" t="s">
        <v>11</v>
      </c>
      <c r="F82" s="108">
        <v>591.44000000000005</v>
      </c>
      <c r="G82" s="108">
        <f t="shared" si="6"/>
        <v>650.58400000000006</v>
      </c>
      <c r="I82" s="124"/>
      <c r="J82" s="124"/>
    </row>
    <row r="83" spans="2:10" s="128" customFormat="1" x14ac:dyDescent="0.2">
      <c r="B83" s="384"/>
      <c r="C83" s="125" t="s">
        <v>18</v>
      </c>
      <c r="D83" s="122" t="s">
        <v>10</v>
      </c>
      <c r="E83" s="132" t="s">
        <v>11</v>
      </c>
      <c r="F83" s="108">
        <v>591.44000000000005</v>
      </c>
      <c r="G83" s="108">
        <f t="shared" si="6"/>
        <v>650.58400000000006</v>
      </c>
      <c r="I83" s="124"/>
      <c r="J83" s="124"/>
    </row>
    <row r="84" spans="2:10" s="128" customFormat="1" x14ac:dyDescent="0.2">
      <c r="B84" s="384"/>
      <c r="C84" s="125" t="s">
        <v>19</v>
      </c>
      <c r="D84" s="122" t="s">
        <v>10</v>
      </c>
      <c r="E84" s="132" t="s">
        <v>11</v>
      </c>
      <c r="F84" s="108">
        <v>295.72000000000003</v>
      </c>
      <c r="G84" s="108">
        <f t="shared" si="6"/>
        <v>325.29200000000003</v>
      </c>
      <c r="I84" s="124"/>
      <c r="J84" s="124"/>
    </row>
    <row r="85" spans="2:10" s="128" customFormat="1" x14ac:dyDescent="0.2">
      <c r="B85" s="384"/>
      <c r="C85" s="125" t="s">
        <v>20</v>
      </c>
      <c r="D85" s="122" t="s">
        <v>10</v>
      </c>
      <c r="E85" s="132" t="s">
        <v>11</v>
      </c>
      <c r="F85" s="108">
        <v>443.58</v>
      </c>
      <c r="G85" s="108">
        <f t="shared" si="6"/>
        <v>487.93800000000005</v>
      </c>
      <c r="I85" s="124"/>
      <c r="J85" s="124"/>
    </row>
    <row r="86" spans="2:10" s="128" customFormat="1" x14ac:dyDescent="0.2">
      <c r="B86" s="384"/>
      <c r="C86" s="125" t="s">
        <v>21</v>
      </c>
      <c r="D86" s="122" t="s">
        <v>10</v>
      </c>
      <c r="E86" s="132" t="s">
        <v>11</v>
      </c>
      <c r="F86" s="108">
        <v>739.28</v>
      </c>
      <c r="G86" s="108">
        <f t="shared" si="6"/>
        <v>813.20800000000008</v>
      </c>
      <c r="I86" s="124"/>
      <c r="J86" s="124"/>
    </row>
    <row r="87" spans="2:10" s="128" customFormat="1" x14ac:dyDescent="0.2">
      <c r="B87" s="384"/>
      <c r="C87" s="125" t="s">
        <v>60</v>
      </c>
      <c r="D87" s="122" t="s">
        <v>10</v>
      </c>
      <c r="E87" s="132" t="s">
        <v>11</v>
      </c>
      <c r="F87" s="108">
        <v>443.58</v>
      </c>
      <c r="G87" s="108">
        <f t="shared" si="6"/>
        <v>487.93800000000005</v>
      </c>
      <c r="I87" s="124"/>
      <c r="J87" s="124"/>
    </row>
    <row r="88" spans="2:10" s="128" customFormat="1" x14ac:dyDescent="0.2">
      <c r="B88" s="384"/>
      <c r="C88" s="125" t="s">
        <v>61</v>
      </c>
      <c r="D88" s="122" t="s">
        <v>10</v>
      </c>
      <c r="E88" s="132" t="s">
        <v>11</v>
      </c>
      <c r="F88" s="108">
        <v>591.44000000000005</v>
      </c>
      <c r="G88" s="108">
        <f t="shared" si="6"/>
        <v>650.58400000000006</v>
      </c>
      <c r="I88" s="124"/>
      <c r="J88" s="124"/>
    </row>
    <row r="89" spans="2:10" s="128" customFormat="1" x14ac:dyDescent="0.2">
      <c r="B89" s="384"/>
      <c r="C89" s="125" t="s">
        <v>62</v>
      </c>
      <c r="D89" s="122" t="s">
        <v>10</v>
      </c>
      <c r="E89" s="132" t="s">
        <v>11</v>
      </c>
      <c r="F89" s="108">
        <v>887.14</v>
      </c>
      <c r="G89" s="108">
        <f t="shared" si="6"/>
        <v>975.85400000000004</v>
      </c>
      <c r="I89" s="124"/>
      <c r="J89" s="124"/>
    </row>
    <row r="90" spans="2:10" s="128" customFormat="1" x14ac:dyDescent="0.2">
      <c r="B90" s="384"/>
      <c r="C90" s="125" t="s">
        <v>63</v>
      </c>
      <c r="D90" s="122" t="s">
        <v>10</v>
      </c>
      <c r="E90" s="132" t="s">
        <v>11</v>
      </c>
      <c r="F90" s="108">
        <v>295.72000000000003</v>
      </c>
      <c r="G90" s="108">
        <f t="shared" si="6"/>
        <v>325.29200000000003</v>
      </c>
      <c r="I90" s="124"/>
      <c r="J90" s="124"/>
    </row>
    <row r="91" spans="2:10" s="128" customFormat="1" x14ac:dyDescent="0.2">
      <c r="B91" s="384"/>
      <c r="C91" s="125" t="s">
        <v>64</v>
      </c>
      <c r="D91" s="122" t="s">
        <v>10</v>
      </c>
      <c r="E91" s="132" t="s">
        <v>11</v>
      </c>
      <c r="F91" s="108">
        <v>443.58</v>
      </c>
      <c r="G91" s="108">
        <f t="shared" si="6"/>
        <v>487.93800000000005</v>
      </c>
      <c r="I91" s="124"/>
      <c r="J91" s="124"/>
    </row>
    <row r="92" spans="2:10" s="128" customFormat="1" x14ac:dyDescent="0.2">
      <c r="B92" s="384"/>
      <c r="C92" s="125" t="s">
        <v>65</v>
      </c>
      <c r="D92" s="122" t="s">
        <v>10</v>
      </c>
      <c r="E92" s="132" t="s">
        <v>11</v>
      </c>
      <c r="F92" s="108">
        <v>739.28</v>
      </c>
      <c r="G92" s="108">
        <f t="shared" si="6"/>
        <v>813.20800000000008</v>
      </c>
      <c r="I92" s="124"/>
      <c r="J92" s="124"/>
    </row>
    <row r="93" spans="2:10" s="128" customFormat="1" x14ac:dyDescent="0.2">
      <c r="B93" s="384"/>
      <c r="C93" s="126"/>
      <c r="D93" s="133"/>
      <c r="E93" s="134"/>
      <c r="F93" s="135"/>
      <c r="G93" s="135"/>
      <c r="I93" s="124"/>
      <c r="J93" s="124"/>
    </row>
    <row r="94" spans="2:10" s="128" customFormat="1" x14ac:dyDescent="0.2">
      <c r="B94" s="384"/>
      <c r="C94" s="121" t="s">
        <v>36</v>
      </c>
      <c r="D94" s="122" t="s">
        <v>23</v>
      </c>
      <c r="E94" s="132" t="s">
        <v>24</v>
      </c>
      <c r="F94" s="108">
        <v>147.86000000000001</v>
      </c>
      <c r="G94" s="108">
        <f t="shared" ref="G94:G107" si="7">+F94*1.1</f>
        <v>162.64600000000002</v>
      </c>
      <c r="I94" s="124"/>
      <c r="J94" s="124"/>
    </row>
    <row r="95" spans="2:10" s="128" customFormat="1" x14ac:dyDescent="0.2">
      <c r="B95" s="384"/>
      <c r="C95" s="125" t="s">
        <v>37</v>
      </c>
      <c r="D95" s="122" t="s">
        <v>23</v>
      </c>
      <c r="E95" s="132" t="s">
        <v>24</v>
      </c>
      <c r="F95" s="108">
        <v>147.86000000000001</v>
      </c>
      <c r="G95" s="108">
        <f t="shared" si="7"/>
        <v>162.64600000000002</v>
      </c>
      <c r="I95" s="124"/>
      <c r="J95" s="124"/>
    </row>
    <row r="96" spans="2:10" s="128" customFormat="1" x14ac:dyDescent="0.2">
      <c r="B96" s="384"/>
      <c r="C96" s="125" t="s">
        <v>38</v>
      </c>
      <c r="D96" s="122" t="s">
        <v>23</v>
      </c>
      <c r="E96" s="132" t="s">
        <v>24</v>
      </c>
      <c r="F96" s="108">
        <v>147.86000000000001</v>
      </c>
      <c r="G96" s="108">
        <f t="shared" si="7"/>
        <v>162.64600000000002</v>
      </c>
      <c r="I96" s="124"/>
      <c r="J96" s="124"/>
    </row>
    <row r="97" spans="2:10" s="128" customFormat="1" x14ac:dyDescent="0.2">
      <c r="B97" s="384"/>
      <c r="C97" s="125" t="s">
        <v>39</v>
      </c>
      <c r="D97" s="122" t="s">
        <v>23</v>
      </c>
      <c r="E97" s="132" t="s">
        <v>24</v>
      </c>
      <c r="F97" s="108">
        <v>147.86000000000001</v>
      </c>
      <c r="G97" s="108">
        <f t="shared" si="7"/>
        <v>162.64600000000002</v>
      </c>
      <c r="I97" s="124"/>
      <c r="J97" s="124"/>
    </row>
    <row r="98" spans="2:10" s="128" customFormat="1" x14ac:dyDescent="0.2">
      <c r="B98" s="384"/>
      <c r="C98" s="125" t="s">
        <v>40</v>
      </c>
      <c r="D98" s="122" t="s">
        <v>23</v>
      </c>
      <c r="E98" s="132" t="s">
        <v>24</v>
      </c>
      <c r="F98" s="108">
        <v>147.86000000000001</v>
      </c>
      <c r="G98" s="108">
        <f t="shared" si="7"/>
        <v>162.64600000000002</v>
      </c>
      <c r="I98" s="124"/>
      <c r="J98" s="124"/>
    </row>
    <row r="99" spans="2:10" s="128" customFormat="1" x14ac:dyDescent="0.2">
      <c r="B99" s="384"/>
      <c r="C99" s="125" t="s">
        <v>41</v>
      </c>
      <c r="D99" s="122" t="s">
        <v>23</v>
      </c>
      <c r="E99" s="132" t="s">
        <v>24</v>
      </c>
      <c r="F99" s="108">
        <v>147.86000000000001</v>
      </c>
      <c r="G99" s="108">
        <f t="shared" si="7"/>
        <v>162.64600000000002</v>
      </c>
      <c r="I99" s="124"/>
      <c r="J99" s="124"/>
    </row>
    <row r="100" spans="2:10" s="128" customFormat="1" x14ac:dyDescent="0.2">
      <c r="B100" s="384"/>
      <c r="C100" s="125" t="s">
        <v>42</v>
      </c>
      <c r="D100" s="122" t="s">
        <v>23</v>
      </c>
      <c r="E100" s="132" t="s">
        <v>24</v>
      </c>
      <c r="F100" s="108">
        <v>147.86000000000001</v>
      </c>
      <c r="G100" s="108">
        <f t="shared" si="7"/>
        <v>162.64600000000002</v>
      </c>
      <c r="I100" s="124"/>
      <c r="J100" s="124"/>
    </row>
    <row r="101" spans="2:10" s="128" customFormat="1" x14ac:dyDescent="0.2">
      <c r="B101" s="384"/>
      <c r="C101" s="125" t="s">
        <v>43</v>
      </c>
      <c r="D101" s="122" t="s">
        <v>23</v>
      </c>
      <c r="E101" s="132" t="s">
        <v>24</v>
      </c>
      <c r="F101" s="108">
        <v>147.86000000000001</v>
      </c>
      <c r="G101" s="108">
        <f t="shared" si="7"/>
        <v>162.64600000000002</v>
      </c>
      <c r="I101" s="124"/>
      <c r="J101" s="124"/>
    </row>
    <row r="102" spans="2:10" s="128" customFormat="1" x14ac:dyDescent="0.2">
      <c r="B102" s="384"/>
      <c r="C102" s="125" t="s">
        <v>44</v>
      </c>
      <c r="D102" s="122" t="s">
        <v>23</v>
      </c>
      <c r="E102" s="132" t="s">
        <v>24</v>
      </c>
      <c r="F102" s="108">
        <v>147.86000000000001</v>
      </c>
      <c r="G102" s="108">
        <f t="shared" si="7"/>
        <v>162.64600000000002</v>
      </c>
      <c r="I102" s="124"/>
      <c r="J102" s="124"/>
    </row>
    <row r="103" spans="2:10" s="128" customFormat="1" x14ac:dyDescent="0.2">
      <c r="B103" s="384"/>
      <c r="C103" s="125" t="s">
        <v>27</v>
      </c>
      <c r="D103" s="122" t="s">
        <v>23</v>
      </c>
      <c r="E103" s="132" t="s">
        <v>24</v>
      </c>
      <c r="F103" s="108">
        <v>147.86000000000001</v>
      </c>
      <c r="G103" s="108">
        <f t="shared" si="7"/>
        <v>162.64600000000002</v>
      </c>
      <c r="I103" s="124"/>
      <c r="J103" s="124"/>
    </row>
    <row r="104" spans="2:10" s="128" customFormat="1" x14ac:dyDescent="0.2">
      <c r="B104" s="384"/>
      <c r="C104" s="125" t="s">
        <v>66</v>
      </c>
      <c r="D104" s="122" t="s">
        <v>10</v>
      </c>
      <c r="E104" s="132" t="s">
        <v>11</v>
      </c>
      <c r="F104" s="108">
        <v>295.72000000000003</v>
      </c>
      <c r="G104" s="108">
        <f t="shared" si="7"/>
        <v>325.29200000000003</v>
      </c>
      <c r="I104" s="124"/>
      <c r="J104" s="124"/>
    </row>
    <row r="105" spans="2:10" s="128" customFormat="1" x14ac:dyDescent="0.2">
      <c r="B105" s="384"/>
      <c r="C105" s="125" t="s">
        <v>67</v>
      </c>
      <c r="D105" s="122" t="s">
        <v>10</v>
      </c>
      <c r="E105" s="132" t="s">
        <v>11</v>
      </c>
      <c r="F105" s="108">
        <v>443.58</v>
      </c>
      <c r="G105" s="108">
        <f t="shared" si="7"/>
        <v>487.93800000000005</v>
      </c>
      <c r="I105" s="124"/>
      <c r="J105" s="124"/>
    </row>
    <row r="106" spans="2:10" s="128" customFormat="1" x14ac:dyDescent="0.2">
      <c r="B106" s="384"/>
      <c r="C106" s="125" t="s">
        <v>68</v>
      </c>
      <c r="D106" s="122" t="s">
        <v>10</v>
      </c>
      <c r="E106" s="132" t="s">
        <v>11</v>
      </c>
      <c r="F106" s="108">
        <v>739.28</v>
      </c>
      <c r="G106" s="108">
        <f t="shared" si="7"/>
        <v>813.20800000000008</v>
      </c>
      <c r="I106" s="124"/>
      <c r="J106" s="124"/>
    </row>
    <row r="107" spans="2:10" s="128" customFormat="1" x14ac:dyDescent="0.2">
      <c r="B107" s="384"/>
      <c r="C107" s="125" t="s">
        <v>69</v>
      </c>
      <c r="D107" s="122" t="s">
        <v>23</v>
      </c>
      <c r="E107" s="132" t="s">
        <v>24</v>
      </c>
      <c r="F107" s="108">
        <v>147.86000000000001</v>
      </c>
      <c r="G107" s="108">
        <f t="shared" si="7"/>
        <v>162.64600000000002</v>
      </c>
      <c r="I107" s="124"/>
      <c r="J107" s="124"/>
    </row>
    <row r="108" spans="2:10" s="128" customFormat="1" x14ac:dyDescent="0.2">
      <c r="B108" s="384"/>
      <c r="C108" s="126"/>
      <c r="D108" s="133"/>
      <c r="E108" s="134"/>
      <c r="F108" s="135"/>
      <c r="G108" s="135"/>
      <c r="I108" s="124"/>
      <c r="J108" s="124"/>
    </row>
    <row r="109" spans="2:10" s="128" customFormat="1" x14ac:dyDescent="0.2">
      <c r="B109" s="384"/>
      <c r="C109" s="125" t="s">
        <v>55</v>
      </c>
      <c r="D109" s="122" t="s">
        <v>23</v>
      </c>
      <c r="E109" s="132" t="s">
        <v>24</v>
      </c>
      <c r="F109" s="108">
        <v>147.86000000000001</v>
      </c>
      <c r="G109" s="108">
        <f t="shared" ref="G109:G112" si="8">+F109*1.1</f>
        <v>162.64600000000002</v>
      </c>
      <c r="I109" s="124"/>
      <c r="J109" s="124"/>
    </row>
    <row r="110" spans="2:10" s="128" customFormat="1" x14ac:dyDescent="0.2">
      <c r="B110" s="384"/>
      <c r="C110" s="125" t="s">
        <v>56</v>
      </c>
      <c r="D110" s="122" t="s">
        <v>23</v>
      </c>
      <c r="E110" s="132" t="s">
        <v>24</v>
      </c>
      <c r="F110" s="108">
        <v>147.86000000000001</v>
      </c>
      <c r="G110" s="108">
        <f t="shared" si="8"/>
        <v>162.64600000000002</v>
      </c>
      <c r="I110" s="124"/>
      <c r="J110" s="124"/>
    </row>
    <row r="111" spans="2:10" s="128" customFormat="1" x14ac:dyDescent="0.2">
      <c r="B111" s="384"/>
      <c r="C111" s="125" t="s">
        <v>57</v>
      </c>
      <c r="D111" s="122" t="s">
        <v>23</v>
      </c>
      <c r="E111" s="132" t="s">
        <v>24</v>
      </c>
      <c r="F111" s="108">
        <v>147.86000000000001</v>
      </c>
      <c r="G111" s="108">
        <f t="shared" si="8"/>
        <v>162.64600000000002</v>
      </c>
      <c r="I111" s="124"/>
      <c r="J111" s="124"/>
    </row>
    <row r="112" spans="2:10" s="128" customFormat="1" x14ac:dyDescent="0.2">
      <c r="B112" s="384"/>
      <c r="C112" s="125" t="s">
        <v>58</v>
      </c>
      <c r="D112" s="122" t="s">
        <v>23</v>
      </c>
      <c r="E112" s="132" t="s">
        <v>24</v>
      </c>
      <c r="F112" s="108">
        <v>147.86000000000001</v>
      </c>
      <c r="G112" s="108">
        <f t="shared" si="8"/>
        <v>162.64600000000002</v>
      </c>
      <c r="I112" s="124"/>
      <c r="J112" s="124"/>
    </row>
    <row r="113" spans="2:10" s="128" customFormat="1" x14ac:dyDescent="0.2">
      <c r="B113" s="385"/>
      <c r="C113" s="136"/>
      <c r="D113" s="133"/>
      <c r="E113" s="134"/>
      <c r="F113" s="135"/>
      <c r="G113" s="135"/>
      <c r="I113" s="124"/>
      <c r="J113" s="124"/>
    </row>
    <row r="114" spans="2:10" s="128" customFormat="1" x14ac:dyDescent="0.2">
      <c r="B114" s="129"/>
      <c r="C114" s="116"/>
      <c r="D114" s="137"/>
      <c r="E114" s="137"/>
      <c r="F114" s="138"/>
      <c r="G114" s="138"/>
      <c r="I114" s="124"/>
      <c r="J114" s="124"/>
    </row>
    <row r="115" spans="2:10" s="128" customFormat="1" x14ac:dyDescent="0.2">
      <c r="B115" s="129"/>
      <c r="C115" s="116"/>
      <c r="D115" s="137"/>
      <c r="E115" s="137"/>
      <c r="F115" s="138"/>
      <c r="G115" s="138"/>
      <c r="I115" s="124"/>
      <c r="J115" s="124"/>
    </row>
    <row r="116" spans="2:10" s="128" customFormat="1" x14ac:dyDescent="0.2">
      <c r="B116" s="89" t="s">
        <v>2</v>
      </c>
      <c r="C116" s="7" t="s">
        <v>0</v>
      </c>
      <c r="D116" s="19" t="s">
        <v>1</v>
      </c>
      <c r="E116" s="19" t="s">
        <v>2</v>
      </c>
      <c r="F116" s="9" t="s">
        <v>299</v>
      </c>
      <c r="G116" s="9" t="s">
        <v>300</v>
      </c>
      <c r="I116" s="124"/>
      <c r="J116" s="124"/>
    </row>
    <row r="117" spans="2:10" s="128" customFormat="1" x14ac:dyDescent="0.2">
      <c r="B117" s="383" t="s">
        <v>70</v>
      </c>
      <c r="C117" s="121" t="s">
        <v>71</v>
      </c>
      <c r="D117" s="122" t="s">
        <v>23</v>
      </c>
      <c r="E117" s="132" t="s">
        <v>24</v>
      </c>
      <c r="F117" s="108">
        <v>147.86000000000001</v>
      </c>
      <c r="G117" s="108">
        <f t="shared" ref="G117:G119" si="9">+F117*1.1</f>
        <v>162.64600000000002</v>
      </c>
      <c r="I117" s="124"/>
      <c r="J117" s="124"/>
    </row>
    <row r="118" spans="2:10" s="128" customFormat="1" x14ac:dyDescent="0.2">
      <c r="B118" s="384"/>
      <c r="C118" s="125" t="s">
        <v>35</v>
      </c>
      <c r="D118" s="122" t="s">
        <v>23</v>
      </c>
      <c r="E118" s="132" t="s">
        <v>24</v>
      </c>
      <c r="F118" s="108">
        <v>147.86000000000001</v>
      </c>
      <c r="G118" s="108">
        <f t="shared" si="9"/>
        <v>162.64600000000002</v>
      </c>
      <c r="I118" s="124"/>
      <c r="J118" s="124"/>
    </row>
    <row r="119" spans="2:10" s="128" customFormat="1" x14ac:dyDescent="0.2">
      <c r="B119" s="384"/>
      <c r="C119" s="125" t="s">
        <v>72</v>
      </c>
      <c r="D119" s="122" t="s">
        <v>23</v>
      </c>
      <c r="E119" s="132" t="s">
        <v>24</v>
      </c>
      <c r="F119" s="108">
        <v>147.86000000000001</v>
      </c>
      <c r="G119" s="108">
        <f t="shared" si="9"/>
        <v>162.64600000000002</v>
      </c>
      <c r="I119" s="124"/>
      <c r="J119" s="124"/>
    </row>
    <row r="120" spans="2:10" s="128" customFormat="1" x14ac:dyDescent="0.2">
      <c r="B120" s="384"/>
      <c r="C120" s="126"/>
      <c r="D120" s="133"/>
      <c r="E120" s="133"/>
      <c r="F120" s="135"/>
      <c r="G120" s="135"/>
      <c r="I120" s="124"/>
      <c r="J120" s="124"/>
    </row>
    <row r="121" spans="2:10" s="128" customFormat="1" x14ac:dyDescent="0.2">
      <c r="B121" s="384"/>
      <c r="C121" s="121" t="s">
        <v>73</v>
      </c>
      <c r="D121" s="122" t="s">
        <v>23</v>
      </c>
      <c r="E121" s="132" t="s">
        <v>24</v>
      </c>
      <c r="F121" s="108">
        <v>147.86000000000001</v>
      </c>
      <c r="G121" s="108">
        <f t="shared" ref="G121:G123" si="10">+F121*1.1</f>
        <v>162.64600000000002</v>
      </c>
      <c r="I121" s="124"/>
      <c r="J121" s="124"/>
    </row>
    <row r="122" spans="2:10" s="128" customFormat="1" x14ac:dyDescent="0.2">
      <c r="B122" s="384"/>
      <c r="C122" s="125" t="s">
        <v>74</v>
      </c>
      <c r="D122" s="122" t="s">
        <v>23</v>
      </c>
      <c r="E122" s="132" t="s">
        <v>24</v>
      </c>
      <c r="F122" s="108">
        <v>147.86000000000001</v>
      </c>
      <c r="G122" s="108">
        <f t="shared" si="10"/>
        <v>162.64600000000002</v>
      </c>
      <c r="I122" s="124"/>
      <c r="J122" s="124"/>
    </row>
    <row r="123" spans="2:10" s="128" customFormat="1" x14ac:dyDescent="0.2">
      <c r="B123" s="384"/>
      <c r="C123" s="125" t="s">
        <v>25</v>
      </c>
      <c r="D123" s="122" t="s">
        <v>23</v>
      </c>
      <c r="E123" s="132" t="s">
        <v>24</v>
      </c>
      <c r="F123" s="108">
        <v>147.86000000000001</v>
      </c>
      <c r="G123" s="108">
        <f t="shared" si="10"/>
        <v>162.64600000000002</v>
      </c>
      <c r="I123" s="124"/>
      <c r="J123" s="124"/>
    </row>
    <row r="124" spans="2:10" s="128" customFormat="1" x14ac:dyDescent="0.2">
      <c r="B124" s="384"/>
      <c r="C124" s="126"/>
      <c r="D124" s="133"/>
      <c r="E124" s="133"/>
      <c r="F124" s="135"/>
      <c r="G124" s="135"/>
      <c r="I124" s="124"/>
      <c r="J124" s="124"/>
    </row>
    <row r="125" spans="2:10" s="128" customFormat="1" x14ac:dyDescent="0.2">
      <c r="B125" s="384"/>
      <c r="C125" s="125" t="s">
        <v>75</v>
      </c>
      <c r="D125" s="122" t="s">
        <v>23</v>
      </c>
      <c r="E125" s="132" t="s">
        <v>24</v>
      </c>
      <c r="F125" s="108">
        <v>147.86000000000001</v>
      </c>
      <c r="G125" s="108">
        <f t="shared" ref="G125:G128" si="11">+F125*1.1</f>
        <v>162.64600000000002</v>
      </c>
      <c r="I125" s="124"/>
      <c r="J125" s="124"/>
    </row>
    <row r="126" spans="2:10" s="128" customFormat="1" x14ac:dyDescent="0.2">
      <c r="B126" s="384"/>
      <c r="C126" s="125" t="s">
        <v>76</v>
      </c>
      <c r="D126" s="122" t="s">
        <v>23</v>
      </c>
      <c r="E126" s="132" t="s">
        <v>24</v>
      </c>
      <c r="F126" s="108">
        <v>147.86000000000001</v>
      </c>
      <c r="G126" s="108">
        <f t="shared" si="11"/>
        <v>162.64600000000002</v>
      </c>
      <c r="I126" s="124"/>
      <c r="J126" s="124"/>
    </row>
    <row r="127" spans="2:10" s="128" customFormat="1" x14ac:dyDescent="0.2">
      <c r="B127" s="384"/>
      <c r="C127" s="125" t="s">
        <v>77</v>
      </c>
      <c r="D127" s="122" t="s">
        <v>23</v>
      </c>
      <c r="E127" s="132" t="s">
        <v>24</v>
      </c>
      <c r="F127" s="108">
        <v>147.86000000000001</v>
      </c>
      <c r="G127" s="108">
        <f t="shared" si="11"/>
        <v>162.64600000000002</v>
      </c>
      <c r="I127" s="124"/>
      <c r="J127" s="124"/>
    </row>
    <row r="128" spans="2:10" s="128" customFormat="1" x14ac:dyDescent="0.2">
      <c r="B128" s="384"/>
      <c r="C128" s="125" t="s">
        <v>78</v>
      </c>
      <c r="D128" s="122" t="s">
        <v>23</v>
      </c>
      <c r="E128" s="132" t="s">
        <v>24</v>
      </c>
      <c r="F128" s="108">
        <v>147.86000000000001</v>
      </c>
      <c r="G128" s="108">
        <f t="shared" si="11"/>
        <v>162.64600000000002</v>
      </c>
      <c r="I128" s="124"/>
      <c r="J128" s="124"/>
    </row>
    <row r="129" spans="2:10" s="128" customFormat="1" x14ac:dyDescent="0.2">
      <c r="B129" s="385"/>
      <c r="C129" s="126"/>
      <c r="D129" s="133"/>
      <c r="E129" s="133"/>
      <c r="F129" s="135"/>
      <c r="G129" s="135"/>
      <c r="I129" s="124"/>
      <c r="J129" s="124"/>
    </row>
    <row r="130" spans="2:10" s="128" customFormat="1" x14ac:dyDescent="0.2">
      <c r="B130" s="129"/>
      <c r="C130" s="116"/>
      <c r="F130" s="117"/>
      <c r="G130" s="117"/>
      <c r="I130" s="124"/>
      <c r="J130" s="124"/>
    </row>
    <row r="131" spans="2:10" s="128" customFormat="1" x14ac:dyDescent="0.2">
      <c r="B131" s="129"/>
      <c r="C131" s="116"/>
      <c r="F131" s="117"/>
      <c r="G131" s="117"/>
      <c r="I131" s="124"/>
      <c r="J131" s="124"/>
    </row>
    <row r="132" spans="2:10" s="128" customFormat="1" x14ac:dyDescent="0.2">
      <c r="B132" s="89" t="s">
        <v>2</v>
      </c>
      <c r="C132" s="7" t="s">
        <v>0</v>
      </c>
      <c r="D132" s="19" t="s">
        <v>1</v>
      </c>
      <c r="E132" s="19" t="s">
        <v>2</v>
      </c>
      <c r="F132" s="9" t="s">
        <v>299</v>
      </c>
      <c r="G132" s="9" t="s">
        <v>300</v>
      </c>
      <c r="I132" s="124"/>
      <c r="J132" s="124"/>
    </row>
    <row r="133" spans="2:10" s="128" customFormat="1" x14ac:dyDescent="0.2">
      <c r="B133" s="383" t="s">
        <v>79</v>
      </c>
      <c r="C133" s="139" t="s">
        <v>80</v>
      </c>
      <c r="D133" s="122" t="s">
        <v>10</v>
      </c>
      <c r="E133" s="122" t="s">
        <v>11</v>
      </c>
      <c r="F133" s="108">
        <v>184.42</v>
      </c>
      <c r="G133" s="108">
        <f t="shared" ref="G133:G138" si="12">+F133*1.1</f>
        <v>202.86199999999999</v>
      </c>
      <c r="I133" s="124"/>
      <c r="J133" s="124"/>
    </row>
    <row r="134" spans="2:10" s="128" customFormat="1" x14ac:dyDescent="0.2">
      <c r="B134" s="384"/>
      <c r="C134" s="140" t="s">
        <v>81</v>
      </c>
      <c r="D134" s="122" t="s">
        <v>10</v>
      </c>
      <c r="E134" s="122" t="s">
        <v>11</v>
      </c>
      <c r="F134" s="108">
        <v>184.42</v>
      </c>
      <c r="G134" s="108">
        <f t="shared" si="12"/>
        <v>202.86199999999999</v>
      </c>
      <c r="I134" s="124"/>
      <c r="J134" s="124"/>
    </row>
    <row r="135" spans="2:10" s="128" customFormat="1" x14ac:dyDescent="0.2">
      <c r="B135" s="384"/>
      <c r="C135" s="140" t="s">
        <v>82</v>
      </c>
      <c r="D135" s="122" t="s">
        <v>10</v>
      </c>
      <c r="E135" s="122" t="s">
        <v>11</v>
      </c>
      <c r="F135" s="108">
        <v>184.42</v>
      </c>
      <c r="G135" s="108">
        <f t="shared" si="12"/>
        <v>202.86199999999999</v>
      </c>
      <c r="I135" s="124"/>
      <c r="J135" s="124"/>
    </row>
    <row r="136" spans="2:10" s="128" customFormat="1" x14ac:dyDescent="0.2">
      <c r="B136" s="384"/>
      <c r="C136" s="140" t="s">
        <v>83</v>
      </c>
      <c r="D136" s="122" t="s">
        <v>23</v>
      </c>
      <c r="E136" s="132" t="s">
        <v>24</v>
      </c>
      <c r="F136" s="108">
        <v>92.21</v>
      </c>
      <c r="G136" s="108">
        <f t="shared" si="12"/>
        <v>101.431</v>
      </c>
      <c r="I136" s="124"/>
      <c r="J136" s="124"/>
    </row>
    <row r="137" spans="2:10" s="128" customFormat="1" x14ac:dyDescent="0.2">
      <c r="B137" s="384"/>
      <c r="C137" s="140" t="s">
        <v>84</v>
      </c>
      <c r="D137" s="122" t="s">
        <v>23</v>
      </c>
      <c r="E137" s="132" t="s">
        <v>24</v>
      </c>
      <c r="F137" s="108">
        <v>92.21</v>
      </c>
      <c r="G137" s="108">
        <f t="shared" si="12"/>
        <v>101.431</v>
      </c>
      <c r="I137" s="124"/>
      <c r="J137" s="124"/>
    </row>
    <row r="138" spans="2:10" s="128" customFormat="1" x14ac:dyDescent="0.2">
      <c r="B138" s="384"/>
      <c r="C138" s="140" t="s">
        <v>85</v>
      </c>
      <c r="D138" s="122" t="s">
        <v>23</v>
      </c>
      <c r="E138" s="132" t="s">
        <v>24</v>
      </c>
      <c r="F138" s="108">
        <v>92.21</v>
      </c>
      <c r="G138" s="108">
        <f t="shared" si="12"/>
        <v>101.431</v>
      </c>
      <c r="I138" s="124"/>
      <c r="J138" s="124"/>
    </row>
    <row r="139" spans="2:10" s="128" customFormat="1" x14ac:dyDescent="0.2">
      <c r="B139" s="385"/>
      <c r="C139" s="136"/>
      <c r="D139" s="133"/>
      <c r="E139" s="133"/>
      <c r="F139" s="135"/>
      <c r="G139" s="135"/>
      <c r="I139" s="124"/>
      <c r="J139" s="124"/>
    </row>
    <row r="140" spans="2:10" s="128" customFormat="1" x14ac:dyDescent="0.2">
      <c r="B140" s="129"/>
      <c r="C140" s="116"/>
      <c r="F140" s="117"/>
      <c r="G140" s="117"/>
      <c r="I140" s="124"/>
      <c r="J140" s="124"/>
    </row>
    <row r="141" spans="2:10" s="128" customFormat="1" x14ac:dyDescent="0.2">
      <c r="B141" s="129"/>
      <c r="C141" s="116"/>
      <c r="F141" s="117"/>
      <c r="G141" s="117"/>
      <c r="I141" s="124"/>
      <c r="J141" s="124"/>
    </row>
    <row r="142" spans="2:10" s="128" customFormat="1" x14ac:dyDescent="0.2">
      <c r="B142" s="89" t="s">
        <v>2</v>
      </c>
      <c r="C142" s="7" t="s">
        <v>0</v>
      </c>
      <c r="D142" s="19" t="s">
        <v>1</v>
      </c>
      <c r="E142" s="19" t="s">
        <v>2</v>
      </c>
      <c r="F142" s="9" t="s">
        <v>299</v>
      </c>
      <c r="G142" s="9" t="s">
        <v>300</v>
      </c>
      <c r="I142" s="124"/>
      <c r="J142" s="124"/>
    </row>
    <row r="143" spans="2:10" s="128" customFormat="1" x14ac:dyDescent="0.2">
      <c r="B143" s="383" t="s">
        <v>86</v>
      </c>
      <c r="C143" s="140" t="s">
        <v>87</v>
      </c>
      <c r="D143" s="122" t="s">
        <v>10</v>
      </c>
      <c r="E143" s="122" t="s">
        <v>11</v>
      </c>
      <c r="F143" s="108">
        <v>184.42</v>
      </c>
      <c r="G143" s="108">
        <f t="shared" ref="G143:G148" si="13">+F143*1.1</f>
        <v>202.86199999999999</v>
      </c>
      <c r="I143" s="124"/>
      <c r="J143" s="124"/>
    </row>
    <row r="144" spans="2:10" s="128" customFormat="1" x14ac:dyDescent="0.2">
      <c r="B144" s="384"/>
      <c r="C144" s="140" t="s">
        <v>88</v>
      </c>
      <c r="D144" s="122" t="s">
        <v>10</v>
      </c>
      <c r="E144" s="122" t="s">
        <v>11</v>
      </c>
      <c r="F144" s="108">
        <v>276.63</v>
      </c>
      <c r="G144" s="108">
        <f t="shared" si="13"/>
        <v>304.29300000000001</v>
      </c>
      <c r="I144" s="124"/>
      <c r="J144" s="124"/>
    </row>
    <row r="145" spans="2:10" s="128" customFormat="1" x14ac:dyDescent="0.2">
      <c r="B145" s="384"/>
      <c r="C145" s="140" t="s">
        <v>89</v>
      </c>
      <c r="D145" s="122" t="s">
        <v>10</v>
      </c>
      <c r="E145" s="122" t="s">
        <v>11</v>
      </c>
      <c r="F145" s="108">
        <v>184.42</v>
      </c>
      <c r="G145" s="108">
        <f t="shared" si="13"/>
        <v>202.86199999999999</v>
      </c>
      <c r="I145" s="124"/>
      <c r="J145" s="124"/>
    </row>
    <row r="146" spans="2:10" s="128" customFormat="1" x14ac:dyDescent="0.2">
      <c r="B146" s="384"/>
      <c r="C146" s="140" t="s">
        <v>90</v>
      </c>
      <c r="D146" s="122" t="s">
        <v>23</v>
      </c>
      <c r="E146" s="132" t="s">
        <v>24</v>
      </c>
      <c r="F146" s="108">
        <v>92.21</v>
      </c>
      <c r="G146" s="108">
        <f t="shared" si="13"/>
        <v>101.431</v>
      </c>
      <c r="I146" s="124"/>
      <c r="J146" s="124"/>
    </row>
    <row r="147" spans="2:10" s="128" customFormat="1" x14ac:dyDescent="0.2">
      <c r="B147" s="384"/>
      <c r="C147" s="140" t="s">
        <v>91</v>
      </c>
      <c r="D147" s="122" t="s">
        <v>23</v>
      </c>
      <c r="E147" s="132" t="s">
        <v>24</v>
      </c>
      <c r="F147" s="108">
        <v>92.21</v>
      </c>
      <c r="G147" s="108">
        <f t="shared" si="13"/>
        <v>101.431</v>
      </c>
      <c r="I147" s="124"/>
      <c r="J147" s="124"/>
    </row>
    <row r="148" spans="2:10" s="128" customFormat="1" x14ac:dyDescent="0.2">
      <c r="B148" s="384"/>
      <c r="C148" s="140" t="s">
        <v>92</v>
      </c>
      <c r="D148" s="122" t="s">
        <v>23</v>
      </c>
      <c r="E148" s="132" t="s">
        <v>24</v>
      </c>
      <c r="F148" s="108">
        <v>92.21</v>
      </c>
      <c r="G148" s="108">
        <f t="shared" si="13"/>
        <v>101.431</v>
      </c>
      <c r="I148" s="124"/>
      <c r="J148" s="124"/>
    </row>
    <row r="149" spans="2:10" s="128" customFormat="1" x14ac:dyDescent="0.2">
      <c r="B149" s="385"/>
      <c r="C149" s="136"/>
      <c r="D149" s="133"/>
      <c r="E149" s="133"/>
      <c r="F149" s="135"/>
      <c r="G149" s="135"/>
      <c r="I149" s="124"/>
      <c r="J149" s="124"/>
    </row>
    <row r="150" spans="2:10" s="128" customFormat="1" x14ac:dyDescent="0.2">
      <c r="B150" s="27"/>
      <c r="C150" s="116"/>
      <c r="F150" s="117"/>
      <c r="G150" s="117"/>
      <c r="I150" s="124"/>
      <c r="J150" s="124"/>
    </row>
    <row r="151" spans="2:10" x14ac:dyDescent="0.2">
      <c r="B151" s="27"/>
      <c r="D151" s="128"/>
      <c r="E151" s="128"/>
      <c r="G151" s="117"/>
      <c r="I151" s="124"/>
      <c r="J151" s="124"/>
    </row>
    <row r="152" spans="2:10" x14ac:dyDescent="0.2">
      <c r="B152" s="89" t="s">
        <v>2</v>
      </c>
      <c r="C152" s="7" t="s">
        <v>0</v>
      </c>
      <c r="D152" s="19" t="s">
        <v>1</v>
      </c>
      <c r="E152" s="19" t="s">
        <v>2</v>
      </c>
      <c r="F152" s="9" t="s">
        <v>299</v>
      </c>
      <c r="G152" s="9" t="s">
        <v>300</v>
      </c>
      <c r="I152" s="124"/>
      <c r="J152" s="124"/>
    </row>
    <row r="153" spans="2:10" x14ac:dyDescent="0.2">
      <c r="B153" s="386" t="s">
        <v>93</v>
      </c>
      <c r="C153" s="141" t="s">
        <v>94</v>
      </c>
      <c r="D153" s="122" t="s">
        <v>10</v>
      </c>
      <c r="E153" s="122" t="s">
        <v>11</v>
      </c>
      <c r="F153" s="108">
        <v>73.930000000000007</v>
      </c>
      <c r="G153" s="108">
        <f t="shared" ref="G153:G204" si="14">+F153*1.1</f>
        <v>81.323000000000008</v>
      </c>
      <c r="I153" s="124"/>
      <c r="J153" s="124"/>
    </row>
    <row r="154" spans="2:10" x14ac:dyDescent="0.2">
      <c r="B154" s="387"/>
      <c r="C154" s="141" t="s">
        <v>95</v>
      </c>
      <c r="D154" s="122" t="s">
        <v>10</v>
      </c>
      <c r="E154" s="122" t="s">
        <v>11</v>
      </c>
      <c r="F154" s="108">
        <v>44.35</v>
      </c>
      <c r="G154" s="108">
        <f t="shared" si="14"/>
        <v>48.785000000000004</v>
      </c>
      <c r="I154" s="124"/>
      <c r="J154" s="124"/>
    </row>
    <row r="155" spans="2:10" x14ac:dyDescent="0.2">
      <c r="B155" s="387"/>
      <c r="C155" s="141" t="s">
        <v>96</v>
      </c>
      <c r="D155" s="122" t="s">
        <v>10</v>
      </c>
      <c r="E155" s="122" t="s">
        <v>11</v>
      </c>
      <c r="F155" s="108">
        <v>14.78</v>
      </c>
      <c r="G155" s="108">
        <f t="shared" si="14"/>
        <v>16.257999999999999</v>
      </c>
      <c r="I155" s="124"/>
      <c r="J155" s="124"/>
    </row>
    <row r="156" spans="2:10" x14ac:dyDescent="0.2">
      <c r="B156" s="387"/>
      <c r="C156" s="141" t="s">
        <v>97</v>
      </c>
      <c r="D156" s="122" t="s">
        <v>10</v>
      </c>
      <c r="E156" s="122" t="s">
        <v>11</v>
      </c>
      <c r="F156" s="108">
        <v>170.04</v>
      </c>
      <c r="G156" s="108">
        <f t="shared" si="14"/>
        <v>187.04400000000001</v>
      </c>
      <c r="I156" s="124"/>
      <c r="J156" s="124"/>
    </row>
    <row r="157" spans="2:10" x14ac:dyDescent="0.2">
      <c r="B157" s="387"/>
      <c r="C157" s="141" t="s">
        <v>98</v>
      </c>
      <c r="D157" s="122" t="s">
        <v>10</v>
      </c>
      <c r="E157" s="122" t="s">
        <v>11</v>
      </c>
      <c r="F157" s="108">
        <v>103.5</v>
      </c>
      <c r="G157" s="108">
        <f t="shared" si="14"/>
        <v>113.85000000000001</v>
      </c>
      <c r="I157" s="124"/>
      <c r="J157" s="124"/>
    </row>
    <row r="158" spans="2:10" x14ac:dyDescent="0.2">
      <c r="B158" s="387"/>
      <c r="C158" s="141" t="s">
        <v>99</v>
      </c>
      <c r="D158" s="122" t="s">
        <v>10</v>
      </c>
      <c r="E158" s="122" t="s">
        <v>11</v>
      </c>
      <c r="F158" s="108">
        <v>59.14</v>
      </c>
      <c r="G158" s="108">
        <f t="shared" si="14"/>
        <v>65.054000000000002</v>
      </c>
      <c r="I158" s="124"/>
      <c r="J158" s="124"/>
    </row>
    <row r="159" spans="2:10" x14ac:dyDescent="0.2">
      <c r="B159" s="387"/>
      <c r="C159" s="141" t="s">
        <v>100</v>
      </c>
      <c r="D159" s="122" t="s">
        <v>10</v>
      </c>
      <c r="E159" s="122" t="s">
        <v>11</v>
      </c>
      <c r="F159" s="108">
        <v>369.65</v>
      </c>
      <c r="G159" s="108">
        <f t="shared" si="14"/>
        <v>406.61500000000001</v>
      </c>
      <c r="I159" s="124"/>
      <c r="J159" s="124"/>
    </row>
    <row r="160" spans="2:10" x14ac:dyDescent="0.2">
      <c r="B160" s="387"/>
      <c r="C160" s="141" t="s">
        <v>101</v>
      </c>
      <c r="D160" s="122" t="s">
        <v>10</v>
      </c>
      <c r="E160" s="122" t="s">
        <v>11</v>
      </c>
      <c r="F160" s="108">
        <v>207</v>
      </c>
      <c r="G160" s="108">
        <f t="shared" si="14"/>
        <v>227.70000000000002</v>
      </c>
      <c r="I160" s="124"/>
      <c r="J160" s="124"/>
    </row>
    <row r="161" spans="2:10" x14ac:dyDescent="0.2">
      <c r="B161" s="387"/>
      <c r="C161" s="141" t="s">
        <v>102</v>
      </c>
      <c r="D161" s="122" t="s">
        <v>10</v>
      </c>
      <c r="E161" s="122" t="s">
        <v>11</v>
      </c>
      <c r="F161" s="108">
        <v>96.11</v>
      </c>
      <c r="G161" s="108">
        <f t="shared" si="14"/>
        <v>105.721</v>
      </c>
      <c r="I161" s="124"/>
      <c r="J161" s="124"/>
    </row>
    <row r="162" spans="2:10" x14ac:dyDescent="0.2">
      <c r="B162" s="387"/>
      <c r="C162" s="141" t="s">
        <v>103</v>
      </c>
      <c r="D162" s="122" t="s">
        <v>23</v>
      </c>
      <c r="E162" s="132" t="s">
        <v>24</v>
      </c>
      <c r="F162" s="108">
        <v>147.86000000000001</v>
      </c>
      <c r="G162" s="108">
        <f t="shared" si="14"/>
        <v>162.64600000000002</v>
      </c>
      <c r="I162" s="124"/>
      <c r="J162" s="124"/>
    </row>
    <row r="163" spans="2:10" x14ac:dyDescent="0.2">
      <c r="B163" s="387"/>
      <c r="C163" s="141" t="s">
        <v>104</v>
      </c>
      <c r="D163" s="122" t="s">
        <v>10</v>
      </c>
      <c r="E163" s="122" t="s">
        <v>11</v>
      </c>
      <c r="F163" s="108">
        <v>73.930000000000007</v>
      </c>
      <c r="G163" s="108">
        <f t="shared" si="14"/>
        <v>81.323000000000008</v>
      </c>
      <c r="I163" s="124"/>
      <c r="J163" s="124"/>
    </row>
    <row r="164" spans="2:10" x14ac:dyDescent="0.2">
      <c r="B164" s="387"/>
      <c r="C164" s="141" t="s">
        <v>105</v>
      </c>
      <c r="D164" s="122" t="s">
        <v>10</v>
      </c>
      <c r="E164" s="122" t="s">
        <v>11</v>
      </c>
      <c r="F164" s="108">
        <v>44.35</v>
      </c>
      <c r="G164" s="108">
        <f t="shared" si="14"/>
        <v>48.785000000000004</v>
      </c>
      <c r="I164" s="124"/>
      <c r="J164" s="124"/>
    </row>
    <row r="165" spans="2:10" x14ac:dyDescent="0.2">
      <c r="B165" s="387"/>
      <c r="C165" s="141" t="s">
        <v>106</v>
      </c>
      <c r="D165" s="122" t="s">
        <v>10</v>
      </c>
      <c r="E165" s="122" t="s">
        <v>11</v>
      </c>
      <c r="F165" s="108">
        <v>14.78</v>
      </c>
      <c r="G165" s="108">
        <f t="shared" si="14"/>
        <v>16.257999999999999</v>
      </c>
      <c r="I165" s="124"/>
      <c r="J165" s="124"/>
    </row>
    <row r="166" spans="2:10" x14ac:dyDescent="0.2">
      <c r="B166" s="387"/>
      <c r="C166" s="141" t="s">
        <v>107</v>
      </c>
      <c r="D166" s="122" t="s">
        <v>10</v>
      </c>
      <c r="E166" s="122" t="s">
        <v>11</v>
      </c>
      <c r="F166" s="108">
        <v>177.43</v>
      </c>
      <c r="G166" s="108">
        <f t="shared" si="14"/>
        <v>195.17300000000003</v>
      </c>
      <c r="I166" s="124"/>
      <c r="J166" s="124"/>
    </row>
    <row r="167" spans="2:10" x14ac:dyDescent="0.2">
      <c r="B167" s="387"/>
      <c r="C167" s="141" t="s">
        <v>108</v>
      </c>
      <c r="D167" s="122" t="s">
        <v>10</v>
      </c>
      <c r="E167" s="122" t="s">
        <v>11</v>
      </c>
      <c r="F167" s="108">
        <v>96.11</v>
      </c>
      <c r="G167" s="108">
        <f t="shared" si="14"/>
        <v>105.721</v>
      </c>
      <c r="I167" s="124"/>
      <c r="J167" s="124"/>
    </row>
    <row r="168" spans="2:10" x14ac:dyDescent="0.2">
      <c r="B168" s="387"/>
      <c r="C168" s="141" t="s">
        <v>109</v>
      </c>
      <c r="D168" s="122" t="s">
        <v>10</v>
      </c>
      <c r="E168" s="122" t="s">
        <v>11</v>
      </c>
      <c r="F168" s="108">
        <v>59.14</v>
      </c>
      <c r="G168" s="108">
        <f t="shared" si="14"/>
        <v>65.054000000000002</v>
      </c>
      <c r="I168" s="124"/>
      <c r="J168" s="124"/>
    </row>
    <row r="169" spans="2:10" x14ac:dyDescent="0.2">
      <c r="B169" s="387"/>
      <c r="C169" s="141" t="s">
        <v>110</v>
      </c>
      <c r="D169" s="122" t="s">
        <v>10</v>
      </c>
      <c r="E169" s="122" t="s">
        <v>11</v>
      </c>
      <c r="F169" s="108">
        <v>377.04</v>
      </c>
      <c r="G169" s="108">
        <f t="shared" si="14"/>
        <v>414.74400000000003</v>
      </c>
      <c r="I169" s="124"/>
      <c r="J169" s="124"/>
    </row>
    <row r="170" spans="2:10" x14ac:dyDescent="0.2">
      <c r="B170" s="387"/>
      <c r="C170" s="141" t="s">
        <v>111</v>
      </c>
      <c r="D170" s="122" t="s">
        <v>10</v>
      </c>
      <c r="E170" s="122" t="s">
        <v>11</v>
      </c>
      <c r="F170" s="108">
        <v>221.79</v>
      </c>
      <c r="G170" s="108">
        <f t="shared" si="14"/>
        <v>243.96900000000002</v>
      </c>
      <c r="I170" s="124"/>
      <c r="J170" s="124"/>
    </row>
    <row r="171" spans="2:10" x14ac:dyDescent="0.2">
      <c r="B171" s="387"/>
      <c r="C171" s="141" t="s">
        <v>112</v>
      </c>
      <c r="D171" s="122" t="s">
        <v>10</v>
      </c>
      <c r="E171" s="122" t="s">
        <v>11</v>
      </c>
      <c r="F171" s="108">
        <v>103.5</v>
      </c>
      <c r="G171" s="108">
        <f t="shared" si="14"/>
        <v>113.85000000000001</v>
      </c>
      <c r="I171" s="124"/>
      <c r="J171" s="124"/>
    </row>
    <row r="172" spans="2:10" x14ac:dyDescent="0.2">
      <c r="B172" s="387"/>
      <c r="C172" s="141" t="s">
        <v>113</v>
      </c>
      <c r="D172" s="122" t="s">
        <v>10</v>
      </c>
      <c r="E172" s="122" t="s">
        <v>11</v>
      </c>
      <c r="F172" s="108">
        <v>88.72</v>
      </c>
      <c r="G172" s="108">
        <f t="shared" si="14"/>
        <v>97.592000000000013</v>
      </c>
      <c r="I172" s="124"/>
      <c r="J172" s="124"/>
    </row>
    <row r="173" spans="2:10" x14ac:dyDescent="0.2">
      <c r="B173" s="387"/>
      <c r="C173" s="141" t="s">
        <v>114</v>
      </c>
      <c r="D173" s="122" t="s">
        <v>10</v>
      </c>
      <c r="E173" s="122" t="s">
        <v>11</v>
      </c>
      <c r="F173" s="108">
        <v>73.930000000000007</v>
      </c>
      <c r="G173" s="108">
        <f t="shared" si="14"/>
        <v>81.323000000000008</v>
      </c>
      <c r="I173" s="124"/>
      <c r="J173" s="124"/>
    </row>
    <row r="174" spans="2:10" x14ac:dyDescent="0.2">
      <c r="B174" s="387"/>
      <c r="C174" s="141" t="s">
        <v>115</v>
      </c>
      <c r="D174" s="122" t="s">
        <v>10</v>
      </c>
      <c r="E174" s="122" t="s">
        <v>11</v>
      </c>
      <c r="F174" s="108">
        <v>59.14</v>
      </c>
      <c r="G174" s="108">
        <f t="shared" si="14"/>
        <v>65.054000000000002</v>
      </c>
      <c r="I174" s="124"/>
      <c r="J174" s="124"/>
    </row>
    <row r="175" spans="2:10" x14ac:dyDescent="0.2">
      <c r="B175" s="387"/>
      <c r="C175" s="141" t="s">
        <v>116</v>
      </c>
      <c r="D175" s="122" t="s">
        <v>10</v>
      </c>
      <c r="E175" s="122" t="s">
        <v>11</v>
      </c>
      <c r="F175" s="108">
        <v>502.72</v>
      </c>
      <c r="G175" s="108">
        <f t="shared" si="14"/>
        <v>552.99200000000008</v>
      </c>
      <c r="I175" s="124"/>
      <c r="J175" s="124"/>
    </row>
    <row r="176" spans="2:10" x14ac:dyDescent="0.2">
      <c r="B176" s="387"/>
      <c r="C176" s="141" t="s">
        <v>117</v>
      </c>
      <c r="D176" s="122" t="s">
        <v>10</v>
      </c>
      <c r="E176" s="122" t="s">
        <v>11</v>
      </c>
      <c r="F176" s="108">
        <v>177.43</v>
      </c>
      <c r="G176" s="108">
        <f t="shared" si="14"/>
        <v>195.17300000000003</v>
      </c>
      <c r="I176" s="124"/>
      <c r="J176" s="124"/>
    </row>
    <row r="177" spans="2:10" x14ac:dyDescent="0.2">
      <c r="B177" s="387"/>
      <c r="C177" s="141" t="s">
        <v>118</v>
      </c>
      <c r="D177" s="122" t="s">
        <v>10</v>
      </c>
      <c r="E177" s="122" t="s">
        <v>11</v>
      </c>
      <c r="F177" s="108">
        <v>147.86000000000001</v>
      </c>
      <c r="G177" s="108">
        <f t="shared" si="14"/>
        <v>162.64600000000002</v>
      </c>
      <c r="I177" s="124"/>
      <c r="J177" s="124"/>
    </row>
    <row r="178" spans="2:10" x14ac:dyDescent="0.2">
      <c r="B178" s="387"/>
      <c r="C178" s="141" t="s">
        <v>119</v>
      </c>
      <c r="D178" s="122" t="s">
        <v>10</v>
      </c>
      <c r="E178" s="122" t="s">
        <v>11</v>
      </c>
      <c r="F178" s="108">
        <v>96.11</v>
      </c>
      <c r="G178" s="108">
        <f t="shared" si="14"/>
        <v>105.721</v>
      </c>
      <c r="I178" s="124"/>
      <c r="J178" s="124"/>
    </row>
    <row r="179" spans="2:10" x14ac:dyDescent="0.2">
      <c r="B179" s="387"/>
      <c r="C179" s="141" t="s">
        <v>120</v>
      </c>
      <c r="D179" s="122" t="s">
        <v>10</v>
      </c>
      <c r="E179" s="122" t="s">
        <v>11</v>
      </c>
      <c r="F179" s="108">
        <v>1035.01</v>
      </c>
      <c r="G179" s="108">
        <f t="shared" si="14"/>
        <v>1138.5110000000002</v>
      </c>
      <c r="I179" s="124"/>
      <c r="J179" s="124"/>
    </row>
    <row r="180" spans="2:10" x14ac:dyDescent="0.2">
      <c r="B180" s="387"/>
      <c r="C180" s="141" t="s">
        <v>121</v>
      </c>
      <c r="D180" s="122" t="s">
        <v>10</v>
      </c>
      <c r="E180" s="122" t="s">
        <v>11</v>
      </c>
      <c r="F180" s="108">
        <v>295.72000000000003</v>
      </c>
      <c r="G180" s="108">
        <f t="shared" si="14"/>
        <v>325.29200000000003</v>
      </c>
      <c r="I180" s="124"/>
      <c r="J180" s="124"/>
    </row>
    <row r="181" spans="2:10" x14ac:dyDescent="0.2">
      <c r="B181" s="387"/>
      <c r="C181" s="141" t="s">
        <v>122</v>
      </c>
      <c r="D181" s="122" t="s">
        <v>10</v>
      </c>
      <c r="E181" s="122" t="s">
        <v>11</v>
      </c>
      <c r="F181" s="108">
        <v>273.54000000000002</v>
      </c>
      <c r="G181" s="108">
        <f t="shared" si="14"/>
        <v>300.89400000000006</v>
      </c>
      <c r="I181" s="124"/>
      <c r="J181" s="124"/>
    </row>
    <row r="182" spans="2:10" x14ac:dyDescent="0.2">
      <c r="B182" s="387"/>
      <c r="C182" s="141" t="s">
        <v>123</v>
      </c>
      <c r="D182" s="122" t="s">
        <v>10</v>
      </c>
      <c r="E182" s="122" t="s">
        <v>11</v>
      </c>
      <c r="F182" s="108">
        <v>207</v>
      </c>
      <c r="G182" s="108">
        <f t="shared" si="14"/>
        <v>227.70000000000002</v>
      </c>
      <c r="I182" s="124"/>
      <c r="J182" s="124"/>
    </row>
    <row r="183" spans="2:10" x14ac:dyDescent="0.2">
      <c r="B183" s="387"/>
      <c r="C183" s="141" t="s">
        <v>124</v>
      </c>
      <c r="D183" s="122" t="s">
        <v>10</v>
      </c>
      <c r="E183" s="122" t="s">
        <v>11</v>
      </c>
      <c r="F183" s="108">
        <v>1256.81</v>
      </c>
      <c r="G183" s="108">
        <f t="shared" si="14"/>
        <v>1382.491</v>
      </c>
      <c r="I183" s="124"/>
      <c r="J183" s="124"/>
    </row>
    <row r="184" spans="2:10" x14ac:dyDescent="0.2">
      <c r="B184" s="387"/>
      <c r="C184" s="141" t="s">
        <v>125</v>
      </c>
      <c r="D184" s="122" t="s">
        <v>10</v>
      </c>
      <c r="E184" s="122" t="s">
        <v>11</v>
      </c>
      <c r="F184" s="108">
        <v>88.72</v>
      </c>
      <c r="G184" s="108">
        <f t="shared" si="14"/>
        <v>97.592000000000013</v>
      </c>
      <c r="I184" s="124"/>
      <c r="J184" s="124"/>
    </row>
    <row r="185" spans="2:10" x14ac:dyDescent="0.2">
      <c r="B185" s="387"/>
      <c r="C185" s="141" t="s">
        <v>126</v>
      </c>
      <c r="D185" s="122" t="s">
        <v>10</v>
      </c>
      <c r="E185" s="122" t="s">
        <v>11</v>
      </c>
      <c r="F185" s="108">
        <v>73.930000000000007</v>
      </c>
      <c r="G185" s="108">
        <f t="shared" si="14"/>
        <v>81.323000000000008</v>
      </c>
      <c r="I185" s="124"/>
      <c r="J185" s="124"/>
    </row>
    <row r="186" spans="2:10" x14ac:dyDescent="0.2">
      <c r="B186" s="387"/>
      <c r="C186" s="141" t="s">
        <v>127</v>
      </c>
      <c r="D186" s="122" t="s">
        <v>10</v>
      </c>
      <c r="E186" s="122" t="s">
        <v>11</v>
      </c>
      <c r="F186" s="108">
        <v>59.14</v>
      </c>
      <c r="G186" s="108">
        <f t="shared" si="14"/>
        <v>65.054000000000002</v>
      </c>
      <c r="I186" s="124"/>
      <c r="J186" s="124"/>
    </row>
    <row r="187" spans="2:10" x14ac:dyDescent="0.2">
      <c r="B187" s="387"/>
      <c r="C187" s="141" t="s">
        <v>128</v>
      </c>
      <c r="D187" s="122" t="s">
        <v>10</v>
      </c>
      <c r="E187" s="122" t="s">
        <v>11</v>
      </c>
      <c r="F187" s="108">
        <v>517.51</v>
      </c>
      <c r="G187" s="108">
        <f t="shared" si="14"/>
        <v>569.26100000000008</v>
      </c>
      <c r="I187" s="124"/>
      <c r="J187" s="124"/>
    </row>
    <row r="188" spans="2:10" x14ac:dyDescent="0.2">
      <c r="B188" s="387"/>
      <c r="C188" s="141" t="s">
        <v>129</v>
      </c>
      <c r="D188" s="122" t="s">
        <v>10</v>
      </c>
      <c r="E188" s="122" t="s">
        <v>11</v>
      </c>
      <c r="F188" s="108">
        <v>162.63999999999999</v>
      </c>
      <c r="G188" s="108">
        <f t="shared" si="14"/>
        <v>178.904</v>
      </c>
      <c r="I188" s="124"/>
      <c r="J188" s="124"/>
    </row>
    <row r="189" spans="2:10" x14ac:dyDescent="0.2">
      <c r="B189" s="387"/>
      <c r="C189" s="141" t="s">
        <v>130</v>
      </c>
      <c r="D189" s="122" t="s">
        <v>10</v>
      </c>
      <c r="E189" s="122" t="s">
        <v>11</v>
      </c>
      <c r="F189" s="108">
        <v>147.86000000000001</v>
      </c>
      <c r="G189" s="108">
        <f t="shared" si="14"/>
        <v>162.64600000000002</v>
      </c>
      <c r="I189" s="124"/>
      <c r="J189" s="124"/>
    </row>
    <row r="190" spans="2:10" x14ac:dyDescent="0.2">
      <c r="B190" s="387"/>
      <c r="C190" s="141" t="s">
        <v>131</v>
      </c>
      <c r="D190" s="122" t="s">
        <v>10</v>
      </c>
      <c r="E190" s="122" t="s">
        <v>11</v>
      </c>
      <c r="F190" s="108">
        <v>103.5</v>
      </c>
      <c r="G190" s="108">
        <f t="shared" si="14"/>
        <v>113.85000000000001</v>
      </c>
      <c r="I190" s="124"/>
      <c r="J190" s="124"/>
    </row>
    <row r="191" spans="2:10" x14ac:dyDescent="0.2">
      <c r="B191" s="387"/>
      <c r="C191" s="141" t="s">
        <v>132</v>
      </c>
      <c r="D191" s="122" t="s">
        <v>10</v>
      </c>
      <c r="E191" s="122" t="s">
        <v>11</v>
      </c>
      <c r="F191" s="108">
        <v>1035.01</v>
      </c>
      <c r="G191" s="108">
        <f t="shared" si="14"/>
        <v>1138.5110000000002</v>
      </c>
      <c r="I191" s="124"/>
      <c r="J191" s="124"/>
    </row>
    <row r="192" spans="2:10" x14ac:dyDescent="0.2">
      <c r="B192" s="387"/>
      <c r="C192" s="141" t="s">
        <v>133</v>
      </c>
      <c r="D192" s="122" t="s">
        <v>10</v>
      </c>
      <c r="E192" s="122" t="s">
        <v>11</v>
      </c>
      <c r="F192" s="108">
        <v>325.29000000000002</v>
      </c>
      <c r="G192" s="108">
        <f t="shared" si="14"/>
        <v>357.81900000000007</v>
      </c>
      <c r="I192" s="124"/>
      <c r="J192" s="124"/>
    </row>
    <row r="193" spans="2:10" x14ac:dyDescent="0.2">
      <c r="B193" s="387"/>
      <c r="C193" s="141" t="s">
        <v>134</v>
      </c>
      <c r="D193" s="122" t="s">
        <v>10</v>
      </c>
      <c r="E193" s="122" t="s">
        <v>11</v>
      </c>
      <c r="F193" s="108">
        <v>294.24</v>
      </c>
      <c r="G193" s="108">
        <f t="shared" si="14"/>
        <v>323.66400000000004</v>
      </c>
      <c r="I193" s="124"/>
      <c r="J193" s="124"/>
    </row>
    <row r="194" spans="2:10" x14ac:dyDescent="0.2">
      <c r="B194" s="387"/>
      <c r="C194" s="141" t="s">
        <v>135</v>
      </c>
      <c r="D194" s="122" t="s">
        <v>10</v>
      </c>
      <c r="E194" s="122" t="s">
        <v>11</v>
      </c>
      <c r="F194" s="108">
        <v>221.79</v>
      </c>
      <c r="G194" s="108">
        <f t="shared" si="14"/>
        <v>243.96900000000002</v>
      </c>
      <c r="I194" s="124"/>
      <c r="J194" s="124"/>
    </row>
    <row r="195" spans="2:10" x14ac:dyDescent="0.2">
      <c r="B195" s="387"/>
      <c r="C195" s="141" t="s">
        <v>136</v>
      </c>
      <c r="D195" s="122" t="s">
        <v>10</v>
      </c>
      <c r="E195" s="122" t="s">
        <v>11</v>
      </c>
      <c r="F195" s="108">
        <v>1301.1600000000001</v>
      </c>
      <c r="G195" s="108">
        <f t="shared" si="14"/>
        <v>1431.2760000000003</v>
      </c>
      <c r="I195" s="124"/>
      <c r="J195" s="124"/>
    </row>
    <row r="196" spans="2:10" x14ac:dyDescent="0.2">
      <c r="B196" s="387"/>
      <c r="C196" s="141" t="s">
        <v>137</v>
      </c>
      <c r="D196" s="122" t="s">
        <v>10</v>
      </c>
      <c r="E196" s="122" t="s">
        <v>11</v>
      </c>
      <c r="F196" s="108">
        <v>73.930000000000007</v>
      </c>
      <c r="G196" s="108">
        <f t="shared" si="14"/>
        <v>81.323000000000008</v>
      </c>
      <c r="I196" s="124"/>
      <c r="J196" s="124"/>
    </row>
    <row r="197" spans="2:10" x14ac:dyDescent="0.2">
      <c r="B197" s="387"/>
      <c r="C197" s="141" t="s">
        <v>138</v>
      </c>
      <c r="D197" s="122" t="s">
        <v>10</v>
      </c>
      <c r="E197" s="122" t="s">
        <v>11</v>
      </c>
      <c r="F197" s="108">
        <v>73.930000000000007</v>
      </c>
      <c r="G197" s="108">
        <f t="shared" si="14"/>
        <v>81.323000000000008</v>
      </c>
      <c r="I197" s="124"/>
      <c r="J197" s="124"/>
    </row>
    <row r="198" spans="2:10" x14ac:dyDescent="0.2">
      <c r="B198" s="387"/>
      <c r="C198" s="141" t="s">
        <v>139</v>
      </c>
      <c r="D198" s="122" t="s">
        <v>10</v>
      </c>
      <c r="E198" s="122" t="s">
        <v>11</v>
      </c>
      <c r="F198" s="108">
        <v>73.930000000000007</v>
      </c>
      <c r="G198" s="108">
        <f t="shared" si="14"/>
        <v>81.323000000000008</v>
      </c>
      <c r="I198" s="124"/>
      <c r="J198" s="124"/>
    </row>
    <row r="199" spans="2:10" x14ac:dyDescent="0.2">
      <c r="B199" s="387"/>
      <c r="C199" s="141" t="s">
        <v>140</v>
      </c>
      <c r="D199" s="122" t="s">
        <v>10</v>
      </c>
      <c r="E199" s="122" t="s">
        <v>11</v>
      </c>
      <c r="F199" s="108">
        <v>177.43</v>
      </c>
      <c r="G199" s="108">
        <f t="shared" si="14"/>
        <v>195.17300000000003</v>
      </c>
      <c r="I199" s="124"/>
      <c r="J199" s="124"/>
    </row>
    <row r="200" spans="2:10" x14ac:dyDescent="0.2">
      <c r="B200" s="387"/>
      <c r="C200" s="141" t="s">
        <v>141</v>
      </c>
      <c r="D200" s="122" t="s">
        <v>10</v>
      </c>
      <c r="E200" s="122" t="s">
        <v>11</v>
      </c>
      <c r="F200" s="108">
        <v>177.43</v>
      </c>
      <c r="G200" s="108">
        <f t="shared" si="14"/>
        <v>195.17300000000003</v>
      </c>
      <c r="I200" s="124"/>
      <c r="J200" s="124"/>
    </row>
    <row r="201" spans="2:10" x14ac:dyDescent="0.2">
      <c r="B201" s="387"/>
      <c r="C201" s="141" t="s">
        <v>142</v>
      </c>
      <c r="D201" s="122" t="s">
        <v>10</v>
      </c>
      <c r="E201" s="122" t="s">
        <v>11</v>
      </c>
      <c r="F201" s="108">
        <v>177.43</v>
      </c>
      <c r="G201" s="108">
        <f t="shared" si="14"/>
        <v>195.17300000000003</v>
      </c>
      <c r="I201" s="124"/>
      <c r="J201" s="124"/>
    </row>
    <row r="202" spans="2:10" x14ac:dyDescent="0.2">
      <c r="B202" s="387"/>
      <c r="C202" s="141" t="s">
        <v>143</v>
      </c>
      <c r="D202" s="122" t="s">
        <v>10</v>
      </c>
      <c r="E202" s="122" t="s">
        <v>11</v>
      </c>
      <c r="F202" s="108">
        <v>369.65</v>
      </c>
      <c r="G202" s="108">
        <f t="shared" si="14"/>
        <v>406.61500000000001</v>
      </c>
      <c r="I202" s="124"/>
      <c r="J202" s="124"/>
    </row>
    <row r="203" spans="2:10" x14ac:dyDescent="0.2">
      <c r="B203" s="387"/>
      <c r="C203" s="141" t="s">
        <v>144</v>
      </c>
      <c r="D203" s="122" t="s">
        <v>10</v>
      </c>
      <c r="E203" s="122" t="s">
        <v>11</v>
      </c>
      <c r="F203" s="108">
        <v>369.65</v>
      </c>
      <c r="G203" s="108">
        <f t="shared" si="14"/>
        <v>406.61500000000001</v>
      </c>
      <c r="I203" s="124"/>
      <c r="J203" s="124"/>
    </row>
    <row r="204" spans="2:10" x14ac:dyDescent="0.2">
      <c r="B204" s="387"/>
      <c r="C204" s="141" t="s">
        <v>145</v>
      </c>
      <c r="D204" s="122" t="s">
        <v>10</v>
      </c>
      <c r="E204" s="122" t="s">
        <v>11</v>
      </c>
      <c r="F204" s="108">
        <v>369.65</v>
      </c>
      <c r="G204" s="108">
        <f t="shared" si="14"/>
        <v>406.61500000000001</v>
      </c>
      <c r="I204" s="124"/>
      <c r="J204" s="124"/>
    </row>
    <row r="205" spans="2:10" x14ac:dyDescent="0.2">
      <c r="B205" s="387"/>
      <c r="C205" s="142"/>
      <c r="D205" s="133"/>
      <c r="E205" s="133"/>
      <c r="F205" s="135"/>
      <c r="G205" s="135"/>
      <c r="I205" s="124"/>
      <c r="J205" s="124"/>
    </row>
    <row r="206" spans="2:10" x14ac:dyDescent="0.2">
      <c r="B206" s="387"/>
      <c r="C206" s="141" t="s">
        <v>146</v>
      </c>
      <c r="D206" s="122" t="s">
        <v>23</v>
      </c>
      <c r="E206" s="132" t="s">
        <v>24</v>
      </c>
      <c r="F206" s="108">
        <v>147.86000000000001</v>
      </c>
      <c r="G206" s="108">
        <f t="shared" ref="G206:G235" si="15">+F206*1.1</f>
        <v>162.64600000000002</v>
      </c>
      <c r="I206" s="124"/>
      <c r="J206" s="124"/>
    </row>
    <row r="207" spans="2:10" x14ac:dyDescent="0.2">
      <c r="B207" s="387"/>
      <c r="C207" s="141" t="s">
        <v>147</v>
      </c>
      <c r="D207" s="122" t="s">
        <v>23</v>
      </c>
      <c r="E207" s="132" t="s">
        <v>24</v>
      </c>
      <c r="F207" s="108">
        <v>147.86000000000001</v>
      </c>
      <c r="G207" s="108">
        <f t="shared" si="15"/>
        <v>162.64600000000002</v>
      </c>
      <c r="I207" s="124"/>
      <c r="J207" s="124"/>
    </row>
    <row r="208" spans="2:10" x14ac:dyDescent="0.2">
      <c r="B208" s="387"/>
      <c r="C208" s="143" t="s">
        <v>148</v>
      </c>
      <c r="D208" s="122" t="s">
        <v>23</v>
      </c>
      <c r="E208" s="132" t="s">
        <v>24</v>
      </c>
      <c r="F208" s="108">
        <v>147.86000000000001</v>
      </c>
      <c r="G208" s="108">
        <f t="shared" si="15"/>
        <v>162.64600000000002</v>
      </c>
      <c r="I208" s="124"/>
      <c r="J208" s="124"/>
    </row>
    <row r="209" spans="2:10" x14ac:dyDescent="0.2">
      <c r="B209" s="387"/>
      <c r="C209" s="143" t="s">
        <v>149</v>
      </c>
      <c r="D209" s="122" t="s">
        <v>23</v>
      </c>
      <c r="E209" s="132" t="s">
        <v>24</v>
      </c>
      <c r="F209" s="108">
        <v>147.86000000000001</v>
      </c>
      <c r="G209" s="108">
        <f t="shared" si="15"/>
        <v>162.64600000000002</v>
      </c>
      <c r="I209" s="124"/>
      <c r="J209" s="124"/>
    </row>
    <row r="210" spans="2:10" x14ac:dyDescent="0.2">
      <c r="B210" s="387"/>
      <c r="C210" s="141" t="s">
        <v>150</v>
      </c>
      <c r="D210" s="122" t="s">
        <v>10</v>
      </c>
      <c r="E210" s="122" t="s">
        <v>11</v>
      </c>
      <c r="F210" s="108">
        <v>88.72</v>
      </c>
      <c r="G210" s="108">
        <f t="shared" si="15"/>
        <v>97.592000000000013</v>
      </c>
      <c r="I210" s="124"/>
      <c r="J210" s="124"/>
    </row>
    <row r="211" spans="2:10" x14ac:dyDescent="0.2">
      <c r="B211" s="387"/>
      <c r="C211" s="141" t="s">
        <v>151</v>
      </c>
      <c r="D211" s="122" t="s">
        <v>10</v>
      </c>
      <c r="E211" s="122" t="s">
        <v>11</v>
      </c>
      <c r="F211" s="108">
        <v>177.43</v>
      </c>
      <c r="G211" s="108">
        <f t="shared" si="15"/>
        <v>195.17300000000003</v>
      </c>
      <c r="I211" s="124"/>
      <c r="J211" s="124"/>
    </row>
    <row r="212" spans="2:10" x14ac:dyDescent="0.2">
      <c r="B212" s="387"/>
      <c r="C212" s="141" t="s">
        <v>152</v>
      </c>
      <c r="D212" s="122" t="s">
        <v>10</v>
      </c>
      <c r="E212" s="122" t="s">
        <v>11</v>
      </c>
      <c r="F212" s="108">
        <v>325.29000000000002</v>
      </c>
      <c r="G212" s="108">
        <f t="shared" si="15"/>
        <v>357.81900000000007</v>
      </c>
      <c r="I212" s="124"/>
      <c r="J212" s="124"/>
    </row>
    <row r="213" spans="2:10" x14ac:dyDescent="0.2">
      <c r="B213" s="387"/>
      <c r="C213" s="141" t="s">
        <v>153</v>
      </c>
      <c r="D213" s="122" t="s">
        <v>10</v>
      </c>
      <c r="E213" s="122" t="s">
        <v>11</v>
      </c>
      <c r="F213" s="108">
        <v>73.930000000000007</v>
      </c>
      <c r="G213" s="108">
        <f t="shared" si="15"/>
        <v>81.323000000000008</v>
      </c>
      <c r="I213" s="124"/>
      <c r="J213" s="124"/>
    </row>
    <row r="214" spans="2:10" x14ac:dyDescent="0.2">
      <c r="B214" s="387"/>
      <c r="C214" s="141" t="s">
        <v>154</v>
      </c>
      <c r="D214" s="122" t="s">
        <v>10</v>
      </c>
      <c r="E214" s="122" t="s">
        <v>11</v>
      </c>
      <c r="F214" s="108">
        <v>147.86000000000001</v>
      </c>
      <c r="G214" s="108">
        <f t="shared" si="15"/>
        <v>162.64600000000002</v>
      </c>
      <c r="I214" s="124"/>
      <c r="J214" s="124"/>
    </row>
    <row r="215" spans="2:10" x14ac:dyDescent="0.2">
      <c r="B215" s="387"/>
      <c r="C215" s="141" t="s">
        <v>155</v>
      </c>
      <c r="D215" s="122" t="s">
        <v>10</v>
      </c>
      <c r="E215" s="122" t="s">
        <v>11</v>
      </c>
      <c r="F215" s="108">
        <v>294.24</v>
      </c>
      <c r="G215" s="108">
        <f t="shared" si="15"/>
        <v>323.66400000000004</v>
      </c>
      <c r="I215" s="124"/>
      <c r="J215" s="124"/>
    </row>
    <row r="216" spans="2:10" x14ac:dyDescent="0.2">
      <c r="B216" s="387"/>
      <c r="C216" s="141" t="s">
        <v>156</v>
      </c>
      <c r="D216" s="122" t="s">
        <v>10</v>
      </c>
      <c r="E216" s="122" t="s">
        <v>11</v>
      </c>
      <c r="F216" s="108">
        <v>59.14</v>
      </c>
      <c r="G216" s="108">
        <f t="shared" si="15"/>
        <v>65.054000000000002</v>
      </c>
      <c r="I216" s="124"/>
      <c r="J216" s="124"/>
    </row>
    <row r="217" spans="2:10" x14ac:dyDescent="0.2">
      <c r="B217" s="387"/>
      <c r="C217" s="141" t="s">
        <v>157</v>
      </c>
      <c r="D217" s="122" t="s">
        <v>10</v>
      </c>
      <c r="E217" s="122" t="s">
        <v>11</v>
      </c>
      <c r="F217" s="108">
        <v>103.5</v>
      </c>
      <c r="G217" s="108">
        <f t="shared" si="15"/>
        <v>113.85000000000001</v>
      </c>
      <c r="I217" s="124"/>
      <c r="J217" s="124"/>
    </row>
    <row r="218" spans="2:10" x14ac:dyDescent="0.2">
      <c r="B218" s="387"/>
      <c r="C218" s="141" t="s">
        <v>158</v>
      </c>
      <c r="D218" s="122" t="s">
        <v>10</v>
      </c>
      <c r="E218" s="122" t="s">
        <v>11</v>
      </c>
      <c r="F218" s="108">
        <v>221.79</v>
      </c>
      <c r="G218" s="108">
        <f t="shared" si="15"/>
        <v>243.96900000000002</v>
      </c>
      <c r="I218" s="124"/>
      <c r="J218" s="124"/>
    </row>
    <row r="219" spans="2:10" x14ac:dyDescent="0.2">
      <c r="B219" s="387"/>
      <c r="C219" s="143" t="s">
        <v>159</v>
      </c>
      <c r="D219" s="122" t="s">
        <v>10</v>
      </c>
      <c r="E219" s="122" t="s">
        <v>11</v>
      </c>
      <c r="F219" s="108">
        <v>502.72</v>
      </c>
      <c r="G219" s="108">
        <f t="shared" si="15"/>
        <v>552.99200000000008</v>
      </c>
      <c r="I219" s="124"/>
      <c r="J219" s="124"/>
    </row>
    <row r="220" spans="2:10" x14ac:dyDescent="0.2">
      <c r="B220" s="387"/>
      <c r="C220" s="143" t="s">
        <v>160</v>
      </c>
      <c r="D220" s="122" t="s">
        <v>10</v>
      </c>
      <c r="E220" s="122" t="s">
        <v>11</v>
      </c>
      <c r="F220" s="108">
        <v>1035.01</v>
      </c>
      <c r="G220" s="108">
        <f t="shared" si="15"/>
        <v>1138.5110000000002</v>
      </c>
      <c r="I220" s="124"/>
      <c r="J220" s="124"/>
    </row>
    <row r="221" spans="2:10" x14ac:dyDescent="0.2">
      <c r="B221" s="387"/>
      <c r="C221" s="143" t="s">
        <v>161</v>
      </c>
      <c r="D221" s="122" t="s">
        <v>10</v>
      </c>
      <c r="E221" s="122" t="s">
        <v>11</v>
      </c>
      <c r="F221" s="108">
        <v>1256.81</v>
      </c>
      <c r="G221" s="108">
        <f t="shared" si="15"/>
        <v>1382.491</v>
      </c>
      <c r="I221" s="124"/>
      <c r="J221" s="124"/>
    </row>
    <row r="222" spans="2:10" x14ac:dyDescent="0.2">
      <c r="B222" s="387"/>
      <c r="C222" s="143" t="s">
        <v>162</v>
      </c>
      <c r="D222" s="122" t="s">
        <v>23</v>
      </c>
      <c r="E222" s="132" t="s">
        <v>24</v>
      </c>
      <c r="F222" s="108">
        <v>147.86000000000001</v>
      </c>
      <c r="G222" s="108">
        <f t="shared" si="15"/>
        <v>162.64600000000002</v>
      </c>
      <c r="I222" s="124"/>
      <c r="J222" s="124"/>
    </row>
    <row r="223" spans="2:10" x14ac:dyDescent="0.2">
      <c r="B223" s="387"/>
      <c r="C223" s="143" t="s">
        <v>163</v>
      </c>
      <c r="D223" s="122" t="s">
        <v>23</v>
      </c>
      <c r="E223" s="132" t="s">
        <v>24</v>
      </c>
      <c r="F223" s="108">
        <v>147.86000000000001</v>
      </c>
      <c r="G223" s="108">
        <f t="shared" si="15"/>
        <v>162.64600000000002</v>
      </c>
      <c r="I223" s="124"/>
      <c r="J223" s="124"/>
    </row>
    <row r="224" spans="2:10" x14ac:dyDescent="0.2">
      <c r="B224" s="387"/>
      <c r="C224" s="143" t="s">
        <v>164</v>
      </c>
      <c r="D224" s="122" t="s">
        <v>10</v>
      </c>
      <c r="E224" s="122" t="s">
        <v>11</v>
      </c>
      <c r="F224" s="108">
        <v>88.72</v>
      </c>
      <c r="G224" s="108">
        <f t="shared" si="15"/>
        <v>97.592000000000013</v>
      </c>
      <c r="I224" s="124"/>
      <c r="J224" s="124"/>
    </row>
    <row r="225" spans="2:10" x14ac:dyDescent="0.2">
      <c r="B225" s="387"/>
      <c r="C225" s="143" t="s">
        <v>165</v>
      </c>
      <c r="D225" s="122" t="s">
        <v>10</v>
      </c>
      <c r="E225" s="122" t="s">
        <v>11</v>
      </c>
      <c r="F225" s="108">
        <v>170.04</v>
      </c>
      <c r="G225" s="108">
        <f t="shared" si="15"/>
        <v>187.04400000000001</v>
      </c>
      <c r="I225" s="124"/>
      <c r="J225" s="124"/>
    </row>
    <row r="226" spans="2:10" x14ac:dyDescent="0.2">
      <c r="B226" s="387"/>
      <c r="C226" s="143" t="s">
        <v>166</v>
      </c>
      <c r="D226" s="122" t="s">
        <v>10</v>
      </c>
      <c r="E226" s="122" t="s">
        <v>11</v>
      </c>
      <c r="F226" s="108">
        <v>325.29000000000002</v>
      </c>
      <c r="G226" s="108">
        <f t="shared" si="15"/>
        <v>357.81900000000007</v>
      </c>
      <c r="I226" s="124"/>
      <c r="J226" s="124"/>
    </row>
    <row r="227" spans="2:10" x14ac:dyDescent="0.2">
      <c r="B227" s="387"/>
      <c r="C227" s="143" t="s">
        <v>167</v>
      </c>
      <c r="D227" s="122" t="s">
        <v>10</v>
      </c>
      <c r="E227" s="122" t="s">
        <v>11</v>
      </c>
      <c r="F227" s="108">
        <v>73.930000000000007</v>
      </c>
      <c r="G227" s="108">
        <f t="shared" si="15"/>
        <v>81.323000000000008</v>
      </c>
      <c r="I227" s="124"/>
      <c r="J227" s="124"/>
    </row>
    <row r="228" spans="2:10" x14ac:dyDescent="0.2">
      <c r="B228" s="387"/>
      <c r="C228" s="143" t="s">
        <v>168</v>
      </c>
      <c r="D228" s="122" t="s">
        <v>10</v>
      </c>
      <c r="E228" s="122" t="s">
        <v>11</v>
      </c>
      <c r="F228" s="108">
        <v>147.86000000000001</v>
      </c>
      <c r="G228" s="108">
        <f t="shared" si="15"/>
        <v>162.64600000000002</v>
      </c>
      <c r="I228" s="124"/>
      <c r="J228" s="124"/>
    </row>
    <row r="229" spans="2:10" x14ac:dyDescent="0.2">
      <c r="B229" s="387"/>
      <c r="C229" s="143" t="s">
        <v>169</v>
      </c>
      <c r="D229" s="122" t="s">
        <v>10</v>
      </c>
      <c r="E229" s="122" t="s">
        <v>11</v>
      </c>
      <c r="F229" s="108">
        <v>294.24</v>
      </c>
      <c r="G229" s="108">
        <f t="shared" si="15"/>
        <v>323.66400000000004</v>
      </c>
      <c r="I229" s="124"/>
      <c r="J229" s="124"/>
    </row>
    <row r="230" spans="2:10" x14ac:dyDescent="0.2">
      <c r="B230" s="387"/>
      <c r="C230" s="143" t="s">
        <v>170</v>
      </c>
      <c r="D230" s="122" t="s">
        <v>10</v>
      </c>
      <c r="E230" s="122" t="s">
        <v>11</v>
      </c>
      <c r="F230" s="108">
        <v>59.14</v>
      </c>
      <c r="G230" s="108">
        <f t="shared" si="15"/>
        <v>65.054000000000002</v>
      </c>
      <c r="I230" s="124"/>
      <c r="J230" s="124"/>
    </row>
    <row r="231" spans="2:10" x14ac:dyDescent="0.2">
      <c r="B231" s="387"/>
      <c r="C231" s="143" t="s">
        <v>171</v>
      </c>
      <c r="D231" s="122" t="s">
        <v>10</v>
      </c>
      <c r="E231" s="122" t="s">
        <v>11</v>
      </c>
      <c r="F231" s="108">
        <v>103.5</v>
      </c>
      <c r="G231" s="108">
        <f t="shared" si="15"/>
        <v>113.85000000000001</v>
      </c>
      <c r="I231" s="124"/>
      <c r="J231" s="124"/>
    </row>
    <row r="232" spans="2:10" x14ac:dyDescent="0.2">
      <c r="B232" s="387"/>
      <c r="C232" s="143" t="s">
        <v>172</v>
      </c>
      <c r="D232" s="122" t="s">
        <v>10</v>
      </c>
      <c r="E232" s="122" t="s">
        <v>11</v>
      </c>
      <c r="F232" s="108">
        <v>221.79</v>
      </c>
      <c r="G232" s="108">
        <f t="shared" si="15"/>
        <v>243.96900000000002</v>
      </c>
      <c r="I232" s="124"/>
      <c r="J232" s="124"/>
    </row>
    <row r="233" spans="2:10" x14ac:dyDescent="0.2">
      <c r="B233" s="387"/>
      <c r="C233" s="143" t="s">
        <v>173</v>
      </c>
      <c r="D233" s="122" t="s">
        <v>10</v>
      </c>
      <c r="E233" s="122" t="s">
        <v>11</v>
      </c>
      <c r="F233" s="108">
        <v>517.51</v>
      </c>
      <c r="G233" s="108">
        <f t="shared" si="15"/>
        <v>569.26100000000008</v>
      </c>
      <c r="I233" s="124"/>
      <c r="J233" s="124"/>
    </row>
    <row r="234" spans="2:10" x14ac:dyDescent="0.2">
      <c r="B234" s="387"/>
      <c r="C234" s="143" t="s">
        <v>174</v>
      </c>
      <c r="D234" s="122" t="s">
        <v>10</v>
      </c>
      <c r="E234" s="122" t="s">
        <v>11</v>
      </c>
      <c r="F234" s="108">
        <v>1035.01</v>
      </c>
      <c r="G234" s="108">
        <f t="shared" si="15"/>
        <v>1138.5110000000002</v>
      </c>
      <c r="I234" s="124"/>
      <c r="J234" s="124"/>
    </row>
    <row r="235" spans="2:10" x14ac:dyDescent="0.2">
      <c r="B235" s="387"/>
      <c r="C235" s="143" t="s">
        <v>175</v>
      </c>
      <c r="D235" s="122" t="s">
        <v>10</v>
      </c>
      <c r="E235" s="122" t="s">
        <v>11</v>
      </c>
      <c r="F235" s="108">
        <v>1301.1600000000001</v>
      </c>
      <c r="G235" s="108">
        <f t="shared" si="15"/>
        <v>1431.2760000000003</v>
      </c>
      <c r="I235" s="124"/>
      <c r="J235" s="124"/>
    </row>
    <row r="236" spans="2:10" x14ac:dyDescent="0.2">
      <c r="B236" s="387"/>
      <c r="C236" s="142"/>
      <c r="D236" s="133"/>
      <c r="E236" s="133"/>
      <c r="F236" s="135"/>
      <c r="G236" s="135"/>
      <c r="I236" s="124"/>
      <c r="J236" s="124"/>
    </row>
    <row r="237" spans="2:10" x14ac:dyDescent="0.2">
      <c r="B237" s="387"/>
      <c r="C237" s="141" t="s">
        <v>176</v>
      </c>
      <c r="D237" s="122" t="s">
        <v>23</v>
      </c>
      <c r="E237" s="132" t="s">
        <v>24</v>
      </c>
      <c r="F237" s="108">
        <v>147.86000000000001</v>
      </c>
      <c r="G237" s="108">
        <f t="shared" ref="G237:G240" si="16">+F237*1.1</f>
        <v>162.64600000000002</v>
      </c>
      <c r="I237" s="124"/>
      <c r="J237" s="124"/>
    </row>
    <row r="238" spans="2:10" x14ac:dyDescent="0.2">
      <c r="B238" s="387"/>
      <c r="C238" s="141" t="s">
        <v>177</v>
      </c>
      <c r="D238" s="122" t="s">
        <v>23</v>
      </c>
      <c r="E238" s="132" t="s">
        <v>24</v>
      </c>
      <c r="F238" s="108">
        <v>147.86000000000001</v>
      </c>
      <c r="G238" s="108">
        <f t="shared" si="16"/>
        <v>162.64600000000002</v>
      </c>
      <c r="I238" s="124"/>
      <c r="J238" s="124"/>
    </row>
    <row r="239" spans="2:10" x14ac:dyDescent="0.2">
      <c r="B239" s="387"/>
      <c r="C239" s="141" t="s">
        <v>178</v>
      </c>
      <c r="D239" s="122" t="s">
        <v>23</v>
      </c>
      <c r="E239" s="132" t="s">
        <v>24</v>
      </c>
      <c r="F239" s="108">
        <v>147.86000000000001</v>
      </c>
      <c r="G239" s="108">
        <f t="shared" si="16"/>
        <v>162.64600000000002</v>
      </c>
      <c r="I239" s="124"/>
      <c r="J239" s="124"/>
    </row>
    <row r="240" spans="2:10" x14ac:dyDescent="0.2">
      <c r="B240" s="387"/>
      <c r="C240" s="141" t="s">
        <v>179</v>
      </c>
      <c r="D240" s="122" t="s">
        <v>23</v>
      </c>
      <c r="E240" s="132" t="s">
        <v>24</v>
      </c>
      <c r="F240" s="108">
        <v>147.86000000000001</v>
      </c>
      <c r="G240" s="108">
        <f t="shared" si="16"/>
        <v>162.64600000000002</v>
      </c>
      <c r="I240" s="124"/>
      <c r="J240" s="124"/>
    </row>
    <row r="241" spans="2:10" x14ac:dyDescent="0.2">
      <c r="B241" s="388"/>
      <c r="C241" s="136"/>
      <c r="D241" s="133"/>
      <c r="E241" s="133"/>
      <c r="F241" s="135"/>
      <c r="G241" s="135"/>
      <c r="I241" s="124"/>
      <c r="J241" s="124"/>
    </row>
    <row r="242" spans="2:10" x14ac:dyDescent="0.2">
      <c r="B242" s="27"/>
      <c r="D242" s="128"/>
      <c r="E242" s="128"/>
      <c r="G242" s="117"/>
      <c r="I242" s="124"/>
      <c r="J242" s="124"/>
    </row>
    <row r="243" spans="2:10" s="128" customFormat="1" x14ac:dyDescent="0.2">
      <c r="B243" s="27"/>
      <c r="C243" s="116"/>
      <c r="F243" s="117"/>
      <c r="G243" s="117"/>
      <c r="I243" s="124"/>
      <c r="J243" s="124"/>
    </row>
    <row r="244" spans="2:10" s="128" customFormat="1" x14ac:dyDescent="0.2">
      <c r="B244" s="89" t="s">
        <v>2</v>
      </c>
      <c r="C244" s="7" t="s">
        <v>0</v>
      </c>
      <c r="D244" s="19" t="s">
        <v>1</v>
      </c>
      <c r="E244" s="19" t="s">
        <v>2</v>
      </c>
      <c r="F244" s="9" t="s">
        <v>299</v>
      </c>
      <c r="G244" s="9" t="s">
        <v>300</v>
      </c>
      <c r="I244" s="124"/>
      <c r="J244" s="124"/>
    </row>
    <row r="245" spans="2:10" s="128" customFormat="1" x14ac:dyDescent="0.2">
      <c r="B245" s="386" t="s">
        <v>180</v>
      </c>
      <c r="C245" s="121" t="s">
        <v>8</v>
      </c>
      <c r="D245" s="130"/>
      <c r="E245" s="130"/>
      <c r="F245" s="108">
        <v>49.29</v>
      </c>
      <c r="G245" s="108">
        <f t="shared" ref="G245:G247" si="17">+F245*1.1</f>
        <v>54.219000000000001</v>
      </c>
      <c r="I245" s="124"/>
      <c r="J245" s="124"/>
    </row>
    <row r="246" spans="2:10" s="128" customFormat="1" x14ac:dyDescent="0.2">
      <c r="B246" s="387"/>
      <c r="C246" s="125" t="s">
        <v>181</v>
      </c>
      <c r="D246" s="122"/>
      <c r="E246" s="122"/>
      <c r="F246" s="108">
        <v>73.94</v>
      </c>
      <c r="G246" s="108">
        <f t="shared" si="17"/>
        <v>81.334000000000003</v>
      </c>
      <c r="I246" s="124"/>
      <c r="J246" s="124"/>
    </row>
    <row r="247" spans="2:10" s="128" customFormat="1" x14ac:dyDescent="0.2">
      <c r="B247" s="387"/>
      <c r="C247" s="125" t="s">
        <v>182</v>
      </c>
      <c r="D247" s="122"/>
      <c r="E247" s="122"/>
      <c r="F247" s="108">
        <v>2461.88</v>
      </c>
      <c r="G247" s="108">
        <f t="shared" si="17"/>
        <v>2708.0680000000002</v>
      </c>
      <c r="I247" s="124"/>
      <c r="J247" s="124"/>
    </row>
    <row r="248" spans="2:10" s="128" customFormat="1" x14ac:dyDescent="0.2">
      <c r="B248" s="387"/>
      <c r="C248" s="125"/>
      <c r="D248" s="144"/>
      <c r="E248" s="144"/>
      <c r="F248" s="145"/>
      <c r="G248" s="145"/>
      <c r="I248" s="124"/>
      <c r="J248" s="124"/>
    </row>
    <row r="249" spans="2:10" s="128" customFormat="1" x14ac:dyDescent="0.2">
      <c r="B249" s="387"/>
      <c r="C249" s="125"/>
      <c r="D249" s="144"/>
      <c r="E249" s="144"/>
      <c r="F249" s="145"/>
      <c r="G249" s="145"/>
      <c r="I249" s="124"/>
      <c r="J249" s="124"/>
    </row>
    <row r="250" spans="2:10" s="128" customFormat="1" x14ac:dyDescent="0.2">
      <c r="B250" s="388"/>
      <c r="C250" s="126"/>
      <c r="D250" s="133"/>
      <c r="E250" s="133"/>
      <c r="F250" s="135"/>
      <c r="G250" s="135"/>
      <c r="I250" s="124"/>
      <c r="J250" s="124"/>
    </row>
    <row r="251" spans="2:10" s="128" customFormat="1" x14ac:dyDescent="0.2">
      <c r="B251" s="129"/>
      <c r="C251" s="116"/>
      <c r="F251" s="117"/>
      <c r="G251" s="117"/>
      <c r="I251" s="124"/>
      <c r="J251" s="124"/>
    </row>
    <row r="252" spans="2:10" s="128" customFormat="1" x14ac:dyDescent="0.2">
      <c r="B252" s="129"/>
      <c r="C252" s="116"/>
      <c r="F252" s="117"/>
      <c r="G252" s="117"/>
      <c r="I252" s="124"/>
      <c r="J252" s="124"/>
    </row>
    <row r="253" spans="2:10" s="128" customFormat="1" x14ac:dyDescent="0.2">
      <c r="B253" s="89" t="s">
        <v>2</v>
      </c>
      <c r="C253" s="7" t="s">
        <v>0</v>
      </c>
      <c r="D253" s="19" t="s">
        <v>1</v>
      </c>
      <c r="E253" s="19" t="s">
        <v>2</v>
      </c>
      <c r="F253" s="9" t="s">
        <v>299</v>
      </c>
      <c r="G253" s="9" t="s">
        <v>300</v>
      </c>
      <c r="I253" s="124"/>
      <c r="J253" s="124"/>
    </row>
    <row r="254" spans="2:10" s="128" customFormat="1" ht="38.25" x14ac:dyDescent="0.2">
      <c r="B254" s="107" t="s">
        <v>183</v>
      </c>
      <c r="C254" s="146" t="s">
        <v>183</v>
      </c>
      <c r="D254" s="147" t="s">
        <v>23</v>
      </c>
      <c r="E254" s="147" t="s">
        <v>24</v>
      </c>
      <c r="F254" s="148">
        <v>147.86000000000001</v>
      </c>
      <c r="G254" s="148">
        <f>+F254*1.1</f>
        <v>162.64600000000002</v>
      </c>
      <c r="I254" s="124"/>
      <c r="J254" s="124"/>
    </row>
    <row r="255" spans="2:10" s="128" customFormat="1" x14ac:dyDescent="0.2">
      <c r="B255" s="129"/>
      <c r="C255" s="116"/>
      <c r="F255" s="117"/>
      <c r="G255" s="117"/>
      <c r="I255" s="124"/>
      <c r="J255" s="124"/>
    </row>
    <row r="256" spans="2:10" s="128" customFormat="1" x14ac:dyDescent="0.2">
      <c r="B256" s="129"/>
      <c r="C256" s="116"/>
      <c r="F256" s="117"/>
      <c r="G256" s="117"/>
      <c r="I256" s="124"/>
      <c r="J256" s="124"/>
    </row>
    <row r="257" spans="2:10" s="128" customFormat="1" x14ac:dyDescent="0.2">
      <c r="B257" s="89" t="s">
        <v>2</v>
      </c>
      <c r="C257" s="7" t="s">
        <v>0</v>
      </c>
      <c r="D257" s="19" t="s">
        <v>1</v>
      </c>
      <c r="E257" s="19" t="s">
        <v>2</v>
      </c>
      <c r="F257" s="9" t="s">
        <v>299</v>
      </c>
      <c r="G257" s="9" t="s">
        <v>300</v>
      </c>
      <c r="I257" s="124"/>
      <c r="J257" s="124"/>
    </row>
    <row r="258" spans="2:10" s="128" customFormat="1" x14ac:dyDescent="0.2">
      <c r="B258" s="386" t="s">
        <v>184</v>
      </c>
      <c r="C258" s="121" t="s">
        <v>185</v>
      </c>
      <c r="D258" s="149" t="s">
        <v>186</v>
      </c>
      <c r="E258" s="149" t="s">
        <v>11</v>
      </c>
      <c r="F258" s="108">
        <v>51.75</v>
      </c>
      <c r="G258" s="108">
        <f t="shared" ref="G258:G260" si="18">+F258*1.1</f>
        <v>56.925000000000004</v>
      </c>
      <c r="I258" s="124"/>
      <c r="J258" s="124"/>
    </row>
    <row r="259" spans="2:10" s="128" customFormat="1" x14ac:dyDescent="0.2">
      <c r="B259" s="387"/>
      <c r="C259" s="125" t="s">
        <v>187</v>
      </c>
      <c r="D259" s="149" t="s">
        <v>186</v>
      </c>
      <c r="E259" s="149" t="s">
        <v>11</v>
      </c>
      <c r="F259" s="108">
        <v>88.72</v>
      </c>
      <c r="G259" s="108">
        <f t="shared" si="18"/>
        <v>97.592000000000013</v>
      </c>
      <c r="I259" s="124"/>
      <c r="J259" s="124"/>
    </row>
    <row r="260" spans="2:10" s="128" customFormat="1" x14ac:dyDescent="0.2">
      <c r="B260" s="387"/>
      <c r="C260" s="125" t="s">
        <v>188</v>
      </c>
      <c r="D260" s="149" t="s">
        <v>186</v>
      </c>
      <c r="E260" s="149" t="s">
        <v>11</v>
      </c>
      <c r="F260" s="108">
        <v>295.72000000000003</v>
      </c>
      <c r="G260" s="108">
        <f t="shared" si="18"/>
        <v>325.29200000000003</v>
      </c>
      <c r="I260" s="124"/>
      <c r="J260" s="124"/>
    </row>
    <row r="261" spans="2:10" s="128" customFormat="1" x14ac:dyDescent="0.2">
      <c r="B261" s="388"/>
      <c r="C261" s="126"/>
      <c r="D261" s="133"/>
      <c r="E261" s="133"/>
      <c r="F261" s="135"/>
      <c r="G261" s="135"/>
      <c r="I261" s="124"/>
      <c r="J261" s="124"/>
    </row>
    <row r="262" spans="2:10" s="128" customFormat="1" x14ac:dyDescent="0.2">
      <c r="B262" s="129"/>
      <c r="C262" s="116"/>
      <c r="F262" s="117"/>
      <c r="G262" s="117"/>
      <c r="I262" s="124"/>
      <c r="J262" s="124"/>
    </row>
    <row r="263" spans="2:10" s="128" customFormat="1" x14ac:dyDescent="0.2">
      <c r="B263" s="129"/>
      <c r="C263" s="116"/>
      <c r="F263" s="117"/>
      <c r="G263" s="117"/>
      <c r="I263" s="124"/>
      <c r="J263" s="124"/>
    </row>
    <row r="264" spans="2:10" s="128" customFormat="1" x14ac:dyDescent="0.2">
      <c r="B264" s="89" t="s">
        <v>2</v>
      </c>
      <c r="C264" s="7" t="s">
        <v>0</v>
      </c>
      <c r="D264" s="19" t="s">
        <v>1</v>
      </c>
      <c r="E264" s="19" t="s">
        <v>2</v>
      </c>
      <c r="F264" s="9" t="s">
        <v>299</v>
      </c>
      <c r="G264" s="9" t="s">
        <v>300</v>
      </c>
      <c r="I264" s="124"/>
      <c r="J264" s="124"/>
    </row>
    <row r="265" spans="2:10" s="128" customFormat="1" x14ac:dyDescent="0.2">
      <c r="B265" s="386" t="s">
        <v>189</v>
      </c>
      <c r="C265" s="140" t="s">
        <v>190</v>
      </c>
      <c r="D265" s="150" t="s">
        <v>10</v>
      </c>
      <c r="E265" s="150" t="s">
        <v>11</v>
      </c>
      <c r="F265" s="151">
        <v>148.12</v>
      </c>
      <c r="G265" s="108">
        <f t="shared" ref="G265:G272" si="19">+F265*1.1</f>
        <v>162.93200000000002</v>
      </c>
      <c r="I265" s="124"/>
      <c r="J265" s="124"/>
    </row>
    <row r="266" spans="2:10" s="128" customFormat="1" x14ac:dyDescent="0.2">
      <c r="B266" s="387"/>
      <c r="C266" s="140" t="s">
        <v>191</v>
      </c>
      <c r="D266" s="149" t="s">
        <v>10</v>
      </c>
      <c r="E266" s="149" t="s">
        <v>11</v>
      </c>
      <c r="F266" s="108">
        <v>306.20999999999998</v>
      </c>
      <c r="G266" s="108">
        <f t="shared" si="19"/>
        <v>336.83100000000002</v>
      </c>
      <c r="I266" s="124"/>
      <c r="J266" s="124"/>
    </row>
    <row r="267" spans="2:10" s="128" customFormat="1" x14ac:dyDescent="0.2">
      <c r="B267" s="387"/>
      <c r="C267" s="140" t="s">
        <v>192</v>
      </c>
      <c r="D267" s="149" t="s">
        <v>10</v>
      </c>
      <c r="E267" s="149" t="s">
        <v>11</v>
      </c>
      <c r="F267" s="108">
        <v>296.24</v>
      </c>
      <c r="G267" s="108">
        <f t="shared" si="19"/>
        <v>325.86400000000003</v>
      </c>
      <c r="I267" s="124"/>
      <c r="J267" s="124"/>
    </row>
    <row r="268" spans="2:10" s="128" customFormat="1" x14ac:dyDescent="0.2">
      <c r="B268" s="387"/>
      <c r="C268" s="140" t="s">
        <v>193</v>
      </c>
      <c r="D268" s="149" t="s">
        <v>10</v>
      </c>
      <c r="E268" s="149" t="s">
        <v>11</v>
      </c>
      <c r="F268" s="108">
        <v>612.41999999999996</v>
      </c>
      <c r="G268" s="108">
        <f t="shared" si="19"/>
        <v>673.66200000000003</v>
      </c>
      <c r="I268" s="124"/>
      <c r="J268" s="124"/>
    </row>
    <row r="269" spans="2:10" s="128" customFormat="1" x14ac:dyDescent="0.2">
      <c r="B269" s="387"/>
      <c r="C269" s="140" t="s">
        <v>194</v>
      </c>
      <c r="D269" s="149" t="s">
        <v>10</v>
      </c>
      <c r="E269" s="149" t="s">
        <v>11</v>
      </c>
      <c r="F269" s="108">
        <v>259.2</v>
      </c>
      <c r="G269" s="108">
        <f t="shared" si="19"/>
        <v>285.12</v>
      </c>
      <c r="I269" s="124"/>
      <c r="J269" s="124"/>
    </row>
    <row r="270" spans="2:10" s="128" customFormat="1" x14ac:dyDescent="0.2">
      <c r="B270" s="387"/>
      <c r="C270" s="140" t="s">
        <v>195</v>
      </c>
      <c r="D270" s="149" t="s">
        <v>10</v>
      </c>
      <c r="E270" s="149" t="s">
        <v>11</v>
      </c>
      <c r="F270" s="108">
        <v>535.87</v>
      </c>
      <c r="G270" s="108">
        <f t="shared" si="19"/>
        <v>589.45700000000011</v>
      </c>
      <c r="I270" s="124"/>
      <c r="J270" s="124"/>
    </row>
    <row r="271" spans="2:10" s="128" customFormat="1" x14ac:dyDescent="0.2">
      <c r="B271" s="387"/>
      <c r="C271" s="140" t="s">
        <v>196</v>
      </c>
      <c r="D271" s="149" t="s">
        <v>10</v>
      </c>
      <c r="E271" s="149" t="s">
        <v>11</v>
      </c>
      <c r="F271" s="108">
        <v>518.41</v>
      </c>
      <c r="G271" s="108">
        <f t="shared" si="19"/>
        <v>570.25099999999998</v>
      </c>
      <c r="I271" s="124"/>
      <c r="J271" s="124"/>
    </row>
    <row r="272" spans="2:10" s="128" customFormat="1" x14ac:dyDescent="0.2">
      <c r="B272" s="388"/>
      <c r="C272" s="152" t="s">
        <v>197</v>
      </c>
      <c r="D272" s="153" t="s">
        <v>10</v>
      </c>
      <c r="E272" s="153" t="s">
        <v>11</v>
      </c>
      <c r="F272" s="126">
        <v>1071.74</v>
      </c>
      <c r="G272" s="126">
        <f t="shared" si="19"/>
        <v>1178.9140000000002</v>
      </c>
      <c r="I272" s="124"/>
      <c r="J272" s="124"/>
    </row>
    <row r="273" spans="2:10" s="128" customFormat="1" x14ac:dyDescent="0.2">
      <c r="B273" s="129"/>
      <c r="C273" s="116"/>
      <c r="D273" s="117"/>
      <c r="E273" s="117"/>
      <c r="F273" s="117"/>
      <c r="G273" s="117"/>
      <c r="I273" s="124"/>
      <c r="J273" s="124"/>
    </row>
    <row r="274" spans="2:10" s="128" customFormat="1" x14ac:dyDescent="0.2">
      <c r="B274" s="129"/>
      <c r="C274" s="116"/>
      <c r="D274" s="117"/>
      <c r="E274" s="117"/>
      <c r="F274" s="117"/>
      <c r="G274" s="117"/>
      <c r="I274" s="124"/>
      <c r="J274" s="124"/>
    </row>
    <row r="275" spans="2:10" s="128" customFormat="1" x14ac:dyDescent="0.2">
      <c r="B275" s="89" t="s">
        <v>2</v>
      </c>
      <c r="C275" s="7" t="s">
        <v>0</v>
      </c>
      <c r="D275" s="19" t="s">
        <v>1</v>
      </c>
      <c r="E275" s="19" t="s">
        <v>2</v>
      </c>
      <c r="F275" s="9" t="s">
        <v>299</v>
      </c>
      <c r="G275" s="9" t="s">
        <v>300</v>
      </c>
      <c r="I275" s="124"/>
      <c r="J275" s="124"/>
    </row>
    <row r="276" spans="2:10" s="128" customFormat="1" x14ac:dyDescent="0.2">
      <c r="B276" s="386" t="s">
        <v>182</v>
      </c>
      <c r="C276" s="140" t="s">
        <v>198</v>
      </c>
      <c r="D276" s="154" t="s">
        <v>199</v>
      </c>
      <c r="E276" s="155" t="s">
        <v>11</v>
      </c>
      <c r="F276" s="108">
        <v>56.85</v>
      </c>
      <c r="G276" s="108">
        <f t="shared" ref="G276:G281" si="20">+F276*1.1</f>
        <v>62.535000000000004</v>
      </c>
      <c r="I276" s="124"/>
      <c r="J276" s="124"/>
    </row>
    <row r="277" spans="2:10" s="128" customFormat="1" x14ac:dyDescent="0.2">
      <c r="B277" s="387"/>
      <c r="C277" s="140" t="s">
        <v>273</v>
      </c>
      <c r="D277" s="110" t="s">
        <v>200</v>
      </c>
      <c r="E277" s="156" t="s">
        <v>11</v>
      </c>
      <c r="F277" s="108">
        <v>2461.88</v>
      </c>
      <c r="G277" s="108">
        <f t="shared" si="20"/>
        <v>2708.0680000000002</v>
      </c>
      <c r="I277" s="124"/>
      <c r="J277" s="124"/>
    </row>
    <row r="278" spans="2:10" s="128" customFormat="1" x14ac:dyDescent="0.2">
      <c r="B278" s="387"/>
      <c r="C278" s="140" t="s">
        <v>274</v>
      </c>
      <c r="D278" s="110" t="s">
        <v>200</v>
      </c>
      <c r="E278" s="156" t="s">
        <v>11</v>
      </c>
      <c r="F278" s="108">
        <v>2461.88</v>
      </c>
      <c r="G278" s="108">
        <f t="shared" si="20"/>
        <v>2708.0680000000002</v>
      </c>
      <c r="I278" s="124"/>
      <c r="J278" s="124"/>
    </row>
    <row r="279" spans="2:10" s="128" customFormat="1" x14ac:dyDescent="0.2">
      <c r="B279" s="387"/>
      <c r="C279" s="140" t="s">
        <v>275</v>
      </c>
      <c r="D279" s="110" t="s">
        <v>200</v>
      </c>
      <c r="E279" s="156" t="s">
        <v>11</v>
      </c>
      <c r="F279" s="108">
        <v>2461.88</v>
      </c>
      <c r="G279" s="108">
        <f t="shared" si="20"/>
        <v>2708.0680000000002</v>
      </c>
      <c r="I279" s="124"/>
      <c r="J279" s="124"/>
    </row>
    <row r="280" spans="2:10" s="128" customFormat="1" x14ac:dyDescent="0.2">
      <c r="B280" s="387"/>
      <c r="C280" s="140" t="s">
        <v>276</v>
      </c>
      <c r="D280" s="110" t="s">
        <v>200</v>
      </c>
      <c r="E280" s="156" t="s">
        <v>11</v>
      </c>
      <c r="F280" s="108">
        <v>2461.88</v>
      </c>
      <c r="G280" s="108">
        <f t="shared" si="20"/>
        <v>2708.0680000000002</v>
      </c>
      <c r="I280" s="124"/>
      <c r="J280" s="124"/>
    </row>
    <row r="281" spans="2:10" s="128" customFormat="1" x14ac:dyDescent="0.2">
      <c r="B281" s="387"/>
      <c r="C281" s="140" t="s">
        <v>277</v>
      </c>
      <c r="D281" s="110" t="s">
        <v>200</v>
      </c>
      <c r="E281" s="156" t="s">
        <v>11</v>
      </c>
      <c r="F281" s="108">
        <v>2461.88</v>
      </c>
      <c r="G281" s="108">
        <f t="shared" si="20"/>
        <v>2708.0680000000002</v>
      </c>
      <c r="I281" s="124"/>
      <c r="J281" s="124"/>
    </row>
    <row r="282" spans="2:10" s="128" customFormat="1" x14ac:dyDescent="0.2">
      <c r="B282" s="388"/>
      <c r="C282" s="136"/>
      <c r="D282" s="157"/>
      <c r="E282" s="158"/>
      <c r="F282" s="159"/>
      <c r="G282" s="157"/>
      <c r="I282" s="124"/>
      <c r="J282" s="124"/>
    </row>
    <row r="283" spans="2:10" s="128" customFormat="1" x14ac:dyDescent="0.2">
      <c r="B283" s="129"/>
      <c r="C283" s="116"/>
      <c r="D283" s="160"/>
      <c r="E283" s="160"/>
      <c r="F283" s="160"/>
      <c r="G283" s="160"/>
      <c r="I283" s="124"/>
      <c r="J283" s="124"/>
    </row>
    <row r="284" spans="2:10" s="128" customFormat="1" x14ac:dyDescent="0.2">
      <c r="B284" s="129"/>
      <c r="C284" s="116"/>
      <c r="D284" s="160"/>
      <c r="E284" s="160"/>
      <c r="F284" s="160"/>
      <c r="G284" s="160"/>
      <c r="I284" s="124"/>
      <c r="J284" s="124"/>
    </row>
    <row r="285" spans="2:10" s="128" customFormat="1" x14ac:dyDescent="0.2">
      <c r="B285" s="89" t="s">
        <v>2</v>
      </c>
      <c r="C285" s="7" t="s">
        <v>0</v>
      </c>
      <c r="D285" s="19" t="s">
        <v>1</v>
      </c>
      <c r="E285" s="19" t="s">
        <v>2</v>
      </c>
      <c r="F285" s="9" t="s">
        <v>299</v>
      </c>
      <c r="G285" s="9" t="s">
        <v>300</v>
      </c>
      <c r="I285" s="124"/>
      <c r="J285" s="124"/>
    </row>
    <row r="286" spans="2:10" s="128" customFormat="1" x14ac:dyDescent="0.2">
      <c r="B286" s="386" t="s">
        <v>201</v>
      </c>
      <c r="C286" s="140" t="s">
        <v>198</v>
      </c>
      <c r="D286" s="110" t="s">
        <v>199</v>
      </c>
      <c r="E286" s="156" t="s">
        <v>11</v>
      </c>
      <c r="F286" s="108">
        <v>59.56</v>
      </c>
      <c r="G286" s="108">
        <f t="shared" ref="G286:G291" si="21">+F286*1.1</f>
        <v>65.516000000000005</v>
      </c>
      <c r="I286" s="124"/>
      <c r="J286" s="124"/>
    </row>
    <row r="287" spans="2:10" s="128" customFormat="1" x14ac:dyDescent="0.2">
      <c r="B287" s="387"/>
      <c r="C287" s="140" t="s">
        <v>202</v>
      </c>
      <c r="D287" s="110" t="s">
        <v>203</v>
      </c>
      <c r="E287" s="156" t="s">
        <v>11</v>
      </c>
      <c r="F287" s="108">
        <v>1727.38</v>
      </c>
      <c r="G287" s="108">
        <f t="shared" si="21"/>
        <v>1900.1180000000002</v>
      </c>
      <c r="I287" s="124"/>
      <c r="J287" s="124"/>
    </row>
    <row r="288" spans="2:10" s="128" customFormat="1" x14ac:dyDescent="0.2">
      <c r="B288" s="387"/>
      <c r="C288" s="140" t="s">
        <v>204</v>
      </c>
      <c r="D288" s="110" t="s">
        <v>203</v>
      </c>
      <c r="E288" s="156" t="s">
        <v>11</v>
      </c>
      <c r="F288" s="108">
        <v>1727.38</v>
      </c>
      <c r="G288" s="108">
        <f t="shared" si="21"/>
        <v>1900.1180000000002</v>
      </c>
      <c r="I288" s="124"/>
      <c r="J288" s="124"/>
    </row>
    <row r="289" spans="2:10" s="128" customFormat="1" x14ac:dyDescent="0.2">
      <c r="B289" s="387"/>
      <c r="C289" s="140" t="s">
        <v>205</v>
      </c>
      <c r="D289" s="110" t="s">
        <v>203</v>
      </c>
      <c r="E289" s="156" t="s">
        <v>11</v>
      </c>
      <c r="F289" s="108">
        <v>1727.38</v>
      </c>
      <c r="G289" s="108">
        <f t="shared" si="21"/>
        <v>1900.1180000000002</v>
      </c>
      <c r="I289" s="124"/>
      <c r="J289" s="124"/>
    </row>
    <row r="290" spans="2:10" s="128" customFormat="1" x14ac:dyDescent="0.2">
      <c r="B290" s="387"/>
      <c r="C290" s="140" t="s">
        <v>206</v>
      </c>
      <c r="D290" s="110" t="s">
        <v>203</v>
      </c>
      <c r="E290" s="156" t="s">
        <v>11</v>
      </c>
      <c r="F290" s="108">
        <v>1727.38</v>
      </c>
      <c r="G290" s="108">
        <f t="shared" si="21"/>
        <v>1900.1180000000002</v>
      </c>
      <c r="I290" s="124"/>
      <c r="J290" s="124"/>
    </row>
    <row r="291" spans="2:10" s="128" customFormat="1" x14ac:dyDescent="0.2">
      <c r="B291" s="387"/>
      <c r="C291" s="140" t="s">
        <v>207</v>
      </c>
      <c r="D291" s="110" t="s">
        <v>203</v>
      </c>
      <c r="E291" s="156" t="s">
        <v>11</v>
      </c>
      <c r="F291" s="108">
        <v>1727.38</v>
      </c>
      <c r="G291" s="108">
        <f t="shared" si="21"/>
        <v>1900.1180000000002</v>
      </c>
      <c r="I291" s="124"/>
      <c r="J291" s="124"/>
    </row>
    <row r="292" spans="2:10" s="128" customFormat="1" x14ac:dyDescent="0.2">
      <c r="B292" s="388"/>
      <c r="C292" s="136"/>
      <c r="D292" s="135"/>
      <c r="E292" s="134"/>
      <c r="F292" s="135"/>
      <c r="G292" s="135"/>
      <c r="I292" s="124"/>
      <c r="J292" s="124"/>
    </row>
    <row r="293" spans="2:10" s="128" customFormat="1" x14ac:dyDescent="0.2">
      <c r="B293" s="129"/>
      <c r="C293" s="116"/>
      <c r="D293" s="160"/>
      <c r="E293" s="160"/>
      <c r="F293" s="160"/>
      <c r="G293" s="160"/>
      <c r="I293" s="124"/>
      <c r="J293" s="124"/>
    </row>
    <row r="294" spans="2:10" s="128" customFormat="1" x14ac:dyDescent="0.2">
      <c r="B294" s="129"/>
      <c r="C294" s="116"/>
      <c r="D294" s="160"/>
      <c r="E294" s="160"/>
      <c r="F294" s="160"/>
      <c r="G294" s="160"/>
      <c r="I294" s="124"/>
      <c r="J294" s="124"/>
    </row>
    <row r="295" spans="2:10" s="128" customFormat="1" x14ac:dyDescent="0.2">
      <c r="B295" s="89" t="s">
        <v>2</v>
      </c>
      <c r="C295" s="7" t="s">
        <v>0</v>
      </c>
      <c r="D295" s="19" t="s">
        <v>1</v>
      </c>
      <c r="E295" s="19" t="s">
        <v>2</v>
      </c>
      <c r="F295" s="9" t="s">
        <v>299</v>
      </c>
      <c r="G295" s="9" t="s">
        <v>300</v>
      </c>
      <c r="I295" s="124"/>
      <c r="J295" s="124"/>
    </row>
    <row r="296" spans="2:10" s="128" customFormat="1" ht="25.5" x14ac:dyDescent="0.2">
      <c r="B296" s="396" t="s">
        <v>231</v>
      </c>
      <c r="C296" s="62" t="s">
        <v>232</v>
      </c>
      <c r="D296" s="148"/>
      <c r="E296" s="161"/>
      <c r="F296" s="148"/>
      <c r="G296" s="148"/>
      <c r="I296" s="124"/>
      <c r="J296" s="124"/>
    </row>
    <row r="297" spans="2:10" s="128" customFormat="1" x14ac:dyDescent="0.2">
      <c r="B297" s="397"/>
      <c r="C297" s="162" t="s">
        <v>233</v>
      </c>
      <c r="D297" s="148" t="s">
        <v>10</v>
      </c>
      <c r="E297" s="148" t="s">
        <v>11</v>
      </c>
      <c r="F297" s="148">
        <v>4279.05</v>
      </c>
      <c r="G297" s="148">
        <f t="shared" ref="G297:G308" si="22">+F297*1.1</f>
        <v>4706.9550000000008</v>
      </c>
      <c r="I297" s="124"/>
      <c r="J297" s="124"/>
    </row>
    <row r="298" spans="2:10" s="128" customFormat="1" x14ac:dyDescent="0.2">
      <c r="B298" s="397"/>
      <c r="C298" s="162" t="s">
        <v>234</v>
      </c>
      <c r="D298" s="148" t="s">
        <v>10</v>
      </c>
      <c r="E298" s="148" t="s">
        <v>11</v>
      </c>
      <c r="F298" s="148">
        <v>2738.43</v>
      </c>
      <c r="G298" s="148">
        <f t="shared" si="22"/>
        <v>3012.2730000000001</v>
      </c>
      <c r="I298" s="124"/>
      <c r="J298" s="124"/>
    </row>
    <row r="299" spans="2:10" s="128" customFormat="1" x14ac:dyDescent="0.2">
      <c r="B299" s="397"/>
      <c r="C299" s="162" t="s">
        <v>235</v>
      </c>
      <c r="D299" s="148" t="s">
        <v>10</v>
      </c>
      <c r="E299" s="148" t="s">
        <v>11</v>
      </c>
      <c r="F299" s="148">
        <v>3318.01</v>
      </c>
      <c r="G299" s="148">
        <f t="shared" si="22"/>
        <v>3649.8110000000006</v>
      </c>
      <c r="I299" s="124"/>
      <c r="J299" s="124"/>
    </row>
    <row r="300" spans="2:10" s="128" customFormat="1" x14ac:dyDescent="0.2">
      <c r="B300" s="397"/>
      <c r="C300" s="162" t="s">
        <v>236</v>
      </c>
      <c r="D300" s="148" t="s">
        <v>10</v>
      </c>
      <c r="E300" s="148" t="s">
        <v>11</v>
      </c>
      <c r="F300" s="148">
        <v>1834.44</v>
      </c>
      <c r="G300" s="148">
        <f t="shared" si="22"/>
        <v>2017.8840000000002</v>
      </c>
      <c r="I300" s="124"/>
      <c r="J300" s="124"/>
    </row>
    <row r="301" spans="2:10" s="128" customFormat="1" x14ac:dyDescent="0.2">
      <c r="B301" s="397"/>
      <c r="C301" s="162" t="s">
        <v>237</v>
      </c>
      <c r="D301" s="148" t="s">
        <v>10</v>
      </c>
      <c r="E301" s="148" t="s">
        <v>11</v>
      </c>
      <c r="F301" s="148">
        <v>2051.04</v>
      </c>
      <c r="G301" s="148">
        <f t="shared" si="22"/>
        <v>2256.1440000000002</v>
      </c>
      <c r="I301" s="124"/>
      <c r="J301" s="124"/>
    </row>
    <row r="302" spans="2:10" s="128" customFormat="1" x14ac:dyDescent="0.2">
      <c r="B302" s="397"/>
      <c r="C302" s="162" t="s">
        <v>238</v>
      </c>
      <c r="D302" s="148" t="s">
        <v>10</v>
      </c>
      <c r="E302" s="148" t="s">
        <v>11</v>
      </c>
      <c r="F302" s="148">
        <v>964.75</v>
      </c>
      <c r="G302" s="148">
        <f t="shared" si="22"/>
        <v>1061.2250000000001</v>
      </c>
      <c r="I302" s="124"/>
      <c r="J302" s="124"/>
    </row>
    <row r="303" spans="2:10" s="128" customFormat="1" x14ac:dyDescent="0.2">
      <c r="B303" s="397"/>
      <c r="C303" s="162" t="s">
        <v>239</v>
      </c>
      <c r="D303" s="148" t="s">
        <v>10</v>
      </c>
      <c r="E303" s="148" t="s">
        <v>11</v>
      </c>
      <c r="F303" s="148">
        <v>2024.85</v>
      </c>
      <c r="G303" s="148">
        <f t="shared" si="22"/>
        <v>2227.335</v>
      </c>
      <c r="I303" s="124"/>
      <c r="J303" s="124"/>
    </row>
    <row r="304" spans="2:10" s="128" customFormat="1" x14ac:dyDescent="0.2">
      <c r="B304" s="397"/>
      <c r="C304" s="162" t="s">
        <v>240</v>
      </c>
      <c r="D304" s="148" t="s">
        <v>10</v>
      </c>
      <c r="E304" s="148" t="s">
        <v>11</v>
      </c>
      <c r="F304" s="148">
        <v>938.56</v>
      </c>
      <c r="G304" s="148">
        <f t="shared" si="22"/>
        <v>1032.4159999999999</v>
      </c>
      <c r="I304" s="124"/>
      <c r="J304" s="124"/>
    </row>
    <row r="305" spans="2:10" s="128" customFormat="1" x14ac:dyDescent="0.2">
      <c r="B305" s="397"/>
      <c r="C305" s="162" t="s">
        <v>241</v>
      </c>
      <c r="D305" s="148" t="s">
        <v>10</v>
      </c>
      <c r="E305" s="148" t="s">
        <v>11</v>
      </c>
      <c r="F305" s="148">
        <v>1974.99</v>
      </c>
      <c r="G305" s="148">
        <f t="shared" si="22"/>
        <v>2172.489</v>
      </c>
      <c r="I305" s="124"/>
      <c r="J305" s="124"/>
    </row>
    <row r="306" spans="2:10" s="128" customFormat="1" x14ac:dyDescent="0.2">
      <c r="B306" s="397"/>
      <c r="C306" s="162" t="s">
        <v>242</v>
      </c>
      <c r="D306" s="148" t="s">
        <v>10</v>
      </c>
      <c r="E306" s="148" t="s">
        <v>11</v>
      </c>
      <c r="F306" s="148">
        <v>888.7</v>
      </c>
      <c r="G306" s="148">
        <f t="shared" si="22"/>
        <v>977.57000000000016</v>
      </c>
      <c r="I306" s="124"/>
      <c r="J306" s="124"/>
    </row>
    <row r="307" spans="2:10" s="128" customFormat="1" x14ac:dyDescent="0.2">
      <c r="B307" s="397"/>
      <c r="C307" s="162" t="s">
        <v>243</v>
      </c>
      <c r="D307" s="148" t="s">
        <v>10</v>
      </c>
      <c r="E307" s="148" t="s">
        <v>11</v>
      </c>
      <c r="F307" s="148">
        <v>1974.99</v>
      </c>
      <c r="G307" s="148">
        <f t="shared" si="22"/>
        <v>2172.489</v>
      </c>
      <c r="I307" s="124"/>
      <c r="J307" s="124"/>
    </row>
    <row r="308" spans="2:10" s="128" customFormat="1" x14ac:dyDescent="0.2">
      <c r="B308" s="397"/>
      <c r="C308" s="162" t="s">
        <v>244</v>
      </c>
      <c r="D308" s="148" t="s">
        <v>10</v>
      </c>
      <c r="E308" s="148" t="s">
        <v>11</v>
      </c>
      <c r="F308" s="148">
        <v>888.7</v>
      </c>
      <c r="G308" s="148">
        <f t="shared" si="22"/>
        <v>977.57000000000016</v>
      </c>
      <c r="I308" s="124"/>
      <c r="J308" s="124"/>
    </row>
    <row r="309" spans="2:10" s="128" customFormat="1" x14ac:dyDescent="0.2">
      <c r="B309" s="397"/>
      <c r="C309" s="162"/>
      <c r="D309" s="148"/>
      <c r="E309" s="148"/>
      <c r="F309" s="148"/>
      <c r="G309" s="148"/>
      <c r="I309" s="124"/>
      <c r="J309" s="124"/>
    </row>
    <row r="310" spans="2:10" s="128" customFormat="1" ht="25.5" x14ac:dyDescent="0.2">
      <c r="B310" s="397"/>
      <c r="C310" s="62" t="s">
        <v>245</v>
      </c>
      <c r="D310" s="148"/>
      <c r="E310" s="148"/>
      <c r="F310" s="148"/>
      <c r="G310" s="148"/>
      <c r="I310" s="124"/>
      <c r="J310" s="124"/>
    </row>
    <row r="311" spans="2:10" s="128" customFormat="1" x14ac:dyDescent="0.2">
      <c r="B311" s="397"/>
      <c r="C311" s="162" t="s">
        <v>246</v>
      </c>
      <c r="D311" s="148" t="s">
        <v>10</v>
      </c>
      <c r="E311" s="148" t="s">
        <v>11</v>
      </c>
      <c r="F311" s="148">
        <v>3169.89</v>
      </c>
      <c r="G311" s="148">
        <f t="shared" ref="G311:G321" si="23">+F311*1.1</f>
        <v>3486.8790000000004</v>
      </c>
      <c r="I311" s="124"/>
      <c r="J311" s="124"/>
    </row>
    <row r="312" spans="2:10" s="128" customFormat="1" x14ac:dyDescent="0.2">
      <c r="B312" s="397"/>
      <c r="C312" s="162" t="s">
        <v>247</v>
      </c>
      <c r="D312" s="148" t="s">
        <v>10</v>
      </c>
      <c r="E312" s="148" t="s">
        <v>11</v>
      </c>
      <c r="F312" s="148">
        <v>4125.5600000000004</v>
      </c>
      <c r="G312" s="148">
        <f t="shared" si="23"/>
        <v>4538.1160000000009</v>
      </c>
      <c r="I312" s="124"/>
      <c r="J312" s="124"/>
    </row>
    <row r="313" spans="2:10" s="128" customFormat="1" x14ac:dyDescent="0.2">
      <c r="B313" s="397"/>
      <c r="C313" s="162" t="s">
        <v>248</v>
      </c>
      <c r="D313" s="148" t="s">
        <v>10</v>
      </c>
      <c r="E313" s="148" t="s">
        <v>11</v>
      </c>
      <c r="F313" s="148">
        <v>4683.29</v>
      </c>
      <c r="G313" s="148">
        <f t="shared" si="23"/>
        <v>5151.6190000000006</v>
      </c>
      <c r="I313" s="124"/>
      <c r="J313" s="124"/>
    </row>
    <row r="314" spans="2:10" s="128" customFormat="1" x14ac:dyDescent="0.2">
      <c r="B314" s="397"/>
      <c r="C314" s="162" t="s">
        <v>249</v>
      </c>
      <c r="D314" s="148" t="s">
        <v>10</v>
      </c>
      <c r="E314" s="148" t="s">
        <v>11</v>
      </c>
      <c r="F314" s="148">
        <v>3720.94</v>
      </c>
      <c r="G314" s="148">
        <f t="shared" si="23"/>
        <v>4093.0340000000006</v>
      </c>
      <c r="I314" s="124"/>
      <c r="J314" s="124"/>
    </row>
    <row r="315" spans="2:10" s="128" customFormat="1" x14ac:dyDescent="0.2">
      <c r="B315" s="397"/>
      <c r="C315" s="162" t="s">
        <v>250</v>
      </c>
      <c r="D315" s="148" t="s">
        <v>10</v>
      </c>
      <c r="E315" s="148" t="s">
        <v>11</v>
      </c>
      <c r="F315" s="148">
        <v>3850.12</v>
      </c>
      <c r="G315" s="148">
        <f t="shared" si="23"/>
        <v>4235.1320000000005</v>
      </c>
      <c r="I315" s="124"/>
      <c r="J315" s="124"/>
    </row>
    <row r="316" spans="2:10" s="128" customFormat="1" x14ac:dyDescent="0.2">
      <c r="B316" s="397"/>
      <c r="C316" s="162" t="s">
        <v>251</v>
      </c>
      <c r="D316" s="148" t="s">
        <v>10</v>
      </c>
      <c r="E316" s="148" t="s">
        <v>11</v>
      </c>
      <c r="F316" s="148">
        <v>4014.61</v>
      </c>
      <c r="G316" s="148">
        <f t="shared" si="23"/>
        <v>4416.0710000000008</v>
      </c>
      <c r="I316" s="124"/>
      <c r="J316" s="124"/>
    </row>
    <row r="317" spans="2:10" s="128" customFormat="1" x14ac:dyDescent="0.2">
      <c r="B317" s="397"/>
      <c r="C317" s="162" t="s">
        <v>252</v>
      </c>
      <c r="D317" s="148" t="s">
        <v>10</v>
      </c>
      <c r="E317" s="148" t="s">
        <v>11</v>
      </c>
      <c r="F317" s="148">
        <v>4818.3900000000003</v>
      </c>
      <c r="G317" s="148">
        <f t="shared" si="23"/>
        <v>5300.2290000000012</v>
      </c>
      <c r="I317" s="124"/>
      <c r="J317" s="124"/>
    </row>
    <row r="318" spans="2:10" s="128" customFormat="1" x14ac:dyDescent="0.2">
      <c r="B318" s="397"/>
      <c r="C318" s="162" t="s">
        <v>253</v>
      </c>
      <c r="D318" s="148" t="s">
        <v>10</v>
      </c>
      <c r="E318" s="148" t="s">
        <v>11</v>
      </c>
      <c r="F318" s="148">
        <v>4712.55</v>
      </c>
      <c r="G318" s="148">
        <f t="shared" si="23"/>
        <v>5183.8050000000003</v>
      </c>
      <c r="I318" s="124"/>
      <c r="J318" s="124"/>
    </row>
    <row r="319" spans="2:10" s="128" customFormat="1" x14ac:dyDescent="0.2">
      <c r="B319" s="397"/>
      <c r="C319" s="162" t="s">
        <v>254</v>
      </c>
      <c r="D319" s="148" t="s">
        <v>10</v>
      </c>
      <c r="E319" s="148" t="s">
        <v>11</v>
      </c>
      <c r="F319" s="148">
        <v>5249.65</v>
      </c>
      <c r="G319" s="148">
        <f t="shared" si="23"/>
        <v>5774.6149999999998</v>
      </c>
      <c r="I319" s="124"/>
      <c r="J319" s="124"/>
    </row>
    <row r="320" spans="2:10" s="128" customFormat="1" x14ac:dyDescent="0.2">
      <c r="B320" s="397"/>
      <c r="C320" s="162" t="s">
        <v>255</v>
      </c>
      <c r="D320" s="148" t="s">
        <v>10</v>
      </c>
      <c r="E320" s="148" t="s">
        <v>11</v>
      </c>
      <c r="F320" s="148">
        <v>3955.71</v>
      </c>
      <c r="G320" s="148">
        <f t="shared" si="23"/>
        <v>4351.2809999999999</v>
      </c>
      <c r="I320" s="124"/>
      <c r="J320" s="124"/>
    </row>
    <row r="321" spans="2:10" s="128" customFormat="1" x14ac:dyDescent="0.2">
      <c r="B321" s="397"/>
      <c r="C321" s="162" t="s">
        <v>256</v>
      </c>
      <c r="D321" s="148" t="s">
        <v>10</v>
      </c>
      <c r="E321" s="148" t="s">
        <v>11</v>
      </c>
      <c r="F321" s="148">
        <v>4119.63</v>
      </c>
      <c r="G321" s="148">
        <f t="shared" si="23"/>
        <v>4531.5930000000008</v>
      </c>
      <c r="I321" s="124"/>
      <c r="J321" s="124"/>
    </row>
    <row r="322" spans="2:10" s="128" customFormat="1" x14ac:dyDescent="0.2">
      <c r="B322" s="397"/>
      <c r="C322" s="162"/>
      <c r="D322" s="148"/>
      <c r="E322" s="148"/>
      <c r="F322" s="148"/>
      <c r="G322" s="148"/>
      <c r="I322" s="124"/>
      <c r="J322" s="124"/>
    </row>
    <row r="323" spans="2:10" s="128" customFormat="1" x14ac:dyDescent="0.2">
      <c r="B323" s="397"/>
      <c r="C323" s="62" t="s">
        <v>257</v>
      </c>
      <c r="D323" s="148"/>
      <c r="E323" s="148"/>
      <c r="F323" s="148"/>
      <c r="G323" s="148"/>
      <c r="I323" s="124"/>
      <c r="J323" s="124"/>
    </row>
    <row r="324" spans="2:10" s="128" customFormat="1" ht="25.5" x14ac:dyDescent="0.2">
      <c r="B324" s="397"/>
      <c r="C324" s="162" t="s">
        <v>258</v>
      </c>
      <c r="D324" s="148" t="s">
        <v>10</v>
      </c>
      <c r="E324" s="148" t="s">
        <v>11</v>
      </c>
      <c r="F324" s="148">
        <v>3863.25</v>
      </c>
      <c r="G324" s="148">
        <f t="shared" ref="G324:G325" si="24">+F324*1.1</f>
        <v>4249.5750000000007</v>
      </c>
      <c r="I324" s="124"/>
      <c r="J324" s="124"/>
    </row>
    <row r="325" spans="2:10" s="128" customFormat="1" x14ac:dyDescent="0.2">
      <c r="B325" s="398"/>
      <c r="C325" s="162" t="s">
        <v>259</v>
      </c>
      <c r="D325" s="148" t="s">
        <v>10</v>
      </c>
      <c r="E325" s="148" t="s">
        <v>11</v>
      </c>
      <c r="F325" s="148">
        <v>3541.77</v>
      </c>
      <c r="G325" s="148">
        <f t="shared" si="24"/>
        <v>3895.9470000000001</v>
      </c>
      <c r="I325" s="124"/>
      <c r="J325" s="124"/>
    </row>
    <row r="326" spans="2:10" s="128" customFormat="1" x14ac:dyDescent="0.2">
      <c r="B326" s="129"/>
      <c r="C326" s="116"/>
      <c r="D326" s="160"/>
      <c r="E326" s="160"/>
      <c r="F326" s="160"/>
      <c r="G326" s="160"/>
      <c r="I326" s="124"/>
      <c r="J326" s="124"/>
    </row>
    <row r="327" spans="2:10" s="128" customFormat="1" x14ac:dyDescent="0.2">
      <c r="B327" s="129"/>
      <c r="C327" s="116"/>
      <c r="D327" s="160"/>
      <c r="E327" s="160"/>
      <c r="F327" s="160"/>
      <c r="G327" s="160"/>
      <c r="I327" s="124"/>
      <c r="J327" s="124"/>
    </row>
    <row r="328" spans="2:10" s="128" customFormat="1" x14ac:dyDescent="0.2">
      <c r="B328" s="89" t="s">
        <v>2</v>
      </c>
      <c r="C328" s="7" t="s">
        <v>0</v>
      </c>
      <c r="D328" s="19" t="s">
        <v>1</v>
      </c>
      <c r="E328" s="19" t="s">
        <v>2</v>
      </c>
      <c r="F328" s="9" t="s">
        <v>299</v>
      </c>
      <c r="G328" s="9" t="s">
        <v>300</v>
      </c>
      <c r="I328" s="124"/>
      <c r="J328" s="124"/>
    </row>
    <row r="329" spans="2:10" s="128" customFormat="1" x14ac:dyDescent="0.2">
      <c r="B329" s="386" t="s">
        <v>208</v>
      </c>
      <c r="C329" s="163" t="s">
        <v>209</v>
      </c>
      <c r="D329" s="161" t="s">
        <v>210</v>
      </c>
      <c r="E329" s="164" t="s">
        <v>11</v>
      </c>
      <c r="F329" s="148">
        <v>389.44</v>
      </c>
      <c r="G329" s="148">
        <f t="shared" ref="G329:G330" si="25">+F329*1.1</f>
        <v>428.38400000000001</v>
      </c>
      <c r="I329" s="124"/>
      <c r="J329" s="124"/>
    </row>
    <row r="330" spans="2:10" s="128" customFormat="1" x14ac:dyDescent="0.2">
      <c r="B330" s="388"/>
      <c r="C330" s="165" t="s">
        <v>211</v>
      </c>
      <c r="D330" s="161" t="s">
        <v>210</v>
      </c>
      <c r="E330" s="164" t="s">
        <v>11</v>
      </c>
      <c r="F330" s="148">
        <v>433.88</v>
      </c>
      <c r="G330" s="148">
        <f t="shared" si="25"/>
        <v>477.26800000000003</v>
      </c>
      <c r="I330" s="124"/>
      <c r="J330" s="124"/>
    </row>
    <row r="331" spans="2:10" s="128" customFormat="1" x14ac:dyDescent="0.2">
      <c r="B331" s="27"/>
      <c r="C331" s="166"/>
      <c r="D331" s="117"/>
      <c r="E331" s="117"/>
      <c r="F331" s="117"/>
      <c r="G331" s="117"/>
      <c r="I331" s="124"/>
      <c r="J331" s="124"/>
    </row>
    <row r="332" spans="2:10" s="128" customFormat="1" x14ac:dyDescent="0.2">
      <c r="B332" s="129"/>
      <c r="C332" s="116"/>
      <c r="D332" s="117"/>
      <c r="E332" s="117"/>
      <c r="F332" s="117"/>
      <c r="G332" s="117"/>
      <c r="I332" s="124"/>
      <c r="J332" s="124"/>
    </row>
    <row r="333" spans="2:10" s="128" customFormat="1" x14ac:dyDescent="0.2">
      <c r="B333" s="89" t="s">
        <v>2</v>
      </c>
      <c r="C333" s="7" t="s">
        <v>0</v>
      </c>
      <c r="D333" s="19" t="s">
        <v>1</v>
      </c>
      <c r="E333" s="19" t="s">
        <v>2</v>
      </c>
      <c r="F333" s="9" t="s">
        <v>299</v>
      </c>
      <c r="G333" s="9" t="s">
        <v>300</v>
      </c>
      <c r="I333" s="124"/>
      <c r="J333" s="124"/>
    </row>
    <row r="334" spans="2:10" s="128" customFormat="1" x14ac:dyDescent="0.2">
      <c r="B334" s="107" t="s">
        <v>212</v>
      </c>
      <c r="C334" s="146" t="s">
        <v>278</v>
      </c>
      <c r="D334" s="148" t="s">
        <v>213</v>
      </c>
      <c r="E334" s="167" t="s">
        <v>11</v>
      </c>
      <c r="F334" s="148">
        <v>37.15</v>
      </c>
      <c r="G334" s="148">
        <f t="shared" ref="G334" si="26">+F334*1.1</f>
        <v>40.865000000000002</v>
      </c>
      <c r="I334" s="124"/>
      <c r="J334" s="124"/>
    </row>
    <row r="335" spans="2:10" s="128" customFormat="1" x14ac:dyDescent="0.2">
      <c r="B335" s="129"/>
      <c r="C335" s="116"/>
      <c r="D335" s="117"/>
      <c r="E335" s="117"/>
      <c r="F335" s="117"/>
      <c r="G335" s="117"/>
      <c r="I335" s="124"/>
      <c r="J335" s="124"/>
    </row>
    <row r="336" spans="2:10" s="128" customFormat="1" x14ac:dyDescent="0.2">
      <c r="B336" s="129"/>
      <c r="C336" s="116"/>
      <c r="D336" s="117"/>
      <c r="E336" s="117"/>
      <c r="F336" s="117"/>
      <c r="G336" s="117"/>
      <c r="I336" s="124"/>
      <c r="J336" s="124"/>
    </row>
    <row r="337" spans="2:10" s="128" customFormat="1" x14ac:dyDescent="0.2">
      <c r="B337" s="89" t="s">
        <v>2</v>
      </c>
      <c r="C337" s="7" t="s">
        <v>0</v>
      </c>
      <c r="D337" s="19" t="s">
        <v>1</v>
      </c>
      <c r="E337" s="19" t="s">
        <v>2</v>
      </c>
      <c r="F337" s="9" t="s">
        <v>299</v>
      </c>
      <c r="G337" s="9" t="s">
        <v>300</v>
      </c>
      <c r="I337" s="124"/>
      <c r="J337" s="124"/>
    </row>
    <row r="338" spans="2:10" s="128" customFormat="1" ht="25.5" x14ac:dyDescent="0.2">
      <c r="B338" s="107" t="s">
        <v>214</v>
      </c>
      <c r="C338" s="168" t="s">
        <v>279</v>
      </c>
      <c r="D338" s="148" t="s">
        <v>215</v>
      </c>
      <c r="E338" s="167" t="s">
        <v>11</v>
      </c>
      <c r="F338" s="148">
        <v>61.37</v>
      </c>
      <c r="G338" s="148">
        <f>F338</f>
        <v>61.37</v>
      </c>
      <c r="H338" s="379" t="s">
        <v>354</v>
      </c>
      <c r="I338" s="124"/>
      <c r="J338" s="124"/>
    </row>
    <row r="339" spans="2:10" s="128" customFormat="1" x14ac:dyDescent="0.2">
      <c r="B339" s="129"/>
      <c r="C339" s="116"/>
      <c r="D339" s="117"/>
      <c r="E339" s="117"/>
      <c r="F339" s="117"/>
      <c r="G339" s="117"/>
      <c r="I339" s="124"/>
      <c r="J339" s="124"/>
    </row>
    <row r="340" spans="2:10" s="128" customFormat="1" x14ac:dyDescent="0.2">
      <c r="B340" s="129"/>
      <c r="C340" s="116"/>
      <c r="D340" s="117"/>
      <c r="E340" s="117"/>
      <c r="F340" s="117"/>
      <c r="G340" s="117"/>
      <c r="I340" s="124"/>
      <c r="J340" s="124"/>
    </row>
    <row r="341" spans="2:10" x14ac:dyDescent="0.2">
      <c r="B341" s="89" t="s">
        <v>2</v>
      </c>
      <c r="C341" s="7" t="s">
        <v>0</v>
      </c>
      <c r="D341" s="19" t="s">
        <v>1</v>
      </c>
      <c r="E341" s="19" t="s">
        <v>2</v>
      </c>
      <c r="F341" s="9" t="s">
        <v>299</v>
      </c>
      <c r="G341" s="9" t="s">
        <v>300</v>
      </c>
      <c r="I341" s="124"/>
      <c r="J341" s="124"/>
    </row>
    <row r="342" spans="2:10" ht="25.5" x14ac:dyDescent="0.2">
      <c r="B342" s="394" t="s">
        <v>216</v>
      </c>
      <c r="C342" s="169" t="s">
        <v>296</v>
      </c>
      <c r="D342" s="148" t="s">
        <v>23</v>
      </c>
      <c r="E342" s="148" t="s">
        <v>24</v>
      </c>
      <c r="F342" s="148">
        <v>183.8</v>
      </c>
      <c r="G342" s="148">
        <f t="shared" ref="G342:G343" si="27">+F342*1.1</f>
        <v>202.18000000000004</v>
      </c>
      <c r="I342" s="124"/>
      <c r="J342" s="124"/>
    </row>
    <row r="343" spans="2:10" ht="25.5" x14ac:dyDescent="0.2">
      <c r="B343" s="394"/>
      <c r="C343" s="169" t="s">
        <v>297</v>
      </c>
      <c r="D343" s="148" t="s">
        <v>23</v>
      </c>
      <c r="E343" s="148" t="s">
        <v>24</v>
      </c>
      <c r="F343" s="148">
        <v>218.42</v>
      </c>
      <c r="G343" s="148">
        <f t="shared" si="27"/>
        <v>240.262</v>
      </c>
      <c r="I343" s="124"/>
      <c r="J343" s="124"/>
    </row>
    <row r="344" spans="2:10" x14ac:dyDescent="0.2">
      <c r="B344" s="79"/>
      <c r="C344" s="170"/>
      <c r="D344" s="166"/>
      <c r="E344" s="166"/>
      <c r="F344" s="166"/>
      <c r="G344" s="166"/>
      <c r="I344" s="124"/>
      <c r="J344" s="124"/>
    </row>
    <row r="345" spans="2:10" x14ac:dyDescent="0.2">
      <c r="B345" s="79"/>
      <c r="C345" s="170"/>
      <c r="D345" s="166"/>
      <c r="E345" s="166"/>
      <c r="F345" s="166"/>
      <c r="G345" s="166"/>
      <c r="I345" s="124"/>
      <c r="J345" s="124"/>
    </row>
    <row r="346" spans="2:10" x14ac:dyDescent="0.2">
      <c r="B346" s="89" t="s">
        <v>2</v>
      </c>
      <c r="C346" s="7" t="s">
        <v>0</v>
      </c>
      <c r="D346" s="19" t="s">
        <v>1</v>
      </c>
      <c r="E346" s="19" t="s">
        <v>2</v>
      </c>
      <c r="F346" s="9" t="s">
        <v>299</v>
      </c>
      <c r="G346" s="9" t="s">
        <v>300</v>
      </c>
      <c r="I346" s="124"/>
      <c r="J346" s="124"/>
    </row>
    <row r="347" spans="2:10" x14ac:dyDescent="0.2">
      <c r="B347" s="393" t="s">
        <v>217</v>
      </c>
      <c r="C347" s="169" t="s">
        <v>218</v>
      </c>
      <c r="D347" s="148" t="s">
        <v>10</v>
      </c>
      <c r="E347" s="148" t="s">
        <v>11</v>
      </c>
      <c r="F347" s="148">
        <v>24.65</v>
      </c>
      <c r="G347" s="148">
        <f t="shared" ref="G347:G348" si="28">+F347*1.1</f>
        <v>27.115000000000002</v>
      </c>
      <c r="I347" s="124"/>
      <c r="J347" s="124"/>
    </row>
    <row r="348" spans="2:10" x14ac:dyDescent="0.2">
      <c r="B348" s="393"/>
      <c r="C348" s="169" t="s">
        <v>219</v>
      </c>
      <c r="D348" s="148" t="s">
        <v>10</v>
      </c>
      <c r="E348" s="148" t="s">
        <v>11</v>
      </c>
      <c r="F348" s="148">
        <v>237.14</v>
      </c>
      <c r="G348" s="148">
        <f t="shared" si="28"/>
        <v>260.85399999999998</v>
      </c>
      <c r="I348" s="124"/>
      <c r="J348" s="124"/>
    </row>
    <row r="349" spans="2:10" x14ac:dyDescent="0.2">
      <c r="B349" s="27"/>
      <c r="C349" s="170"/>
      <c r="D349" s="166"/>
      <c r="E349" s="166"/>
      <c r="F349" s="166"/>
      <c r="G349" s="166"/>
      <c r="I349" s="124"/>
      <c r="J349" s="124"/>
    </row>
    <row r="350" spans="2:10" x14ac:dyDescent="0.2">
      <c r="B350" s="27"/>
      <c r="C350" s="170"/>
      <c r="D350" s="166"/>
      <c r="E350" s="166"/>
      <c r="F350" s="166"/>
      <c r="G350" s="166"/>
      <c r="I350" s="124"/>
      <c r="J350" s="124"/>
    </row>
    <row r="351" spans="2:10" x14ac:dyDescent="0.2">
      <c r="B351" s="89" t="s">
        <v>2</v>
      </c>
      <c r="C351" s="7" t="s">
        <v>0</v>
      </c>
      <c r="D351" s="19" t="s">
        <v>1</v>
      </c>
      <c r="E351" s="19" t="s">
        <v>2</v>
      </c>
      <c r="F351" s="9" t="s">
        <v>299</v>
      </c>
      <c r="G351" s="9" t="s">
        <v>300</v>
      </c>
      <c r="I351" s="124"/>
      <c r="J351" s="124"/>
    </row>
    <row r="352" spans="2:10" ht="25.5" x14ac:dyDescent="0.2">
      <c r="B352" s="107" t="s">
        <v>220</v>
      </c>
      <c r="C352" s="169" t="s">
        <v>221</v>
      </c>
      <c r="D352" s="148" t="s">
        <v>23</v>
      </c>
      <c r="E352" s="148" t="s">
        <v>24</v>
      </c>
      <c r="F352" s="148">
        <v>183.8</v>
      </c>
      <c r="G352" s="148">
        <f t="shared" ref="G352" si="29">+F352*1.1</f>
        <v>202.18000000000004</v>
      </c>
      <c r="I352" s="124"/>
      <c r="J352" s="124"/>
    </row>
    <row r="353" spans="2:10" x14ac:dyDescent="0.2">
      <c r="B353" s="27"/>
      <c r="C353" s="170"/>
      <c r="D353" s="166"/>
      <c r="E353" s="166"/>
      <c r="F353" s="166"/>
      <c r="G353" s="166"/>
      <c r="I353" s="124"/>
      <c r="J353" s="124"/>
    </row>
    <row r="354" spans="2:10" x14ac:dyDescent="0.2">
      <c r="B354" s="27"/>
      <c r="C354" s="170"/>
      <c r="D354" s="166"/>
      <c r="E354" s="166"/>
      <c r="F354" s="166"/>
      <c r="G354" s="166"/>
      <c r="I354" s="124"/>
      <c r="J354" s="124"/>
    </row>
    <row r="355" spans="2:10" x14ac:dyDescent="0.2">
      <c r="B355" s="89" t="s">
        <v>2</v>
      </c>
      <c r="C355" s="7" t="s">
        <v>0</v>
      </c>
      <c r="D355" s="19" t="s">
        <v>1</v>
      </c>
      <c r="E355" s="19" t="s">
        <v>2</v>
      </c>
      <c r="F355" s="9" t="s">
        <v>299</v>
      </c>
      <c r="G355" s="9" t="s">
        <v>300</v>
      </c>
      <c r="I355" s="124"/>
      <c r="J355" s="124"/>
    </row>
    <row r="356" spans="2:10" ht="25.5" customHeight="1" x14ac:dyDescent="0.2">
      <c r="B356" s="107" t="s">
        <v>222</v>
      </c>
      <c r="C356" s="169" t="s">
        <v>222</v>
      </c>
      <c r="D356" s="148" t="s">
        <v>23</v>
      </c>
      <c r="E356" s="148" t="s">
        <v>24</v>
      </c>
      <c r="F356" s="148">
        <v>147.86000000000001</v>
      </c>
      <c r="G356" s="148">
        <f t="shared" ref="G356" si="30">+F356*1.1</f>
        <v>162.64600000000002</v>
      </c>
      <c r="I356" s="124"/>
      <c r="J356" s="124"/>
    </row>
    <row r="357" spans="2:10" s="128" customFormat="1" x14ac:dyDescent="0.2">
      <c r="B357" s="27"/>
      <c r="C357" s="170"/>
      <c r="D357" s="166"/>
      <c r="E357" s="166"/>
      <c r="F357" s="166"/>
      <c r="G357" s="166"/>
      <c r="I357" s="124"/>
      <c r="J357" s="124"/>
    </row>
    <row r="358" spans="2:10" s="128" customFormat="1" x14ac:dyDescent="0.2">
      <c r="B358" s="27"/>
      <c r="C358" s="170"/>
      <c r="D358" s="166"/>
      <c r="E358" s="166"/>
      <c r="F358" s="166"/>
      <c r="G358" s="166"/>
      <c r="I358" s="124"/>
      <c r="J358" s="124"/>
    </row>
    <row r="359" spans="2:10" s="128" customFormat="1" x14ac:dyDescent="0.2">
      <c r="B359" s="89" t="s">
        <v>2</v>
      </c>
      <c r="C359" s="7" t="s">
        <v>0</v>
      </c>
      <c r="D359" s="19" t="s">
        <v>1</v>
      </c>
      <c r="E359" s="19" t="s">
        <v>2</v>
      </c>
      <c r="F359" s="9" t="s">
        <v>299</v>
      </c>
      <c r="G359" s="9" t="s">
        <v>300</v>
      </c>
      <c r="I359" s="124"/>
      <c r="J359" s="124"/>
    </row>
    <row r="360" spans="2:10" s="128" customFormat="1" x14ac:dyDescent="0.2">
      <c r="B360" s="393" t="s">
        <v>223</v>
      </c>
      <c r="C360" s="169" t="s">
        <v>280</v>
      </c>
      <c r="D360" s="148" t="s">
        <v>23</v>
      </c>
      <c r="E360" s="148" t="s">
        <v>24</v>
      </c>
      <c r="F360" s="148">
        <v>92.21</v>
      </c>
      <c r="G360" s="148">
        <f t="shared" ref="G360:G361" si="31">+F360*1.1</f>
        <v>101.431</v>
      </c>
      <c r="I360" s="124"/>
      <c r="J360" s="124"/>
    </row>
    <row r="361" spans="2:10" s="128" customFormat="1" x14ac:dyDescent="0.2">
      <c r="B361" s="393"/>
      <c r="C361" s="169" t="s">
        <v>281</v>
      </c>
      <c r="D361" s="148" t="s">
        <v>23</v>
      </c>
      <c r="E361" s="148" t="s">
        <v>24</v>
      </c>
      <c r="F361" s="148">
        <v>218.42</v>
      </c>
      <c r="G361" s="148">
        <f t="shared" si="31"/>
        <v>240.262</v>
      </c>
      <c r="I361" s="124"/>
      <c r="J361" s="124"/>
    </row>
    <row r="362" spans="2:10" s="128" customFormat="1" x14ac:dyDescent="0.2">
      <c r="B362" s="27"/>
      <c r="C362" s="170"/>
      <c r="D362" s="166"/>
      <c r="E362" s="166"/>
      <c r="F362" s="166"/>
      <c r="G362" s="166"/>
      <c r="I362" s="124"/>
      <c r="J362" s="124"/>
    </row>
    <row r="363" spans="2:10" s="128" customFormat="1" x14ac:dyDescent="0.2">
      <c r="B363" s="27"/>
      <c r="C363" s="170"/>
      <c r="D363" s="166"/>
      <c r="E363" s="166"/>
      <c r="F363" s="166"/>
      <c r="G363" s="166"/>
      <c r="I363" s="124"/>
      <c r="J363" s="124"/>
    </row>
    <row r="364" spans="2:10" s="128" customFormat="1" x14ac:dyDescent="0.2">
      <c r="B364" s="89" t="s">
        <v>2</v>
      </c>
      <c r="C364" s="7" t="s">
        <v>0</v>
      </c>
      <c r="D364" s="19" t="s">
        <v>1</v>
      </c>
      <c r="E364" s="19" t="s">
        <v>2</v>
      </c>
      <c r="F364" s="9" t="s">
        <v>299</v>
      </c>
      <c r="G364" s="9" t="s">
        <v>300</v>
      </c>
      <c r="I364" s="124"/>
      <c r="J364" s="124"/>
    </row>
    <row r="365" spans="2:10" s="128" customFormat="1" ht="38.25" x14ac:dyDescent="0.2">
      <c r="B365" s="61" t="s">
        <v>224</v>
      </c>
      <c r="C365" s="169" t="s">
        <v>225</v>
      </c>
      <c r="D365" s="148" t="s">
        <v>23</v>
      </c>
      <c r="E365" s="148" t="s">
        <v>24</v>
      </c>
      <c r="F365" s="148">
        <v>147.86000000000001</v>
      </c>
      <c r="G365" s="148">
        <f t="shared" ref="G365" si="32">+F365*1.1</f>
        <v>162.64600000000002</v>
      </c>
      <c r="I365" s="124"/>
      <c r="J365" s="124"/>
    </row>
    <row r="366" spans="2:10" s="128" customFormat="1" x14ac:dyDescent="0.2">
      <c r="B366" s="129"/>
      <c r="C366" s="116"/>
      <c r="D366" s="117"/>
      <c r="E366" s="117"/>
      <c r="F366" s="117"/>
      <c r="G366" s="117"/>
      <c r="I366" s="124"/>
      <c r="J366" s="124"/>
    </row>
    <row r="367" spans="2:10" s="128" customFormat="1" x14ac:dyDescent="0.2">
      <c r="B367" s="129"/>
      <c r="C367" s="116"/>
      <c r="D367" s="117"/>
      <c r="E367" s="117"/>
      <c r="F367" s="117"/>
      <c r="G367" s="117"/>
      <c r="I367" s="124"/>
      <c r="J367" s="124"/>
    </row>
    <row r="368" spans="2:10" s="128" customFormat="1" x14ac:dyDescent="0.2">
      <c r="B368" s="89" t="s">
        <v>2</v>
      </c>
      <c r="C368" s="7" t="s">
        <v>0</v>
      </c>
      <c r="D368" s="19" t="s">
        <v>1</v>
      </c>
      <c r="E368" s="19" t="s">
        <v>2</v>
      </c>
      <c r="F368" s="9" t="s">
        <v>299</v>
      </c>
      <c r="G368" s="9" t="s">
        <v>300</v>
      </c>
      <c r="I368" s="124"/>
      <c r="J368" s="124"/>
    </row>
    <row r="369" spans="2:10" s="128" customFormat="1" x14ac:dyDescent="0.2">
      <c r="B369" s="61" t="s">
        <v>226</v>
      </c>
      <c r="C369" s="169" t="s">
        <v>226</v>
      </c>
      <c r="D369" s="148" t="s">
        <v>10</v>
      </c>
      <c r="E369" s="161" t="s">
        <v>11</v>
      </c>
      <c r="F369" s="148">
        <v>115.44</v>
      </c>
      <c r="G369" s="148">
        <f t="shared" ref="G369" si="33">+F369*1.1</f>
        <v>126.98400000000001</v>
      </c>
      <c r="I369" s="124"/>
      <c r="J369" s="124"/>
    </row>
    <row r="370" spans="2:10" s="128" customFormat="1" x14ac:dyDescent="0.2">
      <c r="B370" s="81"/>
      <c r="C370" s="170"/>
      <c r="D370" s="166"/>
      <c r="E370" s="116"/>
      <c r="F370" s="166"/>
      <c r="G370" s="166"/>
      <c r="I370" s="124"/>
      <c r="J370" s="124"/>
    </row>
    <row r="371" spans="2:10" s="128" customFormat="1" x14ac:dyDescent="0.2">
      <c r="B371" s="81"/>
      <c r="C371" s="170"/>
      <c r="D371" s="166"/>
      <c r="E371" s="116"/>
      <c r="F371" s="166"/>
      <c r="G371" s="166"/>
      <c r="I371" s="124"/>
      <c r="J371" s="124"/>
    </row>
    <row r="372" spans="2:10" s="128" customFormat="1" x14ac:dyDescent="0.2">
      <c r="B372" s="89" t="s">
        <v>2</v>
      </c>
      <c r="C372" s="7" t="s">
        <v>0</v>
      </c>
      <c r="D372" s="19" t="s">
        <v>1</v>
      </c>
      <c r="E372" s="19" t="s">
        <v>2</v>
      </c>
      <c r="F372" s="9" t="s">
        <v>299</v>
      </c>
      <c r="G372" s="9" t="s">
        <v>300</v>
      </c>
      <c r="I372" s="124"/>
      <c r="J372" s="124"/>
    </row>
    <row r="373" spans="2:10" s="128" customFormat="1" x14ac:dyDescent="0.2">
      <c r="B373" s="61" t="s">
        <v>227</v>
      </c>
      <c r="C373" s="169" t="s">
        <v>227</v>
      </c>
      <c r="D373" s="148" t="s">
        <v>10</v>
      </c>
      <c r="E373" s="161" t="s">
        <v>11</v>
      </c>
      <c r="F373" s="148">
        <v>2051.5500000000002</v>
      </c>
      <c r="G373" s="148">
        <f t="shared" ref="G373" si="34">+F373*1.1</f>
        <v>2256.7050000000004</v>
      </c>
      <c r="I373" s="124"/>
      <c r="J373" s="124"/>
    </row>
    <row r="374" spans="2:10" s="128" customFormat="1" x14ac:dyDescent="0.2">
      <c r="B374" s="81"/>
      <c r="C374" s="170"/>
      <c r="D374" s="166"/>
      <c r="E374" s="116"/>
      <c r="F374" s="166"/>
      <c r="G374" s="166"/>
      <c r="I374" s="124"/>
      <c r="J374" s="124"/>
    </row>
    <row r="375" spans="2:10" s="128" customFormat="1" x14ac:dyDescent="0.2">
      <c r="B375" s="81"/>
      <c r="C375" s="170"/>
      <c r="D375" s="166"/>
      <c r="E375" s="116"/>
      <c r="F375" s="166"/>
      <c r="G375" s="166"/>
      <c r="I375" s="124"/>
      <c r="J375" s="124"/>
    </row>
    <row r="376" spans="2:10" s="128" customFormat="1" x14ac:dyDescent="0.2">
      <c r="B376" s="89" t="s">
        <v>2</v>
      </c>
      <c r="C376" s="7" t="s">
        <v>0</v>
      </c>
      <c r="D376" s="19" t="s">
        <v>1</v>
      </c>
      <c r="E376" s="19" t="s">
        <v>2</v>
      </c>
      <c r="F376" s="9" t="s">
        <v>299</v>
      </c>
      <c r="G376" s="9" t="s">
        <v>300</v>
      </c>
      <c r="I376" s="124"/>
      <c r="J376" s="124"/>
    </row>
    <row r="377" spans="2:10" s="128" customFormat="1" x14ac:dyDescent="0.2">
      <c r="B377" s="393" t="s">
        <v>228</v>
      </c>
      <c r="C377" s="169" t="s">
        <v>283</v>
      </c>
      <c r="D377" s="148" t="s">
        <v>23</v>
      </c>
      <c r="E377" s="161" t="s">
        <v>24</v>
      </c>
      <c r="F377" s="148">
        <v>138.53</v>
      </c>
      <c r="G377" s="148">
        <f t="shared" ref="G377:G381" si="35">+F377*1.1</f>
        <v>152.38300000000001</v>
      </c>
      <c r="I377" s="124"/>
      <c r="J377" s="124"/>
    </row>
    <row r="378" spans="2:10" s="128" customFormat="1" x14ac:dyDescent="0.2">
      <c r="B378" s="393"/>
      <c r="C378" s="169" t="s">
        <v>284</v>
      </c>
      <c r="D378" s="148" t="s">
        <v>285</v>
      </c>
      <c r="E378" s="161" t="s">
        <v>24</v>
      </c>
      <c r="F378" s="148">
        <v>5.01</v>
      </c>
      <c r="G378" s="148">
        <f t="shared" si="35"/>
        <v>5.5110000000000001</v>
      </c>
      <c r="I378" s="124"/>
      <c r="J378" s="124"/>
    </row>
    <row r="379" spans="2:10" s="128" customFormat="1" x14ac:dyDescent="0.2">
      <c r="B379" s="393"/>
      <c r="C379" s="169" t="s">
        <v>286</v>
      </c>
      <c r="D379" s="148" t="s">
        <v>23</v>
      </c>
      <c r="E379" s="161" t="s">
        <v>24</v>
      </c>
      <c r="F379" s="148">
        <v>138.53</v>
      </c>
      <c r="G379" s="148">
        <f t="shared" si="35"/>
        <v>152.38300000000001</v>
      </c>
      <c r="I379" s="124"/>
      <c r="J379" s="124"/>
    </row>
    <row r="380" spans="2:10" s="128" customFormat="1" x14ac:dyDescent="0.2">
      <c r="B380" s="393"/>
      <c r="C380" s="169" t="s">
        <v>230</v>
      </c>
      <c r="D380" s="148" t="s">
        <v>10</v>
      </c>
      <c r="E380" s="161" t="s">
        <v>11</v>
      </c>
      <c r="F380" s="148">
        <v>554.11</v>
      </c>
      <c r="G380" s="148">
        <f t="shared" si="35"/>
        <v>609.52100000000007</v>
      </c>
      <c r="I380" s="124"/>
      <c r="J380" s="124"/>
    </row>
    <row r="381" spans="2:10" s="128" customFormat="1" x14ac:dyDescent="0.2">
      <c r="B381" s="393"/>
      <c r="C381" s="169" t="s">
        <v>229</v>
      </c>
      <c r="D381" s="148" t="s">
        <v>23</v>
      </c>
      <c r="E381" s="161" t="s">
        <v>24</v>
      </c>
      <c r="F381" s="148">
        <v>138.53</v>
      </c>
      <c r="G381" s="148">
        <f t="shared" si="35"/>
        <v>152.38300000000001</v>
      </c>
      <c r="I381" s="124"/>
      <c r="J381" s="124"/>
    </row>
    <row r="382" spans="2:10" s="128" customFormat="1" x14ac:dyDescent="0.2">
      <c r="B382" s="27"/>
      <c r="C382" s="170"/>
      <c r="D382" s="166"/>
      <c r="E382" s="116"/>
      <c r="F382" s="166"/>
      <c r="G382" s="166"/>
      <c r="I382" s="124"/>
      <c r="J382" s="124"/>
    </row>
    <row r="383" spans="2:10" s="128" customFormat="1" x14ac:dyDescent="0.2">
      <c r="B383" s="27"/>
      <c r="C383" s="170"/>
      <c r="D383" s="166"/>
      <c r="E383" s="116"/>
      <c r="F383" s="166"/>
      <c r="G383" s="166"/>
      <c r="I383" s="124"/>
      <c r="J383" s="124"/>
    </row>
    <row r="384" spans="2:10" s="128" customFormat="1" x14ac:dyDescent="0.2">
      <c r="B384" s="89" t="s">
        <v>2</v>
      </c>
      <c r="C384" s="7" t="s">
        <v>0</v>
      </c>
      <c r="D384" s="19" t="s">
        <v>1</v>
      </c>
      <c r="E384" s="19" t="s">
        <v>2</v>
      </c>
      <c r="F384" s="9" t="s">
        <v>299</v>
      </c>
      <c r="G384" s="9" t="s">
        <v>300</v>
      </c>
      <c r="I384" s="124"/>
      <c r="J384" s="124"/>
    </row>
    <row r="385" spans="2:10" s="128" customFormat="1" x14ac:dyDescent="0.2">
      <c r="B385" s="171" t="s">
        <v>260</v>
      </c>
      <c r="C385" s="172" t="s">
        <v>261</v>
      </c>
      <c r="D385" s="148" t="s">
        <v>10</v>
      </c>
      <c r="E385" s="148" t="s">
        <v>11</v>
      </c>
      <c r="F385" s="148">
        <v>415.58</v>
      </c>
      <c r="G385" s="148">
        <f t="shared" ref="G385" si="36">+F385*1.1</f>
        <v>457.13800000000003</v>
      </c>
      <c r="I385" s="124"/>
      <c r="J385" s="124"/>
    </row>
    <row r="386" spans="2:10" s="128" customFormat="1" x14ac:dyDescent="0.2">
      <c r="B386" s="129"/>
      <c r="C386" s="116"/>
      <c r="D386" s="117"/>
      <c r="E386" s="117"/>
      <c r="F386" s="117"/>
      <c r="G386" s="117"/>
      <c r="I386" s="124"/>
      <c r="J386" s="124"/>
    </row>
    <row r="387" spans="2:10" s="128" customFormat="1" x14ac:dyDescent="0.2">
      <c r="B387" s="129"/>
      <c r="C387" s="116"/>
      <c r="D387" s="117"/>
      <c r="E387" s="117"/>
      <c r="F387" s="117"/>
      <c r="G387" s="117"/>
      <c r="I387" s="124"/>
      <c r="J387" s="124"/>
    </row>
    <row r="388" spans="2:10" s="128" customFormat="1" x14ac:dyDescent="0.2">
      <c r="B388" s="89" t="s">
        <v>2</v>
      </c>
      <c r="C388" s="7" t="s">
        <v>0</v>
      </c>
      <c r="D388" s="19" t="s">
        <v>1</v>
      </c>
      <c r="E388" s="19" t="s">
        <v>2</v>
      </c>
      <c r="F388" s="9" t="s">
        <v>299</v>
      </c>
      <c r="G388" s="9" t="s">
        <v>300</v>
      </c>
      <c r="I388" s="124"/>
      <c r="J388" s="124"/>
    </row>
    <row r="389" spans="2:10" s="128" customFormat="1" x14ac:dyDescent="0.2">
      <c r="B389" s="395" t="s">
        <v>262</v>
      </c>
      <c r="C389" s="162" t="s">
        <v>287</v>
      </c>
      <c r="D389" s="148" t="s">
        <v>291</v>
      </c>
      <c r="E389" s="148" t="s">
        <v>11</v>
      </c>
      <c r="F389" s="148">
        <v>171.55</v>
      </c>
      <c r="G389" s="148">
        <f t="shared" ref="G389:G394" si="37">+F389*1.1</f>
        <v>188.70500000000004</v>
      </c>
      <c r="I389" s="124"/>
      <c r="J389" s="124"/>
    </row>
    <row r="390" spans="2:10" s="128" customFormat="1" x14ac:dyDescent="0.2">
      <c r="B390" s="395"/>
      <c r="C390" s="162" t="s">
        <v>288</v>
      </c>
      <c r="D390" s="148" t="s">
        <v>291</v>
      </c>
      <c r="E390" s="148" t="s">
        <v>11</v>
      </c>
      <c r="F390" s="148">
        <v>261.82</v>
      </c>
      <c r="G390" s="148">
        <f t="shared" si="37"/>
        <v>288.00200000000001</v>
      </c>
      <c r="I390" s="124"/>
      <c r="J390" s="124"/>
    </row>
    <row r="391" spans="2:10" s="128" customFormat="1" x14ac:dyDescent="0.2">
      <c r="B391" s="395"/>
      <c r="C391" s="162" t="s">
        <v>289</v>
      </c>
      <c r="D391" s="148" t="s">
        <v>292</v>
      </c>
      <c r="E391" s="148" t="s">
        <v>11</v>
      </c>
      <c r="F391" s="148">
        <v>56.97</v>
      </c>
      <c r="G391" s="148">
        <f t="shared" si="37"/>
        <v>62.667000000000002</v>
      </c>
      <c r="I391" s="124"/>
      <c r="J391" s="124"/>
    </row>
    <row r="392" spans="2:10" s="128" customFormat="1" x14ac:dyDescent="0.2">
      <c r="B392" s="395"/>
      <c r="C392" s="162" t="s">
        <v>290</v>
      </c>
      <c r="D392" s="148" t="s">
        <v>294</v>
      </c>
      <c r="E392" s="148" t="s">
        <v>11</v>
      </c>
      <c r="F392" s="148">
        <v>64.33</v>
      </c>
      <c r="G392" s="148">
        <f t="shared" si="37"/>
        <v>70.763000000000005</v>
      </c>
      <c r="I392" s="124"/>
      <c r="J392" s="124"/>
    </row>
    <row r="393" spans="2:10" s="128" customFormat="1" x14ac:dyDescent="0.2">
      <c r="B393" s="395"/>
      <c r="C393" s="162" t="s">
        <v>293</v>
      </c>
      <c r="D393" s="148" t="s">
        <v>291</v>
      </c>
      <c r="E393" s="148" t="s">
        <v>11</v>
      </c>
      <c r="F393" s="148">
        <v>432.74</v>
      </c>
      <c r="G393" s="148">
        <f t="shared" si="37"/>
        <v>476.01400000000007</v>
      </c>
      <c r="I393" s="124"/>
      <c r="J393" s="124"/>
    </row>
    <row r="394" spans="2:10" s="128" customFormat="1" x14ac:dyDescent="0.2">
      <c r="B394" s="395"/>
      <c r="C394" s="169" t="s">
        <v>264</v>
      </c>
      <c r="D394" s="148" t="s">
        <v>292</v>
      </c>
      <c r="E394" s="167" t="s">
        <v>11</v>
      </c>
      <c r="F394" s="148">
        <v>197.49</v>
      </c>
      <c r="G394" s="148">
        <f t="shared" si="37"/>
        <v>217.23900000000003</v>
      </c>
      <c r="I394" s="124"/>
      <c r="J394" s="124"/>
    </row>
    <row r="395" spans="2:10" s="128" customFormat="1" x14ac:dyDescent="0.2">
      <c r="B395" s="173"/>
      <c r="C395" s="174"/>
      <c r="D395" s="166"/>
      <c r="E395" s="166"/>
      <c r="F395" s="166"/>
      <c r="G395" s="166"/>
      <c r="I395" s="124"/>
      <c r="J395" s="124"/>
    </row>
    <row r="396" spans="2:10" s="128" customFormat="1" x14ac:dyDescent="0.2">
      <c r="B396" s="173"/>
      <c r="C396" s="174"/>
      <c r="D396" s="166"/>
      <c r="E396" s="166"/>
      <c r="F396" s="166"/>
      <c r="G396" s="166"/>
      <c r="I396" s="124"/>
      <c r="J396" s="124"/>
    </row>
    <row r="397" spans="2:10" s="128" customFormat="1" x14ac:dyDescent="0.2">
      <c r="B397" s="89" t="s">
        <v>2</v>
      </c>
      <c r="C397" s="7" t="s">
        <v>0</v>
      </c>
      <c r="D397" s="19" t="s">
        <v>1</v>
      </c>
      <c r="E397" s="19" t="s">
        <v>2</v>
      </c>
      <c r="F397" s="9" t="s">
        <v>299</v>
      </c>
      <c r="G397" s="9" t="s">
        <v>300</v>
      </c>
      <c r="I397" s="124"/>
      <c r="J397" s="124"/>
    </row>
    <row r="398" spans="2:10" s="128" customFormat="1" x14ac:dyDescent="0.2">
      <c r="B398" s="175" t="s">
        <v>263</v>
      </c>
      <c r="C398" s="169" t="s">
        <v>263</v>
      </c>
      <c r="D398" s="148" t="s">
        <v>10</v>
      </c>
      <c r="E398" s="148" t="s">
        <v>11</v>
      </c>
      <c r="F398" s="148">
        <v>34.630000000000003</v>
      </c>
      <c r="G398" s="148">
        <f t="shared" ref="G398" si="38">+F398*1.1</f>
        <v>38.093000000000004</v>
      </c>
      <c r="I398" s="124"/>
      <c r="J398" s="124"/>
    </row>
    <row r="399" spans="2:10" s="128" customFormat="1" x14ac:dyDescent="0.2">
      <c r="B399" s="176"/>
      <c r="C399" s="170"/>
      <c r="D399" s="166"/>
      <c r="E399" s="166"/>
      <c r="F399" s="166"/>
      <c r="G399" s="166"/>
      <c r="I399" s="124"/>
      <c r="J399" s="124"/>
    </row>
    <row r="400" spans="2:10" s="128" customFormat="1" x14ac:dyDescent="0.2">
      <c r="B400" s="176"/>
      <c r="C400" s="170"/>
      <c r="D400" s="166"/>
      <c r="E400" s="166"/>
      <c r="F400" s="166"/>
      <c r="G400" s="166"/>
      <c r="I400" s="124"/>
      <c r="J400" s="124"/>
    </row>
    <row r="401" spans="2:10" s="128" customFormat="1" x14ac:dyDescent="0.2">
      <c r="B401" s="89" t="s">
        <v>2</v>
      </c>
      <c r="C401" s="7" t="s">
        <v>0</v>
      </c>
      <c r="D401" s="19" t="s">
        <v>1</v>
      </c>
      <c r="E401" s="19" t="s">
        <v>2</v>
      </c>
      <c r="F401" s="9" t="s">
        <v>299</v>
      </c>
      <c r="G401" s="9" t="s">
        <v>300</v>
      </c>
      <c r="I401" s="124"/>
      <c r="J401" s="124"/>
    </row>
    <row r="402" spans="2:10" s="128" customFormat="1" ht="25.5" x14ac:dyDescent="0.2">
      <c r="B402" s="169" t="s">
        <v>282</v>
      </c>
      <c r="C402" s="169" t="s">
        <v>282</v>
      </c>
      <c r="D402" s="148" t="s">
        <v>10</v>
      </c>
      <c r="E402" s="148" t="s">
        <v>11</v>
      </c>
      <c r="F402" s="148">
        <v>34.630000000000003</v>
      </c>
      <c r="G402" s="148">
        <f t="shared" ref="G402" si="39">+F402*1.1</f>
        <v>38.093000000000004</v>
      </c>
      <c r="I402" s="124"/>
      <c r="J402" s="124"/>
    </row>
    <row r="403" spans="2:10" s="128" customFormat="1" x14ac:dyDescent="0.2">
      <c r="B403" s="177"/>
      <c r="C403" s="170"/>
      <c r="D403" s="166"/>
      <c r="E403" s="166"/>
      <c r="F403" s="166"/>
      <c r="G403" s="166"/>
      <c r="I403" s="124"/>
      <c r="J403" s="124"/>
    </row>
    <row r="404" spans="2:10" s="128" customFormat="1" x14ac:dyDescent="0.2">
      <c r="B404" s="177"/>
      <c r="C404" s="170"/>
      <c r="D404" s="166"/>
      <c r="E404" s="166"/>
      <c r="F404" s="166"/>
      <c r="G404" s="166"/>
      <c r="I404" s="124"/>
      <c r="J404" s="124"/>
    </row>
    <row r="405" spans="2:10" s="128" customFormat="1" x14ac:dyDescent="0.2">
      <c r="B405" s="89" t="s">
        <v>2</v>
      </c>
      <c r="C405" s="7" t="s">
        <v>0</v>
      </c>
      <c r="D405" s="19" t="s">
        <v>1</v>
      </c>
      <c r="E405" s="19" t="s">
        <v>2</v>
      </c>
      <c r="F405" s="9" t="s">
        <v>299</v>
      </c>
      <c r="G405" s="9" t="s">
        <v>300</v>
      </c>
      <c r="I405" s="124"/>
      <c r="J405" s="124"/>
    </row>
    <row r="406" spans="2:10" s="128" customFormat="1" ht="25.5" x14ac:dyDescent="0.2">
      <c r="B406" s="178" t="s">
        <v>265</v>
      </c>
      <c r="C406" s="179" t="s">
        <v>266</v>
      </c>
      <c r="D406" s="148" t="s">
        <v>10</v>
      </c>
      <c r="E406" s="148" t="s">
        <v>11</v>
      </c>
      <c r="F406" s="148">
        <v>16.59</v>
      </c>
      <c r="G406" s="148">
        <f t="shared" ref="G406" si="40">+F406*1.1</f>
        <v>18.249000000000002</v>
      </c>
      <c r="I406" s="124"/>
      <c r="J406" s="124"/>
    </row>
    <row r="407" spans="2:10" s="128" customFormat="1" x14ac:dyDescent="0.2">
      <c r="B407" s="177"/>
      <c r="C407" s="180"/>
      <c r="D407" s="166"/>
      <c r="E407" s="166"/>
      <c r="F407" s="166"/>
      <c r="G407" s="166"/>
      <c r="I407" s="124"/>
      <c r="J407" s="124"/>
    </row>
    <row r="408" spans="2:10" s="128" customFormat="1" x14ac:dyDescent="0.2">
      <c r="B408" s="177"/>
      <c r="C408" s="180"/>
      <c r="D408" s="166"/>
      <c r="E408" s="166"/>
      <c r="F408" s="166"/>
      <c r="G408" s="166"/>
      <c r="I408" s="124"/>
      <c r="J408" s="124"/>
    </row>
    <row r="409" spans="2:10" s="128" customFormat="1" x14ac:dyDescent="0.2">
      <c r="B409" s="89" t="s">
        <v>2</v>
      </c>
      <c r="C409" s="7" t="s">
        <v>0</v>
      </c>
      <c r="D409" s="19" t="s">
        <v>1</v>
      </c>
      <c r="E409" s="19" t="s">
        <v>2</v>
      </c>
      <c r="F409" s="9" t="s">
        <v>299</v>
      </c>
      <c r="G409" s="9" t="s">
        <v>300</v>
      </c>
      <c r="I409" s="124"/>
      <c r="J409" s="124"/>
    </row>
    <row r="410" spans="2:10" s="128" customFormat="1" ht="25.5" x14ac:dyDescent="0.2">
      <c r="B410" s="178" t="s">
        <v>267</v>
      </c>
      <c r="C410" s="179" t="s">
        <v>267</v>
      </c>
      <c r="D410" s="148" t="s">
        <v>10</v>
      </c>
      <c r="E410" s="148" t="s">
        <v>11</v>
      </c>
      <c r="F410" s="148">
        <v>16.43</v>
      </c>
      <c r="G410" s="148">
        <f t="shared" ref="G410" si="41">+F410*1.1</f>
        <v>18.073</v>
      </c>
      <c r="I410" s="124"/>
      <c r="J410" s="124"/>
    </row>
    <row r="411" spans="2:10" s="128" customFormat="1" x14ac:dyDescent="0.2">
      <c r="B411" s="177"/>
      <c r="C411" s="180"/>
      <c r="D411" s="166"/>
      <c r="E411" s="166"/>
      <c r="F411" s="166"/>
      <c r="G411" s="166"/>
      <c r="I411" s="124"/>
      <c r="J411" s="124"/>
    </row>
    <row r="412" spans="2:10" s="128" customFormat="1" x14ac:dyDescent="0.2">
      <c r="B412" s="177"/>
      <c r="C412" s="180"/>
      <c r="D412" s="166"/>
      <c r="E412" s="166"/>
      <c r="F412" s="166"/>
      <c r="G412" s="166"/>
      <c r="I412" s="124"/>
      <c r="J412" s="124"/>
    </row>
    <row r="413" spans="2:10" s="128" customFormat="1" x14ac:dyDescent="0.2">
      <c r="B413" s="89" t="s">
        <v>2</v>
      </c>
      <c r="C413" s="7" t="s">
        <v>0</v>
      </c>
      <c r="D413" s="19" t="s">
        <v>1</v>
      </c>
      <c r="E413" s="19" t="s">
        <v>2</v>
      </c>
      <c r="F413" s="9" t="s">
        <v>299</v>
      </c>
      <c r="G413" s="9" t="s">
        <v>300</v>
      </c>
      <c r="I413" s="124"/>
      <c r="J413" s="124"/>
    </row>
    <row r="414" spans="2:10" s="128" customFormat="1" ht="25.5" x14ac:dyDescent="0.2">
      <c r="B414" s="181" t="s">
        <v>268</v>
      </c>
      <c r="C414" s="179" t="s">
        <v>268</v>
      </c>
      <c r="D414" s="148" t="s">
        <v>10</v>
      </c>
      <c r="E414" s="148" t="s">
        <v>11</v>
      </c>
      <c r="F414" s="148">
        <v>518.41</v>
      </c>
      <c r="G414" s="148">
        <f t="shared" ref="G414" si="42">+F414*1.1</f>
        <v>570.25099999999998</v>
      </c>
      <c r="I414" s="124"/>
      <c r="J414" s="124"/>
    </row>
    <row r="415" spans="2:10" s="128" customFormat="1" x14ac:dyDescent="0.2">
      <c r="B415" s="173"/>
      <c r="C415" s="180"/>
      <c r="D415" s="166"/>
      <c r="E415" s="166"/>
      <c r="F415" s="166"/>
      <c r="G415" s="166"/>
      <c r="I415" s="124"/>
      <c r="J415" s="124"/>
    </row>
    <row r="416" spans="2:10" s="128" customFormat="1" x14ac:dyDescent="0.2">
      <c r="B416" s="173"/>
      <c r="C416" s="180"/>
      <c r="D416" s="166"/>
      <c r="E416" s="166"/>
      <c r="F416" s="166"/>
      <c r="G416" s="166"/>
      <c r="I416" s="124"/>
      <c r="J416" s="124"/>
    </row>
    <row r="417" spans="2:10" s="128" customFormat="1" x14ac:dyDescent="0.2">
      <c r="B417" s="89" t="s">
        <v>2</v>
      </c>
      <c r="C417" s="7" t="s">
        <v>0</v>
      </c>
      <c r="D417" s="19" t="s">
        <v>1</v>
      </c>
      <c r="E417" s="19" t="s">
        <v>2</v>
      </c>
      <c r="F417" s="9" t="s">
        <v>299</v>
      </c>
      <c r="G417" s="9" t="s">
        <v>300</v>
      </c>
      <c r="I417" s="124"/>
      <c r="J417" s="124"/>
    </row>
    <row r="418" spans="2:10" s="128" customFormat="1" x14ac:dyDescent="0.2">
      <c r="B418" s="175" t="s">
        <v>269</v>
      </c>
      <c r="C418" s="182" t="s">
        <v>270</v>
      </c>
      <c r="D418" s="148" t="s">
        <v>10</v>
      </c>
      <c r="E418" s="148" t="s">
        <v>24</v>
      </c>
      <c r="F418" s="161" t="s">
        <v>271</v>
      </c>
      <c r="G418" s="161" t="s">
        <v>271</v>
      </c>
      <c r="I418" s="124"/>
      <c r="J418" s="124"/>
    </row>
    <row r="419" spans="2:10" s="128" customFormat="1" x14ac:dyDescent="0.2">
      <c r="B419" s="183"/>
      <c r="C419" s="116"/>
      <c r="D419" s="160"/>
      <c r="E419" s="160"/>
      <c r="F419" s="160"/>
      <c r="G419" s="160"/>
      <c r="I419" s="118"/>
      <c r="J419" s="118"/>
    </row>
    <row r="420" spans="2:10" s="128" customFormat="1" x14ac:dyDescent="0.2">
      <c r="B420" s="183"/>
      <c r="C420" s="116"/>
      <c r="D420" s="160"/>
      <c r="E420" s="160"/>
      <c r="F420" s="160"/>
      <c r="G420" s="160"/>
      <c r="I420" s="118"/>
      <c r="J420" s="118"/>
    </row>
    <row r="421" spans="2:10" s="128" customFormat="1" x14ac:dyDescent="0.2">
      <c r="B421" s="183"/>
      <c r="C421" s="116"/>
      <c r="D421" s="160"/>
      <c r="E421" s="160"/>
      <c r="F421" s="160"/>
      <c r="G421" s="160"/>
      <c r="I421" s="118"/>
      <c r="J421" s="118"/>
    </row>
    <row r="422" spans="2:10" s="128" customFormat="1" x14ac:dyDescent="0.2">
      <c r="B422" s="183"/>
      <c r="C422" s="116"/>
      <c r="D422" s="160"/>
      <c r="E422" s="160"/>
      <c r="F422" s="160"/>
      <c r="G422" s="184"/>
      <c r="I422" s="118"/>
      <c r="J422" s="118"/>
    </row>
    <row r="423" spans="2:10" ht="15" x14ac:dyDescent="0.25">
      <c r="B423" s="102" t="s">
        <v>318</v>
      </c>
      <c r="D423" s="185"/>
      <c r="E423" s="185"/>
      <c r="F423" s="185"/>
      <c r="G423" s="185"/>
    </row>
    <row r="424" spans="2:10" x14ac:dyDescent="0.2">
      <c r="B424" s="89" t="s">
        <v>309</v>
      </c>
      <c r="C424" s="103"/>
      <c r="D424" s="104"/>
      <c r="E424" s="105" t="s">
        <v>315</v>
      </c>
      <c r="F424" s="9" t="s">
        <v>299</v>
      </c>
      <c r="G424" s="9" t="s">
        <v>300</v>
      </c>
    </row>
    <row r="425" spans="2:10" x14ac:dyDescent="0.2">
      <c r="B425" s="181" t="s">
        <v>310</v>
      </c>
      <c r="C425" s="179"/>
      <c r="D425" s="148" t="s">
        <v>23</v>
      </c>
      <c r="E425" s="148" t="s">
        <v>24</v>
      </c>
      <c r="F425" s="148">
        <v>92.21</v>
      </c>
      <c r="G425" s="148">
        <f t="shared" ref="G425:G429" si="43">+F425*1.1</f>
        <v>101.431</v>
      </c>
    </row>
    <row r="426" spans="2:10" x14ac:dyDescent="0.2">
      <c r="B426" s="181" t="s">
        <v>311</v>
      </c>
      <c r="C426" s="179"/>
      <c r="D426" s="148" t="s">
        <v>23</v>
      </c>
      <c r="E426" s="148" t="s">
        <v>24</v>
      </c>
      <c r="F426" s="148">
        <v>147.86000000000001</v>
      </c>
      <c r="G426" s="148">
        <f t="shared" si="43"/>
        <v>162.64600000000002</v>
      </c>
    </row>
    <row r="427" spans="2:10" x14ac:dyDescent="0.2">
      <c r="B427" s="181" t="s">
        <v>312</v>
      </c>
      <c r="C427" s="179"/>
      <c r="D427" s="148" t="s">
        <v>23</v>
      </c>
      <c r="E427" s="148" t="s">
        <v>24</v>
      </c>
      <c r="F427" s="148">
        <v>183.8</v>
      </c>
      <c r="G427" s="148">
        <f t="shared" si="43"/>
        <v>202.18000000000004</v>
      </c>
    </row>
    <row r="428" spans="2:10" x14ac:dyDescent="0.2">
      <c r="B428" s="181" t="s">
        <v>313</v>
      </c>
      <c r="C428" s="179"/>
      <c r="D428" s="148" t="s">
        <v>23</v>
      </c>
      <c r="E428" s="148" t="s">
        <v>24</v>
      </c>
      <c r="F428" s="148">
        <v>138.53</v>
      </c>
      <c r="G428" s="148">
        <f t="shared" si="43"/>
        <v>152.38300000000001</v>
      </c>
    </row>
    <row r="429" spans="2:10" x14ac:dyDescent="0.2">
      <c r="B429" s="181" t="s">
        <v>314</v>
      </c>
      <c r="C429" s="179"/>
      <c r="D429" s="148" t="s">
        <v>23</v>
      </c>
      <c r="E429" s="148" t="s">
        <v>24</v>
      </c>
      <c r="F429" s="148">
        <v>218.42</v>
      </c>
      <c r="G429" s="148">
        <f t="shared" si="43"/>
        <v>240.262</v>
      </c>
    </row>
    <row r="431" spans="2:10" x14ac:dyDescent="0.2">
      <c r="F431" s="117" t="s">
        <v>316</v>
      </c>
    </row>
  </sheetData>
  <mergeCells count="19">
    <mergeCell ref="B286:B292"/>
    <mergeCell ref="B15:B37"/>
    <mergeCell ref="B41:B72"/>
    <mergeCell ref="B76:B113"/>
    <mergeCell ref="B117:B129"/>
    <mergeCell ref="B133:B139"/>
    <mergeCell ref="B143:B149"/>
    <mergeCell ref="B153:B241"/>
    <mergeCell ref="B245:B250"/>
    <mergeCell ref="B258:B261"/>
    <mergeCell ref="B265:B272"/>
    <mergeCell ref="B276:B282"/>
    <mergeCell ref="B389:B394"/>
    <mergeCell ref="B296:B325"/>
    <mergeCell ref="B329:B330"/>
    <mergeCell ref="B342:B343"/>
    <mergeCell ref="B347:B348"/>
    <mergeCell ref="B360:B361"/>
    <mergeCell ref="B377:B381"/>
  </mergeCells>
  <pageMargins left="0.39370078740157483" right="0.39370078740157483" top="0.59055118110236227" bottom="0.39370078740157483" header="0.19685039370078741" footer="0.19685039370078741"/>
  <pageSetup paperSize="9" scale="60" fitToHeight="0" orientation="portrait" r:id="rId1"/>
  <headerFooter>
    <oddFooter>&amp;R&amp;8Page  &amp;P of &amp;N</oddFooter>
  </headerFooter>
  <rowBreaks count="4" manualBreakCount="4">
    <brk id="93" min="1" max="6" man="1"/>
    <brk id="151" min="1" max="6" man="1"/>
    <brk id="251" min="1" max="6" man="1"/>
    <brk id="344" min="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H433"/>
  <sheetViews>
    <sheetView zoomScale="80" zoomScaleNormal="80" zoomScaleSheetLayoutView="9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1.5" style="254" customWidth="1"/>
    <col min="2" max="2" width="19.625" style="274" customWidth="1"/>
    <col min="3" max="3" width="68.75" style="253" customWidth="1"/>
    <col min="4" max="4" width="14.125" style="254" customWidth="1"/>
    <col min="5" max="5" width="8.75" style="254" customWidth="1"/>
    <col min="6" max="6" width="12.375" style="255" customWidth="1"/>
    <col min="7" max="7" width="12.375" style="256" customWidth="1"/>
    <col min="8" max="16384" width="9" style="254"/>
  </cols>
  <sheetData>
    <row r="2" spans="2:7" ht="26.25" x14ac:dyDescent="0.4">
      <c r="B2" s="252" t="s">
        <v>337</v>
      </c>
    </row>
    <row r="3" spans="2:7" ht="14.25" x14ac:dyDescent="0.2">
      <c r="B3" s="257"/>
    </row>
    <row r="4" spans="2:7" ht="23.25" x14ac:dyDescent="0.2">
      <c r="B4" s="258" t="s">
        <v>338</v>
      </c>
    </row>
    <row r="5" spans="2:7" x14ac:dyDescent="0.2">
      <c r="B5" s="259"/>
    </row>
    <row r="6" spans="2:7" hidden="1" x14ac:dyDescent="0.2">
      <c r="B6" s="259"/>
    </row>
    <row r="7" spans="2:7" hidden="1" x14ac:dyDescent="0.2">
      <c r="B7" s="259"/>
    </row>
    <row r="8" spans="2:7" hidden="1" x14ac:dyDescent="0.2">
      <c r="B8" s="259"/>
    </row>
    <row r="9" spans="2:7" hidden="1" x14ac:dyDescent="0.2">
      <c r="B9" s="259"/>
    </row>
    <row r="10" spans="2:7" hidden="1" x14ac:dyDescent="0.2">
      <c r="B10" s="259"/>
    </row>
    <row r="11" spans="2:7" hidden="1" x14ac:dyDescent="0.2">
      <c r="B11" s="259"/>
    </row>
    <row r="12" spans="2:7" hidden="1" x14ac:dyDescent="0.2">
      <c r="B12" s="259"/>
    </row>
    <row r="13" spans="2:7" hidden="1" x14ac:dyDescent="0.2">
      <c r="B13" s="259"/>
    </row>
    <row r="14" spans="2:7" s="261" customFormat="1" ht="30" x14ac:dyDescent="0.2">
      <c r="B14" s="260" t="s">
        <v>2</v>
      </c>
      <c r="C14" s="260" t="s">
        <v>0</v>
      </c>
      <c r="D14" s="260" t="s">
        <v>1</v>
      </c>
      <c r="E14" s="260" t="s">
        <v>2</v>
      </c>
      <c r="F14" s="260" t="s">
        <v>299</v>
      </c>
      <c r="G14" s="260" t="s">
        <v>300</v>
      </c>
    </row>
    <row r="15" spans="2:7" s="267" customFormat="1" x14ac:dyDescent="0.2">
      <c r="B15" s="240" t="s">
        <v>212</v>
      </c>
      <c r="C15" s="262" t="s">
        <v>278</v>
      </c>
      <c r="D15" s="263" t="s">
        <v>213</v>
      </c>
      <c r="E15" s="264" t="s">
        <v>11</v>
      </c>
      <c r="F15" s="265">
        <v>38.11</v>
      </c>
      <c r="G15" s="266">
        <f t="shared" ref="G15" si="0">+F15*1.1</f>
        <v>41.920999999999999</v>
      </c>
    </row>
    <row r="16" spans="2:7" x14ac:dyDescent="0.2">
      <c r="B16" s="259"/>
    </row>
    <row r="17" spans="2:7" x14ac:dyDescent="0.2">
      <c r="B17" s="259"/>
    </row>
    <row r="18" spans="2:7" s="261" customFormat="1" ht="30" x14ac:dyDescent="0.2">
      <c r="B18" s="260" t="s">
        <v>2</v>
      </c>
      <c r="C18" s="260" t="s">
        <v>0</v>
      </c>
      <c r="D18" s="260" t="s">
        <v>1</v>
      </c>
      <c r="E18" s="260" t="s">
        <v>2</v>
      </c>
      <c r="F18" s="260" t="s">
        <v>299</v>
      </c>
      <c r="G18" s="260" t="s">
        <v>300</v>
      </c>
    </row>
    <row r="19" spans="2:7" s="267" customFormat="1" x14ac:dyDescent="0.2">
      <c r="B19" s="240" t="s">
        <v>226</v>
      </c>
      <c r="C19" s="268" t="s">
        <v>226</v>
      </c>
      <c r="D19" s="263" t="s">
        <v>10</v>
      </c>
      <c r="E19" s="263" t="s">
        <v>11</v>
      </c>
      <c r="F19" s="265">
        <v>118.44</v>
      </c>
      <c r="G19" s="266">
        <f t="shared" ref="G19" si="1">+F19*1.1</f>
        <v>130.28400000000002</v>
      </c>
    </row>
    <row r="20" spans="2:7" x14ac:dyDescent="0.2">
      <c r="B20" s="259"/>
    </row>
    <row r="21" spans="2:7" x14ac:dyDescent="0.2">
      <c r="B21" s="259"/>
    </row>
    <row r="22" spans="2:7" s="261" customFormat="1" ht="30" x14ac:dyDescent="0.2">
      <c r="B22" s="260" t="s">
        <v>2</v>
      </c>
      <c r="C22" s="260" t="s">
        <v>0</v>
      </c>
      <c r="D22" s="260" t="s">
        <v>1</v>
      </c>
      <c r="E22" s="260" t="s">
        <v>2</v>
      </c>
      <c r="F22" s="260" t="s">
        <v>299</v>
      </c>
      <c r="G22" s="260" t="s">
        <v>300</v>
      </c>
    </row>
    <row r="23" spans="2:7" s="267" customFormat="1" x14ac:dyDescent="0.2">
      <c r="B23" s="393" t="s">
        <v>228</v>
      </c>
      <c r="C23" s="268" t="s">
        <v>283</v>
      </c>
      <c r="D23" s="263" t="s">
        <v>23</v>
      </c>
      <c r="E23" s="263" t="s">
        <v>24</v>
      </c>
      <c r="F23" s="265">
        <v>142.13</v>
      </c>
      <c r="G23" s="266">
        <f t="shared" ref="G23:G27" si="2">+F23*1.1</f>
        <v>156.34300000000002</v>
      </c>
    </row>
    <row r="24" spans="2:7" s="267" customFormat="1" x14ac:dyDescent="0.2">
      <c r="B24" s="393"/>
      <c r="C24" s="268" t="s">
        <v>284</v>
      </c>
      <c r="D24" s="263" t="s">
        <v>285</v>
      </c>
      <c r="E24" s="263" t="s">
        <v>24</v>
      </c>
      <c r="F24" s="265">
        <v>5.14</v>
      </c>
      <c r="G24" s="266">
        <f t="shared" si="2"/>
        <v>5.6539999999999999</v>
      </c>
    </row>
    <row r="25" spans="2:7" s="267" customFormat="1" x14ac:dyDescent="0.2">
      <c r="B25" s="393"/>
      <c r="C25" s="268" t="s">
        <v>286</v>
      </c>
      <c r="D25" s="263" t="s">
        <v>23</v>
      </c>
      <c r="E25" s="263" t="s">
        <v>24</v>
      </c>
      <c r="F25" s="265">
        <v>142.13</v>
      </c>
      <c r="G25" s="266">
        <f t="shared" si="2"/>
        <v>156.34300000000002</v>
      </c>
    </row>
    <row r="26" spans="2:7" s="267" customFormat="1" x14ac:dyDescent="0.2">
      <c r="B26" s="393"/>
      <c r="C26" s="268" t="s">
        <v>230</v>
      </c>
      <c r="D26" s="263" t="s">
        <v>10</v>
      </c>
      <c r="E26" s="263" t="s">
        <v>11</v>
      </c>
      <c r="F26" s="265">
        <v>568.5</v>
      </c>
      <c r="G26" s="266">
        <f t="shared" si="2"/>
        <v>625.35</v>
      </c>
    </row>
    <row r="27" spans="2:7" s="267" customFormat="1" x14ac:dyDescent="0.2">
      <c r="B27" s="393"/>
      <c r="C27" s="268" t="s">
        <v>229</v>
      </c>
      <c r="D27" s="263" t="s">
        <v>23</v>
      </c>
      <c r="E27" s="263" t="s">
        <v>24</v>
      </c>
      <c r="F27" s="265">
        <v>142.13</v>
      </c>
      <c r="G27" s="266">
        <f t="shared" si="2"/>
        <v>156.34300000000002</v>
      </c>
    </row>
    <row r="28" spans="2:7" s="267" customFormat="1" x14ac:dyDescent="0.2">
      <c r="B28" s="27"/>
      <c r="C28" s="269"/>
      <c r="D28" s="253"/>
      <c r="E28" s="253"/>
      <c r="F28" s="270"/>
      <c r="G28" s="271"/>
    </row>
    <row r="29" spans="2:7" s="267" customFormat="1" x14ac:dyDescent="0.2">
      <c r="B29" s="27"/>
      <c r="C29" s="269"/>
      <c r="D29" s="253"/>
      <c r="E29" s="253"/>
      <c r="F29" s="270"/>
      <c r="G29" s="271"/>
    </row>
    <row r="30" spans="2:7" s="261" customFormat="1" ht="30" x14ac:dyDescent="0.2">
      <c r="B30" s="260" t="s">
        <v>2</v>
      </c>
      <c r="C30" s="260" t="s">
        <v>0</v>
      </c>
      <c r="D30" s="260" t="s">
        <v>1</v>
      </c>
      <c r="E30" s="260" t="s">
        <v>2</v>
      </c>
      <c r="F30" s="260" t="s">
        <v>299</v>
      </c>
      <c r="G30" s="260" t="s">
        <v>300</v>
      </c>
    </row>
    <row r="31" spans="2:7" s="267" customFormat="1" x14ac:dyDescent="0.2">
      <c r="B31" s="272" t="s">
        <v>260</v>
      </c>
      <c r="C31" s="273" t="s">
        <v>261</v>
      </c>
      <c r="D31" s="263" t="s">
        <v>10</v>
      </c>
      <c r="E31" s="263" t="s">
        <v>11</v>
      </c>
      <c r="F31" s="265">
        <v>426.37</v>
      </c>
      <c r="G31" s="266">
        <f t="shared" ref="G31" si="3">+F31*1.1</f>
        <v>469.00700000000006</v>
      </c>
    </row>
    <row r="32" spans="2:7" s="267" customFormat="1" x14ac:dyDescent="0.2">
      <c r="B32" s="274"/>
      <c r="C32" s="253"/>
      <c r="D32" s="275"/>
      <c r="E32" s="275"/>
      <c r="F32" s="255"/>
      <c r="G32" s="256"/>
    </row>
    <row r="33" spans="2:7" s="267" customFormat="1" x14ac:dyDescent="0.2">
      <c r="B33" s="274"/>
      <c r="C33" s="253"/>
      <c r="D33" s="275"/>
      <c r="E33" s="275"/>
      <c r="F33" s="255"/>
      <c r="G33" s="256"/>
    </row>
    <row r="34" spans="2:7" s="261" customFormat="1" ht="30" x14ac:dyDescent="0.2">
      <c r="B34" s="260" t="s">
        <v>2</v>
      </c>
      <c r="C34" s="260" t="s">
        <v>0</v>
      </c>
      <c r="D34" s="260" t="s">
        <v>1</v>
      </c>
      <c r="E34" s="260" t="s">
        <v>2</v>
      </c>
      <c r="F34" s="260" t="s">
        <v>299</v>
      </c>
      <c r="G34" s="260" t="s">
        <v>300</v>
      </c>
    </row>
    <row r="35" spans="2:7" s="267" customFormat="1" x14ac:dyDescent="0.2">
      <c r="B35" s="400" t="s">
        <v>262</v>
      </c>
      <c r="C35" s="268" t="s">
        <v>287</v>
      </c>
      <c r="D35" s="263" t="s">
        <v>291</v>
      </c>
      <c r="E35" s="263" t="s">
        <v>11</v>
      </c>
      <c r="F35" s="265">
        <v>176</v>
      </c>
      <c r="G35" s="266">
        <f t="shared" ref="G35:G41" si="4">+F35*1.1</f>
        <v>193.60000000000002</v>
      </c>
    </row>
    <row r="36" spans="2:7" s="267" customFormat="1" x14ac:dyDescent="0.2">
      <c r="B36" s="400"/>
      <c r="C36" s="268" t="s">
        <v>288</v>
      </c>
      <c r="D36" s="263" t="s">
        <v>291</v>
      </c>
      <c r="E36" s="263" t="s">
        <v>11</v>
      </c>
      <c r="F36" s="265">
        <v>268.62</v>
      </c>
      <c r="G36" s="266">
        <f t="shared" si="4"/>
        <v>295.48200000000003</v>
      </c>
    </row>
    <row r="37" spans="2:7" s="267" customFormat="1" x14ac:dyDescent="0.2">
      <c r="B37" s="400"/>
      <c r="C37" s="268" t="s">
        <v>334</v>
      </c>
      <c r="D37" s="263" t="s">
        <v>292</v>
      </c>
      <c r="E37" s="263" t="s">
        <v>11</v>
      </c>
      <c r="F37" s="265">
        <v>58.45</v>
      </c>
      <c r="G37" s="266">
        <f t="shared" si="4"/>
        <v>64.295000000000002</v>
      </c>
    </row>
    <row r="38" spans="2:7" s="267" customFormat="1" x14ac:dyDescent="0.2">
      <c r="B38" s="400"/>
      <c r="C38" s="268" t="s">
        <v>335</v>
      </c>
      <c r="D38" s="263" t="s">
        <v>292</v>
      </c>
      <c r="E38" s="263" t="s">
        <v>11</v>
      </c>
      <c r="F38" s="265">
        <v>58.45</v>
      </c>
      <c r="G38" s="266">
        <f t="shared" si="4"/>
        <v>64.295000000000002</v>
      </c>
    </row>
    <row r="39" spans="2:7" s="267" customFormat="1" x14ac:dyDescent="0.2">
      <c r="B39" s="400"/>
      <c r="C39" s="268" t="s">
        <v>290</v>
      </c>
      <c r="D39" s="263" t="s">
        <v>294</v>
      </c>
      <c r="E39" s="263" t="s">
        <v>11</v>
      </c>
      <c r="F39" s="265">
        <v>66</v>
      </c>
      <c r="G39" s="266">
        <f t="shared" si="4"/>
        <v>72.600000000000009</v>
      </c>
    </row>
    <row r="40" spans="2:7" s="267" customFormat="1" x14ac:dyDescent="0.2">
      <c r="B40" s="400"/>
      <c r="C40" s="268" t="s">
        <v>293</v>
      </c>
      <c r="D40" s="263" t="s">
        <v>291</v>
      </c>
      <c r="E40" s="263" t="s">
        <v>11</v>
      </c>
      <c r="F40" s="265">
        <v>443.97</v>
      </c>
      <c r="G40" s="266">
        <f t="shared" si="4"/>
        <v>488.36700000000008</v>
      </c>
    </row>
    <row r="41" spans="2:7" s="267" customFormat="1" x14ac:dyDescent="0.2">
      <c r="B41" s="400"/>
      <c r="C41" s="268" t="s">
        <v>264</v>
      </c>
      <c r="D41" s="263" t="s">
        <v>292</v>
      </c>
      <c r="E41" s="264" t="s">
        <v>11</v>
      </c>
      <c r="F41" s="265">
        <v>202.62</v>
      </c>
      <c r="G41" s="266">
        <f t="shared" si="4"/>
        <v>222.88200000000003</v>
      </c>
    </row>
    <row r="42" spans="2:7" s="267" customFormat="1" x14ac:dyDescent="0.2">
      <c r="B42" s="276"/>
      <c r="C42" s="269"/>
      <c r="D42" s="253"/>
      <c r="E42" s="253"/>
      <c r="F42" s="270"/>
      <c r="G42" s="271"/>
    </row>
    <row r="43" spans="2:7" s="267" customFormat="1" x14ac:dyDescent="0.2">
      <c r="B43" s="276"/>
      <c r="C43" s="269"/>
      <c r="D43" s="253"/>
      <c r="E43" s="253"/>
      <c r="F43" s="270"/>
      <c r="G43" s="271"/>
    </row>
    <row r="44" spans="2:7" s="261" customFormat="1" ht="30" x14ac:dyDescent="0.2">
      <c r="B44" s="260" t="s">
        <v>2</v>
      </c>
      <c r="C44" s="260" t="s">
        <v>0</v>
      </c>
      <c r="D44" s="260" t="s">
        <v>1</v>
      </c>
      <c r="E44" s="260" t="s">
        <v>2</v>
      </c>
      <c r="F44" s="260" t="s">
        <v>299</v>
      </c>
      <c r="G44" s="260" t="s">
        <v>300</v>
      </c>
    </row>
    <row r="45" spans="2:7" s="267" customFormat="1" x14ac:dyDescent="0.2">
      <c r="B45" s="401" t="s">
        <v>263</v>
      </c>
      <c r="C45" s="268" t="s">
        <v>263</v>
      </c>
      <c r="D45" s="263" t="s">
        <v>10</v>
      </c>
      <c r="E45" s="263" t="s">
        <v>11</v>
      </c>
      <c r="F45" s="265">
        <v>35.53</v>
      </c>
      <c r="G45" s="266">
        <f t="shared" ref="G45:G46" si="5">+F45*1.1</f>
        <v>39.083000000000006</v>
      </c>
    </row>
    <row r="46" spans="2:7" s="267" customFormat="1" x14ac:dyDescent="0.2">
      <c r="B46" s="402"/>
      <c r="C46" s="268" t="s">
        <v>331</v>
      </c>
      <c r="D46" s="263" t="s">
        <v>10</v>
      </c>
      <c r="E46" s="263" t="s">
        <v>11</v>
      </c>
      <c r="F46" s="265">
        <v>35.53</v>
      </c>
      <c r="G46" s="266">
        <f t="shared" si="5"/>
        <v>39.083000000000006</v>
      </c>
    </row>
    <row r="47" spans="2:7" s="267" customFormat="1" x14ac:dyDescent="0.2">
      <c r="B47" s="277"/>
      <c r="C47" s="269"/>
      <c r="D47" s="253"/>
      <c r="E47" s="253"/>
      <c r="F47" s="270"/>
      <c r="G47" s="271"/>
    </row>
    <row r="48" spans="2:7" s="267" customFormat="1" x14ac:dyDescent="0.2">
      <c r="B48" s="277"/>
      <c r="C48" s="269"/>
      <c r="D48" s="253"/>
      <c r="E48" s="253"/>
      <c r="F48" s="270"/>
      <c r="G48" s="271"/>
    </row>
    <row r="49" spans="2:7" s="261" customFormat="1" ht="30" x14ac:dyDescent="0.2">
      <c r="B49" s="260" t="s">
        <v>2</v>
      </c>
      <c r="C49" s="260" t="s">
        <v>0</v>
      </c>
      <c r="D49" s="260" t="s">
        <v>1</v>
      </c>
      <c r="E49" s="260" t="s">
        <v>2</v>
      </c>
      <c r="F49" s="260" t="s">
        <v>299</v>
      </c>
      <c r="G49" s="260" t="s">
        <v>300</v>
      </c>
    </row>
    <row r="50" spans="2:7" s="267" customFormat="1" x14ac:dyDescent="0.2">
      <c r="B50" s="403" t="s">
        <v>282</v>
      </c>
      <c r="C50" s="268" t="s">
        <v>332</v>
      </c>
      <c r="D50" s="263" t="s">
        <v>10</v>
      </c>
      <c r="E50" s="263" t="s">
        <v>11</v>
      </c>
      <c r="F50" s="265">
        <v>35.53</v>
      </c>
      <c r="G50" s="266">
        <f t="shared" ref="G50:G51" si="6">+F50*1.1</f>
        <v>39.083000000000006</v>
      </c>
    </row>
    <row r="51" spans="2:7" s="267" customFormat="1" x14ac:dyDescent="0.2">
      <c r="B51" s="404"/>
      <c r="C51" s="268" t="s">
        <v>333</v>
      </c>
      <c r="D51" s="263" t="s">
        <v>10</v>
      </c>
      <c r="E51" s="263" t="s">
        <v>11</v>
      </c>
      <c r="F51" s="265">
        <v>35.53</v>
      </c>
      <c r="G51" s="266">
        <f t="shared" si="6"/>
        <v>39.083000000000006</v>
      </c>
    </row>
    <row r="52" spans="2:7" x14ac:dyDescent="0.2">
      <c r="B52" s="259"/>
    </row>
    <row r="53" spans="2:7" x14ac:dyDescent="0.2">
      <c r="B53" s="259"/>
    </row>
    <row r="54" spans="2:7" s="261" customFormat="1" ht="30" x14ac:dyDescent="0.2">
      <c r="B54" s="260" t="s">
        <v>2</v>
      </c>
      <c r="C54" s="260" t="s">
        <v>0</v>
      </c>
      <c r="D54" s="260" t="s">
        <v>1</v>
      </c>
      <c r="E54" s="260" t="s">
        <v>2</v>
      </c>
      <c r="F54" s="260" t="s">
        <v>299</v>
      </c>
      <c r="G54" s="260" t="s">
        <v>300</v>
      </c>
    </row>
    <row r="55" spans="2:7" x14ac:dyDescent="0.2">
      <c r="B55" s="386" t="s">
        <v>8</v>
      </c>
      <c r="C55" s="278" t="s">
        <v>9</v>
      </c>
      <c r="D55" s="279" t="s">
        <v>10</v>
      </c>
      <c r="E55" s="279" t="s">
        <v>11</v>
      </c>
      <c r="F55" s="280">
        <v>378.41</v>
      </c>
      <c r="G55" s="281">
        <f t="shared" ref="G55:G66" si="7">+F55*1.1</f>
        <v>416.25100000000003</v>
      </c>
    </row>
    <row r="56" spans="2:7" x14ac:dyDescent="0.2">
      <c r="B56" s="387"/>
      <c r="C56" s="282" t="s">
        <v>12</v>
      </c>
      <c r="D56" s="279" t="s">
        <v>10</v>
      </c>
      <c r="E56" s="279" t="s">
        <v>11</v>
      </c>
      <c r="F56" s="280">
        <v>473.01</v>
      </c>
      <c r="G56" s="281">
        <f t="shared" si="7"/>
        <v>520.31100000000004</v>
      </c>
    </row>
    <row r="57" spans="2:7" x14ac:dyDescent="0.2">
      <c r="B57" s="387"/>
      <c r="C57" s="282" t="s">
        <v>13</v>
      </c>
      <c r="D57" s="279" t="s">
        <v>10</v>
      </c>
      <c r="E57" s="279" t="s">
        <v>11</v>
      </c>
      <c r="F57" s="280">
        <v>662.22</v>
      </c>
      <c r="G57" s="281">
        <f t="shared" si="7"/>
        <v>728.44200000000012</v>
      </c>
    </row>
    <row r="58" spans="2:7" x14ac:dyDescent="0.2">
      <c r="B58" s="387"/>
      <c r="C58" s="282" t="s">
        <v>14</v>
      </c>
      <c r="D58" s="279" t="s">
        <v>10</v>
      </c>
      <c r="E58" s="279" t="s">
        <v>11</v>
      </c>
      <c r="F58" s="280">
        <v>756.82</v>
      </c>
      <c r="G58" s="281">
        <f t="shared" si="7"/>
        <v>832.50200000000007</v>
      </c>
    </row>
    <row r="59" spans="2:7" x14ac:dyDescent="0.2">
      <c r="B59" s="387"/>
      <c r="C59" s="282" t="s">
        <v>15</v>
      </c>
      <c r="D59" s="279" t="s">
        <v>10</v>
      </c>
      <c r="E59" s="279" t="s">
        <v>11</v>
      </c>
      <c r="F59" s="280">
        <v>283.81</v>
      </c>
      <c r="G59" s="281">
        <f t="shared" si="7"/>
        <v>312.19100000000003</v>
      </c>
    </row>
    <row r="60" spans="2:7" x14ac:dyDescent="0.2">
      <c r="B60" s="387"/>
      <c r="C60" s="282" t="s">
        <v>16</v>
      </c>
      <c r="D60" s="279" t="s">
        <v>10</v>
      </c>
      <c r="E60" s="279" t="s">
        <v>11</v>
      </c>
      <c r="F60" s="280">
        <v>378.41</v>
      </c>
      <c r="G60" s="281">
        <f t="shared" si="7"/>
        <v>416.25100000000003</v>
      </c>
    </row>
    <row r="61" spans="2:7" x14ac:dyDescent="0.2">
      <c r="B61" s="387"/>
      <c r="C61" s="282" t="s">
        <v>17</v>
      </c>
      <c r="D61" s="279" t="s">
        <v>10</v>
      </c>
      <c r="E61" s="279" t="s">
        <v>11</v>
      </c>
      <c r="F61" s="280">
        <v>473.01</v>
      </c>
      <c r="G61" s="281">
        <f t="shared" si="7"/>
        <v>520.31100000000004</v>
      </c>
    </row>
    <row r="62" spans="2:7" x14ac:dyDescent="0.2">
      <c r="B62" s="387"/>
      <c r="C62" s="282" t="s">
        <v>18</v>
      </c>
      <c r="D62" s="279" t="s">
        <v>10</v>
      </c>
      <c r="E62" s="279" t="s">
        <v>11</v>
      </c>
      <c r="F62" s="280">
        <v>567.61</v>
      </c>
      <c r="G62" s="281">
        <f t="shared" si="7"/>
        <v>624.37100000000009</v>
      </c>
    </row>
    <row r="63" spans="2:7" x14ac:dyDescent="0.2">
      <c r="B63" s="387"/>
      <c r="C63" s="282" t="s">
        <v>19</v>
      </c>
      <c r="D63" s="279" t="s">
        <v>10</v>
      </c>
      <c r="E63" s="279" t="s">
        <v>11</v>
      </c>
      <c r="F63" s="280">
        <v>378.41</v>
      </c>
      <c r="G63" s="281">
        <f t="shared" si="7"/>
        <v>416.25100000000003</v>
      </c>
    </row>
    <row r="64" spans="2:7" x14ac:dyDescent="0.2">
      <c r="B64" s="387"/>
      <c r="C64" s="282" t="s">
        <v>20</v>
      </c>
      <c r="D64" s="279" t="s">
        <v>10</v>
      </c>
      <c r="E64" s="279" t="s">
        <v>11</v>
      </c>
      <c r="F64" s="280">
        <v>473.01</v>
      </c>
      <c r="G64" s="281">
        <f t="shared" si="7"/>
        <v>520.31100000000004</v>
      </c>
    </row>
    <row r="65" spans="2:7" x14ac:dyDescent="0.2">
      <c r="B65" s="387"/>
      <c r="C65" s="282" t="s">
        <v>21</v>
      </c>
      <c r="D65" s="279" t="s">
        <v>10</v>
      </c>
      <c r="E65" s="279" t="s">
        <v>11</v>
      </c>
      <c r="F65" s="280">
        <v>851.42</v>
      </c>
      <c r="G65" s="281">
        <f t="shared" si="7"/>
        <v>936.56200000000001</v>
      </c>
    </row>
    <row r="66" spans="2:7" x14ac:dyDescent="0.2">
      <c r="B66" s="387"/>
      <c r="C66" s="282" t="s">
        <v>22</v>
      </c>
      <c r="D66" s="279" t="s">
        <v>23</v>
      </c>
      <c r="E66" s="279" t="s">
        <v>24</v>
      </c>
      <c r="F66" s="280">
        <v>94.6</v>
      </c>
      <c r="G66" s="281">
        <f t="shared" si="7"/>
        <v>104.06</v>
      </c>
    </row>
    <row r="67" spans="2:7" s="267" customFormat="1" x14ac:dyDescent="0.2">
      <c r="B67" s="387"/>
      <c r="C67" s="283"/>
      <c r="D67" s="284"/>
      <c r="E67" s="284"/>
      <c r="F67" s="285"/>
      <c r="G67" s="286"/>
    </row>
    <row r="68" spans="2:7" s="267" customFormat="1" x14ac:dyDescent="0.2">
      <c r="B68" s="387"/>
      <c r="C68" s="282" t="s">
        <v>25</v>
      </c>
      <c r="D68" s="279" t="s">
        <v>23</v>
      </c>
      <c r="E68" s="279" t="s">
        <v>24</v>
      </c>
      <c r="F68" s="280">
        <v>94.6</v>
      </c>
      <c r="G68" s="281">
        <f t="shared" ref="G68:G73" si="8">+F68*1.1</f>
        <v>104.06</v>
      </c>
    </row>
    <row r="69" spans="2:7" s="267" customFormat="1" x14ac:dyDescent="0.2">
      <c r="B69" s="387"/>
      <c r="C69" s="282" t="s">
        <v>26</v>
      </c>
      <c r="D69" s="279" t="s">
        <v>23</v>
      </c>
      <c r="E69" s="279" t="s">
        <v>24</v>
      </c>
      <c r="F69" s="280">
        <v>94.6</v>
      </c>
      <c r="G69" s="281">
        <f t="shared" si="8"/>
        <v>104.06</v>
      </c>
    </row>
    <row r="70" spans="2:7" s="267" customFormat="1" x14ac:dyDescent="0.2">
      <c r="B70" s="387"/>
      <c r="C70" s="282" t="s">
        <v>27</v>
      </c>
      <c r="D70" s="279" t="s">
        <v>23</v>
      </c>
      <c r="E70" s="279" t="s">
        <v>24</v>
      </c>
      <c r="F70" s="280">
        <v>94.6</v>
      </c>
      <c r="G70" s="281">
        <f t="shared" si="8"/>
        <v>104.06</v>
      </c>
    </row>
    <row r="71" spans="2:7" s="267" customFormat="1" x14ac:dyDescent="0.2">
      <c r="B71" s="387"/>
      <c r="C71" s="282" t="s">
        <v>28</v>
      </c>
      <c r="D71" s="279" t="s">
        <v>10</v>
      </c>
      <c r="E71" s="279" t="s">
        <v>11</v>
      </c>
      <c r="F71" s="280">
        <v>378.41</v>
      </c>
      <c r="G71" s="281">
        <f t="shared" si="8"/>
        <v>416.25100000000003</v>
      </c>
    </row>
    <row r="72" spans="2:7" s="267" customFormat="1" x14ac:dyDescent="0.2">
      <c r="B72" s="387"/>
      <c r="C72" s="282" t="s">
        <v>29</v>
      </c>
      <c r="D72" s="279" t="s">
        <v>10</v>
      </c>
      <c r="E72" s="279" t="s">
        <v>11</v>
      </c>
      <c r="F72" s="280">
        <v>567.61</v>
      </c>
      <c r="G72" s="281">
        <f t="shared" si="8"/>
        <v>624.37100000000009</v>
      </c>
    </row>
    <row r="73" spans="2:7" s="267" customFormat="1" x14ac:dyDescent="0.2">
      <c r="B73" s="387"/>
      <c r="C73" s="282" t="s">
        <v>30</v>
      </c>
      <c r="D73" s="279" t="s">
        <v>10</v>
      </c>
      <c r="E73" s="279" t="s">
        <v>11</v>
      </c>
      <c r="F73" s="280">
        <v>756.82</v>
      </c>
      <c r="G73" s="281">
        <f t="shared" si="8"/>
        <v>832.50200000000007</v>
      </c>
    </row>
    <row r="74" spans="2:7" s="267" customFormat="1" x14ac:dyDescent="0.2">
      <c r="B74" s="387"/>
      <c r="C74" s="283"/>
      <c r="D74" s="284"/>
      <c r="E74" s="284"/>
      <c r="F74" s="285"/>
      <c r="G74" s="286"/>
    </row>
    <row r="75" spans="2:7" s="267" customFormat="1" x14ac:dyDescent="0.2">
      <c r="B75" s="387"/>
      <c r="C75" s="282" t="s">
        <v>31</v>
      </c>
      <c r="D75" s="279" t="s">
        <v>23</v>
      </c>
      <c r="E75" s="279" t="s">
        <v>24</v>
      </c>
      <c r="F75" s="280">
        <v>94.6</v>
      </c>
      <c r="G75" s="281">
        <f>+F75*1.1</f>
        <v>104.06</v>
      </c>
    </row>
    <row r="76" spans="2:7" s="267" customFormat="1" x14ac:dyDescent="0.2">
      <c r="B76" s="387"/>
      <c r="C76" s="282" t="s">
        <v>32</v>
      </c>
      <c r="D76" s="279" t="s">
        <v>23</v>
      </c>
      <c r="E76" s="279" t="s">
        <v>24</v>
      </c>
      <c r="F76" s="280">
        <v>94.6</v>
      </c>
      <c r="G76" s="281">
        <f>+F76*1.1</f>
        <v>104.06</v>
      </c>
    </row>
    <row r="77" spans="2:7" s="267" customFormat="1" x14ac:dyDescent="0.2">
      <c r="B77" s="388"/>
      <c r="C77" s="283"/>
      <c r="D77" s="284"/>
      <c r="E77" s="284"/>
      <c r="F77" s="285"/>
      <c r="G77" s="286"/>
    </row>
    <row r="78" spans="2:7" s="267" customFormat="1" x14ac:dyDescent="0.2">
      <c r="B78" s="274"/>
      <c r="C78" s="253"/>
      <c r="F78" s="255"/>
      <c r="G78" s="256"/>
    </row>
    <row r="79" spans="2:7" s="267" customFormat="1" x14ac:dyDescent="0.2">
      <c r="B79" s="274"/>
      <c r="C79" s="253"/>
      <c r="F79" s="255"/>
      <c r="G79" s="256"/>
    </row>
    <row r="80" spans="2:7" s="261" customFormat="1" ht="30" x14ac:dyDescent="0.2">
      <c r="B80" s="260" t="s">
        <v>2</v>
      </c>
      <c r="C80" s="260" t="s">
        <v>0</v>
      </c>
      <c r="D80" s="260" t="s">
        <v>1</v>
      </c>
      <c r="E80" s="260" t="s">
        <v>2</v>
      </c>
      <c r="F80" s="260" t="s">
        <v>299</v>
      </c>
      <c r="G80" s="260" t="s">
        <v>300</v>
      </c>
    </row>
    <row r="81" spans="2:7" s="267" customFormat="1" x14ac:dyDescent="0.2">
      <c r="B81" s="383" t="s">
        <v>33</v>
      </c>
      <c r="C81" s="278" t="s">
        <v>9</v>
      </c>
      <c r="D81" s="287" t="s">
        <v>10</v>
      </c>
      <c r="E81" s="288" t="s">
        <v>11</v>
      </c>
      <c r="F81" s="280">
        <v>455.1</v>
      </c>
      <c r="G81" s="281">
        <f t="shared" ref="G81:G86" si="9">+F81*1.1</f>
        <v>500.61000000000007</v>
      </c>
    </row>
    <row r="82" spans="2:7" s="267" customFormat="1" x14ac:dyDescent="0.2">
      <c r="B82" s="384"/>
      <c r="C82" s="282" t="s">
        <v>12</v>
      </c>
      <c r="D82" s="279" t="s">
        <v>10</v>
      </c>
      <c r="E82" s="289" t="s">
        <v>11</v>
      </c>
      <c r="F82" s="280">
        <v>606.79</v>
      </c>
      <c r="G82" s="281">
        <f t="shared" si="9"/>
        <v>667.46900000000005</v>
      </c>
    </row>
    <row r="83" spans="2:7" s="267" customFormat="1" x14ac:dyDescent="0.2">
      <c r="B83" s="384"/>
      <c r="C83" s="282" t="s">
        <v>34</v>
      </c>
      <c r="D83" s="279" t="s">
        <v>10</v>
      </c>
      <c r="E83" s="289" t="s">
        <v>11</v>
      </c>
      <c r="F83" s="280">
        <v>1061.8699999999999</v>
      </c>
      <c r="G83" s="281">
        <f t="shared" si="9"/>
        <v>1168.057</v>
      </c>
    </row>
    <row r="84" spans="2:7" s="267" customFormat="1" x14ac:dyDescent="0.2">
      <c r="B84" s="384"/>
      <c r="C84" s="282" t="s">
        <v>14</v>
      </c>
      <c r="D84" s="279" t="s">
        <v>10</v>
      </c>
      <c r="E84" s="289" t="s">
        <v>11</v>
      </c>
      <c r="F84" s="280">
        <v>1365.27</v>
      </c>
      <c r="G84" s="281">
        <f t="shared" si="9"/>
        <v>1501.797</v>
      </c>
    </row>
    <row r="85" spans="2:7" s="267" customFormat="1" x14ac:dyDescent="0.2">
      <c r="B85" s="384"/>
      <c r="C85" s="282" t="s">
        <v>35</v>
      </c>
      <c r="D85" s="279" t="s">
        <v>23</v>
      </c>
      <c r="E85" s="289" t="s">
        <v>24</v>
      </c>
      <c r="F85" s="280">
        <v>151.69999999999999</v>
      </c>
      <c r="G85" s="281">
        <f t="shared" si="9"/>
        <v>166.87</v>
      </c>
    </row>
    <row r="86" spans="2:7" s="267" customFormat="1" x14ac:dyDescent="0.2">
      <c r="B86" s="384"/>
      <c r="C86" s="282" t="s">
        <v>22</v>
      </c>
      <c r="D86" s="279" t="s">
        <v>23</v>
      </c>
      <c r="E86" s="289" t="s">
        <v>24</v>
      </c>
      <c r="F86" s="280">
        <v>151.69999999999999</v>
      </c>
      <c r="G86" s="281">
        <f t="shared" si="9"/>
        <v>166.87</v>
      </c>
    </row>
    <row r="87" spans="2:7" s="267" customFormat="1" x14ac:dyDescent="0.2">
      <c r="B87" s="384"/>
      <c r="C87" s="283"/>
      <c r="D87" s="290"/>
      <c r="E87" s="291"/>
      <c r="F87" s="285"/>
      <c r="G87" s="286"/>
    </row>
    <row r="88" spans="2:7" s="267" customFormat="1" x14ac:dyDescent="0.2">
      <c r="B88" s="384"/>
      <c r="C88" s="278" t="s">
        <v>36</v>
      </c>
      <c r="D88" s="279" t="s">
        <v>23</v>
      </c>
      <c r="E88" s="279" t="s">
        <v>24</v>
      </c>
      <c r="F88" s="280">
        <v>151.69999999999999</v>
      </c>
      <c r="G88" s="281">
        <f t="shared" ref="G88:G106" si="10">+F88*1.1</f>
        <v>166.87</v>
      </c>
    </row>
    <row r="89" spans="2:7" s="267" customFormat="1" x14ac:dyDescent="0.2">
      <c r="B89" s="384"/>
      <c r="C89" s="282" t="s">
        <v>37</v>
      </c>
      <c r="D89" s="279" t="s">
        <v>23</v>
      </c>
      <c r="E89" s="279" t="s">
        <v>24</v>
      </c>
      <c r="F89" s="280">
        <v>151.69999999999999</v>
      </c>
      <c r="G89" s="281">
        <f t="shared" si="10"/>
        <v>166.87</v>
      </c>
    </row>
    <row r="90" spans="2:7" s="267" customFormat="1" x14ac:dyDescent="0.2">
      <c r="B90" s="384"/>
      <c r="C90" s="282" t="s">
        <v>38</v>
      </c>
      <c r="D90" s="279" t="s">
        <v>23</v>
      </c>
      <c r="E90" s="279" t="s">
        <v>24</v>
      </c>
      <c r="F90" s="280">
        <v>151.69999999999999</v>
      </c>
      <c r="G90" s="281">
        <f t="shared" si="10"/>
        <v>166.87</v>
      </c>
    </row>
    <row r="91" spans="2:7" s="267" customFormat="1" x14ac:dyDescent="0.2">
      <c r="B91" s="384"/>
      <c r="C91" s="282" t="s">
        <v>39</v>
      </c>
      <c r="D91" s="279" t="s">
        <v>23</v>
      </c>
      <c r="E91" s="279" t="s">
        <v>24</v>
      </c>
      <c r="F91" s="280">
        <v>151.69999999999999</v>
      </c>
      <c r="G91" s="281">
        <f t="shared" si="10"/>
        <v>166.87</v>
      </c>
    </row>
    <row r="92" spans="2:7" s="267" customFormat="1" x14ac:dyDescent="0.2">
      <c r="B92" s="384"/>
      <c r="C92" s="282" t="s">
        <v>40</v>
      </c>
      <c r="D92" s="279" t="s">
        <v>23</v>
      </c>
      <c r="E92" s="279" t="s">
        <v>24</v>
      </c>
      <c r="F92" s="280">
        <v>151.69999999999999</v>
      </c>
      <c r="G92" s="281">
        <f t="shared" si="10"/>
        <v>166.87</v>
      </c>
    </row>
    <row r="93" spans="2:7" s="267" customFormat="1" x14ac:dyDescent="0.2">
      <c r="B93" s="384"/>
      <c r="C93" s="282" t="s">
        <v>41</v>
      </c>
      <c r="D93" s="279" t="s">
        <v>23</v>
      </c>
      <c r="E93" s="279" t="s">
        <v>24</v>
      </c>
      <c r="F93" s="280">
        <v>151.69999999999999</v>
      </c>
      <c r="G93" s="281">
        <f t="shared" si="10"/>
        <v>166.87</v>
      </c>
    </row>
    <row r="94" spans="2:7" s="267" customFormat="1" x14ac:dyDescent="0.2">
      <c r="B94" s="384"/>
      <c r="C94" s="282" t="s">
        <v>42</v>
      </c>
      <c r="D94" s="279" t="s">
        <v>23</v>
      </c>
      <c r="E94" s="279" t="s">
        <v>24</v>
      </c>
      <c r="F94" s="280">
        <v>151.69999999999999</v>
      </c>
      <c r="G94" s="281">
        <f t="shared" si="10"/>
        <v>166.87</v>
      </c>
    </row>
    <row r="95" spans="2:7" s="267" customFormat="1" x14ac:dyDescent="0.2">
      <c r="B95" s="384"/>
      <c r="C95" s="282" t="s">
        <v>43</v>
      </c>
      <c r="D95" s="279" t="s">
        <v>23</v>
      </c>
      <c r="E95" s="279" t="s">
        <v>24</v>
      </c>
      <c r="F95" s="280">
        <v>151.69999999999999</v>
      </c>
      <c r="G95" s="281">
        <f t="shared" si="10"/>
        <v>166.87</v>
      </c>
    </row>
    <row r="96" spans="2:7" s="267" customFormat="1" x14ac:dyDescent="0.2">
      <c r="B96" s="384"/>
      <c r="C96" s="282" t="s">
        <v>44</v>
      </c>
      <c r="D96" s="279" t="s">
        <v>23</v>
      </c>
      <c r="E96" s="279" t="s">
        <v>24</v>
      </c>
      <c r="F96" s="280">
        <v>151.69999999999999</v>
      </c>
      <c r="G96" s="281">
        <f t="shared" si="10"/>
        <v>166.87</v>
      </c>
    </row>
    <row r="97" spans="2:7" s="267" customFormat="1" x14ac:dyDescent="0.2">
      <c r="B97" s="384"/>
      <c r="C97" s="282" t="s">
        <v>45</v>
      </c>
      <c r="D97" s="279" t="s">
        <v>23</v>
      </c>
      <c r="E97" s="279" t="s">
        <v>24</v>
      </c>
      <c r="F97" s="280">
        <v>151.69999999999999</v>
      </c>
      <c r="G97" s="281">
        <f t="shared" si="10"/>
        <v>166.87</v>
      </c>
    </row>
    <row r="98" spans="2:7" s="267" customFormat="1" x14ac:dyDescent="0.2">
      <c r="B98" s="384"/>
      <c r="C98" s="282" t="s">
        <v>46</v>
      </c>
      <c r="D98" s="279" t="s">
        <v>23</v>
      </c>
      <c r="E98" s="279" t="s">
        <v>24</v>
      </c>
      <c r="F98" s="280">
        <v>151.69999999999999</v>
      </c>
      <c r="G98" s="281">
        <f t="shared" si="10"/>
        <v>166.87</v>
      </c>
    </row>
    <row r="99" spans="2:7" s="267" customFormat="1" x14ac:dyDescent="0.2">
      <c r="B99" s="384"/>
      <c r="C99" s="282" t="s">
        <v>47</v>
      </c>
      <c r="D99" s="279" t="s">
        <v>23</v>
      </c>
      <c r="E99" s="279" t="s">
        <v>24</v>
      </c>
      <c r="F99" s="280">
        <v>151.69999999999999</v>
      </c>
      <c r="G99" s="281">
        <f t="shared" si="10"/>
        <v>166.87</v>
      </c>
    </row>
    <row r="100" spans="2:7" s="267" customFormat="1" x14ac:dyDescent="0.2">
      <c r="B100" s="384"/>
      <c r="C100" s="282" t="s">
        <v>48</v>
      </c>
      <c r="D100" s="279" t="s">
        <v>23</v>
      </c>
      <c r="E100" s="279" t="s">
        <v>24</v>
      </c>
      <c r="F100" s="280">
        <v>151.69999999999999</v>
      </c>
      <c r="G100" s="281">
        <f t="shared" si="10"/>
        <v>166.87</v>
      </c>
    </row>
    <row r="101" spans="2:7" s="267" customFormat="1" x14ac:dyDescent="0.2">
      <c r="B101" s="384"/>
      <c r="C101" s="282" t="s">
        <v>49</v>
      </c>
      <c r="D101" s="279" t="s">
        <v>23</v>
      </c>
      <c r="E101" s="279" t="s">
        <v>24</v>
      </c>
      <c r="F101" s="280">
        <v>151.69999999999999</v>
      </c>
      <c r="G101" s="281">
        <f t="shared" si="10"/>
        <v>166.87</v>
      </c>
    </row>
    <row r="102" spans="2:7" s="267" customFormat="1" x14ac:dyDescent="0.2">
      <c r="B102" s="384"/>
      <c r="C102" s="282" t="s">
        <v>50</v>
      </c>
      <c r="D102" s="279" t="s">
        <v>23</v>
      </c>
      <c r="E102" s="279" t="s">
        <v>24</v>
      </c>
      <c r="F102" s="280">
        <v>151.69999999999999</v>
      </c>
      <c r="G102" s="281">
        <f t="shared" si="10"/>
        <v>166.87</v>
      </c>
    </row>
    <row r="103" spans="2:7" s="267" customFormat="1" x14ac:dyDescent="0.2">
      <c r="B103" s="384"/>
      <c r="C103" s="282" t="s">
        <v>51</v>
      </c>
      <c r="D103" s="279" t="s">
        <v>23</v>
      </c>
      <c r="E103" s="279" t="s">
        <v>24</v>
      </c>
      <c r="F103" s="280">
        <v>151.69999999999999</v>
      </c>
      <c r="G103" s="281">
        <f t="shared" si="10"/>
        <v>166.87</v>
      </c>
    </row>
    <row r="104" spans="2:7" s="267" customFormat="1" x14ac:dyDescent="0.2">
      <c r="B104" s="384"/>
      <c r="C104" s="282" t="s">
        <v>52</v>
      </c>
      <c r="D104" s="279" t="s">
        <v>23</v>
      </c>
      <c r="E104" s="279" t="s">
        <v>24</v>
      </c>
      <c r="F104" s="280">
        <v>151.69999999999999</v>
      </c>
      <c r="G104" s="281">
        <f t="shared" si="10"/>
        <v>166.87</v>
      </c>
    </row>
    <row r="105" spans="2:7" s="267" customFormat="1" x14ac:dyDescent="0.2">
      <c r="B105" s="384"/>
      <c r="C105" s="282" t="s">
        <v>53</v>
      </c>
      <c r="D105" s="279" t="s">
        <v>23</v>
      </c>
      <c r="E105" s="279" t="s">
        <v>24</v>
      </c>
      <c r="F105" s="280">
        <v>151.69999999999999</v>
      </c>
      <c r="G105" s="281">
        <f t="shared" si="10"/>
        <v>166.87</v>
      </c>
    </row>
    <row r="106" spans="2:7" s="267" customFormat="1" x14ac:dyDescent="0.2">
      <c r="B106" s="384"/>
      <c r="C106" s="282" t="s">
        <v>54</v>
      </c>
      <c r="D106" s="279" t="s">
        <v>23</v>
      </c>
      <c r="E106" s="279" t="s">
        <v>24</v>
      </c>
      <c r="F106" s="280">
        <v>151.69999999999999</v>
      </c>
      <c r="G106" s="281">
        <f t="shared" si="10"/>
        <v>166.87</v>
      </c>
    </row>
    <row r="107" spans="2:7" s="267" customFormat="1" x14ac:dyDescent="0.2">
      <c r="B107" s="384"/>
      <c r="C107" s="283"/>
      <c r="D107" s="290"/>
      <c r="E107" s="290"/>
      <c r="F107" s="285"/>
      <c r="G107" s="286"/>
    </row>
    <row r="108" spans="2:7" s="267" customFormat="1" x14ac:dyDescent="0.2">
      <c r="B108" s="384"/>
      <c r="C108" s="282" t="s">
        <v>55</v>
      </c>
      <c r="D108" s="279" t="s">
        <v>23</v>
      </c>
      <c r="E108" s="279" t="s">
        <v>24</v>
      </c>
      <c r="F108" s="280">
        <v>151.69999999999999</v>
      </c>
      <c r="G108" s="281">
        <f t="shared" ref="G108:G111" si="11">+F108*1.1</f>
        <v>166.87</v>
      </c>
    </row>
    <row r="109" spans="2:7" s="267" customFormat="1" x14ac:dyDescent="0.2">
      <c r="B109" s="384"/>
      <c r="C109" s="282" t="s">
        <v>56</v>
      </c>
      <c r="D109" s="279" t="s">
        <v>23</v>
      </c>
      <c r="E109" s="279" t="s">
        <v>24</v>
      </c>
      <c r="F109" s="280">
        <v>151.69999999999999</v>
      </c>
      <c r="G109" s="281">
        <f t="shared" si="11"/>
        <v>166.87</v>
      </c>
    </row>
    <row r="110" spans="2:7" s="267" customFormat="1" x14ac:dyDescent="0.2">
      <c r="B110" s="384"/>
      <c r="C110" s="282" t="s">
        <v>57</v>
      </c>
      <c r="D110" s="279" t="s">
        <v>23</v>
      </c>
      <c r="E110" s="279" t="s">
        <v>24</v>
      </c>
      <c r="F110" s="280">
        <v>151.69999999999999</v>
      </c>
      <c r="G110" s="281">
        <f t="shared" si="11"/>
        <v>166.87</v>
      </c>
    </row>
    <row r="111" spans="2:7" s="267" customFormat="1" x14ac:dyDescent="0.2">
      <c r="B111" s="384"/>
      <c r="C111" s="282" t="s">
        <v>58</v>
      </c>
      <c r="D111" s="279" t="s">
        <v>23</v>
      </c>
      <c r="E111" s="279" t="s">
        <v>24</v>
      </c>
      <c r="F111" s="280">
        <v>151.69999999999999</v>
      </c>
      <c r="G111" s="281">
        <f t="shared" si="11"/>
        <v>166.87</v>
      </c>
    </row>
    <row r="112" spans="2:7" s="267" customFormat="1" x14ac:dyDescent="0.2">
      <c r="B112" s="385"/>
      <c r="C112" s="283"/>
      <c r="D112" s="290"/>
      <c r="E112" s="290"/>
      <c r="F112" s="285"/>
      <c r="G112" s="286"/>
    </row>
    <row r="113" spans="2:7" s="267" customFormat="1" x14ac:dyDescent="0.2">
      <c r="B113" s="27"/>
      <c r="C113" s="253"/>
      <c r="F113" s="255"/>
      <c r="G113" s="256"/>
    </row>
    <row r="114" spans="2:7" s="267" customFormat="1" x14ac:dyDescent="0.2">
      <c r="B114" s="274"/>
      <c r="C114" s="253"/>
      <c r="F114" s="255"/>
      <c r="G114" s="256"/>
    </row>
    <row r="115" spans="2:7" s="261" customFormat="1" ht="30" x14ac:dyDescent="0.2">
      <c r="B115" s="260" t="s">
        <v>2</v>
      </c>
      <c r="C115" s="260" t="s">
        <v>0</v>
      </c>
      <c r="D115" s="260" t="s">
        <v>1</v>
      </c>
      <c r="E115" s="260" t="s">
        <v>2</v>
      </c>
      <c r="F115" s="260" t="s">
        <v>299</v>
      </c>
      <c r="G115" s="260" t="s">
        <v>300</v>
      </c>
    </row>
    <row r="116" spans="2:7" s="267" customFormat="1" x14ac:dyDescent="0.2">
      <c r="B116" s="383" t="s">
        <v>59</v>
      </c>
      <c r="C116" s="278" t="s">
        <v>9</v>
      </c>
      <c r="D116" s="287" t="s">
        <v>10</v>
      </c>
      <c r="E116" s="288" t="s">
        <v>11</v>
      </c>
      <c r="F116" s="280">
        <v>303.39999999999998</v>
      </c>
      <c r="G116" s="281">
        <f t="shared" ref="G116:G132" si="12">+F116*1.1</f>
        <v>333.74</v>
      </c>
    </row>
    <row r="117" spans="2:7" s="267" customFormat="1" x14ac:dyDescent="0.2">
      <c r="B117" s="384"/>
      <c r="C117" s="282" t="s">
        <v>12</v>
      </c>
      <c r="D117" s="279" t="s">
        <v>10</v>
      </c>
      <c r="E117" s="289" t="s">
        <v>11</v>
      </c>
      <c r="F117" s="280">
        <v>455.1</v>
      </c>
      <c r="G117" s="281">
        <f t="shared" si="12"/>
        <v>500.61000000000007</v>
      </c>
    </row>
    <row r="118" spans="2:7" s="267" customFormat="1" x14ac:dyDescent="0.2">
      <c r="B118" s="384"/>
      <c r="C118" s="282" t="s">
        <v>34</v>
      </c>
      <c r="D118" s="279" t="s">
        <v>10</v>
      </c>
      <c r="E118" s="289" t="s">
        <v>11</v>
      </c>
      <c r="F118" s="280">
        <v>758.47</v>
      </c>
      <c r="G118" s="281">
        <f t="shared" si="12"/>
        <v>834.31700000000012</v>
      </c>
    </row>
    <row r="119" spans="2:7" s="267" customFormat="1" x14ac:dyDescent="0.2">
      <c r="B119" s="384"/>
      <c r="C119" s="282" t="s">
        <v>14</v>
      </c>
      <c r="D119" s="279" t="s">
        <v>10</v>
      </c>
      <c r="E119" s="289" t="s">
        <v>11</v>
      </c>
      <c r="F119" s="280">
        <v>910.17</v>
      </c>
      <c r="G119" s="281">
        <f t="shared" si="12"/>
        <v>1001.187</v>
      </c>
    </row>
    <row r="120" spans="2:7" s="267" customFormat="1" x14ac:dyDescent="0.2">
      <c r="B120" s="384"/>
      <c r="C120" s="282" t="s">
        <v>15</v>
      </c>
      <c r="D120" s="279" t="s">
        <v>10</v>
      </c>
      <c r="E120" s="289" t="s">
        <v>11</v>
      </c>
      <c r="F120" s="280">
        <v>151.69999999999999</v>
      </c>
      <c r="G120" s="281">
        <f t="shared" si="12"/>
        <v>166.87</v>
      </c>
    </row>
    <row r="121" spans="2:7" s="267" customFormat="1" x14ac:dyDescent="0.2">
      <c r="B121" s="384"/>
      <c r="C121" s="282" t="s">
        <v>16</v>
      </c>
      <c r="D121" s="279" t="s">
        <v>10</v>
      </c>
      <c r="E121" s="289" t="s">
        <v>11</v>
      </c>
      <c r="F121" s="280">
        <v>455.1</v>
      </c>
      <c r="G121" s="281">
        <f t="shared" si="12"/>
        <v>500.61000000000007</v>
      </c>
    </row>
    <row r="122" spans="2:7" s="267" customFormat="1" x14ac:dyDescent="0.2">
      <c r="B122" s="384"/>
      <c r="C122" s="282" t="s">
        <v>17</v>
      </c>
      <c r="D122" s="279" t="s">
        <v>10</v>
      </c>
      <c r="E122" s="289" t="s">
        <v>11</v>
      </c>
      <c r="F122" s="280">
        <v>606.79</v>
      </c>
      <c r="G122" s="281">
        <f t="shared" si="12"/>
        <v>667.46900000000005</v>
      </c>
    </row>
    <row r="123" spans="2:7" s="267" customFormat="1" x14ac:dyDescent="0.2">
      <c r="B123" s="384"/>
      <c r="C123" s="282" t="s">
        <v>18</v>
      </c>
      <c r="D123" s="279" t="s">
        <v>10</v>
      </c>
      <c r="E123" s="289" t="s">
        <v>11</v>
      </c>
      <c r="F123" s="280">
        <v>606.79</v>
      </c>
      <c r="G123" s="281">
        <f t="shared" si="12"/>
        <v>667.46900000000005</v>
      </c>
    </row>
    <row r="124" spans="2:7" s="267" customFormat="1" x14ac:dyDescent="0.2">
      <c r="B124" s="384"/>
      <c r="C124" s="282" t="s">
        <v>19</v>
      </c>
      <c r="D124" s="279" t="s">
        <v>10</v>
      </c>
      <c r="E124" s="289" t="s">
        <v>11</v>
      </c>
      <c r="F124" s="280">
        <v>303.39999999999998</v>
      </c>
      <c r="G124" s="281">
        <f t="shared" si="12"/>
        <v>333.74</v>
      </c>
    </row>
    <row r="125" spans="2:7" s="267" customFormat="1" x14ac:dyDescent="0.2">
      <c r="B125" s="384"/>
      <c r="C125" s="282" t="s">
        <v>20</v>
      </c>
      <c r="D125" s="279" t="s">
        <v>10</v>
      </c>
      <c r="E125" s="289" t="s">
        <v>11</v>
      </c>
      <c r="F125" s="280">
        <v>455.1</v>
      </c>
      <c r="G125" s="281">
        <f t="shared" si="12"/>
        <v>500.61000000000007</v>
      </c>
    </row>
    <row r="126" spans="2:7" s="267" customFormat="1" x14ac:dyDescent="0.2">
      <c r="B126" s="384"/>
      <c r="C126" s="282" t="s">
        <v>21</v>
      </c>
      <c r="D126" s="279" t="s">
        <v>10</v>
      </c>
      <c r="E126" s="289" t="s">
        <v>11</v>
      </c>
      <c r="F126" s="280">
        <v>758.47</v>
      </c>
      <c r="G126" s="281">
        <f t="shared" si="12"/>
        <v>834.31700000000012</v>
      </c>
    </row>
    <row r="127" spans="2:7" s="267" customFormat="1" x14ac:dyDescent="0.2">
      <c r="B127" s="384"/>
      <c r="C127" s="282" t="s">
        <v>60</v>
      </c>
      <c r="D127" s="279" t="s">
        <v>10</v>
      </c>
      <c r="E127" s="289" t="s">
        <v>11</v>
      </c>
      <c r="F127" s="280">
        <v>455.1</v>
      </c>
      <c r="G127" s="281">
        <f t="shared" si="12"/>
        <v>500.61000000000007</v>
      </c>
    </row>
    <row r="128" spans="2:7" s="267" customFormat="1" x14ac:dyDescent="0.2">
      <c r="B128" s="384"/>
      <c r="C128" s="282" t="s">
        <v>61</v>
      </c>
      <c r="D128" s="279" t="s">
        <v>10</v>
      </c>
      <c r="E128" s="289" t="s">
        <v>11</v>
      </c>
      <c r="F128" s="280">
        <v>606.79</v>
      </c>
      <c r="G128" s="281">
        <f t="shared" si="12"/>
        <v>667.46900000000005</v>
      </c>
    </row>
    <row r="129" spans="2:7" s="267" customFormat="1" x14ac:dyDescent="0.2">
      <c r="B129" s="384"/>
      <c r="C129" s="282" t="s">
        <v>62</v>
      </c>
      <c r="D129" s="279" t="s">
        <v>10</v>
      </c>
      <c r="E129" s="289" t="s">
        <v>11</v>
      </c>
      <c r="F129" s="280">
        <v>910.17</v>
      </c>
      <c r="G129" s="281">
        <f t="shared" si="12"/>
        <v>1001.187</v>
      </c>
    </row>
    <row r="130" spans="2:7" s="267" customFormat="1" x14ac:dyDescent="0.2">
      <c r="B130" s="384"/>
      <c r="C130" s="282" t="s">
        <v>63</v>
      </c>
      <c r="D130" s="279" t="s">
        <v>10</v>
      </c>
      <c r="E130" s="289" t="s">
        <v>11</v>
      </c>
      <c r="F130" s="280">
        <v>303.39999999999998</v>
      </c>
      <c r="G130" s="281">
        <f t="shared" si="12"/>
        <v>333.74</v>
      </c>
    </row>
    <row r="131" spans="2:7" s="267" customFormat="1" x14ac:dyDescent="0.2">
      <c r="B131" s="384"/>
      <c r="C131" s="282" t="s">
        <v>64</v>
      </c>
      <c r="D131" s="279" t="s">
        <v>10</v>
      </c>
      <c r="E131" s="289" t="s">
        <v>11</v>
      </c>
      <c r="F131" s="280">
        <v>455.1</v>
      </c>
      <c r="G131" s="281">
        <f t="shared" si="12"/>
        <v>500.61000000000007</v>
      </c>
    </row>
    <row r="132" spans="2:7" s="267" customFormat="1" x14ac:dyDescent="0.2">
      <c r="B132" s="384"/>
      <c r="C132" s="282" t="s">
        <v>65</v>
      </c>
      <c r="D132" s="279" t="s">
        <v>10</v>
      </c>
      <c r="E132" s="289" t="s">
        <v>11</v>
      </c>
      <c r="F132" s="280">
        <v>758.47</v>
      </c>
      <c r="G132" s="281">
        <f t="shared" si="12"/>
        <v>834.31700000000012</v>
      </c>
    </row>
    <row r="133" spans="2:7" s="267" customFormat="1" x14ac:dyDescent="0.2">
      <c r="B133" s="384"/>
      <c r="C133" s="283"/>
      <c r="D133" s="290"/>
      <c r="E133" s="291"/>
      <c r="F133" s="285"/>
      <c r="G133" s="286"/>
    </row>
    <row r="134" spans="2:7" s="267" customFormat="1" x14ac:dyDescent="0.2">
      <c r="B134" s="384"/>
      <c r="C134" s="278" t="s">
        <v>36</v>
      </c>
      <c r="D134" s="279" t="s">
        <v>23</v>
      </c>
      <c r="E134" s="289" t="s">
        <v>24</v>
      </c>
      <c r="F134" s="280">
        <v>151.69999999999999</v>
      </c>
      <c r="G134" s="281">
        <f t="shared" ref="G134:G147" si="13">+F134*1.1</f>
        <v>166.87</v>
      </c>
    </row>
    <row r="135" spans="2:7" s="267" customFormat="1" x14ac:dyDescent="0.2">
      <c r="B135" s="384"/>
      <c r="C135" s="282" t="s">
        <v>37</v>
      </c>
      <c r="D135" s="279" t="s">
        <v>23</v>
      </c>
      <c r="E135" s="289" t="s">
        <v>24</v>
      </c>
      <c r="F135" s="280">
        <v>151.69999999999999</v>
      </c>
      <c r="G135" s="281">
        <f t="shared" si="13"/>
        <v>166.87</v>
      </c>
    </row>
    <row r="136" spans="2:7" s="267" customFormat="1" x14ac:dyDescent="0.2">
      <c r="B136" s="384"/>
      <c r="C136" s="282" t="s">
        <v>38</v>
      </c>
      <c r="D136" s="279" t="s">
        <v>23</v>
      </c>
      <c r="E136" s="289" t="s">
        <v>24</v>
      </c>
      <c r="F136" s="280">
        <v>151.69999999999999</v>
      </c>
      <c r="G136" s="281">
        <f t="shared" si="13"/>
        <v>166.87</v>
      </c>
    </row>
    <row r="137" spans="2:7" s="267" customFormat="1" x14ac:dyDescent="0.2">
      <c r="B137" s="384"/>
      <c r="C137" s="282" t="s">
        <v>39</v>
      </c>
      <c r="D137" s="279" t="s">
        <v>23</v>
      </c>
      <c r="E137" s="289" t="s">
        <v>24</v>
      </c>
      <c r="F137" s="280">
        <v>151.69999999999999</v>
      </c>
      <c r="G137" s="281">
        <f t="shared" si="13"/>
        <v>166.87</v>
      </c>
    </row>
    <row r="138" spans="2:7" s="267" customFormat="1" x14ac:dyDescent="0.2">
      <c r="B138" s="384"/>
      <c r="C138" s="282" t="s">
        <v>40</v>
      </c>
      <c r="D138" s="279" t="s">
        <v>23</v>
      </c>
      <c r="E138" s="289" t="s">
        <v>24</v>
      </c>
      <c r="F138" s="280">
        <v>151.69999999999999</v>
      </c>
      <c r="G138" s="281">
        <f t="shared" si="13"/>
        <v>166.87</v>
      </c>
    </row>
    <row r="139" spans="2:7" s="267" customFormat="1" x14ac:dyDescent="0.2">
      <c r="B139" s="384"/>
      <c r="C139" s="282" t="s">
        <v>41</v>
      </c>
      <c r="D139" s="279" t="s">
        <v>23</v>
      </c>
      <c r="E139" s="289" t="s">
        <v>24</v>
      </c>
      <c r="F139" s="280">
        <v>151.69999999999999</v>
      </c>
      <c r="G139" s="281">
        <f t="shared" si="13"/>
        <v>166.87</v>
      </c>
    </row>
    <row r="140" spans="2:7" s="267" customFormat="1" x14ac:dyDescent="0.2">
      <c r="B140" s="384"/>
      <c r="C140" s="282" t="s">
        <v>42</v>
      </c>
      <c r="D140" s="279" t="s">
        <v>23</v>
      </c>
      <c r="E140" s="289" t="s">
        <v>24</v>
      </c>
      <c r="F140" s="280">
        <v>151.69999999999999</v>
      </c>
      <c r="G140" s="281">
        <f t="shared" si="13"/>
        <v>166.87</v>
      </c>
    </row>
    <row r="141" spans="2:7" s="267" customFormat="1" x14ac:dyDescent="0.2">
      <c r="B141" s="384"/>
      <c r="C141" s="282" t="s">
        <v>43</v>
      </c>
      <c r="D141" s="279" t="s">
        <v>23</v>
      </c>
      <c r="E141" s="289" t="s">
        <v>24</v>
      </c>
      <c r="F141" s="280">
        <v>151.69999999999999</v>
      </c>
      <c r="G141" s="281">
        <f t="shared" si="13"/>
        <v>166.87</v>
      </c>
    </row>
    <row r="142" spans="2:7" s="267" customFormat="1" x14ac:dyDescent="0.2">
      <c r="B142" s="384"/>
      <c r="C142" s="282" t="s">
        <v>44</v>
      </c>
      <c r="D142" s="279" t="s">
        <v>23</v>
      </c>
      <c r="E142" s="289" t="s">
        <v>24</v>
      </c>
      <c r="F142" s="280">
        <v>151.69999999999999</v>
      </c>
      <c r="G142" s="281">
        <f t="shared" si="13"/>
        <v>166.87</v>
      </c>
    </row>
    <row r="143" spans="2:7" s="267" customFormat="1" x14ac:dyDescent="0.2">
      <c r="B143" s="384"/>
      <c r="C143" s="282" t="s">
        <v>27</v>
      </c>
      <c r="D143" s="279" t="s">
        <v>23</v>
      </c>
      <c r="E143" s="289" t="s">
        <v>24</v>
      </c>
      <c r="F143" s="280">
        <v>151.69999999999999</v>
      </c>
      <c r="G143" s="281">
        <f t="shared" si="13"/>
        <v>166.87</v>
      </c>
    </row>
    <row r="144" spans="2:7" s="267" customFormat="1" x14ac:dyDescent="0.2">
      <c r="B144" s="384"/>
      <c r="C144" s="282" t="s">
        <v>66</v>
      </c>
      <c r="D144" s="279" t="s">
        <v>10</v>
      </c>
      <c r="E144" s="289" t="s">
        <v>11</v>
      </c>
      <c r="F144" s="280">
        <v>303.39999999999998</v>
      </c>
      <c r="G144" s="281">
        <f t="shared" si="13"/>
        <v>333.74</v>
      </c>
    </row>
    <row r="145" spans="2:7" s="267" customFormat="1" x14ac:dyDescent="0.2">
      <c r="B145" s="384"/>
      <c r="C145" s="282" t="s">
        <v>67</v>
      </c>
      <c r="D145" s="279" t="s">
        <v>10</v>
      </c>
      <c r="E145" s="289" t="s">
        <v>11</v>
      </c>
      <c r="F145" s="280">
        <v>455.1</v>
      </c>
      <c r="G145" s="281">
        <f t="shared" si="13"/>
        <v>500.61000000000007</v>
      </c>
    </row>
    <row r="146" spans="2:7" s="267" customFormat="1" x14ac:dyDescent="0.2">
      <c r="B146" s="384"/>
      <c r="C146" s="282" t="s">
        <v>68</v>
      </c>
      <c r="D146" s="279" t="s">
        <v>10</v>
      </c>
      <c r="E146" s="289" t="s">
        <v>11</v>
      </c>
      <c r="F146" s="280">
        <v>758.47</v>
      </c>
      <c r="G146" s="281">
        <f t="shared" si="13"/>
        <v>834.31700000000012</v>
      </c>
    </row>
    <row r="147" spans="2:7" s="267" customFormat="1" x14ac:dyDescent="0.2">
      <c r="B147" s="384"/>
      <c r="C147" s="282" t="s">
        <v>69</v>
      </c>
      <c r="D147" s="279" t="s">
        <v>23</v>
      </c>
      <c r="E147" s="289" t="s">
        <v>24</v>
      </c>
      <c r="F147" s="280">
        <v>151.69999999999999</v>
      </c>
      <c r="G147" s="281">
        <f t="shared" si="13"/>
        <v>166.87</v>
      </c>
    </row>
    <row r="148" spans="2:7" s="267" customFormat="1" x14ac:dyDescent="0.2">
      <c r="B148" s="384"/>
      <c r="C148" s="283"/>
      <c r="D148" s="290"/>
      <c r="E148" s="291"/>
      <c r="F148" s="285"/>
      <c r="G148" s="286"/>
    </row>
    <row r="149" spans="2:7" s="267" customFormat="1" x14ac:dyDescent="0.2">
      <c r="B149" s="384"/>
      <c r="C149" s="282" t="s">
        <v>55</v>
      </c>
      <c r="D149" s="279" t="s">
        <v>23</v>
      </c>
      <c r="E149" s="289" t="s">
        <v>24</v>
      </c>
      <c r="F149" s="280">
        <v>151.69999999999999</v>
      </c>
      <c r="G149" s="281">
        <f t="shared" ref="G149:G152" si="14">+F149*1.1</f>
        <v>166.87</v>
      </c>
    </row>
    <row r="150" spans="2:7" s="267" customFormat="1" x14ac:dyDescent="0.2">
      <c r="B150" s="384"/>
      <c r="C150" s="282" t="s">
        <v>56</v>
      </c>
      <c r="D150" s="279" t="s">
        <v>23</v>
      </c>
      <c r="E150" s="289" t="s">
        <v>24</v>
      </c>
      <c r="F150" s="280">
        <v>151.69999999999999</v>
      </c>
      <c r="G150" s="281">
        <f t="shared" si="14"/>
        <v>166.87</v>
      </c>
    </row>
    <row r="151" spans="2:7" s="267" customFormat="1" x14ac:dyDescent="0.2">
      <c r="B151" s="384"/>
      <c r="C151" s="282" t="s">
        <v>57</v>
      </c>
      <c r="D151" s="279" t="s">
        <v>23</v>
      </c>
      <c r="E151" s="289" t="s">
        <v>24</v>
      </c>
      <c r="F151" s="280">
        <v>151.69999999999999</v>
      </c>
      <c r="G151" s="281">
        <f t="shared" si="14"/>
        <v>166.87</v>
      </c>
    </row>
    <row r="152" spans="2:7" s="267" customFormat="1" x14ac:dyDescent="0.2">
      <c r="B152" s="384"/>
      <c r="C152" s="282" t="s">
        <v>58</v>
      </c>
      <c r="D152" s="279" t="s">
        <v>23</v>
      </c>
      <c r="E152" s="289" t="s">
        <v>24</v>
      </c>
      <c r="F152" s="280">
        <v>151.69999999999999</v>
      </c>
      <c r="G152" s="281">
        <f t="shared" si="14"/>
        <v>166.87</v>
      </c>
    </row>
    <row r="153" spans="2:7" s="267" customFormat="1" x14ac:dyDescent="0.2">
      <c r="B153" s="385"/>
      <c r="C153" s="292"/>
      <c r="D153" s="290"/>
      <c r="E153" s="291"/>
      <c r="F153" s="285"/>
      <c r="G153" s="286"/>
    </row>
    <row r="154" spans="2:7" s="267" customFormat="1" x14ac:dyDescent="0.2">
      <c r="B154" s="274"/>
      <c r="C154" s="253"/>
      <c r="D154" s="293"/>
      <c r="E154" s="293"/>
      <c r="F154" s="255"/>
      <c r="G154" s="256"/>
    </row>
    <row r="155" spans="2:7" s="267" customFormat="1" x14ac:dyDescent="0.2">
      <c r="B155" s="274"/>
      <c r="C155" s="253"/>
      <c r="D155" s="293"/>
      <c r="E155" s="293"/>
      <c r="F155" s="255"/>
      <c r="G155" s="256"/>
    </row>
    <row r="156" spans="2:7" s="261" customFormat="1" ht="30" x14ac:dyDescent="0.2">
      <c r="B156" s="260" t="s">
        <v>2</v>
      </c>
      <c r="C156" s="260" t="s">
        <v>0</v>
      </c>
      <c r="D156" s="260" t="s">
        <v>1</v>
      </c>
      <c r="E156" s="260" t="s">
        <v>2</v>
      </c>
      <c r="F156" s="260" t="s">
        <v>299</v>
      </c>
      <c r="G156" s="260" t="s">
        <v>300</v>
      </c>
    </row>
    <row r="157" spans="2:7" s="267" customFormat="1" x14ac:dyDescent="0.2">
      <c r="B157" s="383" t="s">
        <v>70</v>
      </c>
      <c r="C157" s="278" t="s">
        <v>71</v>
      </c>
      <c r="D157" s="279" t="s">
        <v>23</v>
      </c>
      <c r="E157" s="289" t="s">
        <v>24</v>
      </c>
      <c r="F157" s="280">
        <v>151.69999999999999</v>
      </c>
      <c r="G157" s="281">
        <f t="shared" ref="G157:G159" si="15">+F157*1.1</f>
        <v>166.87</v>
      </c>
    </row>
    <row r="158" spans="2:7" s="267" customFormat="1" x14ac:dyDescent="0.2">
      <c r="B158" s="384"/>
      <c r="C158" s="282" t="s">
        <v>35</v>
      </c>
      <c r="D158" s="279" t="s">
        <v>23</v>
      </c>
      <c r="E158" s="289" t="s">
        <v>24</v>
      </c>
      <c r="F158" s="280">
        <v>151.69999999999999</v>
      </c>
      <c r="G158" s="281">
        <f t="shared" si="15"/>
        <v>166.87</v>
      </c>
    </row>
    <row r="159" spans="2:7" s="267" customFormat="1" x14ac:dyDescent="0.2">
      <c r="B159" s="384"/>
      <c r="C159" s="282" t="s">
        <v>72</v>
      </c>
      <c r="D159" s="279" t="s">
        <v>23</v>
      </c>
      <c r="E159" s="289" t="s">
        <v>24</v>
      </c>
      <c r="F159" s="280">
        <v>151.69999999999999</v>
      </c>
      <c r="G159" s="281">
        <f t="shared" si="15"/>
        <v>166.87</v>
      </c>
    </row>
    <row r="160" spans="2:7" s="267" customFormat="1" x14ac:dyDescent="0.2">
      <c r="B160" s="384"/>
      <c r="C160" s="283"/>
      <c r="D160" s="290"/>
      <c r="E160" s="290"/>
      <c r="F160" s="285"/>
      <c r="G160" s="286"/>
    </row>
    <row r="161" spans="2:7" s="267" customFormat="1" x14ac:dyDescent="0.2">
      <c r="B161" s="384"/>
      <c r="C161" s="278" t="s">
        <v>73</v>
      </c>
      <c r="D161" s="279" t="s">
        <v>23</v>
      </c>
      <c r="E161" s="289" t="s">
        <v>24</v>
      </c>
      <c r="F161" s="280">
        <v>151.69999999999999</v>
      </c>
      <c r="G161" s="281">
        <f t="shared" ref="G161:G163" si="16">+F161*1.1</f>
        <v>166.87</v>
      </c>
    </row>
    <row r="162" spans="2:7" s="267" customFormat="1" x14ac:dyDescent="0.2">
      <c r="B162" s="384"/>
      <c r="C162" s="282" t="s">
        <v>74</v>
      </c>
      <c r="D162" s="279" t="s">
        <v>23</v>
      </c>
      <c r="E162" s="289" t="s">
        <v>24</v>
      </c>
      <c r="F162" s="280">
        <v>151.69999999999999</v>
      </c>
      <c r="G162" s="281">
        <f t="shared" si="16"/>
        <v>166.87</v>
      </c>
    </row>
    <row r="163" spans="2:7" s="267" customFormat="1" x14ac:dyDescent="0.2">
      <c r="B163" s="384"/>
      <c r="C163" s="282" t="s">
        <v>25</v>
      </c>
      <c r="D163" s="279" t="s">
        <v>23</v>
      </c>
      <c r="E163" s="289" t="s">
        <v>24</v>
      </c>
      <c r="F163" s="280">
        <v>151.69999999999999</v>
      </c>
      <c r="G163" s="281">
        <f t="shared" si="16"/>
        <v>166.87</v>
      </c>
    </row>
    <row r="164" spans="2:7" s="267" customFormat="1" x14ac:dyDescent="0.2">
      <c r="B164" s="384"/>
      <c r="C164" s="283"/>
      <c r="D164" s="290"/>
      <c r="E164" s="290"/>
      <c r="F164" s="285"/>
      <c r="G164" s="286"/>
    </row>
    <row r="165" spans="2:7" s="267" customFormat="1" x14ac:dyDescent="0.2">
      <c r="B165" s="384"/>
      <c r="C165" s="282" t="s">
        <v>75</v>
      </c>
      <c r="D165" s="279" t="s">
        <v>23</v>
      </c>
      <c r="E165" s="289" t="s">
        <v>24</v>
      </c>
      <c r="F165" s="280">
        <v>151.69999999999999</v>
      </c>
      <c r="G165" s="281">
        <f t="shared" ref="G165:G168" si="17">+F165*1.1</f>
        <v>166.87</v>
      </c>
    </row>
    <row r="166" spans="2:7" s="267" customFormat="1" x14ac:dyDescent="0.2">
      <c r="B166" s="384"/>
      <c r="C166" s="282" t="s">
        <v>76</v>
      </c>
      <c r="D166" s="279" t="s">
        <v>23</v>
      </c>
      <c r="E166" s="289" t="s">
        <v>24</v>
      </c>
      <c r="F166" s="280">
        <v>151.69999999999999</v>
      </c>
      <c r="G166" s="281">
        <f t="shared" si="17"/>
        <v>166.87</v>
      </c>
    </row>
    <row r="167" spans="2:7" s="267" customFormat="1" x14ac:dyDescent="0.2">
      <c r="B167" s="384"/>
      <c r="C167" s="282" t="s">
        <v>77</v>
      </c>
      <c r="D167" s="279" t="s">
        <v>23</v>
      </c>
      <c r="E167" s="289" t="s">
        <v>24</v>
      </c>
      <c r="F167" s="280">
        <v>151.69999999999999</v>
      </c>
      <c r="G167" s="281">
        <f t="shared" si="17"/>
        <v>166.87</v>
      </c>
    </row>
    <row r="168" spans="2:7" s="267" customFormat="1" x14ac:dyDescent="0.2">
      <c r="B168" s="384"/>
      <c r="C168" s="282" t="s">
        <v>78</v>
      </c>
      <c r="D168" s="279" t="s">
        <v>23</v>
      </c>
      <c r="E168" s="289" t="s">
        <v>24</v>
      </c>
      <c r="F168" s="280">
        <v>151.69999999999999</v>
      </c>
      <c r="G168" s="281">
        <f t="shared" si="17"/>
        <v>166.87</v>
      </c>
    </row>
    <row r="169" spans="2:7" s="267" customFormat="1" x14ac:dyDescent="0.2">
      <c r="B169" s="385"/>
      <c r="C169" s="283"/>
      <c r="D169" s="290"/>
      <c r="E169" s="290"/>
      <c r="F169" s="285"/>
      <c r="G169" s="286"/>
    </row>
    <row r="170" spans="2:7" s="267" customFormat="1" x14ac:dyDescent="0.2">
      <c r="B170" s="274"/>
      <c r="C170" s="253"/>
      <c r="F170" s="255"/>
      <c r="G170" s="256"/>
    </row>
    <row r="171" spans="2:7" s="267" customFormat="1" x14ac:dyDescent="0.2">
      <c r="B171" s="274"/>
      <c r="C171" s="253"/>
      <c r="F171" s="255"/>
      <c r="G171" s="256"/>
    </row>
    <row r="172" spans="2:7" s="261" customFormat="1" ht="30" x14ac:dyDescent="0.2">
      <c r="B172" s="260" t="s">
        <v>2</v>
      </c>
      <c r="C172" s="260" t="s">
        <v>0</v>
      </c>
      <c r="D172" s="260" t="s">
        <v>1</v>
      </c>
      <c r="E172" s="260" t="s">
        <v>2</v>
      </c>
      <c r="F172" s="260" t="s">
        <v>299</v>
      </c>
      <c r="G172" s="260" t="s">
        <v>300</v>
      </c>
    </row>
    <row r="173" spans="2:7" s="267" customFormat="1" x14ac:dyDescent="0.2">
      <c r="B173" s="383" t="s">
        <v>79</v>
      </c>
      <c r="C173" s="294" t="s">
        <v>80</v>
      </c>
      <c r="D173" s="279" t="s">
        <v>10</v>
      </c>
      <c r="E173" s="279" t="s">
        <v>11</v>
      </c>
      <c r="F173" s="280">
        <v>189.21</v>
      </c>
      <c r="G173" s="281">
        <f t="shared" ref="G173:G178" si="18">+F173*1.1</f>
        <v>208.13100000000003</v>
      </c>
    </row>
    <row r="174" spans="2:7" s="267" customFormat="1" x14ac:dyDescent="0.2">
      <c r="B174" s="384"/>
      <c r="C174" s="295" t="s">
        <v>81</v>
      </c>
      <c r="D174" s="279" t="s">
        <v>10</v>
      </c>
      <c r="E174" s="279" t="s">
        <v>11</v>
      </c>
      <c r="F174" s="280">
        <v>189.21</v>
      </c>
      <c r="G174" s="281">
        <f t="shared" si="18"/>
        <v>208.13100000000003</v>
      </c>
    </row>
    <row r="175" spans="2:7" s="267" customFormat="1" x14ac:dyDescent="0.2">
      <c r="B175" s="384"/>
      <c r="C175" s="295" t="s">
        <v>82</v>
      </c>
      <c r="D175" s="279" t="s">
        <v>10</v>
      </c>
      <c r="E175" s="279" t="s">
        <v>11</v>
      </c>
      <c r="F175" s="280">
        <v>189.21</v>
      </c>
      <c r="G175" s="281">
        <f t="shared" si="18"/>
        <v>208.13100000000003</v>
      </c>
    </row>
    <row r="176" spans="2:7" s="267" customFormat="1" x14ac:dyDescent="0.2">
      <c r="B176" s="384"/>
      <c r="C176" s="295" t="s">
        <v>83</v>
      </c>
      <c r="D176" s="279" t="s">
        <v>23</v>
      </c>
      <c r="E176" s="289" t="s">
        <v>24</v>
      </c>
      <c r="F176" s="280">
        <v>94.6</v>
      </c>
      <c r="G176" s="281">
        <f t="shared" si="18"/>
        <v>104.06</v>
      </c>
    </row>
    <row r="177" spans="2:7" s="267" customFormat="1" x14ac:dyDescent="0.2">
      <c r="B177" s="384"/>
      <c r="C177" s="295" t="s">
        <v>84</v>
      </c>
      <c r="D177" s="279" t="s">
        <v>23</v>
      </c>
      <c r="E177" s="289" t="s">
        <v>24</v>
      </c>
      <c r="F177" s="280">
        <v>94.6</v>
      </c>
      <c r="G177" s="281">
        <f t="shared" si="18"/>
        <v>104.06</v>
      </c>
    </row>
    <row r="178" spans="2:7" s="267" customFormat="1" x14ac:dyDescent="0.2">
      <c r="B178" s="384"/>
      <c r="C178" s="295" t="s">
        <v>85</v>
      </c>
      <c r="D178" s="279" t="s">
        <v>23</v>
      </c>
      <c r="E178" s="289" t="s">
        <v>24</v>
      </c>
      <c r="F178" s="280">
        <v>94.6</v>
      </c>
      <c r="G178" s="281">
        <f t="shared" si="18"/>
        <v>104.06</v>
      </c>
    </row>
    <row r="179" spans="2:7" s="267" customFormat="1" x14ac:dyDescent="0.2">
      <c r="B179" s="385"/>
      <c r="C179" s="292"/>
      <c r="D179" s="290"/>
      <c r="E179" s="290"/>
      <c r="F179" s="285"/>
      <c r="G179" s="286"/>
    </row>
    <row r="180" spans="2:7" s="267" customFormat="1" x14ac:dyDescent="0.2">
      <c r="B180" s="274"/>
      <c r="C180" s="253"/>
      <c r="F180" s="255"/>
      <c r="G180" s="256"/>
    </row>
    <row r="181" spans="2:7" s="267" customFormat="1" x14ac:dyDescent="0.2">
      <c r="B181" s="274"/>
      <c r="C181" s="253"/>
      <c r="F181" s="255"/>
      <c r="G181" s="256"/>
    </row>
    <row r="182" spans="2:7" s="261" customFormat="1" ht="30" x14ac:dyDescent="0.2">
      <c r="B182" s="260" t="s">
        <v>2</v>
      </c>
      <c r="C182" s="260" t="s">
        <v>0</v>
      </c>
      <c r="D182" s="260" t="s">
        <v>1</v>
      </c>
      <c r="E182" s="260" t="s">
        <v>2</v>
      </c>
      <c r="F182" s="260" t="s">
        <v>299</v>
      </c>
      <c r="G182" s="260" t="s">
        <v>300</v>
      </c>
    </row>
    <row r="183" spans="2:7" s="267" customFormat="1" x14ac:dyDescent="0.2">
      <c r="B183" s="383" t="s">
        <v>86</v>
      </c>
      <c r="C183" s="295" t="s">
        <v>87</v>
      </c>
      <c r="D183" s="279" t="s">
        <v>10</v>
      </c>
      <c r="E183" s="279" t="s">
        <v>11</v>
      </c>
      <c r="F183" s="280">
        <v>189.21</v>
      </c>
      <c r="G183" s="281">
        <f t="shared" ref="G183:G188" si="19">+F183*1.1</f>
        <v>208.13100000000003</v>
      </c>
    </row>
    <row r="184" spans="2:7" s="267" customFormat="1" x14ac:dyDescent="0.2">
      <c r="B184" s="384"/>
      <c r="C184" s="295" t="s">
        <v>88</v>
      </c>
      <c r="D184" s="279" t="s">
        <v>10</v>
      </c>
      <c r="E184" s="279" t="s">
        <v>11</v>
      </c>
      <c r="F184" s="280">
        <v>283.81</v>
      </c>
      <c r="G184" s="281">
        <f t="shared" si="19"/>
        <v>312.19100000000003</v>
      </c>
    </row>
    <row r="185" spans="2:7" s="267" customFormat="1" x14ac:dyDescent="0.2">
      <c r="B185" s="384"/>
      <c r="C185" s="295" t="s">
        <v>89</v>
      </c>
      <c r="D185" s="279" t="s">
        <v>10</v>
      </c>
      <c r="E185" s="279" t="s">
        <v>11</v>
      </c>
      <c r="F185" s="280">
        <v>189.21</v>
      </c>
      <c r="G185" s="281">
        <f t="shared" si="19"/>
        <v>208.13100000000003</v>
      </c>
    </row>
    <row r="186" spans="2:7" s="267" customFormat="1" x14ac:dyDescent="0.2">
      <c r="B186" s="384"/>
      <c r="C186" s="295" t="s">
        <v>90</v>
      </c>
      <c r="D186" s="279" t="s">
        <v>23</v>
      </c>
      <c r="E186" s="289" t="s">
        <v>24</v>
      </c>
      <c r="F186" s="280">
        <v>94.6</v>
      </c>
      <c r="G186" s="281">
        <f t="shared" si="19"/>
        <v>104.06</v>
      </c>
    </row>
    <row r="187" spans="2:7" s="267" customFormat="1" x14ac:dyDescent="0.2">
      <c r="B187" s="384"/>
      <c r="C187" s="295" t="s">
        <v>91</v>
      </c>
      <c r="D187" s="279" t="s">
        <v>23</v>
      </c>
      <c r="E187" s="289" t="s">
        <v>24</v>
      </c>
      <c r="F187" s="280">
        <v>94.6</v>
      </c>
      <c r="G187" s="281">
        <f t="shared" si="19"/>
        <v>104.06</v>
      </c>
    </row>
    <row r="188" spans="2:7" s="267" customFormat="1" x14ac:dyDescent="0.2">
      <c r="B188" s="384"/>
      <c r="C188" s="295" t="s">
        <v>92</v>
      </c>
      <c r="D188" s="279" t="s">
        <v>23</v>
      </c>
      <c r="E188" s="289" t="s">
        <v>24</v>
      </c>
      <c r="F188" s="280">
        <v>94.6</v>
      </c>
      <c r="G188" s="281">
        <f t="shared" si="19"/>
        <v>104.06</v>
      </c>
    </row>
    <row r="189" spans="2:7" s="267" customFormat="1" x14ac:dyDescent="0.2">
      <c r="B189" s="385"/>
      <c r="C189" s="292"/>
      <c r="D189" s="290"/>
      <c r="E189" s="290"/>
      <c r="F189" s="285"/>
      <c r="G189" s="286"/>
    </row>
    <row r="190" spans="2:7" s="267" customFormat="1" x14ac:dyDescent="0.2">
      <c r="B190" s="27"/>
      <c r="C190" s="253"/>
      <c r="F190" s="255"/>
      <c r="G190" s="256"/>
    </row>
    <row r="191" spans="2:7" x14ac:dyDescent="0.2">
      <c r="B191" s="27"/>
      <c r="D191" s="267"/>
      <c r="E191" s="267"/>
    </row>
    <row r="192" spans="2:7" s="261" customFormat="1" ht="30" x14ac:dyDescent="0.2">
      <c r="B192" s="260" t="s">
        <v>2</v>
      </c>
      <c r="C192" s="260" t="s">
        <v>0</v>
      </c>
      <c r="D192" s="260" t="s">
        <v>1</v>
      </c>
      <c r="E192" s="260" t="s">
        <v>2</v>
      </c>
      <c r="F192" s="260" t="s">
        <v>299</v>
      </c>
      <c r="G192" s="260" t="s">
        <v>300</v>
      </c>
    </row>
    <row r="193" spans="2:7" x14ac:dyDescent="0.2">
      <c r="B193" s="386" t="s">
        <v>93</v>
      </c>
      <c r="C193" s="296" t="s">
        <v>94</v>
      </c>
      <c r="D193" s="279" t="s">
        <v>10</v>
      </c>
      <c r="E193" s="279" t="s">
        <v>11</v>
      </c>
      <c r="F193" s="280">
        <v>75.849999999999994</v>
      </c>
      <c r="G193" s="281">
        <f t="shared" ref="G193:G244" si="20">+F193*1.1</f>
        <v>83.435000000000002</v>
      </c>
    </row>
    <row r="194" spans="2:7" x14ac:dyDescent="0.2">
      <c r="B194" s="387"/>
      <c r="C194" s="296" t="s">
        <v>95</v>
      </c>
      <c r="D194" s="279" t="s">
        <v>10</v>
      </c>
      <c r="E194" s="279" t="s">
        <v>11</v>
      </c>
      <c r="F194" s="280">
        <v>45.5</v>
      </c>
      <c r="G194" s="281">
        <f t="shared" si="20"/>
        <v>50.050000000000004</v>
      </c>
    </row>
    <row r="195" spans="2:7" x14ac:dyDescent="0.2">
      <c r="B195" s="387"/>
      <c r="C195" s="296" t="s">
        <v>96</v>
      </c>
      <c r="D195" s="279" t="s">
        <v>10</v>
      </c>
      <c r="E195" s="279" t="s">
        <v>11</v>
      </c>
      <c r="F195" s="280">
        <v>15.16</v>
      </c>
      <c r="G195" s="281">
        <f t="shared" si="20"/>
        <v>16.676000000000002</v>
      </c>
    </row>
    <row r="196" spans="2:7" x14ac:dyDescent="0.2">
      <c r="B196" s="387"/>
      <c r="C196" s="296" t="s">
        <v>97</v>
      </c>
      <c r="D196" s="279" t="s">
        <v>10</v>
      </c>
      <c r="E196" s="279" t="s">
        <v>11</v>
      </c>
      <c r="F196" s="280">
        <v>174.45</v>
      </c>
      <c r="G196" s="281">
        <f t="shared" si="20"/>
        <v>191.89500000000001</v>
      </c>
    </row>
    <row r="197" spans="2:7" x14ac:dyDescent="0.2">
      <c r="B197" s="387"/>
      <c r="C197" s="296" t="s">
        <v>98</v>
      </c>
      <c r="D197" s="279" t="s">
        <v>10</v>
      </c>
      <c r="E197" s="279" t="s">
        <v>11</v>
      </c>
      <c r="F197" s="280">
        <v>106.19</v>
      </c>
      <c r="G197" s="281">
        <f t="shared" si="20"/>
        <v>116.80900000000001</v>
      </c>
    </row>
    <row r="198" spans="2:7" x14ac:dyDescent="0.2">
      <c r="B198" s="387"/>
      <c r="C198" s="296" t="s">
        <v>99</v>
      </c>
      <c r="D198" s="279" t="s">
        <v>10</v>
      </c>
      <c r="E198" s="279" t="s">
        <v>11</v>
      </c>
      <c r="F198" s="280">
        <v>60.68</v>
      </c>
      <c r="G198" s="281">
        <f t="shared" si="20"/>
        <v>66.748000000000005</v>
      </c>
    </row>
    <row r="199" spans="2:7" x14ac:dyDescent="0.2">
      <c r="B199" s="387"/>
      <c r="C199" s="296" t="s">
        <v>100</v>
      </c>
      <c r="D199" s="279" t="s">
        <v>10</v>
      </c>
      <c r="E199" s="279" t="s">
        <v>11</v>
      </c>
      <c r="F199" s="280">
        <v>379.25</v>
      </c>
      <c r="G199" s="281">
        <f t="shared" si="20"/>
        <v>417.17500000000001</v>
      </c>
    </row>
    <row r="200" spans="2:7" x14ac:dyDescent="0.2">
      <c r="B200" s="387"/>
      <c r="C200" s="296" t="s">
        <v>101</v>
      </c>
      <c r="D200" s="279" t="s">
        <v>10</v>
      </c>
      <c r="E200" s="279" t="s">
        <v>11</v>
      </c>
      <c r="F200" s="280">
        <v>212.37</v>
      </c>
      <c r="G200" s="281">
        <f t="shared" si="20"/>
        <v>233.60700000000003</v>
      </c>
    </row>
    <row r="201" spans="2:7" x14ac:dyDescent="0.2">
      <c r="B201" s="387"/>
      <c r="C201" s="296" t="s">
        <v>102</v>
      </c>
      <c r="D201" s="279" t="s">
        <v>10</v>
      </c>
      <c r="E201" s="279" t="s">
        <v>11</v>
      </c>
      <c r="F201" s="280">
        <v>98.61</v>
      </c>
      <c r="G201" s="281">
        <f t="shared" si="20"/>
        <v>108.471</v>
      </c>
    </row>
    <row r="202" spans="2:7" x14ac:dyDescent="0.2">
      <c r="B202" s="387"/>
      <c r="C202" s="296" t="s">
        <v>103</v>
      </c>
      <c r="D202" s="279" t="s">
        <v>23</v>
      </c>
      <c r="E202" s="289" t="s">
        <v>24</v>
      </c>
      <c r="F202" s="280">
        <v>151.69999999999999</v>
      </c>
      <c r="G202" s="281">
        <f t="shared" si="20"/>
        <v>166.87</v>
      </c>
    </row>
    <row r="203" spans="2:7" x14ac:dyDescent="0.2">
      <c r="B203" s="387"/>
      <c r="C203" s="296" t="s">
        <v>104</v>
      </c>
      <c r="D203" s="279" t="s">
        <v>10</v>
      </c>
      <c r="E203" s="279" t="s">
        <v>11</v>
      </c>
      <c r="F203" s="280">
        <v>75.849999999999994</v>
      </c>
      <c r="G203" s="281">
        <f t="shared" si="20"/>
        <v>83.435000000000002</v>
      </c>
    </row>
    <row r="204" spans="2:7" x14ac:dyDescent="0.2">
      <c r="B204" s="387"/>
      <c r="C204" s="296" t="s">
        <v>105</v>
      </c>
      <c r="D204" s="279" t="s">
        <v>10</v>
      </c>
      <c r="E204" s="279" t="s">
        <v>11</v>
      </c>
      <c r="F204" s="280">
        <v>45.5</v>
      </c>
      <c r="G204" s="281">
        <f t="shared" si="20"/>
        <v>50.050000000000004</v>
      </c>
    </row>
    <row r="205" spans="2:7" x14ac:dyDescent="0.2">
      <c r="B205" s="387"/>
      <c r="C205" s="296" t="s">
        <v>106</v>
      </c>
      <c r="D205" s="279" t="s">
        <v>10</v>
      </c>
      <c r="E205" s="279" t="s">
        <v>11</v>
      </c>
      <c r="F205" s="280">
        <v>15.16</v>
      </c>
      <c r="G205" s="281">
        <f t="shared" si="20"/>
        <v>16.676000000000002</v>
      </c>
    </row>
    <row r="206" spans="2:7" x14ac:dyDescent="0.2">
      <c r="B206" s="387"/>
      <c r="C206" s="296" t="s">
        <v>107</v>
      </c>
      <c r="D206" s="279" t="s">
        <v>10</v>
      </c>
      <c r="E206" s="279" t="s">
        <v>11</v>
      </c>
      <c r="F206" s="280">
        <v>182.04</v>
      </c>
      <c r="G206" s="281">
        <f t="shared" si="20"/>
        <v>200.244</v>
      </c>
    </row>
    <row r="207" spans="2:7" x14ac:dyDescent="0.2">
      <c r="B207" s="387"/>
      <c r="C207" s="296" t="s">
        <v>108</v>
      </c>
      <c r="D207" s="279" t="s">
        <v>10</v>
      </c>
      <c r="E207" s="279" t="s">
        <v>11</v>
      </c>
      <c r="F207" s="280">
        <v>98.61</v>
      </c>
      <c r="G207" s="281">
        <f t="shared" si="20"/>
        <v>108.471</v>
      </c>
    </row>
    <row r="208" spans="2:7" x14ac:dyDescent="0.2">
      <c r="B208" s="387"/>
      <c r="C208" s="296" t="s">
        <v>109</v>
      </c>
      <c r="D208" s="279" t="s">
        <v>10</v>
      </c>
      <c r="E208" s="279" t="s">
        <v>11</v>
      </c>
      <c r="F208" s="280">
        <v>60.68</v>
      </c>
      <c r="G208" s="281">
        <f t="shared" si="20"/>
        <v>66.748000000000005</v>
      </c>
    </row>
    <row r="209" spans="2:7" x14ac:dyDescent="0.2">
      <c r="B209" s="387"/>
      <c r="C209" s="296" t="s">
        <v>110</v>
      </c>
      <c r="D209" s="279" t="s">
        <v>10</v>
      </c>
      <c r="E209" s="279" t="s">
        <v>11</v>
      </c>
      <c r="F209" s="280">
        <v>386.83</v>
      </c>
      <c r="G209" s="281">
        <f t="shared" si="20"/>
        <v>425.51300000000003</v>
      </c>
    </row>
    <row r="210" spans="2:7" x14ac:dyDescent="0.2">
      <c r="B210" s="387"/>
      <c r="C210" s="296" t="s">
        <v>111</v>
      </c>
      <c r="D210" s="279" t="s">
        <v>10</v>
      </c>
      <c r="E210" s="279" t="s">
        <v>11</v>
      </c>
      <c r="F210" s="280">
        <v>227.55</v>
      </c>
      <c r="G210" s="281">
        <f t="shared" si="20"/>
        <v>250.30500000000004</v>
      </c>
    </row>
    <row r="211" spans="2:7" x14ac:dyDescent="0.2">
      <c r="B211" s="387"/>
      <c r="C211" s="296" t="s">
        <v>112</v>
      </c>
      <c r="D211" s="279" t="s">
        <v>10</v>
      </c>
      <c r="E211" s="279" t="s">
        <v>11</v>
      </c>
      <c r="F211" s="280">
        <v>106.19</v>
      </c>
      <c r="G211" s="281">
        <f t="shared" si="20"/>
        <v>116.80900000000001</v>
      </c>
    </row>
    <row r="212" spans="2:7" x14ac:dyDescent="0.2">
      <c r="B212" s="387"/>
      <c r="C212" s="296" t="s">
        <v>113</v>
      </c>
      <c r="D212" s="279" t="s">
        <v>10</v>
      </c>
      <c r="E212" s="279" t="s">
        <v>11</v>
      </c>
      <c r="F212" s="280">
        <v>91.02</v>
      </c>
      <c r="G212" s="281">
        <f t="shared" si="20"/>
        <v>100.122</v>
      </c>
    </row>
    <row r="213" spans="2:7" x14ac:dyDescent="0.2">
      <c r="B213" s="387"/>
      <c r="C213" s="296" t="s">
        <v>114</v>
      </c>
      <c r="D213" s="279" t="s">
        <v>10</v>
      </c>
      <c r="E213" s="279" t="s">
        <v>11</v>
      </c>
      <c r="F213" s="280">
        <v>75.849999999999994</v>
      </c>
      <c r="G213" s="281">
        <f t="shared" si="20"/>
        <v>83.435000000000002</v>
      </c>
    </row>
    <row r="214" spans="2:7" x14ac:dyDescent="0.2">
      <c r="B214" s="387"/>
      <c r="C214" s="296" t="s">
        <v>115</v>
      </c>
      <c r="D214" s="279" t="s">
        <v>10</v>
      </c>
      <c r="E214" s="279" t="s">
        <v>11</v>
      </c>
      <c r="F214" s="280">
        <v>60.68</v>
      </c>
      <c r="G214" s="281">
        <f t="shared" si="20"/>
        <v>66.748000000000005</v>
      </c>
    </row>
    <row r="215" spans="2:7" x14ac:dyDescent="0.2">
      <c r="B215" s="387"/>
      <c r="C215" s="296" t="s">
        <v>116</v>
      </c>
      <c r="D215" s="279" t="s">
        <v>10</v>
      </c>
      <c r="E215" s="279" t="s">
        <v>11</v>
      </c>
      <c r="F215" s="280">
        <v>515.77</v>
      </c>
      <c r="G215" s="281">
        <f t="shared" si="20"/>
        <v>567.34699999999998</v>
      </c>
    </row>
    <row r="216" spans="2:7" x14ac:dyDescent="0.2">
      <c r="B216" s="387"/>
      <c r="C216" s="296" t="s">
        <v>117</v>
      </c>
      <c r="D216" s="279" t="s">
        <v>10</v>
      </c>
      <c r="E216" s="279" t="s">
        <v>11</v>
      </c>
      <c r="F216" s="280">
        <v>182.04</v>
      </c>
      <c r="G216" s="281">
        <f t="shared" si="20"/>
        <v>200.244</v>
      </c>
    </row>
    <row r="217" spans="2:7" x14ac:dyDescent="0.2">
      <c r="B217" s="387"/>
      <c r="C217" s="296" t="s">
        <v>118</v>
      </c>
      <c r="D217" s="279" t="s">
        <v>10</v>
      </c>
      <c r="E217" s="279" t="s">
        <v>11</v>
      </c>
      <c r="F217" s="280">
        <v>151.69999999999999</v>
      </c>
      <c r="G217" s="281">
        <f t="shared" si="20"/>
        <v>166.87</v>
      </c>
    </row>
    <row r="218" spans="2:7" x14ac:dyDescent="0.2">
      <c r="B218" s="387"/>
      <c r="C218" s="296" t="s">
        <v>119</v>
      </c>
      <c r="D218" s="279" t="s">
        <v>10</v>
      </c>
      <c r="E218" s="279" t="s">
        <v>11</v>
      </c>
      <c r="F218" s="280">
        <v>98.61</v>
      </c>
      <c r="G218" s="281">
        <f t="shared" si="20"/>
        <v>108.471</v>
      </c>
    </row>
    <row r="219" spans="2:7" x14ac:dyDescent="0.2">
      <c r="B219" s="387"/>
      <c r="C219" s="296" t="s">
        <v>120</v>
      </c>
      <c r="D219" s="279" t="s">
        <v>10</v>
      </c>
      <c r="E219" s="279" t="s">
        <v>11</v>
      </c>
      <c r="F219" s="280">
        <v>1061.8800000000001</v>
      </c>
      <c r="G219" s="281">
        <f t="shared" si="20"/>
        <v>1168.0680000000002</v>
      </c>
    </row>
    <row r="220" spans="2:7" x14ac:dyDescent="0.2">
      <c r="B220" s="387"/>
      <c r="C220" s="296" t="s">
        <v>121</v>
      </c>
      <c r="D220" s="279" t="s">
        <v>10</v>
      </c>
      <c r="E220" s="279" t="s">
        <v>11</v>
      </c>
      <c r="F220" s="280">
        <v>303.39999999999998</v>
      </c>
      <c r="G220" s="281">
        <f t="shared" si="20"/>
        <v>333.74</v>
      </c>
    </row>
    <row r="221" spans="2:7" x14ac:dyDescent="0.2">
      <c r="B221" s="387"/>
      <c r="C221" s="296" t="s">
        <v>122</v>
      </c>
      <c r="D221" s="279" t="s">
        <v>10</v>
      </c>
      <c r="E221" s="279" t="s">
        <v>11</v>
      </c>
      <c r="F221" s="280">
        <v>280.64</v>
      </c>
      <c r="G221" s="281">
        <f t="shared" si="20"/>
        <v>308.70400000000001</v>
      </c>
    </row>
    <row r="222" spans="2:7" x14ac:dyDescent="0.2">
      <c r="B222" s="387"/>
      <c r="C222" s="296" t="s">
        <v>123</v>
      </c>
      <c r="D222" s="279" t="s">
        <v>10</v>
      </c>
      <c r="E222" s="279" t="s">
        <v>11</v>
      </c>
      <c r="F222" s="280">
        <v>212.37</v>
      </c>
      <c r="G222" s="281">
        <f t="shared" si="20"/>
        <v>233.60700000000003</v>
      </c>
    </row>
    <row r="223" spans="2:7" x14ac:dyDescent="0.2">
      <c r="B223" s="387"/>
      <c r="C223" s="296" t="s">
        <v>124</v>
      </c>
      <c r="D223" s="279" t="s">
        <v>10</v>
      </c>
      <c r="E223" s="279" t="s">
        <v>11</v>
      </c>
      <c r="F223" s="280">
        <v>1289.44</v>
      </c>
      <c r="G223" s="281">
        <f t="shared" si="20"/>
        <v>1418.3840000000002</v>
      </c>
    </row>
    <row r="224" spans="2:7" x14ac:dyDescent="0.2">
      <c r="B224" s="387"/>
      <c r="C224" s="296" t="s">
        <v>125</v>
      </c>
      <c r="D224" s="279" t="s">
        <v>10</v>
      </c>
      <c r="E224" s="279" t="s">
        <v>11</v>
      </c>
      <c r="F224" s="280">
        <v>91.02</v>
      </c>
      <c r="G224" s="281">
        <f t="shared" si="20"/>
        <v>100.122</v>
      </c>
    </row>
    <row r="225" spans="2:7" x14ac:dyDescent="0.2">
      <c r="B225" s="387"/>
      <c r="C225" s="296" t="s">
        <v>126</v>
      </c>
      <c r="D225" s="279" t="s">
        <v>10</v>
      </c>
      <c r="E225" s="279" t="s">
        <v>11</v>
      </c>
      <c r="F225" s="280">
        <v>75.849999999999994</v>
      </c>
      <c r="G225" s="281">
        <f t="shared" si="20"/>
        <v>83.435000000000002</v>
      </c>
    </row>
    <row r="226" spans="2:7" x14ac:dyDescent="0.2">
      <c r="B226" s="387"/>
      <c r="C226" s="296" t="s">
        <v>127</v>
      </c>
      <c r="D226" s="279" t="s">
        <v>10</v>
      </c>
      <c r="E226" s="279" t="s">
        <v>11</v>
      </c>
      <c r="F226" s="280">
        <v>60.68</v>
      </c>
      <c r="G226" s="281">
        <f t="shared" si="20"/>
        <v>66.748000000000005</v>
      </c>
    </row>
    <row r="227" spans="2:7" x14ac:dyDescent="0.2">
      <c r="B227" s="387"/>
      <c r="C227" s="296" t="s">
        <v>128</v>
      </c>
      <c r="D227" s="279" t="s">
        <v>10</v>
      </c>
      <c r="E227" s="279" t="s">
        <v>11</v>
      </c>
      <c r="F227" s="280">
        <v>530.95000000000005</v>
      </c>
      <c r="G227" s="281">
        <f t="shared" si="20"/>
        <v>584.04500000000007</v>
      </c>
    </row>
    <row r="228" spans="2:7" x14ac:dyDescent="0.2">
      <c r="B228" s="387"/>
      <c r="C228" s="296" t="s">
        <v>129</v>
      </c>
      <c r="D228" s="279" t="s">
        <v>10</v>
      </c>
      <c r="E228" s="279" t="s">
        <v>11</v>
      </c>
      <c r="F228" s="280">
        <v>166.86</v>
      </c>
      <c r="G228" s="281">
        <f t="shared" si="20"/>
        <v>183.54600000000002</v>
      </c>
    </row>
    <row r="229" spans="2:7" x14ac:dyDescent="0.2">
      <c r="B229" s="387"/>
      <c r="C229" s="296" t="s">
        <v>130</v>
      </c>
      <c r="D229" s="279" t="s">
        <v>10</v>
      </c>
      <c r="E229" s="279" t="s">
        <v>11</v>
      </c>
      <c r="F229" s="280">
        <v>151.69999999999999</v>
      </c>
      <c r="G229" s="281">
        <f t="shared" si="20"/>
        <v>166.87</v>
      </c>
    </row>
    <row r="230" spans="2:7" x14ac:dyDescent="0.2">
      <c r="B230" s="387"/>
      <c r="C230" s="296" t="s">
        <v>131</v>
      </c>
      <c r="D230" s="279" t="s">
        <v>10</v>
      </c>
      <c r="E230" s="279" t="s">
        <v>11</v>
      </c>
      <c r="F230" s="280">
        <v>106.19</v>
      </c>
      <c r="G230" s="281">
        <f t="shared" si="20"/>
        <v>116.80900000000001</v>
      </c>
    </row>
    <row r="231" spans="2:7" x14ac:dyDescent="0.2">
      <c r="B231" s="387"/>
      <c r="C231" s="296" t="s">
        <v>132</v>
      </c>
      <c r="D231" s="279" t="s">
        <v>10</v>
      </c>
      <c r="E231" s="279" t="s">
        <v>11</v>
      </c>
      <c r="F231" s="280">
        <v>1061.8800000000001</v>
      </c>
      <c r="G231" s="281">
        <f t="shared" si="20"/>
        <v>1168.0680000000002</v>
      </c>
    </row>
    <row r="232" spans="2:7" x14ac:dyDescent="0.2">
      <c r="B232" s="387"/>
      <c r="C232" s="296" t="s">
        <v>133</v>
      </c>
      <c r="D232" s="279" t="s">
        <v>10</v>
      </c>
      <c r="E232" s="279" t="s">
        <v>11</v>
      </c>
      <c r="F232" s="280">
        <v>333.74</v>
      </c>
      <c r="G232" s="281">
        <f t="shared" si="20"/>
        <v>367.11400000000003</v>
      </c>
    </row>
    <row r="233" spans="2:7" x14ac:dyDescent="0.2">
      <c r="B233" s="387"/>
      <c r="C233" s="296" t="s">
        <v>134</v>
      </c>
      <c r="D233" s="279" t="s">
        <v>10</v>
      </c>
      <c r="E233" s="279" t="s">
        <v>11</v>
      </c>
      <c r="F233" s="280">
        <v>301.88</v>
      </c>
      <c r="G233" s="281">
        <f t="shared" si="20"/>
        <v>332.06800000000004</v>
      </c>
    </row>
    <row r="234" spans="2:7" x14ac:dyDescent="0.2">
      <c r="B234" s="387"/>
      <c r="C234" s="296" t="s">
        <v>135</v>
      </c>
      <c r="D234" s="279" t="s">
        <v>10</v>
      </c>
      <c r="E234" s="279" t="s">
        <v>11</v>
      </c>
      <c r="F234" s="280">
        <v>227.55</v>
      </c>
      <c r="G234" s="281">
        <f t="shared" si="20"/>
        <v>250.30500000000004</v>
      </c>
    </row>
    <row r="235" spans="2:7" x14ac:dyDescent="0.2">
      <c r="B235" s="387"/>
      <c r="C235" s="296" t="s">
        <v>136</v>
      </c>
      <c r="D235" s="279" t="s">
        <v>10</v>
      </c>
      <c r="E235" s="279" t="s">
        <v>11</v>
      </c>
      <c r="F235" s="280">
        <v>1334.94</v>
      </c>
      <c r="G235" s="281">
        <f t="shared" si="20"/>
        <v>1468.4340000000002</v>
      </c>
    </row>
    <row r="236" spans="2:7" x14ac:dyDescent="0.2">
      <c r="B236" s="387"/>
      <c r="C236" s="296" t="s">
        <v>137</v>
      </c>
      <c r="D236" s="279" t="s">
        <v>10</v>
      </c>
      <c r="E236" s="279" t="s">
        <v>11</v>
      </c>
      <c r="F236" s="280">
        <v>75.849999999999994</v>
      </c>
      <c r="G236" s="281">
        <f t="shared" si="20"/>
        <v>83.435000000000002</v>
      </c>
    </row>
    <row r="237" spans="2:7" x14ac:dyDescent="0.2">
      <c r="B237" s="387"/>
      <c r="C237" s="296" t="s">
        <v>138</v>
      </c>
      <c r="D237" s="279" t="s">
        <v>10</v>
      </c>
      <c r="E237" s="279" t="s">
        <v>11</v>
      </c>
      <c r="F237" s="280">
        <v>75.849999999999994</v>
      </c>
      <c r="G237" s="281">
        <f t="shared" si="20"/>
        <v>83.435000000000002</v>
      </c>
    </row>
    <row r="238" spans="2:7" x14ac:dyDescent="0.2">
      <c r="B238" s="387"/>
      <c r="C238" s="296" t="s">
        <v>139</v>
      </c>
      <c r="D238" s="279" t="s">
        <v>10</v>
      </c>
      <c r="E238" s="279" t="s">
        <v>11</v>
      </c>
      <c r="F238" s="280">
        <v>75.849999999999994</v>
      </c>
      <c r="G238" s="281">
        <f t="shared" si="20"/>
        <v>83.435000000000002</v>
      </c>
    </row>
    <row r="239" spans="2:7" x14ac:dyDescent="0.2">
      <c r="B239" s="387"/>
      <c r="C239" s="296" t="s">
        <v>140</v>
      </c>
      <c r="D239" s="279" t="s">
        <v>10</v>
      </c>
      <c r="E239" s="279" t="s">
        <v>11</v>
      </c>
      <c r="F239" s="280">
        <v>182.04</v>
      </c>
      <c r="G239" s="281">
        <f t="shared" si="20"/>
        <v>200.244</v>
      </c>
    </row>
    <row r="240" spans="2:7" x14ac:dyDescent="0.2">
      <c r="B240" s="387"/>
      <c r="C240" s="296" t="s">
        <v>141</v>
      </c>
      <c r="D240" s="279" t="s">
        <v>10</v>
      </c>
      <c r="E240" s="279" t="s">
        <v>11</v>
      </c>
      <c r="F240" s="280">
        <v>182.04</v>
      </c>
      <c r="G240" s="281">
        <f t="shared" si="20"/>
        <v>200.244</v>
      </c>
    </row>
    <row r="241" spans="2:7" x14ac:dyDescent="0.2">
      <c r="B241" s="387"/>
      <c r="C241" s="296" t="s">
        <v>142</v>
      </c>
      <c r="D241" s="279" t="s">
        <v>10</v>
      </c>
      <c r="E241" s="279" t="s">
        <v>11</v>
      </c>
      <c r="F241" s="280">
        <v>182.04</v>
      </c>
      <c r="G241" s="281">
        <f t="shared" si="20"/>
        <v>200.244</v>
      </c>
    </row>
    <row r="242" spans="2:7" x14ac:dyDescent="0.2">
      <c r="B242" s="387"/>
      <c r="C242" s="296" t="s">
        <v>143</v>
      </c>
      <c r="D242" s="279" t="s">
        <v>10</v>
      </c>
      <c r="E242" s="279" t="s">
        <v>11</v>
      </c>
      <c r="F242" s="280">
        <v>379.25</v>
      </c>
      <c r="G242" s="281">
        <f t="shared" si="20"/>
        <v>417.17500000000001</v>
      </c>
    </row>
    <row r="243" spans="2:7" x14ac:dyDescent="0.2">
      <c r="B243" s="387"/>
      <c r="C243" s="296" t="s">
        <v>144</v>
      </c>
      <c r="D243" s="279" t="s">
        <v>10</v>
      </c>
      <c r="E243" s="279" t="s">
        <v>11</v>
      </c>
      <c r="F243" s="280">
        <v>379.25</v>
      </c>
      <c r="G243" s="281">
        <f t="shared" si="20"/>
        <v>417.17500000000001</v>
      </c>
    </row>
    <row r="244" spans="2:7" x14ac:dyDescent="0.2">
      <c r="B244" s="387"/>
      <c r="C244" s="296" t="s">
        <v>145</v>
      </c>
      <c r="D244" s="279" t="s">
        <v>10</v>
      </c>
      <c r="E244" s="279" t="s">
        <v>11</v>
      </c>
      <c r="F244" s="280">
        <v>379.25</v>
      </c>
      <c r="G244" s="281">
        <f t="shared" si="20"/>
        <v>417.17500000000001</v>
      </c>
    </row>
    <row r="245" spans="2:7" x14ac:dyDescent="0.2">
      <c r="B245" s="387"/>
      <c r="C245" s="297"/>
      <c r="D245" s="290"/>
      <c r="E245" s="290"/>
      <c r="F245" s="285"/>
      <c r="G245" s="286"/>
    </row>
    <row r="246" spans="2:7" x14ac:dyDescent="0.2">
      <c r="B246" s="387"/>
      <c r="C246" s="296" t="s">
        <v>146</v>
      </c>
      <c r="D246" s="279" t="s">
        <v>23</v>
      </c>
      <c r="E246" s="289" t="s">
        <v>24</v>
      </c>
      <c r="F246" s="280">
        <v>151.69999999999999</v>
      </c>
      <c r="G246" s="281">
        <f t="shared" ref="G246:G275" si="21">+F246*1.1</f>
        <v>166.87</v>
      </c>
    </row>
    <row r="247" spans="2:7" x14ac:dyDescent="0.2">
      <c r="B247" s="387"/>
      <c r="C247" s="296" t="s">
        <v>147</v>
      </c>
      <c r="D247" s="279" t="s">
        <v>23</v>
      </c>
      <c r="E247" s="289" t="s">
        <v>24</v>
      </c>
      <c r="F247" s="280">
        <v>151.69999999999999</v>
      </c>
      <c r="G247" s="281">
        <f t="shared" si="21"/>
        <v>166.87</v>
      </c>
    </row>
    <row r="248" spans="2:7" x14ac:dyDescent="0.2">
      <c r="B248" s="387"/>
      <c r="C248" s="298" t="s">
        <v>148</v>
      </c>
      <c r="D248" s="279" t="s">
        <v>23</v>
      </c>
      <c r="E248" s="289" t="s">
        <v>24</v>
      </c>
      <c r="F248" s="280">
        <v>151.69999999999999</v>
      </c>
      <c r="G248" s="281">
        <f t="shared" si="21"/>
        <v>166.87</v>
      </c>
    </row>
    <row r="249" spans="2:7" x14ac:dyDescent="0.2">
      <c r="B249" s="387"/>
      <c r="C249" s="298" t="s">
        <v>149</v>
      </c>
      <c r="D249" s="279" t="s">
        <v>23</v>
      </c>
      <c r="E249" s="289" t="s">
        <v>24</v>
      </c>
      <c r="F249" s="280">
        <v>151.69999999999999</v>
      </c>
      <c r="G249" s="281">
        <f t="shared" si="21"/>
        <v>166.87</v>
      </c>
    </row>
    <row r="250" spans="2:7" x14ac:dyDescent="0.2">
      <c r="B250" s="387"/>
      <c r="C250" s="296" t="s">
        <v>150</v>
      </c>
      <c r="D250" s="279" t="s">
        <v>10</v>
      </c>
      <c r="E250" s="279" t="s">
        <v>11</v>
      </c>
      <c r="F250" s="280">
        <v>91.02</v>
      </c>
      <c r="G250" s="281">
        <f t="shared" si="21"/>
        <v>100.122</v>
      </c>
    </row>
    <row r="251" spans="2:7" x14ac:dyDescent="0.2">
      <c r="B251" s="387"/>
      <c r="C251" s="296" t="s">
        <v>151</v>
      </c>
      <c r="D251" s="279" t="s">
        <v>10</v>
      </c>
      <c r="E251" s="279" t="s">
        <v>11</v>
      </c>
      <c r="F251" s="280">
        <v>182.04</v>
      </c>
      <c r="G251" s="281">
        <f t="shared" si="21"/>
        <v>200.244</v>
      </c>
    </row>
    <row r="252" spans="2:7" x14ac:dyDescent="0.2">
      <c r="B252" s="387"/>
      <c r="C252" s="296" t="s">
        <v>152</v>
      </c>
      <c r="D252" s="279" t="s">
        <v>10</v>
      </c>
      <c r="E252" s="279" t="s">
        <v>11</v>
      </c>
      <c r="F252" s="280">
        <v>333.74</v>
      </c>
      <c r="G252" s="281">
        <f t="shared" si="21"/>
        <v>367.11400000000003</v>
      </c>
    </row>
    <row r="253" spans="2:7" x14ac:dyDescent="0.2">
      <c r="B253" s="387"/>
      <c r="C253" s="296" t="s">
        <v>153</v>
      </c>
      <c r="D253" s="279" t="s">
        <v>10</v>
      </c>
      <c r="E253" s="279" t="s">
        <v>11</v>
      </c>
      <c r="F253" s="280">
        <v>75.849999999999994</v>
      </c>
      <c r="G253" s="281">
        <f t="shared" si="21"/>
        <v>83.435000000000002</v>
      </c>
    </row>
    <row r="254" spans="2:7" x14ac:dyDescent="0.2">
      <c r="B254" s="387"/>
      <c r="C254" s="296" t="s">
        <v>154</v>
      </c>
      <c r="D254" s="279" t="s">
        <v>10</v>
      </c>
      <c r="E254" s="279" t="s">
        <v>11</v>
      </c>
      <c r="F254" s="280">
        <v>151.69999999999999</v>
      </c>
      <c r="G254" s="281">
        <f t="shared" si="21"/>
        <v>166.87</v>
      </c>
    </row>
    <row r="255" spans="2:7" x14ac:dyDescent="0.2">
      <c r="B255" s="387"/>
      <c r="C255" s="296" t="s">
        <v>155</v>
      </c>
      <c r="D255" s="279" t="s">
        <v>10</v>
      </c>
      <c r="E255" s="279" t="s">
        <v>11</v>
      </c>
      <c r="F255" s="280">
        <v>301.88</v>
      </c>
      <c r="G255" s="281">
        <f t="shared" si="21"/>
        <v>332.06800000000004</v>
      </c>
    </row>
    <row r="256" spans="2:7" x14ac:dyDescent="0.2">
      <c r="B256" s="387"/>
      <c r="C256" s="296" t="s">
        <v>156</v>
      </c>
      <c r="D256" s="279" t="s">
        <v>10</v>
      </c>
      <c r="E256" s="279" t="s">
        <v>11</v>
      </c>
      <c r="F256" s="280">
        <v>60.68</v>
      </c>
      <c r="G256" s="281">
        <f t="shared" si="21"/>
        <v>66.748000000000005</v>
      </c>
    </row>
    <row r="257" spans="2:7" x14ac:dyDescent="0.2">
      <c r="B257" s="387"/>
      <c r="C257" s="296" t="s">
        <v>157</v>
      </c>
      <c r="D257" s="279" t="s">
        <v>10</v>
      </c>
      <c r="E257" s="279" t="s">
        <v>11</v>
      </c>
      <c r="F257" s="280">
        <v>106.19</v>
      </c>
      <c r="G257" s="281">
        <f t="shared" si="21"/>
        <v>116.80900000000001</v>
      </c>
    </row>
    <row r="258" spans="2:7" x14ac:dyDescent="0.2">
      <c r="B258" s="387"/>
      <c r="C258" s="296" t="s">
        <v>158</v>
      </c>
      <c r="D258" s="279" t="s">
        <v>10</v>
      </c>
      <c r="E258" s="279" t="s">
        <v>11</v>
      </c>
      <c r="F258" s="280">
        <v>227.55</v>
      </c>
      <c r="G258" s="281">
        <f t="shared" si="21"/>
        <v>250.30500000000004</v>
      </c>
    </row>
    <row r="259" spans="2:7" x14ac:dyDescent="0.2">
      <c r="B259" s="387"/>
      <c r="C259" s="298" t="s">
        <v>159</v>
      </c>
      <c r="D259" s="279" t="s">
        <v>10</v>
      </c>
      <c r="E259" s="279" t="s">
        <v>11</v>
      </c>
      <c r="F259" s="280">
        <v>515.77</v>
      </c>
      <c r="G259" s="281">
        <f t="shared" si="21"/>
        <v>567.34699999999998</v>
      </c>
    </row>
    <row r="260" spans="2:7" x14ac:dyDescent="0.2">
      <c r="B260" s="387"/>
      <c r="C260" s="298" t="s">
        <v>160</v>
      </c>
      <c r="D260" s="279" t="s">
        <v>10</v>
      </c>
      <c r="E260" s="279" t="s">
        <v>11</v>
      </c>
      <c r="F260" s="280">
        <v>1061.8800000000001</v>
      </c>
      <c r="G260" s="281">
        <f t="shared" si="21"/>
        <v>1168.0680000000002</v>
      </c>
    </row>
    <row r="261" spans="2:7" x14ac:dyDescent="0.2">
      <c r="B261" s="387"/>
      <c r="C261" s="298" t="s">
        <v>161</v>
      </c>
      <c r="D261" s="279" t="s">
        <v>10</v>
      </c>
      <c r="E261" s="279" t="s">
        <v>11</v>
      </c>
      <c r="F261" s="280">
        <v>1289.44</v>
      </c>
      <c r="G261" s="281">
        <f t="shared" si="21"/>
        <v>1418.3840000000002</v>
      </c>
    </row>
    <row r="262" spans="2:7" x14ac:dyDescent="0.2">
      <c r="B262" s="387"/>
      <c r="C262" s="298" t="s">
        <v>162</v>
      </c>
      <c r="D262" s="279" t="s">
        <v>23</v>
      </c>
      <c r="E262" s="289" t="s">
        <v>24</v>
      </c>
      <c r="F262" s="280">
        <v>151.69999999999999</v>
      </c>
      <c r="G262" s="281">
        <f t="shared" si="21"/>
        <v>166.87</v>
      </c>
    </row>
    <row r="263" spans="2:7" x14ac:dyDescent="0.2">
      <c r="B263" s="387"/>
      <c r="C263" s="298" t="s">
        <v>163</v>
      </c>
      <c r="D263" s="279" t="s">
        <v>23</v>
      </c>
      <c r="E263" s="289" t="s">
        <v>24</v>
      </c>
      <c r="F263" s="280">
        <v>151.69999999999999</v>
      </c>
      <c r="G263" s="281">
        <f t="shared" si="21"/>
        <v>166.87</v>
      </c>
    </row>
    <row r="264" spans="2:7" x14ac:dyDescent="0.2">
      <c r="B264" s="387"/>
      <c r="C264" s="298" t="s">
        <v>164</v>
      </c>
      <c r="D264" s="279" t="s">
        <v>10</v>
      </c>
      <c r="E264" s="279" t="s">
        <v>11</v>
      </c>
      <c r="F264" s="280">
        <v>91.02</v>
      </c>
      <c r="G264" s="281">
        <f t="shared" si="21"/>
        <v>100.122</v>
      </c>
    </row>
    <row r="265" spans="2:7" x14ac:dyDescent="0.2">
      <c r="B265" s="387"/>
      <c r="C265" s="298" t="s">
        <v>165</v>
      </c>
      <c r="D265" s="279" t="s">
        <v>10</v>
      </c>
      <c r="E265" s="279" t="s">
        <v>11</v>
      </c>
      <c r="F265" s="280">
        <v>174.45</v>
      </c>
      <c r="G265" s="281">
        <f t="shared" si="21"/>
        <v>191.89500000000001</v>
      </c>
    </row>
    <row r="266" spans="2:7" x14ac:dyDescent="0.2">
      <c r="B266" s="387"/>
      <c r="C266" s="298" t="s">
        <v>166</v>
      </c>
      <c r="D266" s="279" t="s">
        <v>10</v>
      </c>
      <c r="E266" s="279" t="s">
        <v>11</v>
      </c>
      <c r="F266" s="280">
        <v>333.74</v>
      </c>
      <c r="G266" s="281">
        <f t="shared" si="21"/>
        <v>367.11400000000003</v>
      </c>
    </row>
    <row r="267" spans="2:7" x14ac:dyDescent="0.2">
      <c r="B267" s="387"/>
      <c r="C267" s="298" t="s">
        <v>167</v>
      </c>
      <c r="D267" s="279" t="s">
        <v>10</v>
      </c>
      <c r="E267" s="279" t="s">
        <v>11</v>
      </c>
      <c r="F267" s="280">
        <v>75.849999999999994</v>
      </c>
      <c r="G267" s="281">
        <f t="shared" si="21"/>
        <v>83.435000000000002</v>
      </c>
    </row>
    <row r="268" spans="2:7" x14ac:dyDescent="0.2">
      <c r="B268" s="387"/>
      <c r="C268" s="298" t="s">
        <v>168</v>
      </c>
      <c r="D268" s="279" t="s">
        <v>10</v>
      </c>
      <c r="E268" s="279" t="s">
        <v>11</v>
      </c>
      <c r="F268" s="280">
        <v>151.69999999999999</v>
      </c>
      <c r="G268" s="281">
        <f t="shared" si="21"/>
        <v>166.87</v>
      </c>
    </row>
    <row r="269" spans="2:7" x14ac:dyDescent="0.2">
      <c r="B269" s="387"/>
      <c r="C269" s="298" t="s">
        <v>169</v>
      </c>
      <c r="D269" s="279" t="s">
        <v>10</v>
      </c>
      <c r="E269" s="279" t="s">
        <v>11</v>
      </c>
      <c r="F269" s="280">
        <v>301.88</v>
      </c>
      <c r="G269" s="281">
        <f t="shared" si="21"/>
        <v>332.06800000000004</v>
      </c>
    </row>
    <row r="270" spans="2:7" x14ac:dyDescent="0.2">
      <c r="B270" s="387"/>
      <c r="C270" s="298" t="s">
        <v>170</v>
      </c>
      <c r="D270" s="279" t="s">
        <v>10</v>
      </c>
      <c r="E270" s="279" t="s">
        <v>11</v>
      </c>
      <c r="F270" s="280">
        <v>60.68</v>
      </c>
      <c r="G270" s="281">
        <f t="shared" si="21"/>
        <v>66.748000000000005</v>
      </c>
    </row>
    <row r="271" spans="2:7" x14ac:dyDescent="0.2">
      <c r="B271" s="387"/>
      <c r="C271" s="298" t="s">
        <v>171</v>
      </c>
      <c r="D271" s="279" t="s">
        <v>10</v>
      </c>
      <c r="E271" s="279" t="s">
        <v>11</v>
      </c>
      <c r="F271" s="280">
        <v>106.19</v>
      </c>
      <c r="G271" s="281">
        <f t="shared" si="21"/>
        <v>116.80900000000001</v>
      </c>
    </row>
    <row r="272" spans="2:7" x14ac:dyDescent="0.2">
      <c r="B272" s="387"/>
      <c r="C272" s="298" t="s">
        <v>172</v>
      </c>
      <c r="D272" s="279" t="s">
        <v>10</v>
      </c>
      <c r="E272" s="279" t="s">
        <v>11</v>
      </c>
      <c r="F272" s="280">
        <v>227.55</v>
      </c>
      <c r="G272" s="281">
        <f t="shared" si="21"/>
        <v>250.30500000000004</v>
      </c>
    </row>
    <row r="273" spans="2:7" x14ac:dyDescent="0.2">
      <c r="B273" s="387"/>
      <c r="C273" s="298" t="s">
        <v>173</v>
      </c>
      <c r="D273" s="279" t="s">
        <v>10</v>
      </c>
      <c r="E273" s="279" t="s">
        <v>11</v>
      </c>
      <c r="F273" s="280">
        <v>530.95000000000005</v>
      </c>
      <c r="G273" s="281">
        <f t="shared" si="21"/>
        <v>584.04500000000007</v>
      </c>
    </row>
    <row r="274" spans="2:7" x14ac:dyDescent="0.2">
      <c r="B274" s="387"/>
      <c r="C274" s="298" t="s">
        <v>174</v>
      </c>
      <c r="D274" s="279" t="s">
        <v>10</v>
      </c>
      <c r="E274" s="279" t="s">
        <v>11</v>
      </c>
      <c r="F274" s="280">
        <v>1061.8800000000001</v>
      </c>
      <c r="G274" s="281">
        <f t="shared" si="21"/>
        <v>1168.0680000000002</v>
      </c>
    </row>
    <row r="275" spans="2:7" x14ac:dyDescent="0.2">
      <c r="B275" s="387"/>
      <c r="C275" s="298" t="s">
        <v>175</v>
      </c>
      <c r="D275" s="279" t="s">
        <v>10</v>
      </c>
      <c r="E275" s="279" t="s">
        <v>11</v>
      </c>
      <c r="F275" s="280">
        <v>1334.94</v>
      </c>
      <c r="G275" s="281">
        <f t="shared" si="21"/>
        <v>1468.4340000000002</v>
      </c>
    </row>
    <row r="276" spans="2:7" x14ac:dyDescent="0.2">
      <c r="B276" s="387"/>
      <c r="C276" s="297"/>
      <c r="D276" s="290"/>
      <c r="E276" s="290"/>
      <c r="F276" s="285"/>
      <c r="G276" s="286"/>
    </row>
    <row r="277" spans="2:7" x14ac:dyDescent="0.2">
      <c r="B277" s="387"/>
      <c r="C277" s="296" t="s">
        <v>176</v>
      </c>
      <c r="D277" s="279" t="s">
        <v>23</v>
      </c>
      <c r="E277" s="289" t="s">
        <v>24</v>
      </c>
      <c r="F277" s="280">
        <v>151.69999999999999</v>
      </c>
      <c r="G277" s="281">
        <f t="shared" ref="G277:G280" si="22">+F277*1.1</f>
        <v>166.87</v>
      </c>
    </row>
    <row r="278" spans="2:7" x14ac:dyDescent="0.2">
      <c r="B278" s="387"/>
      <c r="C278" s="296" t="s">
        <v>177</v>
      </c>
      <c r="D278" s="279" t="s">
        <v>23</v>
      </c>
      <c r="E278" s="289" t="s">
        <v>24</v>
      </c>
      <c r="F278" s="280">
        <v>151.69999999999999</v>
      </c>
      <c r="G278" s="281">
        <f t="shared" si="22"/>
        <v>166.87</v>
      </c>
    </row>
    <row r="279" spans="2:7" x14ac:dyDescent="0.2">
      <c r="B279" s="387"/>
      <c r="C279" s="296" t="s">
        <v>178</v>
      </c>
      <c r="D279" s="279" t="s">
        <v>23</v>
      </c>
      <c r="E279" s="289" t="s">
        <v>24</v>
      </c>
      <c r="F279" s="280">
        <v>151.69999999999999</v>
      </c>
      <c r="G279" s="281">
        <f t="shared" si="22"/>
        <v>166.87</v>
      </c>
    </row>
    <row r="280" spans="2:7" x14ac:dyDescent="0.2">
      <c r="B280" s="387"/>
      <c r="C280" s="296" t="s">
        <v>179</v>
      </c>
      <c r="D280" s="279" t="s">
        <v>23</v>
      </c>
      <c r="E280" s="289" t="s">
        <v>24</v>
      </c>
      <c r="F280" s="280">
        <v>151.69999999999999</v>
      </c>
      <c r="G280" s="281">
        <f t="shared" si="22"/>
        <v>166.87</v>
      </c>
    </row>
    <row r="281" spans="2:7" x14ac:dyDescent="0.2">
      <c r="B281" s="388"/>
      <c r="C281" s="292"/>
      <c r="D281" s="290"/>
      <c r="E281" s="290"/>
      <c r="F281" s="285"/>
      <c r="G281" s="286"/>
    </row>
    <row r="282" spans="2:7" x14ac:dyDescent="0.2">
      <c r="B282" s="27"/>
      <c r="D282" s="267"/>
      <c r="E282" s="267"/>
    </row>
    <row r="283" spans="2:7" s="267" customFormat="1" x14ac:dyDescent="0.2">
      <c r="B283" s="27"/>
      <c r="C283" s="253"/>
      <c r="F283" s="255"/>
      <c r="G283" s="256"/>
    </row>
    <row r="284" spans="2:7" s="261" customFormat="1" ht="30" x14ac:dyDescent="0.2">
      <c r="B284" s="260" t="s">
        <v>2</v>
      </c>
      <c r="C284" s="260" t="s">
        <v>0</v>
      </c>
      <c r="D284" s="260" t="s">
        <v>1</v>
      </c>
      <c r="E284" s="260" t="s">
        <v>2</v>
      </c>
      <c r="F284" s="260" t="s">
        <v>299</v>
      </c>
      <c r="G284" s="260" t="s">
        <v>300</v>
      </c>
    </row>
    <row r="285" spans="2:7" s="267" customFormat="1" x14ac:dyDescent="0.2">
      <c r="B285" s="386" t="s">
        <v>180</v>
      </c>
      <c r="C285" s="278" t="s">
        <v>8</v>
      </c>
      <c r="D285" s="287"/>
      <c r="E285" s="287"/>
      <c r="F285" s="280">
        <v>50.57</v>
      </c>
      <c r="G285" s="281">
        <f t="shared" ref="G285:G287" si="23">+F285*1.1</f>
        <v>55.627000000000002</v>
      </c>
    </row>
    <row r="286" spans="2:7" s="267" customFormat="1" x14ac:dyDescent="0.2">
      <c r="B286" s="387"/>
      <c r="C286" s="282" t="s">
        <v>181</v>
      </c>
      <c r="D286" s="279"/>
      <c r="E286" s="279"/>
      <c r="F286" s="280">
        <v>75.86</v>
      </c>
      <c r="G286" s="281">
        <f t="shared" si="23"/>
        <v>83.446000000000012</v>
      </c>
    </row>
    <row r="287" spans="2:7" s="267" customFormat="1" x14ac:dyDescent="0.2">
      <c r="B287" s="387"/>
      <c r="C287" s="282" t="s">
        <v>182</v>
      </c>
      <c r="D287" s="279"/>
      <c r="E287" s="279"/>
      <c r="F287" s="280">
        <v>2525.79</v>
      </c>
      <c r="G287" s="281">
        <f t="shared" si="23"/>
        <v>2778.3690000000001</v>
      </c>
    </row>
    <row r="288" spans="2:7" s="267" customFormat="1" x14ac:dyDescent="0.2">
      <c r="B288" s="387"/>
      <c r="C288" s="282"/>
      <c r="D288" s="299"/>
      <c r="E288" s="299"/>
      <c r="F288" s="280"/>
      <c r="G288" s="281"/>
    </row>
    <row r="289" spans="2:7" s="267" customFormat="1" x14ac:dyDescent="0.2">
      <c r="B289" s="387"/>
      <c r="C289" s="282"/>
      <c r="D289" s="299"/>
      <c r="E289" s="299"/>
      <c r="F289" s="280"/>
      <c r="G289" s="281"/>
    </row>
    <row r="290" spans="2:7" s="267" customFormat="1" x14ac:dyDescent="0.2">
      <c r="B290" s="388"/>
      <c r="C290" s="283"/>
      <c r="D290" s="290"/>
      <c r="E290" s="290"/>
      <c r="F290" s="285"/>
      <c r="G290" s="286"/>
    </row>
    <row r="291" spans="2:7" s="267" customFormat="1" x14ac:dyDescent="0.2">
      <c r="B291" s="274"/>
      <c r="C291" s="253"/>
      <c r="F291" s="255"/>
      <c r="G291" s="256"/>
    </row>
    <row r="292" spans="2:7" s="267" customFormat="1" x14ac:dyDescent="0.2">
      <c r="B292" s="274"/>
      <c r="C292" s="253"/>
      <c r="F292" s="255"/>
      <c r="G292" s="256"/>
    </row>
    <row r="293" spans="2:7" s="261" customFormat="1" ht="30" x14ac:dyDescent="0.2">
      <c r="B293" s="260" t="s">
        <v>2</v>
      </c>
      <c r="C293" s="260" t="s">
        <v>0</v>
      </c>
      <c r="D293" s="260" t="s">
        <v>1</v>
      </c>
      <c r="E293" s="260" t="s">
        <v>2</v>
      </c>
      <c r="F293" s="260" t="s">
        <v>299</v>
      </c>
      <c r="G293" s="260" t="s">
        <v>300</v>
      </c>
    </row>
    <row r="294" spans="2:7" s="267" customFormat="1" ht="38.25" x14ac:dyDescent="0.2">
      <c r="B294" s="240" t="s">
        <v>183</v>
      </c>
      <c r="C294" s="262" t="s">
        <v>183</v>
      </c>
      <c r="D294" s="300" t="s">
        <v>23</v>
      </c>
      <c r="E294" s="300" t="s">
        <v>24</v>
      </c>
      <c r="F294" s="265">
        <v>151.69999999999999</v>
      </c>
      <c r="G294" s="266">
        <f>+F294*1.1</f>
        <v>166.87</v>
      </c>
    </row>
    <row r="295" spans="2:7" s="267" customFormat="1" x14ac:dyDescent="0.2">
      <c r="B295" s="274"/>
      <c r="C295" s="253"/>
      <c r="F295" s="255"/>
      <c r="G295" s="256"/>
    </row>
    <row r="296" spans="2:7" s="267" customFormat="1" x14ac:dyDescent="0.2">
      <c r="B296" s="274"/>
      <c r="C296" s="253"/>
      <c r="F296" s="255"/>
      <c r="G296" s="256"/>
    </row>
    <row r="297" spans="2:7" s="261" customFormat="1" ht="30" x14ac:dyDescent="0.2">
      <c r="B297" s="260" t="s">
        <v>2</v>
      </c>
      <c r="C297" s="260" t="s">
        <v>0</v>
      </c>
      <c r="D297" s="260" t="s">
        <v>1</v>
      </c>
      <c r="E297" s="260" t="s">
        <v>2</v>
      </c>
      <c r="F297" s="260" t="s">
        <v>299</v>
      </c>
      <c r="G297" s="260" t="s">
        <v>300</v>
      </c>
    </row>
    <row r="298" spans="2:7" s="267" customFormat="1" x14ac:dyDescent="0.2">
      <c r="B298" s="386" t="s">
        <v>184</v>
      </c>
      <c r="C298" s="278" t="s">
        <v>185</v>
      </c>
      <c r="D298" s="279" t="s">
        <v>186</v>
      </c>
      <c r="E298" s="279" t="s">
        <v>11</v>
      </c>
      <c r="F298" s="280">
        <v>53.09</v>
      </c>
      <c r="G298" s="281">
        <f t="shared" ref="G298:G300" si="24">+F298*1.1</f>
        <v>58.399000000000008</v>
      </c>
    </row>
    <row r="299" spans="2:7" s="267" customFormat="1" x14ac:dyDescent="0.2">
      <c r="B299" s="387"/>
      <c r="C299" s="282" t="s">
        <v>187</v>
      </c>
      <c r="D299" s="279" t="s">
        <v>186</v>
      </c>
      <c r="E299" s="279" t="s">
        <v>11</v>
      </c>
      <c r="F299" s="280">
        <v>91.02</v>
      </c>
      <c r="G299" s="281">
        <f t="shared" si="24"/>
        <v>100.122</v>
      </c>
    </row>
    <row r="300" spans="2:7" s="267" customFormat="1" x14ac:dyDescent="0.2">
      <c r="B300" s="387"/>
      <c r="C300" s="282" t="s">
        <v>188</v>
      </c>
      <c r="D300" s="279" t="s">
        <v>186</v>
      </c>
      <c r="E300" s="279" t="s">
        <v>11</v>
      </c>
      <c r="F300" s="280">
        <v>303.39999999999998</v>
      </c>
      <c r="G300" s="281">
        <f t="shared" si="24"/>
        <v>333.74</v>
      </c>
    </row>
    <row r="301" spans="2:7" s="267" customFormat="1" x14ac:dyDescent="0.2">
      <c r="B301" s="388"/>
      <c r="C301" s="283"/>
      <c r="D301" s="290"/>
      <c r="E301" s="290"/>
      <c r="F301" s="285"/>
      <c r="G301" s="286"/>
    </row>
    <row r="302" spans="2:7" s="267" customFormat="1" x14ac:dyDescent="0.2">
      <c r="B302" s="274"/>
      <c r="C302" s="253"/>
      <c r="F302" s="255"/>
      <c r="G302" s="256"/>
    </row>
    <row r="303" spans="2:7" s="267" customFormat="1" x14ac:dyDescent="0.2">
      <c r="B303" s="274"/>
      <c r="C303" s="253"/>
      <c r="F303" s="255"/>
      <c r="G303" s="256"/>
    </row>
    <row r="304" spans="2:7" s="261" customFormat="1" ht="30" x14ac:dyDescent="0.2">
      <c r="B304" s="260" t="s">
        <v>2</v>
      </c>
      <c r="C304" s="260" t="s">
        <v>0</v>
      </c>
      <c r="D304" s="260" t="s">
        <v>1</v>
      </c>
      <c r="E304" s="260" t="s">
        <v>2</v>
      </c>
      <c r="F304" s="260" t="s">
        <v>299</v>
      </c>
      <c r="G304" s="260" t="s">
        <v>300</v>
      </c>
    </row>
    <row r="305" spans="2:7" s="267" customFormat="1" x14ac:dyDescent="0.2">
      <c r="B305" s="386" t="s">
        <v>189</v>
      </c>
      <c r="C305" s="295" t="s">
        <v>190</v>
      </c>
      <c r="D305" s="287" t="s">
        <v>10</v>
      </c>
      <c r="E305" s="287" t="s">
        <v>11</v>
      </c>
      <c r="F305" s="280">
        <v>151.97</v>
      </c>
      <c r="G305" s="281">
        <f t="shared" ref="G305:G312" si="25">+F305*1.1</f>
        <v>167.167</v>
      </c>
    </row>
    <row r="306" spans="2:7" s="267" customFormat="1" x14ac:dyDescent="0.2">
      <c r="B306" s="387"/>
      <c r="C306" s="295" t="s">
        <v>191</v>
      </c>
      <c r="D306" s="279" t="s">
        <v>10</v>
      </c>
      <c r="E306" s="279" t="s">
        <v>11</v>
      </c>
      <c r="F306" s="280">
        <v>314.16000000000003</v>
      </c>
      <c r="G306" s="281">
        <f t="shared" si="25"/>
        <v>345.57600000000008</v>
      </c>
    </row>
    <row r="307" spans="2:7" s="267" customFormat="1" x14ac:dyDescent="0.2">
      <c r="B307" s="387"/>
      <c r="C307" s="295" t="s">
        <v>192</v>
      </c>
      <c r="D307" s="279" t="s">
        <v>10</v>
      </c>
      <c r="E307" s="279" t="s">
        <v>11</v>
      </c>
      <c r="F307" s="280">
        <v>303.93</v>
      </c>
      <c r="G307" s="281">
        <f t="shared" si="25"/>
        <v>334.32300000000004</v>
      </c>
    </row>
    <row r="308" spans="2:7" s="267" customFormat="1" x14ac:dyDescent="0.2">
      <c r="B308" s="387"/>
      <c r="C308" s="295" t="s">
        <v>193</v>
      </c>
      <c r="D308" s="279" t="s">
        <v>10</v>
      </c>
      <c r="E308" s="279" t="s">
        <v>11</v>
      </c>
      <c r="F308" s="280">
        <v>628.32000000000005</v>
      </c>
      <c r="G308" s="281">
        <f t="shared" si="25"/>
        <v>691.15200000000016</v>
      </c>
    </row>
    <row r="309" spans="2:7" s="267" customFormat="1" x14ac:dyDescent="0.2">
      <c r="B309" s="387"/>
      <c r="C309" s="295" t="s">
        <v>194</v>
      </c>
      <c r="D309" s="279" t="s">
        <v>10</v>
      </c>
      <c r="E309" s="279" t="s">
        <v>11</v>
      </c>
      <c r="F309" s="280">
        <v>265.93</v>
      </c>
      <c r="G309" s="281">
        <f t="shared" si="25"/>
        <v>292.52300000000002</v>
      </c>
    </row>
    <row r="310" spans="2:7" s="267" customFormat="1" x14ac:dyDescent="0.2">
      <c r="B310" s="387"/>
      <c r="C310" s="295" t="s">
        <v>195</v>
      </c>
      <c r="D310" s="279" t="s">
        <v>10</v>
      </c>
      <c r="E310" s="279" t="s">
        <v>11</v>
      </c>
      <c r="F310" s="280">
        <v>549.78</v>
      </c>
      <c r="G310" s="281">
        <f t="shared" si="25"/>
        <v>604.75800000000004</v>
      </c>
    </row>
    <row r="311" spans="2:7" s="267" customFormat="1" x14ac:dyDescent="0.2">
      <c r="B311" s="387"/>
      <c r="C311" s="295" t="s">
        <v>196</v>
      </c>
      <c r="D311" s="279" t="s">
        <v>10</v>
      </c>
      <c r="E311" s="279" t="s">
        <v>11</v>
      </c>
      <c r="F311" s="280">
        <v>531.87</v>
      </c>
      <c r="G311" s="281">
        <f t="shared" si="25"/>
        <v>585.05700000000002</v>
      </c>
    </row>
    <row r="312" spans="2:7" s="267" customFormat="1" x14ac:dyDescent="0.2">
      <c r="B312" s="387"/>
      <c r="C312" s="295" t="s">
        <v>197</v>
      </c>
      <c r="D312" s="301" t="s">
        <v>10</v>
      </c>
      <c r="E312" s="302" t="s">
        <v>11</v>
      </c>
      <c r="F312" s="280">
        <v>1099.56</v>
      </c>
      <c r="G312" s="281">
        <f t="shared" si="25"/>
        <v>1209.5160000000001</v>
      </c>
    </row>
    <row r="313" spans="2:7" s="267" customFormat="1" x14ac:dyDescent="0.2">
      <c r="B313" s="399"/>
      <c r="C313" s="292"/>
      <c r="D313" s="303"/>
      <c r="E313" s="304"/>
      <c r="F313" s="285"/>
      <c r="G313" s="286"/>
    </row>
    <row r="314" spans="2:7" s="267" customFormat="1" x14ac:dyDescent="0.2">
      <c r="B314" s="274"/>
      <c r="C314" s="253"/>
      <c r="F314" s="255"/>
      <c r="G314" s="256"/>
    </row>
    <row r="315" spans="2:7" s="267" customFormat="1" x14ac:dyDescent="0.2">
      <c r="B315" s="274"/>
      <c r="C315" s="253"/>
      <c r="D315" s="275"/>
      <c r="E315" s="275"/>
      <c r="F315" s="255"/>
      <c r="G315" s="256"/>
    </row>
    <row r="316" spans="2:7" s="261" customFormat="1" ht="30" x14ac:dyDescent="0.2">
      <c r="B316" s="260" t="s">
        <v>2</v>
      </c>
      <c r="C316" s="260" t="s">
        <v>0</v>
      </c>
      <c r="D316" s="260" t="s">
        <v>1</v>
      </c>
      <c r="E316" s="260" t="s">
        <v>2</v>
      </c>
      <c r="F316" s="260" t="s">
        <v>299</v>
      </c>
      <c r="G316" s="260" t="s">
        <v>300</v>
      </c>
    </row>
    <row r="317" spans="2:7" s="267" customFormat="1" x14ac:dyDescent="0.2">
      <c r="B317" s="386" t="s">
        <v>182</v>
      </c>
      <c r="C317" s="295" t="s">
        <v>198</v>
      </c>
      <c r="D317" s="305" t="s">
        <v>199</v>
      </c>
      <c r="E317" s="306" t="s">
        <v>11</v>
      </c>
      <c r="F317" s="280">
        <v>58.33</v>
      </c>
      <c r="G317" s="281">
        <f t="shared" ref="G317:G322" si="26">+F317*1.1</f>
        <v>64.162999999999997</v>
      </c>
    </row>
    <row r="318" spans="2:7" s="267" customFormat="1" x14ac:dyDescent="0.2">
      <c r="B318" s="387"/>
      <c r="C318" s="295" t="s">
        <v>273</v>
      </c>
      <c r="D318" s="301" t="s">
        <v>200</v>
      </c>
      <c r="E318" s="302" t="s">
        <v>11</v>
      </c>
      <c r="F318" s="280">
        <v>2525.79</v>
      </c>
      <c r="G318" s="281">
        <f t="shared" si="26"/>
        <v>2778.3690000000001</v>
      </c>
    </row>
    <row r="319" spans="2:7" s="267" customFormat="1" x14ac:dyDescent="0.2">
      <c r="B319" s="387"/>
      <c r="C319" s="295" t="s">
        <v>274</v>
      </c>
      <c r="D319" s="301" t="s">
        <v>200</v>
      </c>
      <c r="E319" s="302" t="s">
        <v>11</v>
      </c>
      <c r="F319" s="280">
        <v>2525.79</v>
      </c>
      <c r="G319" s="281">
        <f t="shared" si="26"/>
        <v>2778.3690000000001</v>
      </c>
    </row>
    <row r="320" spans="2:7" s="267" customFormat="1" x14ac:dyDescent="0.2">
      <c r="B320" s="387"/>
      <c r="C320" s="295" t="s">
        <v>275</v>
      </c>
      <c r="D320" s="301" t="s">
        <v>200</v>
      </c>
      <c r="E320" s="302" t="s">
        <v>11</v>
      </c>
      <c r="F320" s="280">
        <v>2525.79</v>
      </c>
      <c r="G320" s="281">
        <f t="shared" si="26"/>
        <v>2778.3690000000001</v>
      </c>
    </row>
    <row r="321" spans="2:7" s="267" customFormat="1" x14ac:dyDescent="0.2">
      <c r="B321" s="387"/>
      <c r="C321" s="295" t="s">
        <v>276</v>
      </c>
      <c r="D321" s="301" t="s">
        <v>200</v>
      </c>
      <c r="E321" s="302" t="s">
        <v>11</v>
      </c>
      <c r="F321" s="280">
        <v>2525.79</v>
      </c>
      <c r="G321" s="281">
        <f t="shared" si="26"/>
        <v>2778.3690000000001</v>
      </c>
    </row>
    <row r="322" spans="2:7" s="267" customFormat="1" x14ac:dyDescent="0.2">
      <c r="B322" s="387"/>
      <c r="C322" s="295" t="s">
        <v>277</v>
      </c>
      <c r="D322" s="301" t="s">
        <v>200</v>
      </c>
      <c r="E322" s="302" t="s">
        <v>11</v>
      </c>
      <c r="F322" s="280">
        <v>2525.79</v>
      </c>
      <c r="G322" s="281">
        <f t="shared" si="26"/>
        <v>2778.3690000000001</v>
      </c>
    </row>
    <row r="323" spans="2:7" s="267" customFormat="1" x14ac:dyDescent="0.2">
      <c r="B323" s="388"/>
      <c r="C323" s="292"/>
      <c r="D323" s="303"/>
      <c r="E323" s="304"/>
      <c r="F323" s="285"/>
      <c r="G323" s="286"/>
    </row>
    <row r="324" spans="2:7" s="267" customFormat="1" x14ac:dyDescent="0.2">
      <c r="B324" s="274"/>
      <c r="C324" s="253"/>
      <c r="D324" s="307"/>
      <c r="E324" s="307"/>
      <c r="F324" s="270"/>
      <c r="G324" s="271"/>
    </row>
    <row r="325" spans="2:7" s="267" customFormat="1" x14ac:dyDescent="0.2">
      <c r="B325" s="274"/>
      <c r="C325" s="253"/>
      <c r="D325" s="307"/>
      <c r="E325" s="307"/>
      <c r="F325" s="270"/>
      <c r="G325" s="271"/>
    </row>
    <row r="326" spans="2:7" s="261" customFormat="1" ht="30" x14ac:dyDescent="0.2">
      <c r="B326" s="260" t="s">
        <v>2</v>
      </c>
      <c r="C326" s="260" t="s">
        <v>0</v>
      </c>
      <c r="D326" s="260" t="s">
        <v>1</v>
      </c>
      <c r="E326" s="260" t="s">
        <v>2</v>
      </c>
      <c r="F326" s="260" t="s">
        <v>299</v>
      </c>
      <c r="G326" s="260" t="s">
        <v>300</v>
      </c>
    </row>
    <row r="327" spans="2:7" s="267" customFormat="1" x14ac:dyDescent="0.2">
      <c r="B327" s="386" t="s">
        <v>201</v>
      </c>
      <c r="C327" s="295" t="s">
        <v>198</v>
      </c>
      <c r="D327" s="301" t="s">
        <v>199</v>
      </c>
      <c r="E327" s="302" t="s">
        <v>11</v>
      </c>
      <c r="F327" s="280">
        <v>61.11</v>
      </c>
      <c r="G327" s="281">
        <f t="shared" ref="G327:G332" si="27">+F327*1.1</f>
        <v>67.221000000000004</v>
      </c>
    </row>
    <row r="328" spans="2:7" s="267" customFormat="1" x14ac:dyDescent="0.2">
      <c r="B328" s="387"/>
      <c r="C328" s="295" t="s">
        <v>202</v>
      </c>
      <c r="D328" s="301" t="s">
        <v>203</v>
      </c>
      <c r="E328" s="302" t="s">
        <v>11</v>
      </c>
      <c r="F328" s="280">
        <v>1772.23</v>
      </c>
      <c r="G328" s="281">
        <f t="shared" si="27"/>
        <v>1949.4530000000002</v>
      </c>
    </row>
    <row r="329" spans="2:7" s="267" customFormat="1" x14ac:dyDescent="0.2">
      <c r="B329" s="387"/>
      <c r="C329" s="295" t="s">
        <v>204</v>
      </c>
      <c r="D329" s="301" t="s">
        <v>203</v>
      </c>
      <c r="E329" s="302" t="s">
        <v>11</v>
      </c>
      <c r="F329" s="280">
        <v>1772.23</v>
      </c>
      <c r="G329" s="281">
        <f t="shared" si="27"/>
        <v>1949.4530000000002</v>
      </c>
    </row>
    <row r="330" spans="2:7" s="267" customFormat="1" x14ac:dyDescent="0.2">
      <c r="B330" s="387"/>
      <c r="C330" s="295" t="s">
        <v>205</v>
      </c>
      <c r="D330" s="301" t="s">
        <v>203</v>
      </c>
      <c r="E330" s="302" t="s">
        <v>11</v>
      </c>
      <c r="F330" s="280">
        <v>1772.23</v>
      </c>
      <c r="G330" s="281">
        <f t="shared" si="27"/>
        <v>1949.4530000000002</v>
      </c>
    </row>
    <row r="331" spans="2:7" s="267" customFormat="1" x14ac:dyDescent="0.2">
      <c r="B331" s="387"/>
      <c r="C331" s="295" t="s">
        <v>206</v>
      </c>
      <c r="D331" s="301" t="s">
        <v>203</v>
      </c>
      <c r="E331" s="302" t="s">
        <v>11</v>
      </c>
      <c r="F331" s="280">
        <v>1772.23</v>
      </c>
      <c r="G331" s="281">
        <f t="shared" si="27"/>
        <v>1949.4530000000002</v>
      </c>
    </row>
    <row r="332" spans="2:7" s="267" customFormat="1" x14ac:dyDescent="0.2">
      <c r="B332" s="387"/>
      <c r="C332" s="295" t="s">
        <v>207</v>
      </c>
      <c r="D332" s="301" t="s">
        <v>203</v>
      </c>
      <c r="E332" s="302" t="s">
        <v>11</v>
      </c>
      <c r="F332" s="280">
        <v>1772.23</v>
      </c>
      <c r="G332" s="281">
        <f t="shared" si="27"/>
        <v>1949.4530000000002</v>
      </c>
    </row>
    <row r="333" spans="2:7" s="267" customFormat="1" x14ac:dyDescent="0.2">
      <c r="B333" s="388"/>
      <c r="C333" s="292"/>
      <c r="D333" s="308"/>
      <c r="E333" s="291"/>
      <c r="F333" s="285"/>
      <c r="G333" s="286"/>
    </row>
    <row r="334" spans="2:7" s="267" customFormat="1" x14ac:dyDescent="0.2">
      <c r="B334" s="274"/>
      <c r="C334" s="253"/>
      <c r="D334" s="307"/>
      <c r="E334" s="307"/>
      <c r="F334" s="270"/>
      <c r="G334" s="271"/>
    </row>
    <row r="335" spans="2:7" s="267" customFormat="1" x14ac:dyDescent="0.2">
      <c r="B335" s="274"/>
      <c r="C335" s="253"/>
      <c r="D335" s="307"/>
      <c r="E335" s="307"/>
      <c r="F335" s="270"/>
      <c r="G335" s="271"/>
    </row>
    <row r="336" spans="2:7" s="261" customFormat="1" ht="30" x14ac:dyDescent="0.2">
      <c r="B336" s="260" t="s">
        <v>2</v>
      </c>
      <c r="C336" s="260" t="s">
        <v>0</v>
      </c>
      <c r="D336" s="260" t="s">
        <v>1</v>
      </c>
      <c r="E336" s="260" t="s">
        <v>2</v>
      </c>
      <c r="F336" s="260" t="s">
        <v>299</v>
      </c>
      <c r="G336" s="260" t="s">
        <v>300</v>
      </c>
    </row>
    <row r="337" spans="2:7" s="267" customFormat="1" ht="25.5" x14ac:dyDescent="0.2">
      <c r="B337" s="386" t="s">
        <v>231</v>
      </c>
      <c r="C337" s="309" t="s">
        <v>232</v>
      </c>
      <c r="D337" s="263"/>
      <c r="E337" s="263"/>
      <c r="F337" s="265"/>
      <c r="G337" s="266"/>
    </row>
    <row r="338" spans="2:7" s="267" customFormat="1" x14ac:dyDescent="0.2">
      <c r="B338" s="387"/>
      <c r="C338" s="268" t="s">
        <v>233</v>
      </c>
      <c r="D338" s="263" t="s">
        <v>10</v>
      </c>
      <c r="E338" s="263" t="s">
        <v>11</v>
      </c>
      <c r="F338" s="265">
        <v>4390.1400000000003</v>
      </c>
      <c r="G338" s="266">
        <f t="shared" ref="G338:G349" si="28">+F338*1.1</f>
        <v>4829.1540000000005</v>
      </c>
    </row>
    <row r="339" spans="2:7" s="267" customFormat="1" x14ac:dyDescent="0.2">
      <c r="B339" s="387"/>
      <c r="C339" s="268" t="s">
        <v>234</v>
      </c>
      <c r="D339" s="263" t="s">
        <v>10</v>
      </c>
      <c r="E339" s="263" t="s">
        <v>11</v>
      </c>
      <c r="F339" s="265">
        <v>2809.52</v>
      </c>
      <c r="G339" s="266">
        <f t="shared" si="28"/>
        <v>3090.4720000000002</v>
      </c>
    </row>
    <row r="340" spans="2:7" s="267" customFormat="1" x14ac:dyDescent="0.2">
      <c r="B340" s="387"/>
      <c r="C340" s="268" t="s">
        <v>235</v>
      </c>
      <c r="D340" s="263" t="s">
        <v>10</v>
      </c>
      <c r="E340" s="263" t="s">
        <v>11</v>
      </c>
      <c r="F340" s="265">
        <v>3404.15</v>
      </c>
      <c r="G340" s="266">
        <f t="shared" si="28"/>
        <v>3744.5650000000005</v>
      </c>
    </row>
    <row r="341" spans="2:7" s="267" customFormat="1" x14ac:dyDescent="0.2">
      <c r="B341" s="387"/>
      <c r="C341" s="268" t="s">
        <v>236</v>
      </c>
      <c r="D341" s="263" t="s">
        <v>10</v>
      </c>
      <c r="E341" s="263" t="s">
        <v>11</v>
      </c>
      <c r="F341" s="265">
        <v>1882.06</v>
      </c>
      <c r="G341" s="266">
        <f t="shared" si="28"/>
        <v>2070.2660000000001</v>
      </c>
    </row>
    <row r="342" spans="2:7" s="267" customFormat="1" x14ac:dyDescent="0.2">
      <c r="B342" s="387"/>
      <c r="C342" s="268" t="s">
        <v>237</v>
      </c>
      <c r="D342" s="263" t="s">
        <v>10</v>
      </c>
      <c r="E342" s="263" t="s">
        <v>11</v>
      </c>
      <c r="F342" s="265">
        <v>2104.29</v>
      </c>
      <c r="G342" s="266">
        <f t="shared" si="28"/>
        <v>2314.7190000000001</v>
      </c>
    </row>
    <row r="343" spans="2:7" s="267" customFormat="1" x14ac:dyDescent="0.2">
      <c r="B343" s="387"/>
      <c r="C343" s="268" t="s">
        <v>238</v>
      </c>
      <c r="D343" s="263" t="s">
        <v>10</v>
      </c>
      <c r="E343" s="263" t="s">
        <v>11</v>
      </c>
      <c r="F343" s="265">
        <v>989.8</v>
      </c>
      <c r="G343" s="266">
        <f t="shared" si="28"/>
        <v>1088.78</v>
      </c>
    </row>
    <row r="344" spans="2:7" s="267" customFormat="1" x14ac:dyDescent="0.2">
      <c r="B344" s="387"/>
      <c r="C344" s="268" t="s">
        <v>239</v>
      </c>
      <c r="D344" s="263" t="s">
        <v>10</v>
      </c>
      <c r="E344" s="263" t="s">
        <v>11</v>
      </c>
      <c r="F344" s="265">
        <v>2077.42</v>
      </c>
      <c r="G344" s="266">
        <f t="shared" si="28"/>
        <v>2285.1620000000003</v>
      </c>
    </row>
    <row r="345" spans="2:7" s="267" customFormat="1" x14ac:dyDescent="0.2">
      <c r="B345" s="387"/>
      <c r="C345" s="268" t="s">
        <v>240</v>
      </c>
      <c r="D345" s="263" t="s">
        <v>10</v>
      </c>
      <c r="E345" s="263" t="s">
        <v>11</v>
      </c>
      <c r="F345" s="265">
        <v>962.93</v>
      </c>
      <c r="G345" s="266">
        <f t="shared" si="28"/>
        <v>1059.223</v>
      </c>
    </row>
    <row r="346" spans="2:7" s="267" customFormat="1" x14ac:dyDescent="0.2">
      <c r="B346" s="387"/>
      <c r="C346" s="268" t="s">
        <v>241</v>
      </c>
      <c r="D346" s="263" t="s">
        <v>10</v>
      </c>
      <c r="E346" s="263" t="s">
        <v>11</v>
      </c>
      <c r="F346" s="265">
        <v>2026.26</v>
      </c>
      <c r="G346" s="266">
        <f t="shared" si="28"/>
        <v>2228.886</v>
      </c>
    </row>
    <row r="347" spans="2:7" s="267" customFormat="1" x14ac:dyDescent="0.2">
      <c r="B347" s="387"/>
      <c r="C347" s="268" t="s">
        <v>242</v>
      </c>
      <c r="D347" s="263" t="s">
        <v>10</v>
      </c>
      <c r="E347" s="263" t="s">
        <v>11</v>
      </c>
      <c r="F347" s="265">
        <v>911.77</v>
      </c>
      <c r="G347" s="266">
        <f t="shared" si="28"/>
        <v>1002.9470000000001</v>
      </c>
    </row>
    <row r="348" spans="2:7" s="267" customFormat="1" x14ac:dyDescent="0.2">
      <c r="B348" s="387"/>
      <c r="C348" s="268" t="s">
        <v>243</v>
      </c>
      <c r="D348" s="263" t="s">
        <v>10</v>
      </c>
      <c r="E348" s="263" t="s">
        <v>11</v>
      </c>
      <c r="F348" s="265">
        <v>2026.26</v>
      </c>
      <c r="G348" s="266">
        <f t="shared" si="28"/>
        <v>2228.886</v>
      </c>
    </row>
    <row r="349" spans="2:7" s="267" customFormat="1" x14ac:dyDescent="0.2">
      <c r="B349" s="387"/>
      <c r="C349" s="268" t="s">
        <v>244</v>
      </c>
      <c r="D349" s="263" t="s">
        <v>10</v>
      </c>
      <c r="E349" s="263" t="s">
        <v>11</v>
      </c>
      <c r="F349" s="265">
        <v>911.77</v>
      </c>
      <c r="G349" s="266">
        <f t="shared" si="28"/>
        <v>1002.9470000000001</v>
      </c>
    </row>
    <row r="350" spans="2:7" s="267" customFormat="1" x14ac:dyDescent="0.2">
      <c r="B350" s="387"/>
      <c r="C350" s="268"/>
      <c r="D350" s="263"/>
      <c r="E350" s="263"/>
      <c r="F350" s="265"/>
      <c r="G350" s="266"/>
    </row>
    <row r="351" spans="2:7" s="267" customFormat="1" ht="25.5" x14ac:dyDescent="0.2">
      <c r="B351" s="387"/>
      <c r="C351" s="309" t="s">
        <v>245</v>
      </c>
      <c r="D351" s="263"/>
      <c r="E351" s="263"/>
      <c r="F351" s="265"/>
      <c r="G351" s="266"/>
    </row>
    <row r="352" spans="2:7" s="267" customFormat="1" x14ac:dyDescent="0.2">
      <c r="B352" s="387"/>
      <c r="C352" s="268" t="s">
        <v>246</v>
      </c>
      <c r="D352" s="263" t="s">
        <v>10</v>
      </c>
      <c r="E352" s="263" t="s">
        <v>11</v>
      </c>
      <c r="F352" s="265">
        <v>3252.19</v>
      </c>
      <c r="G352" s="266">
        <f t="shared" ref="G352:G362" si="29">+F352*1.1</f>
        <v>3577.4090000000006</v>
      </c>
    </row>
    <row r="353" spans="2:7" s="267" customFormat="1" x14ac:dyDescent="0.2">
      <c r="B353" s="387"/>
      <c r="C353" s="268" t="s">
        <v>247</v>
      </c>
      <c r="D353" s="263" t="s">
        <v>10</v>
      </c>
      <c r="E353" s="263" t="s">
        <v>11</v>
      </c>
      <c r="F353" s="265">
        <v>4232.67</v>
      </c>
      <c r="G353" s="266">
        <f t="shared" si="29"/>
        <v>4655.9370000000008</v>
      </c>
    </row>
    <row r="354" spans="2:7" s="267" customFormat="1" x14ac:dyDescent="0.2">
      <c r="B354" s="387"/>
      <c r="C354" s="268" t="s">
        <v>248</v>
      </c>
      <c r="D354" s="263" t="s">
        <v>10</v>
      </c>
      <c r="E354" s="263" t="s">
        <v>11</v>
      </c>
      <c r="F354" s="265">
        <v>4804.88</v>
      </c>
      <c r="G354" s="266">
        <f t="shared" si="29"/>
        <v>5285.3680000000004</v>
      </c>
    </row>
    <row r="355" spans="2:7" s="267" customFormat="1" x14ac:dyDescent="0.2">
      <c r="B355" s="387"/>
      <c r="C355" s="268" t="s">
        <v>249</v>
      </c>
      <c r="D355" s="263" t="s">
        <v>10</v>
      </c>
      <c r="E355" s="263" t="s">
        <v>11</v>
      </c>
      <c r="F355" s="265">
        <v>3817.54</v>
      </c>
      <c r="G355" s="266">
        <f t="shared" si="29"/>
        <v>4199.2939999999999</v>
      </c>
    </row>
    <row r="356" spans="2:7" s="267" customFormat="1" x14ac:dyDescent="0.2">
      <c r="B356" s="387"/>
      <c r="C356" s="268" t="s">
        <v>250</v>
      </c>
      <c r="D356" s="263" t="s">
        <v>10</v>
      </c>
      <c r="E356" s="263" t="s">
        <v>11</v>
      </c>
      <c r="F356" s="265">
        <v>3950.08</v>
      </c>
      <c r="G356" s="266">
        <f t="shared" si="29"/>
        <v>4345.0880000000006</v>
      </c>
    </row>
    <row r="357" spans="2:7" s="267" customFormat="1" x14ac:dyDescent="0.2">
      <c r="B357" s="387"/>
      <c r="C357" s="268" t="s">
        <v>251</v>
      </c>
      <c r="D357" s="263" t="s">
        <v>10</v>
      </c>
      <c r="E357" s="263" t="s">
        <v>11</v>
      </c>
      <c r="F357" s="265">
        <v>4118.84</v>
      </c>
      <c r="G357" s="266">
        <f t="shared" si="29"/>
        <v>4530.7240000000002</v>
      </c>
    </row>
    <row r="358" spans="2:7" s="267" customFormat="1" x14ac:dyDescent="0.2">
      <c r="B358" s="387"/>
      <c r="C358" s="268" t="s">
        <v>252</v>
      </c>
      <c r="D358" s="263" t="s">
        <v>10</v>
      </c>
      <c r="E358" s="263" t="s">
        <v>11</v>
      </c>
      <c r="F358" s="265">
        <v>4943.4799999999996</v>
      </c>
      <c r="G358" s="266">
        <f t="shared" si="29"/>
        <v>5437.8279999999995</v>
      </c>
    </row>
    <row r="359" spans="2:7" s="267" customFormat="1" x14ac:dyDescent="0.2">
      <c r="B359" s="387"/>
      <c r="C359" s="268" t="s">
        <v>253</v>
      </c>
      <c r="D359" s="263" t="s">
        <v>10</v>
      </c>
      <c r="E359" s="263" t="s">
        <v>11</v>
      </c>
      <c r="F359" s="265">
        <v>4834.8999999999996</v>
      </c>
      <c r="G359" s="266">
        <f t="shared" si="29"/>
        <v>5318.39</v>
      </c>
    </row>
    <row r="360" spans="2:7" s="267" customFormat="1" x14ac:dyDescent="0.2">
      <c r="B360" s="387"/>
      <c r="C360" s="268" t="s">
        <v>254</v>
      </c>
      <c r="D360" s="263" t="s">
        <v>10</v>
      </c>
      <c r="E360" s="263" t="s">
        <v>11</v>
      </c>
      <c r="F360" s="265">
        <v>5385.94</v>
      </c>
      <c r="G360" s="266">
        <f t="shared" si="29"/>
        <v>5924.5339999999997</v>
      </c>
    </row>
    <row r="361" spans="2:7" s="267" customFormat="1" x14ac:dyDescent="0.2">
      <c r="B361" s="387"/>
      <c r="C361" s="268" t="s">
        <v>255</v>
      </c>
      <c r="D361" s="263" t="s">
        <v>10</v>
      </c>
      <c r="E361" s="263" t="s">
        <v>11</v>
      </c>
      <c r="F361" s="265">
        <v>4058.41</v>
      </c>
      <c r="G361" s="266">
        <f t="shared" si="29"/>
        <v>4464.2510000000002</v>
      </c>
    </row>
    <row r="362" spans="2:7" s="267" customFormat="1" x14ac:dyDescent="0.2">
      <c r="B362" s="387"/>
      <c r="C362" s="268" t="s">
        <v>256</v>
      </c>
      <c r="D362" s="263" t="s">
        <v>10</v>
      </c>
      <c r="E362" s="263" t="s">
        <v>11</v>
      </c>
      <c r="F362" s="265">
        <v>4226.58</v>
      </c>
      <c r="G362" s="266">
        <f t="shared" si="29"/>
        <v>4649.2380000000003</v>
      </c>
    </row>
    <row r="363" spans="2:7" s="267" customFormat="1" x14ac:dyDescent="0.2">
      <c r="B363" s="387"/>
      <c r="C363" s="268"/>
      <c r="D363" s="263"/>
      <c r="E363" s="263"/>
      <c r="F363" s="265"/>
      <c r="G363" s="266"/>
    </row>
    <row r="364" spans="2:7" s="267" customFormat="1" x14ac:dyDescent="0.2">
      <c r="B364" s="387"/>
      <c r="C364" s="309" t="s">
        <v>257</v>
      </c>
      <c r="D364" s="263"/>
      <c r="E364" s="263"/>
      <c r="F364" s="265"/>
      <c r="G364" s="266"/>
    </row>
    <row r="365" spans="2:7" s="267" customFormat="1" ht="25.5" x14ac:dyDescent="0.2">
      <c r="B365" s="387"/>
      <c r="C365" s="268" t="s">
        <v>258</v>
      </c>
      <c r="D365" s="263" t="s">
        <v>10</v>
      </c>
      <c r="E365" s="263" t="s">
        <v>11</v>
      </c>
      <c r="F365" s="265">
        <v>3963.55</v>
      </c>
      <c r="G365" s="266">
        <f t="shared" ref="G365:G366" si="30">+F365*1.1</f>
        <v>4359.9050000000007</v>
      </c>
    </row>
    <row r="366" spans="2:7" s="267" customFormat="1" x14ac:dyDescent="0.2">
      <c r="B366" s="388"/>
      <c r="C366" s="268" t="s">
        <v>259</v>
      </c>
      <c r="D366" s="263" t="s">
        <v>10</v>
      </c>
      <c r="E366" s="263" t="s">
        <v>11</v>
      </c>
      <c r="F366" s="265">
        <v>3633.72</v>
      </c>
      <c r="G366" s="266">
        <f t="shared" si="30"/>
        <v>3997.0920000000001</v>
      </c>
    </row>
    <row r="367" spans="2:7" s="267" customFormat="1" x14ac:dyDescent="0.2">
      <c r="B367" s="274"/>
      <c r="C367" s="253"/>
      <c r="D367" s="307"/>
      <c r="E367" s="307"/>
      <c r="F367" s="270"/>
      <c r="G367" s="271"/>
    </row>
    <row r="368" spans="2:7" s="267" customFormat="1" x14ac:dyDescent="0.2">
      <c r="B368" s="274"/>
      <c r="C368" s="253"/>
      <c r="D368" s="307"/>
      <c r="E368" s="307"/>
      <c r="F368" s="270"/>
      <c r="G368" s="271"/>
    </row>
    <row r="369" spans="2:8" s="261" customFormat="1" ht="30" x14ac:dyDescent="0.2">
      <c r="B369" s="260" t="s">
        <v>2</v>
      </c>
      <c r="C369" s="260" t="s">
        <v>0</v>
      </c>
      <c r="D369" s="260" t="s">
        <v>1</v>
      </c>
      <c r="E369" s="260" t="s">
        <v>2</v>
      </c>
      <c r="F369" s="260" t="s">
        <v>299</v>
      </c>
      <c r="G369" s="260" t="s">
        <v>300</v>
      </c>
    </row>
    <row r="370" spans="2:8" s="267" customFormat="1" x14ac:dyDescent="0.2">
      <c r="B370" s="386" t="s">
        <v>208</v>
      </c>
      <c r="C370" s="310" t="s">
        <v>209</v>
      </c>
      <c r="D370" s="263" t="s">
        <v>210</v>
      </c>
      <c r="E370" s="264" t="s">
        <v>11</v>
      </c>
      <c r="F370" s="265">
        <v>399.55</v>
      </c>
      <c r="G370" s="266">
        <f t="shared" ref="G370:G371" si="31">+F370*1.1</f>
        <v>439.50500000000005</v>
      </c>
    </row>
    <row r="371" spans="2:8" s="267" customFormat="1" x14ac:dyDescent="0.2">
      <c r="B371" s="388"/>
      <c r="C371" s="311" t="s">
        <v>211</v>
      </c>
      <c r="D371" s="263" t="s">
        <v>210</v>
      </c>
      <c r="E371" s="264" t="s">
        <v>11</v>
      </c>
      <c r="F371" s="265">
        <v>445.14</v>
      </c>
      <c r="G371" s="266">
        <f t="shared" si="31"/>
        <v>489.654</v>
      </c>
    </row>
    <row r="372" spans="2:8" s="267" customFormat="1" x14ac:dyDescent="0.2">
      <c r="B372" s="27"/>
      <c r="C372" s="253"/>
      <c r="D372" s="275"/>
      <c r="E372" s="275"/>
      <c r="F372" s="255"/>
      <c r="G372" s="256"/>
    </row>
    <row r="373" spans="2:8" s="267" customFormat="1" x14ac:dyDescent="0.2">
      <c r="B373" s="274"/>
      <c r="C373" s="253"/>
      <c r="D373" s="275"/>
      <c r="E373" s="275"/>
      <c r="F373" s="255"/>
      <c r="G373" s="256"/>
    </row>
    <row r="374" spans="2:8" s="261" customFormat="1" ht="30" x14ac:dyDescent="0.2">
      <c r="B374" s="260" t="s">
        <v>2</v>
      </c>
      <c r="C374" s="260" t="s">
        <v>0</v>
      </c>
      <c r="D374" s="260" t="s">
        <v>1</v>
      </c>
      <c r="E374" s="260" t="s">
        <v>2</v>
      </c>
      <c r="F374" s="260" t="s">
        <v>299</v>
      </c>
      <c r="G374" s="260" t="s">
        <v>300</v>
      </c>
    </row>
    <row r="375" spans="2:8" s="267" customFormat="1" ht="25.5" x14ac:dyDescent="0.2">
      <c r="B375" s="240" t="s">
        <v>214</v>
      </c>
      <c r="C375" s="312" t="s">
        <v>279</v>
      </c>
      <c r="D375" s="263" t="s">
        <v>215</v>
      </c>
      <c r="E375" s="264" t="s">
        <v>11</v>
      </c>
      <c r="F375" s="265">
        <v>62.96</v>
      </c>
      <c r="G375" s="266">
        <f>F375</f>
        <v>62.96</v>
      </c>
      <c r="H375" s="267" t="s">
        <v>354</v>
      </c>
    </row>
    <row r="376" spans="2:8" s="267" customFormat="1" x14ac:dyDescent="0.2">
      <c r="B376" s="274"/>
      <c r="C376" s="253"/>
      <c r="D376" s="275"/>
      <c r="E376" s="275"/>
      <c r="F376" s="255"/>
      <c r="G376" s="256"/>
    </row>
    <row r="377" spans="2:8" s="267" customFormat="1" x14ac:dyDescent="0.2">
      <c r="B377" s="274"/>
      <c r="C377" s="253"/>
      <c r="D377" s="275"/>
      <c r="E377" s="275"/>
      <c r="F377" s="255"/>
      <c r="G377" s="256"/>
    </row>
    <row r="378" spans="2:8" s="261" customFormat="1" ht="30" x14ac:dyDescent="0.2">
      <c r="B378" s="260" t="s">
        <v>2</v>
      </c>
      <c r="C378" s="260" t="s">
        <v>0</v>
      </c>
      <c r="D378" s="260" t="s">
        <v>1</v>
      </c>
      <c r="E378" s="260" t="s">
        <v>2</v>
      </c>
      <c r="F378" s="260" t="s">
        <v>299</v>
      </c>
      <c r="G378" s="260" t="s">
        <v>300</v>
      </c>
    </row>
    <row r="379" spans="2:8" ht="25.5" x14ac:dyDescent="0.2">
      <c r="B379" s="394" t="s">
        <v>216</v>
      </c>
      <c r="C379" s="268" t="s">
        <v>296</v>
      </c>
      <c r="D379" s="263" t="s">
        <v>23</v>
      </c>
      <c r="E379" s="263" t="s">
        <v>24</v>
      </c>
      <c r="F379" s="265">
        <v>188.57</v>
      </c>
      <c r="G379" s="266">
        <f t="shared" ref="G379:G380" si="32">+F379*1.1</f>
        <v>207.42700000000002</v>
      </c>
    </row>
    <row r="380" spans="2:8" ht="25.5" x14ac:dyDescent="0.2">
      <c r="B380" s="394"/>
      <c r="C380" s="268" t="s">
        <v>297</v>
      </c>
      <c r="D380" s="263" t="s">
        <v>23</v>
      </c>
      <c r="E380" s="263" t="s">
        <v>24</v>
      </c>
      <c r="F380" s="265">
        <v>224.09</v>
      </c>
      <c r="G380" s="266">
        <f t="shared" si="32"/>
        <v>246.49900000000002</v>
      </c>
    </row>
    <row r="381" spans="2:8" x14ac:dyDescent="0.2">
      <c r="B381" s="79"/>
      <c r="C381" s="269"/>
      <c r="D381" s="253"/>
      <c r="E381" s="253"/>
      <c r="F381" s="270"/>
      <c r="G381" s="271"/>
    </row>
    <row r="382" spans="2:8" x14ac:dyDescent="0.2">
      <c r="B382" s="79"/>
      <c r="C382" s="269"/>
      <c r="D382" s="253"/>
      <c r="E382" s="253"/>
      <c r="F382" s="270"/>
      <c r="G382" s="271"/>
    </row>
    <row r="383" spans="2:8" s="261" customFormat="1" ht="30" x14ac:dyDescent="0.2">
      <c r="B383" s="260" t="s">
        <v>2</v>
      </c>
      <c r="C383" s="260" t="s">
        <v>0</v>
      </c>
      <c r="D383" s="260" t="s">
        <v>1</v>
      </c>
      <c r="E383" s="260" t="s">
        <v>2</v>
      </c>
      <c r="F383" s="260" t="s">
        <v>299</v>
      </c>
      <c r="G383" s="260" t="s">
        <v>300</v>
      </c>
    </row>
    <row r="384" spans="2:8" x14ac:dyDescent="0.2">
      <c r="B384" s="393" t="s">
        <v>217</v>
      </c>
      <c r="C384" s="268" t="s">
        <v>218</v>
      </c>
      <c r="D384" s="263" t="s">
        <v>10</v>
      </c>
      <c r="E384" s="263" t="s">
        <v>11</v>
      </c>
      <c r="F384" s="265">
        <v>25.29</v>
      </c>
      <c r="G384" s="266">
        <f t="shared" ref="G384:G385" si="33">+F384*1.1</f>
        <v>27.819000000000003</v>
      </c>
    </row>
    <row r="385" spans="2:7" x14ac:dyDescent="0.2">
      <c r="B385" s="393"/>
      <c r="C385" s="268" t="s">
        <v>219</v>
      </c>
      <c r="D385" s="263" t="s">
        <v>10</v>
      </c>
      <c r="E385" s="263" t="s">
        <v>11</v>
      </c>
      <c r="F385" s="265">
        <v>243.3</v>
      </c>
      <c r="G385" s="266">
        <f t="shared" si="33"/>
        <v>267.63000000000005</v>
      </c>
    </row>
    <row r="386" spans="2:7" x14ac:dyDescent="0.2">
      <c r="B386" s="27"/>
      <c r="C386" s="269"/>
      <c r="D386" s="253"/>
      <c r="E386" s="253"/>
      <c r="F386" s="270"/>
      <c r="G386" s="271"/>
    </row>
    <row r="387" spans="2:7" x14ac:dyDescent="0.2">
      <c r="B387" s="27"/>
      <c r="C387" s="269"/>
      <c r="D387" s="253"/>
      <c r="E387" s="253"/>
      <c r="F387" s="270"/>
      <c r="G387" s="271"/>
    </row>
    <row r="388" spans="2:7" s="261" customFormat="1" ht="30" x14ac:dyDescent="0.2">
      <c r="B388" s="260" t="s">
        <v>2</v>
      </c>
      <c r="C388" s="260" t="s">
        <v>0</v>
      </c>
      <c r="D388" s="260" t="s">
        <v>1</v>
      </c>
      <c r="E388" s="260" t="s">
        <v>2</v>
      </c>
      <c r="F388" s="260" t="s">
        <v>299</v>
      </c>
      <c r="G388" s="260" t="s">
        <v>300</v>
      </c>
    </row>
    <row r="389" spans="2:7" ht="25.5" x14ac:dyDescent="0.2">
      <c r="B389" s="240" t="s">
        <v>220</v>
      </c>
      <c r="C389" s="268" t="s">
        <v>221</v>
      </c>
      <c r="D389" s="263" t="s">
        <v>23</v>
      </c>
      <c r="E389" s="263" t="s">
        <v>24</v>
      </c>
      <c r="F389" s="265">
        <v>188.57</v>
      </c>
      <c r="G389" s="266">
        <f t="shared" ref="G389" si="34">+F389*1.1</f>
        <v>207.42700000000002</v>
      </c>
    </row>
    <row r="390" spans="2:7" x14ac:dyDescent="0.2">
      <c r="B390" s="27"/>
      <c r="C390" s="269"/>
      <c r="D390" s="253"/>
      <c r="E390" s="253"/>
      <c r="F390" s="270"/>
      <c r="G390" s="271"/>
    </row>
    <row r="391" spans="2:7" x14ac:dyDescent="0.2">
      <c r="B391" s="27"/>
      <c r="C391" s="269"/>
      <c r="D391" s="253"/>
      <c r="E391" s="253"/>
      <c r="F391" s="270"/>
      <c r="G391" s="271"/>
    </row>
    <row r="392" spans="2:7" s="261" customFormat="1" ht="30" x14ac:dyDescent="0.2">
      <c r="B392" s="260" t="s">
        <v>2</v>
      </c>
      <c r="C392" s="260" t="s">
        <v>0</v>
      </c>
      <c r="D392" s="260" t="s">
        <v>1</v>
      </c>
      <c r="E392" s="260" t="s">
        <v>2</v>
      </c>
      <c r="F392" s="260" t="s">
        <v>299</v>
      </c>
      <c r="G392" s="260" t="s">
        <v>300</v>
      </c>
    </row>
    <row r="393" spans="2:7" ht="78" customHeight="1" x14ac:dyDescent="0.2">
      <c r="B393" s="240" t="s">
        <v>222</v>
      </c>
      <c r="C393" s="268" t="s">
        <v>222</v>
      </c>
      <c r="D393" s="263" t="s">
        <v>23</v>
      </c>
      <c r="E393" s="263" t="s">
        <v>24</v>
      </c>
      <c r="F393" s="265">
        <v>151.69999999999999</v>
      </c>
      <c r="G393" s="266">
        <f t="shared" ref="G393" si="35">+F393*1.1</f>
        <v>166.87</v>
      </c>
    </row>
    <row r="394" spans="2:7" s="267" customFormat="1" x14ac:dyDescent="0.2">
      <c r="B394" s="27"/>
      <c r="C394" s="269"/>
      <c r="D394" s="253"/>
      <c r="E394" s="253"/>
      <c r="F394" s="270"/>
      <c r="G394" s="271"/>
    </row>
    <row r="395" spans="2:7" s="267" customFormat="1" x14ac:dyDescent="0.2">
      <c r="B395" s="27"/>
      <c r="C395" s="269"/>
      <c r="D395" s="253"/>
      <c r="E395" s="253"/>
      <c r="F395" s="270"/>
      <c r="G395" s="271"/>
    </row>
    <row r="396" spans="2:7" s="261" customFormat="1" ht="30" x14ac:dyDescent="0.2">
      <c r="B396" s="260" t="s">
        <v>2</v>
      </c>
      <c r="C396" s="260" t="s">
        <v>0</v>
      </c>
      <c r="D396" s="260" t="s">
        <v>1</v>
      </c>
      <c r="E396" s="260" t="s">
        <v>2</v>
      </c>
      <c r="F396" s="260" t="s">
        <v>299</v>
      </c>
      <c r="G396" s="260" t="s">
        <v>300</v>
      </c>
    </row>
    <row r="397" spans="2:7" s="267" customFormat="1" x14ac:dyDescent="0.2">
      <c r="B397" s="393" t="s">
        <v>223</v>
      </c>
      <c r="C397" s="268" t="s">
        <v>280</v>
      </c>
      <c r="D397" s="263" t="s">
        <v>23</v>
      </c>
      <c r="E397" s="263" t="s">
        <v>24</v>
      </c>
      <c r="F397" s="265">
        <v>94.6</v>
      </c>
      <c r="G397" s="266">
        <f t="shared" ref="G397:G398" si="36">+F397*1.1</f>
        <v>104.06</v>
      </c>
    </row>
    <row r="398" spans="2:7" s="267" customFormat="1" x14ac:dyDescent="0.2">
      <c r="B398" s="393"/>
      <c r="C398" s="268" t="s">
        <v>281</v>
      </c>
      <c r="D398" s="263" t="s">
        <v>23</v>
      </c>
      <c r="E398" s="263" t="s">
        <v>24</v>
      </c>
      <c r="F398" s="265">
        <v>224.09</v>
      </c>
      <c r="G398" s="266">
        <f t="shared" si="36"/>
        <v>246.49900000000002</v>
      </c>
    </row>
    <row r="399" spans="2:7" s="267" customFormat="1" x14ac:dyDescent="0.2">
      <c r="B399" s="27"/>
      <c r="C399" s="269"/>
      <c r="D399" s="253"/>
      <c r="E399" s="253"/>
      <c r="F399" s="270"/>
      <c r="G399" s="271"/>
    </row>
    <row r="400" spans="2:7" s="267" customFormat="1" x14ac:dyDescent="0.2">
      <c r="B400" s="27"/>
      <c r="C400" s="269"/>
      <c r="D400" s="253"/>
      <c r="E400" s="253"/>
      <c r="F400" s="270"/>
      <c r="G400" s="271"/>
    </row>
    <row r="401" spans="2:7" s="261" customFormat="1" ht="30" x14ac:dyDescent="0.2">
      <c r="B401" s="260" t="s">
        <v>2</v>
      </c>
      <c r="C401" s="260" t="s">
        <v>0</v>
      </c>
      <c r="D401" s="260" t="s">
        <v>1</v>
      </c>
      <c r="E401" s="260" t="s">
        <v>2</v>
      </c>
      <c r="F401" s="260" t="s">
        <v>299</v>
      </c>
      <c r="G401" s="260" t="s">
        <v>300</v>
      </c>
    </row>
    <row r="402" spans="2:7" s="267" customFormat="1" ht="38.25" x14ac:dyDescent="0.2">
      <c r="B402" s="240" t="s">
        <v>224</v>
      </c>
      <c r="C402" s="268" t="s">
        <v>225</v>
      </c>
      <c r="D402" s="263" t="s">
        <v>23</v>
      </c>
      <c r="E402" s="263" t="s">
        <v>24</v>
      </c>
      <c r="F402" s="265">
        <v>151.69999999999999</v>
      </c>
      <c r="G402" s="266">
        <f t="shared" ref="G402" si="37">+F402*1.1</f>
        <v>166.87</v>
      </c>
    </row>
    <row r="403" spans="2:7" s="267" customFormat="1" x14ac:dyDescent="0.2">
      <c r="B403" s="274"/>
      <c r="C403" s="253"/>
      <c r="D403" s="275"/>
      <c r="E403" s="275"/>
      <c r="F403" s="255"/>
      <c r="G403" s="256"/>
    </row>
    <row r="404" spans="2:7" s="267" customFormat="1" x14ac:dyDescent="0.2">
      <c r="B404" s="27"/>
      <c r="C404" s="269"/>
      <c r="D404" s="253"/>
      <c r="E404" s="253"/>
      <c r="F404" s="270"/>
      <c r="G404" s="271"/>
    </row>
    <row r="405" spans="2:7" s="261" customFormat="1" ht="30" x14ac:dyDescent="0.2">
      <c r="B405" s="260" t="s">
        <v>2</v>
      </c>
      <c r="C405" s="260" t="s">
        <v>0</v>
      </c>
      <c r="D405" s="260" t="s">
        <v>1</v>
      </c>
      <c r="E405" s="260" t="s">
        <v>2</v>
      </c>
      <c r="F405" s="260" t="s">
        <v>299</v>
      </c>
      <c r="G405" s="260" t="s">
        <v>300</v>
      </c>
    </row>
    <row r="406" spans="2:7" s="267" customFormat="1" x14ac:dyDescent="0.2">
      <c r="B406" s="240" t="s">
        <v>227</v>
      </c>
      <c r="C406" s="268" t="s">
        <v>227</v>
      </c>
      <c r="D406" s="263" t="s">
        <v>10</v>
      </c>
      <c r="E406" s="263" t="s">
        <v>11</v>
      </c>
      <c r="F406" s="265">
        <v>2104.81</v>
      </c>
      <c r="G406" s="266">
        <f t="shared" ref="G406" si="38">+F406*1.1</f>
        <v>2315.2910000000002</v>
      </c>
    </row>
    <row r="407" spans="2:7" s="267" customFormat="1" x14ac:dyDescent="0.2">
      <c r="B407" s="27"/>
      <c r="C407" s="269"/>
      <c r="D407" s="253"/>
      <c r="E407" s="253"/>
      <c r="F407" s="270"/>
      <c r="G407" s="271"/>
    </row>
    <row r="408" spans="2:7" s="267" customFormat="1" x14ac:dyDescent="0.2">
      <c r="B408" s="276"/>
      <c r="C408" s="269"/>
      <c r="D408" s="253"/>
      <c r="E408" s="253"/>
      <c r="F408" s="270"/>
      <c r="G408" s="271"/>
    </row>
    <row r="409" spans="2:7" s="261" customFormat="1" ht="30" x14ac:dyDescent="0.2">
      <c r="B409" s="260" t="s">
        <v>2</v>
      </c>
      <c r="C409" s="260" t="s">
        <v>0</v>
      </c>
      <c r="D409" s="260" t="s">
        <v>1</v>
      </c>
      <c r="E409" s="260" t="s">
        <v>2</v>
      </c>
      <c r="F409" s="260" t="s">
        <v>299</v>
      </c>
      <c r="G409" s="260" t="s">
        <v>300</v>
      </c>
    </row>
    <row r="410" spans="2:7" s="267" customFormat="1" ht="25.5" x14ac:dyDescent="0.2">
      <c r="B410" s="313" t="s">
        <v>265</v>
      </c>
      <c r="C410" s="314" t="s">
        <v>266</v>
      </c>
      <c r="D410" s="263" t="s">
        <v>10</v>
      </c>
      <c r="E410" s="263" t="s">
        <v>11</v>
      </c>
      <c r="F410" s="265">
        <v>17.02</v>
      </c>
      <c r="G410" s="266">
        <f t="shared" ref="G410" si="39">+F410*1.1</f>
        <v>18.722000000000001</v>
      </c>
    </row>
    <row r="411" spans="2:7" s="267" customFormat="1" x14ac:dyDescent="0.2">
      <c r="B411" s="276"/>
      <c r="C411" s="315"/>
      <c r="D411" s="253"/>
      <c r="E411" s="253"/>
      <c r="F411" s="270"/>
      <c r="G411" s="271"/>
    </row>
    <row r="412" spans="2:7" s="267" customFormat="1" x14ac:dyDescent="0.2">
      <c r="B412" s="276"/>
      <c r="C412" s="315"/>
      <c r="D412" s="253"/>
      <c r="E412" s="253"/>
      <c r="F412" s="270"/>
      <c r="G412" s="271"/>
    </row>
    <row r="413" spans="2:7" s="261" customFormat="1" ht="30" x14ac:dyDescent="0.2">
      <c r="B413" s="260" t="s">
        <v>2</v>
      </c>
      <c r="C413" s="260" t="s">
        <v>0</v>
      </c>
      <c r="D413" s="260" t="s">
        <v>1</v>
      </c>
      <c r="E413" s="260" t="s">
        <v>2</v>
      </c>
      <c r="F413" s="260" t="s">
        <v>299</v>
      </c>
      <c r="G413" s="260" t="s">
        <v>300</v>
      </c>
    </row>
    <row r="414" spans="2:7" s="267" customFormat="1" ht="25.5" x14ac:dyDescent="0.2">
      <c r="B414" s="313" t="s">
        <v>267</v>
      </c>
      <c r="C414" s="314" t="s">
        <v>267</v>
      </c>
      <c r="D414" s="263" t="s">
        <v>10</v>
      </c>
      <c r="E414" s="263" t="s">
        <v>11</v>
      </c>
      <c r="F414" s="265">
        <v>16.86</v>
      </c>
      <c r="G414" s="266">
        <f t="shared" ref="G414" si="40">+F414*1.1</f>
        <v>18.545999999999999</v>
      </c>
    </row>
    <row r="415" spans="2:7" s="267" customFormat="1" x14ac:dyDescent="0.2">
      <c r="B415" s="276"/>
      <c r="C415" s="315"/>
      <c r="D415" s="253"/>
      <c r="E415" s="253"/>
      <c r="F415" s="270"/>
      <c r="G415" s="271"/>
    </row>
    <row r="416" spans="2:7" s="267" customFormat="1" x14ac:dyDescent="0.2">
      <c r="B416" s="276"/>
      <c r="C416" s="315"/>
      <c r="D416" s="253"/>
      <c r="E416" s="253"/>
      <c r="F416" s="270"/>
      <c r="G416" s="271"/>
    </row>
    <row r="417" spans="2:7" s="261" customFormat="1" ht="30" x14ac:dyDescent="0.2">
      <c r="B417" s="260" t="s">
        <v>2</v>
      </c>
      <c r="C417" s="260" t="s">
        <v>0</v>
      </c>
      <c r="D417" s="260" t="s">
        <v>1</v>
      </c>
      <c r="E417" s="260" t="s">
        <v>2</v>
      </c>
      <c r="F417" s="260" t="s">
        <v>299</v>
      </c>
      <c r="G417" s="260" t="s">
        <v>300</v>
      </c>
    </row>
    <row r="418" spans="2:7" s="267" customFormat="1" ht="25.5" x14ac:dyDescent="0.2">
      <c r="B418" s="313" t="s">
        <v>268</v>
      </c>
      <c r="C418" s="314" t="s">
        <v>268</v>
      </c>
      <c r="D418" s="263" t="s">
        <v>10</v>
      </c>
      <c r="E418" s="263" t="s">
        <v>11</v>
      </c>
      <c r="F418" s="265">
        <v>531.87</v>
      </c>
      <c r="G418" s="266">
        <f t="shared" ref="G418" si="41">+F418*1.1</f>
        <v>585.05700000000002</v>
      </c>
    </row>
    <row r="419" spans="2:7" s="267" customFormat="1" x14ac:dyDescent="0.2">
      <c r="B419" s="276"/>
      <c r="C419" s="315"/>
      <c r="D419" s="253"/>
      <c r="E419" s="253"/>
      <c r="F419" s="270"/>
      <c r="G419" s="271"/>
    </row>
    <row r="420" spans="2:7" s="267" customFormat="1" x14ac:dyDescent="0.2">
      <c r="B420" s="276"/>
      <c r="C420" s="315"/>
      <c r="D420" s="253"/>
      <c r="E420" s="253"/>
      <c r="F420" s="270"/>
      <c r="G420" s="271"/>
    </row>
    <row r="421" spans="2:7" s="261" customFormat="1" ht="30" x14ac:dyDescent="0.2">
      <c r="B421" s="260" t="s">
        <v>2</v>
      </c>
      <c r="C421" s="260" t="s">
        <v>0</v>
      </c>
      <c r="D421" s="260" t="s">
        <v>1</v>
      </c>
      <c r="E421" s="260" t="s">
        <v>2</v>
      </c>
      <c r="F421" s="260" t="s">
        <v>299</v>
      </c>
      <c r="G421" s="260" t="s">
        <v>300</v>
      </c>
    </row>
    <row r="422" spans="2:7" s="267" customFormat="1" x14ac:dyDescent="0.2">
      <c r="B422" s="272" t="s">
        <v>269</v>
      </c>
      <c r="C422" s="262" t="s">
        <v>270</v>
      </c>
      <c r="D422" s="263" t="s">
        <v>10</v>
      </c>
      <c r="E422" s="263" t="s">
        <v>24</v>
      </c>
      <c r="F422" s="265" t="s">
        <v>271</v>
      </c>
      <c r="G422" s="266" t="s">
        <v>271</v>
      </c>
    </row>
    <row r="423" spans="2:7" s="267" customFormat="1" x14ac:dyDescent="0.2">
      <c r="B423" s="316"/>
      <c r="C423" s="253"/>
      <c r="D423" s="307"/>
      <c r="E423" s="307"/>
      <c r="F423" s="270"/>
      <c r="G423" s="271"/>
    </row>
    <row r="424" spans="2:7" x14ac:dyDescent="0.2">
      <c r="B424" s="316"/>
      <c r="D424" s="317"/>
      <c r="E424" s="317"/>
      <c r="F424" s="270"/>
      <c r="G424" s="271"/>
    </row>
    <row r="425" spans="2:7" x14ac:dyDescent="0.2">
      <c r="B425" s="316"/>
      <c r="D425" s="317"/>
      <c r="E425" s="317"/>
      <c r="F425" s="270"/>
      <c r="G425" s="271"/>
    </row>
    <row r="426" spans="2:7" x14ac:dyDescent="0.2">
      <c r="B426" s="316"/>
      <c r="D426" s="317"/>
      <c r="E426" s="317"/>
      <c r="F426" s="270"/>
      <c r="G426" s="271"/>
    </row>
    <row r="427" spans="2:7" ht="15" x14ac:dyDescent="0.2">
      <c r="B427" s="318" t="s">
        <v>328</v>
      </c>
      <c r="D427" s="317"/>
      <c r="E427" s="317"/>
      <c r="F427" s="319"/>
      <c r="G427" s="271"/>
    </row>
    <row r="428" spans="2:7" ht="30" x14ac:dyDescent="0.2">
      <c r="B428" s="260" t="s">
        <v>309</v>
      </c>
      <c r="C428" s="320"/>
      <c r="D428" s="321"/>
      <c r="E428" s="322" t="s">
        <v>336</v>
      </c>
      <c r="F428" s="260" t="s">
        <v>299</v>
      </c>
      <c r="G428" s="260" t="s">
        <v>300</v>
      </c>
    </row>
    <row r="429" spans="2:7" x14ac:dyDescent="0.2">
      <c r="B429" s="313" t="s">
        <v>310</v>
      </c>
      <c r="C429" s="314"/>
      <c r="D429" s="263" t="s">
        <v>23</v>
      </c>
      <c r="E429" s="263" t="s">
        <v>24</v>
      </c>
      <c r="F429" s="265">
        <v>94.6</v>
      </c>
      <c r="G429" s="266">
        <f t="shared" ref="G429:G433" si="42">+F429*1.1</f>
        <v>104.06</v>
      </c>
    </row>
    <row r="430" spans="2:7" x14ac:dyDescent="0.2">
      <c r="B430" s="313" t="s">
        <v>311</v>
      </c>
      <c r="C430" s="314"/>
      <c r="D430" s="263" t="s">
        <v>23</v>
      </c>
      <c r="E430" s="263" t="s">
        <v>24</v>
      </c>
      <c r="F430" s="265">
        <v>151.69999999999999</v>
      </c>
      <c r="G430" s="266">
        <f t="shared" si="42"/>
        <v>166.87</v>
      </c>
    </row>
    <row r="431" spans="2:7" x14ac:dyDescent="0.2">
      <c r="B431" s="313" t="s">
        <v>312</v>
      </c>
      <c r="C431" s="314"/>
      <c r="D431" s="263" t="s">
        <v>23</v>
      </c>
      <c r="E431" s="263" t="s">
        <v>24</v>
      </c>
      <c r="F431" s="265">
        <v>188.57</v>
      </c>
      <c r="G431" s="266">
        <f t="shared" si="42"/>
        <v>207.42700000000002</v>
      </c>
    </row>
    <row r="432" spans="2:7" x14ac:dyDescent="0.2">
      <c r="B432" s="313" t="s">
        <v>313</v>
      </c>
      <c r="C432" s="314"/>
      <c r="D432" s="263" t="s">
        <v>23</v>
      </c>
      <c r="E432" s="263" t="s">
        <v>24</v>
      </c>
      <c r="F432" s="265">
        <v>142.13</v>
      </c>
      <c r="G432" s="266">
        <f t="shared" si="42"/>
        <v>156.34300000000002</v>
      </c>
    </row>
    <row r="433" spans="2:7" x14ac:dyDescent="0.2">
      <c r="B433" s="313" t="s">
        <v>314</v>
      </c>
      <c r="C433" s="314"/>
      <c r="D433" s="263" t="s">
        <v>23</v>
      </c>
      <c r="E433" s="263" t="s">
        <v>24</v>
      </c>
      <c r="F433" s="265">
        <v>224.09</v>
      </c>
      <c r="G433" s="266">
        <f t="shared" si="42"/>
        <v>246.49900000000002</v>
      </c>
    </row>
  </sheetData>
  <mergeCells count="21">
    <mergeCell ref="B285:B290"/>
    <mergeCell ref="B23:B27"/>
    <mergeCell ref="B35:B41"/>
    <mergeCell ref="B45:B46"/>
    <mergeCell ref="B50:B51"/>
    <mergeCell ref="B55:B77"/>
    <mergeCell ref="B81:B112"/>
    <mergeCell ref="B116:B153"/>
    <mergeCell ref="B157:B169"/>
    <mergeCell ref="B173:B179"/>
    <mergeCell ref="B183:B189"/>
    <mergeCell ref="B193:B281"/>
    <mergeCell ref="B379:B380"/>
    <mergeCell ref="B384:B385"/>
    <mergeCell ref="B397:B398"/>
    <mergeCell ref="B298:B301"/>
    <mergeCell ref="B305:B313"/>
    <mergeCell ref="B317:B323"/>
    <mergeCell ref="B327:B333"/>
    <mergeCell ref="B337:B366"/>
    <mergeCell ref="B370:B371"/>
  </mergeCells>
  <pageMargins left="0.70866141732283472" right="0.31496062992125984" top="0.74803149606299213" bottom="0.74803149606299213" header="0.31496062992125984" footer="0.31496062992125984"/>
  <pageSetup paperSize="9" scale="60" fitToHeight="6" orientation="portrait" r:id="rId1"/>
  <headerFooter>
    <oddFooter>&amp;LEndeavour Energy 2016-17 Ancillary Network Services Price Tables v1.0&amp;CPage &amp;P of &amp;N&amp;RUndertaking to the Australian Energy Regulator</oddFooter>
  </headerFooter>
  <rowBreaks count="5" manualBreakCount="5">
    <brk id="52" min="1" max="6" man="1"/>
    <brk id="113" min="1" max="6" man="1"/>
    <brk id="190" min="1" max="6" man="1"/>
    <brk id="282" min="1" max="6" man="1"/>
    <brk id="367" min="1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H433"/>
  <sheetViews>
    <sheetView tabSelected="1" zoomScale="80" zoomScaleNormal="80" zoomScaleSheetLayoutView="90" workbookViewId="0"/>
  </sheetViews>
  <sheetFormatPr defaultRowHeight="12.75" x14ac:dyDescent="0.2"/>
  <cols>
    <col min="1" max="1" width="1.5" style="254" customWidth="1"/>
    <col min="2" max="2" width="19.625" style="274" customWidth="1"/>
    <col min="3" max="3" width="68.75" style="253" customWidth="1"/>
    <col min="4" max="4" width="14.125" style="254" customWidth="1"/>
    <col min="5" max="5" width="8.75" style="254" customWidth="1"/>
    <col min="6" max="6" width="12.375" style="255" customWidth="1"/>
    <col min="7" max="7" width="12.375" style="256" customWidth="1"/>
    <col min="8" max="16384" width="9" style="254"/>
  </cols>
  <sheetData>
    <row r="2" spans="2:7" ht="26.25" x14ac:dyDescent="0.4">
      <c r="B2" s="252" t="s">
        <v>337</v>
      </c>
    </row>
    <row r="3" spans="2:7" ht="14.25" x14ac:dyDescent="0.2">
      <c r="B3" s="257"/>
    </row>
    <row r="4" spans="2:7" ht="23.25" x14ac:dyDescent="0.2">
      <c r="B4" s="258" t="s">
        <v>353</v>
      </c>
    </row>
    <row r="5" spans="2:7" x14ac:dyDescent="0.2">
      <c r="B5" s="259"/>
    </row>
    <row r="6" spans="2:7" hidden="1" x14ac:dyDescent="0.2">
      <c r="B6" s="259"/>
    </row>
    <row r="7" spans="2:7" hidden="1" x14ac:dyDescent="0.2">
      <c r="B7" s="259"/>
    </row>
    <row r="8" spans="2:7" hidden="1" x14ac:dyDescent="0.2">
      <c r="B8" s="259"/>
    </row>
    <row r="9" spans="2:7" hidden="1" x14ac:dyDescent="0.2">
      <c r="B9" s="259"/>
    </row>
    <row r="10" spans="2:7" hidden="1" x14ac:dyDescent="0.2">
      <c r="B10" s="259"/>
    </row>
    <row r="11" spans="2:7" hidden="1" x14ac:dyDescent="0.2">
      <c r="B11" s="259"/>
    </row>
    <row r="12" spans="2:7" hidden="1" x14ac:dyDescent="0.2">
      <c r="B12" s="259"/>
    </row>
    <row r="13" spans="2:7" hidden="1" x14ac:dyDescent="0.2">
      <c r="B13" s="259"/>
    </row>
    <row r="14" spans="2:7" s="261" customFormat="1" ht="30" x14ac:dyDescent="0.2">
      <c r="B14" s="260" t="s">
        <v>2</v>
      </c>
      <c r="C14" s="260" t="s">
        <v>0</v>
      </c>
      <c r="D14" s="260" t="s">
        <v>1</v>
      </c>
      <c r="E14" s="260" t="s">
        <v>2</v>
      </c>
      <c r="F14" s="260" t="s">
        <v>299</v>
      </c>
      <c r="G14" s="260" t="s">
        <v>300</v>
      </c>
    </row>
    <row r="15" spans="2:7" s="267" customFormat="1" x14ac:dyDescent="0.2">
      <c r="B15" s="325" t="s">
        <v>212</v>
      </c>
      <c r="C15" s="262" t="s">
        <v>278</v>
      </c>
      <c r="D15" s="263" t="s">
        <v>213</v>
      </c>
      <c r="E15" s="264" t="s">
        <v>11</v>
      </c>
      <c r="F15" s="265">
        <f>ROUND('2016-17 ANS Price List'!F15*(1+'ANS Price List Reordered'!$I$9)*(1-'ANS Price List Reordered'!$I$10),2)</f>
        <v>39.03</v>
      </c>
      <c r="G15" s="266">
        <f t="shared" ref="G15" si="0">+F15*1.1</f>
        <v>42.933000000000007</v>
      </c>
    </row>
    <row r="16" spans="2:7" x14ac:dyDescent="0.2">
      <c r="B16" s="259"/>
    </row>
    <row r="17" spans="2:7" x14ac:dyDescent="0.2">
      <c r="B17" s="259"/>
    </row>
    <row r="18" spans="2:7" s="261" customFormat="1" ht="30" x14ac:dyDescent="0.2">
      <c r="B18" s="260" t="s">
        <v>2</v>
      </c>
      <c r="C18" s="260" t="s">
        <v>0</v>
      </c>
      <c r="D18" s="260" t="s">
        <v>1</v>
      </c>
      <c r="E18" s="260" t="s">
        <v>2</v>
      </c>
      <c r="F18" s="260" t="s">
        <v>299</v>
      </c>
      <c r="G18" s="260" t="s">
        <v>300</v>
      </c>
    </row>
    <row r="19" spans="2:7" s="267" customFormat="1" x14ac:dyDescent="0.2">
      <c r="B19" s="325" t="s">
        <v>226</v>
      </c>
      <c r="C19" s="268" t="s">
        <v>226</v>
      </c>
      <c r="D19" s="263" t="s">
        <v>10</v>
      </c>
      <c r="E19" s="263" t="s">
        <v>11</v>
      </c>
      <c r="F19" s="265">
        <f>ROUND('2016-17 ANS Price List'!F19*(1+'ANS Price List Reordered'!$I$9)*(1-'ANS Price List Reordered'!$I$10),2)</f>
        <v>121.29</v>
      </c>
      <c r="G19" s="266">
        <f t="shared" ref="G19" si="1">+F19*1.1</f>
        <v>133.41900000000001</v>
      </c>
    </row>
    <row r="20" spans="2:7" x14ac:dyDescent="0.2">
      <c r="B20" s="259"/>
    </row>
    <row r="21" spans="2:7" x14ac:dyDescent="0.2">
      <c r="B21" s="259"/>
    </row>
    <row r="22" spans="2:7" s="261" customFormat="1" ht="30" x14ac:dyDescent="0.2">
      <c r="B22" s="260" t="s">
        <v>2</v>
      </c>
      <c r="C22" s="260" t="s">
        <v>0</v>
      </c>
      <c r="D22" s="260" t="s">
        <v>1</v>
      </c>
      <c r="E22" s="260" t="s">
        <v>2</v>
      </c>
      <c r="F22" s="260" t="s">
        <v>299</v>
      </c>
      <c r="G22" s="260" t="s">
        <v>300</v>
      </c>
    </row>
    <row r="23" spans="2:7" s="267" customFormat="1" x14ac:dyDescent="0.2">
      <c r="B23" s="393" t="s">
        <v>228</v>
      </c>
      <c r="C23" s="268" t="s">
        <v>283</v>
      </c>
      <c r="D23" s="263" t="s">
        <v>23</v>
      </c>
      <c r="E23" s="263" t="s">
        <v>24</v>
      </c>
      <c r="F23" s="265">
        <f>ROUND('2016-17 ANS Price List'!F23*(1+'ANS Price List Reordered'!$I$9)*(1-'ANS Price List Reordered'!$I$10),2)</f>
        <v>145.55000000000001</v>
      </c>
      <c r="G23" s="266">
        <f t="shared" ref="G23:G27" si="2">+F23*1.1</f>
        <v>160.10500000000002</v>
      </c>
    </row>
    <row r="24" spans="2:7" s="267" customFormat="1" x14ac:dyDescent="0.2">
      <c r="B24" s="393"/>
      <c r="C24" s="268" t="s">
        <v>284</v>
      </c>
      <c r="D24" s="263" t="s">
        <v>285</v>
      </c>
      <c r="E24" s="263" t="s">
        <v>24</v>
      </c>
      <c r="F24" s="265">
        <f>ROUND('2016-17 ANS Price List'!F24*(1+'ANS Price List Reordered'!$I$9)*(1-'ANS Price List Reordered'!$I$10),2)</f>
        <v>5.26</v>
      </c>
      <c r="G24" s="266">
        <f t="shared" si="2"/>
        <v>5.7860000000000005</v>
      </c>
    </row>
    <row r="25" spans="2:7" s="267" customFormat="1" x14ac:dyDescent="0.2">
      <c r="B25" s="393"/>
      <c r="C25" s="268" t="s">
        <v>286</v>
      </c>
      <c r="D25" s="263" t="s">
        <v>23</v>
      </c>
      <c r="E25" s="263" t="s">
        <v>24</v>
      </c>
      <c r="F25" s="265">
        <f>ROUND('2016-17 ANS Price List'!F25*(1+'ANS Price List Reordered'!$I$9)*(1-'ANS Price List Reordered'!$I$10),2)</f>
        <v>145.55000000000001</v>
      </c>
      <c r="G25" s="266">
        <f t="shared" si="2"/>
        <v>160.10500000000002</v>
      </c>
    </row>
    <row r="26" spans="2:7" s="267" customFormat="1" x14ac:dyDescent="0.2">
      <c r="B26" s="393"/>
      <c r="C26" s="268" t="s">
        <v>230</v>
      </c>
      <c r="D26" s="263" t="s">
        <v>10</v>
      </c>
      <c r="E26" s="263" t="s">
        <v>11</v>
      </c>
      <c r="F26" s="265">
        <f>ROUND('2016-17 ANS Price List'!F26*(1+'ANS Price List Reordered'!$I$9)*(1-'ANS Price List Reordered'!$I$10),2)</f>
        <v>582.16999999999996</v>
      </c>
      <c r="G26" s="266">
        <f t="shared" si="2"/>
        <v>640.38700000000006</v>
      </c>
    </row>
    <row r="27" spans="2:7" s="267" customFormat="1" x14ac:dyDescent="0.2">
      <c r="B27" s="393"/>
      <c r="C27" s="268" t="s">
        <v>229</v>
      </c>
      <c r="D27" s="263" t="s">
        <v>23</v>
      </c>
      <c r="E27" s="263" t="s">
        <v>24</v>
      </c>
      <c r="F27" s="265">
        <f>ROUND('2016-17 ANS Price List'!F27*(1+'ANS Price List Reordered'!$I$9)*(1-'ANS Price List Reordered'!$I$10),2)</f>
        <v>145.55000000000001</v>
      </c>
      <c r="G27" s="266">
        <f t="shared" si="2"/>
        <v>160.10500000000002</v>
      </c>
    </row>
    <row r="28" spans="2:7" s="267" customFormat="1" x14ac:dyDescent="0.2">
      <c r="B28" s="27"/>
      <c r="C28" s="269"/>
      <c r="D28" s="253"/>
      <c r="E28" s="253"/>
      <c r="F28" s="270"/>
      <c r="G28" s="271"/>
    </row>
    <row r="29" spans="2:7" s="267" customFormat="1" x14ac:dyDescent="0.2">
      <c r="B29" s="27"/>
      <c r="C29" s="269"/>
      <c r="D29" s="253"/>
      <c r="E29" s="253"/>
      <c r="F29" s="270"/>
      <c r="G29" s="271"/>
    </row>
    <row r="30" spans="2:7" s="261" customFormat="1" ht="30" x14ac:dyDescent="0.2">
      <c r="B30" s="260" t="s">
        <v>2</v>
      </c>
      <c r="C30" s="260" t="s">
        <v>0</v>
      </c>
      <c r="D30" s="260" t="s">
        <v>1</v>
      </c>
      <c r="E30" s="260" t="s">
        <v>2</v>
      </c>
      <c r="F30" s="260" t="s">
        <v>299</v>
      </c>
      <c r="G30" s="260" t="s">
        <v>300</v>
      </c>
    </row>
    <row r="31" spans="2:7" s="267" customFormat="1" x14ac:dyDescent="0.2">
      <c r="B31" s="272" t="s">
        <v>260</v>
      </c>
      <c r="C31" s="273" t="s">
        <v>261</v>
      </c>
      <c r="D31" s="263" t="s">
        <v>10</v>
      </c>
      <c r="E31" s="263" t="s">
        <v>11</v>
      </c>
      <c r="F31" s="265">
        <f>ROUND('2016-17 ANS Price List'!F31*(1+'ANS Price List Reordered'!$I$9)*(1-'ANS Price List Reordered'!$I$10),2)</f>
        <v>436.62</v>
      </c>
      <c r="G31" s="266">
        <f t="shared" ref="G31" si="3">+F31*1.1</f>
        <v>480.28200000000004</v>
      </c>
    </row>
    <row r="32" spans="2:7" s="267" customFormat="1" x14ac:dyDescent="0.2">
      <c r="B32" s="274"/>
      <c r="C32" s="253"/>
      <c r="D32" s="275"/>
      <c r="E32" s="275"/>
      <c r="F32" s="255"/>
      <c r="G32" s="256"/>
    </row>
    <row r="33" spans="2:7" s="267" customFormat="1" x14ac:dyDescent="0.2">
      <c r="B33" s="274"/>
      <c r="C33" s="253"/>
      <c r="D33" s="275"/>
      <c r="E33" s="275"/>
      <c r="F33" s="255"/>
      <c r="G33" s="256"/>
    </row>
    <row r="34" spans="2:7" s="261" customFormat="1" ht="30" x14ac:dyDescent="0.2">
      <c r="B34" s="260" t="s">
        <v>2</v>
      </c>
      <c r="C34" s="260" t="s">
        <v>0</v>
      </c>
      <c r="D34" s="260" t="s">
        <v>1</v>
      </c>
      <c r="E34" s="260" t="s">
        <v>2</v>
      </c>
      <c r="F34" s="260" t="s">
        <v>299</v>
      </c>
      <c r="G34" s="260" t="s">
        <v>300</v>
      </c>
    </row>
    <row r="35" spans="2:7" s="267" customFormat="1" x14ac:dyDescent="0.2">
      <c r="B35" s="400" t="s">
        <v>262</v>
      </c>
      <c r="C35" s="268" t="s">
        <v>287</v>
      </c>
      <c r="D35" s="263" t="s">
        <v>291</v>
      </c>
      <c r="E35" s="263" t="s">
        <v>11</v>
      </c>
      <c r="F35" s="265">
        <f>ROUND('2016-17 ANS Price List'!F35*(1+'ANS Price List Reordered'!$I$9)*(1-'ANS Price List Reordered'!$I$10),2)</f>
        <v>180.23</v>
      </c>
      <c r="G35" s="266">
        <f t="shared" ref="G35:G41" si="4">+F35*1.1</f>
        <v>198.25300000000001</v>
      </c>
    </row>
    <row r="36" spans="2:7" s="267" customFormat="1" x14ac:dyDescent="0.2">
      <c r="B36" s="400"/>
      <c r="C36" s="268" t="s">
        <v>288</v>
      </c>
      <c r="D36" s="263" t="s">
        <v>291</v>
      </c>
      <c r="E36" s="263" t="s">
        <v>11</v>
      </c>
      <c r="F36" s="265">
        <f>ROUND('2016-17 ANS Price List'!F36*(1+'ANS Price List Reordered'!$I$9)*(1-'ANS Price List Reordered'!$I$10),2)</f>
        <v>275.08</v>
      </c>
      <c r="G36" s="266">
        <f t="shared" si="4"/>
        <v>302.58800000000002</v>
      </c>
    </row>
    <row r="37" spans="2:7" s="267" customFormat="1" x14ac:dyDescent="0.2">
      <c r="B37" s="400"/>
      <c r="C37" s="268" t="s">
        <v>334</v>
      </c>
      <c r="D37" s="263" t="s">
        <v>292</v>
      </c>
      <c r="E37" s="263" t="s">
        <v>11</v>
      </c>
      <c r="F37" s="265">
        <f>ROUND('2016-17 ANS Price List'!F37*(1+'ANS Price List Reordered'!$I$9)*(1-'ANS Price List Reordered'!$I$10),2)</f>
        <v>59.86</v>
      </c>
      <c r="G37" s="266">
        <f t="shared" si="4"/>
        <v>65.846000000000004</v>
      </c>
    </row>
    <row r="38" spans="2:7" s="267" customFormat="1" x14ac:dyDescent="0.2">
      <c r="B38" s="400"/>
      <c r="C38" s="268" t="s">
        <v>335</v>
      </c>
      <c r="D38" s="263" t="s">
        <v>292</v>
      </c>
      <c r="E38" s="263" t="s">
        <v>11</v>
      </c>
      <c r="F38" s="265">
        <f>ROUND('2016-17 ANS Price List'!F38*(1+'ANS Price List Reordered'!$I$9)*(1-'ANS Price List Reordered'!$I$10),2)</f>
        <v>59.86</v>
      </c>
      <c r="G38" s="266">
        <f t="shared" si="4"/>
        <v>65.846000000000004</v>
      </c>
    </row>
    <row r="39" spans="2:7" s="267" customFormat="1" x14ac:dyDescent="0.2">
      <c r="B39" s="400"/>
      <c r="C39" s="268" t="s">
        <v>290</v>
      </c>
      <c r="D39" s="263" t="s">
        <v>294</v>
      </c>
      <c r="E39" s="263" t="s">
        <v>11</v>
      </c>
      <c r="F39" s="265">
        <f>ROUND('2016-17 ANS Price List'!F39*(1+'ANS Price List Reordered'!$I$9)*(1-'ANS Price List Reordered'!$I$10),2)</f>
        <v>67.59</v>
      </c>
      <c r="G39" s="266">
        <f t="shared" si="4"/>
        <v>74.349000000000004</v>
      </c>
    </row>
    <row r="40" spans="2:7" s="267" customFormat="1" x14ac:dyDescent="0.2">
      <c r="B40" s="400"/>
      <c r="C40" s="268" t="s">
        <v>293</v>
      </c>
      <c r="D40" s="263" t="s">
        <v>291</v>
      </c>
      <c r="E40" s="263" t="s">
        <v>11</v>
      </c>
      <c r="F40" s="265">
        <f>ROUND('2016-17 ANS Price List'!F40*(1+'ANS Price List Reordered'!$I$9)*(1-'ANS Price List Reordered'!$I$10),2)</f>
        <v>454.64</v>
      </c>
      <c r="G40" s="266">
        <f t="shared" si="4"/>
        <v>500.10400000000004</v>
      </c>
    </row>
    <row r="41" spans="2:7" s="267" customFormat="1" x14ac:dyDescent="0.2">
      <c r="B41" s="400"/>
      <c r="C41" s="268" t="s">
        <v>264</v>
      </c>
      <c r="D41" s="263" t="s">
        <v>292</v>
      </c>
      <c r="E41" s="264" t="s">
        <v>11</v>
      </c>
      <c r="F41" s="265">
        <f>ROUND('2016-17 ANS Price List'!F41*(1+'ANS Price List Reordered'!$I$9)*(1-'ANS Price List Reordered'!$I$10),2)</f>
        <v>207.49</v>
      </c>
      <c r="G41" s="266">
        <f t="shared" si="4"/>
        <v>228.23900000000003</v>
      </c>
    </row>
    <row r="42" spans="2:7" s="267" customFormat="1" x14ac:dyDescent="0.2">
      <c r="B42" s="276"/>
      <c r="C42" s="269"/>
      <c r="D42" s="253"/>
      <c r="E42" s="253"/>
      <c r="F42" s="270"/>
      <c r="G42" s="271"/>
    </row>
    <row r="43" spans="2:7" s="267" customFormat="1" x14ac:dyDescent="0.2">
      <c r="B43" s="276"/>
      <c r="C43" s="269"/>
      <c r="D43" s="253"/>
      <c r="E43" s="253"/>
      <c r="F43" s="270"/>
      <c r="G43" s="271"/>
    </row>
    <row r="44" spans="2:7" s="261" customFormat="1" ht="30" x14ac:dyDescent="0.2">
      <c r="B44" s="260" t="s">
        <v>2</v>
      </c>
      <c r="C44" s="260" t="s">
        <v>0</v>
      </c>
      <c r="D44" s="260" t="s">
        <v>1</v>
      </c>
      <c r="E44" s="260" t="s">
        <v>2</v>
      </c>
      <c r="F44" s="260" t="s">
        <v>299</v>
      </c>
      <c r="G44" s="260" t="s">
        <v>300</v>
      </c>
    </row>
    <row r="45" spans="2:7" s="267" customFormat="1" x14ac:dyDescent="0.2">
      <c r="B45" s="401" t="s">
        <v>263</v>
      </c>
      <c r="C45" s="268" t="s">
        <v>263</v>
      </c>
      <c r="D45" s="263" t="s">
        <v>10</v>
      </c>
      <c r="E45" s="263" t="s">
        <v>11</v>
      </c>
      <c r="F45" s="265">
        <f>ROUND('2016-17 ANS Price List'!F45*(1+'ANS Price List Reordered'!$I$9)*(1-'ANS Price List Reordered'!$I$10),2)</f>
        <v>36.380000000000003</v>
      </c>
      <c r="G45" s="266">
        <f t="shared" ref="G45:G46" si="5">+F45*1.1</f>
        <v>40.018000000000008</v>
      </c>
    </row>
    <row r="46" spans="2:7" s="267" customFormat="1" x14ac:dyDescent="0.2">
      <c r="B46" s="402"/>
      <c r="C46" s="268" t="s">
        <v>331</v>
      </c>
      <c r="D46" s="263" t="s">
        <v>10</v>
      </c>
      <c r="E46" s="263" t="s">
        <v>11</v>
      </c>
      <c r="F46" s="265">
        <f>ROUND('2016-17 ANS Price List'!F46*(1+'ANS Price List Reordered'!$I$9)*(1-'ANS Price List Reordered'!$I$10),2)</f>
        <v>36.380000000000003</v>
      </c>
      <c r="G46" s="266">
        <f t="shared" si="5"/>
        <v>40.018000000000008</v>
      </c>
    </row>
    <row r="47" spans="2:7" s="267" customFormat="1" x14ac:dyDescent="0.2">
      <c r="B47" s="277"/>
      <c r="C47" s="269"/>
      <c r="D47" s="253"/>
      <c r="E47" s="253"/>
      <c r="F47" s="270"/>
      <c r="G47" s="271"/>
    </row>
    <row r="48" spans="2:7" s="267" customFormat="1" x14ac:dyDescent="0.2">
      <c r="B48" s="277"/>
      <c r="C48" s="269"/>
      <c r="D48" s="253"/>
      <c r="E48" s="253"/>
      <c r="F48" s="270"/>
      <c r="G48" s="271"/>
    </row>
    <row r="49" spans="2:7" s="261" customFormat="1" ht="30" x14ac:dyDescent="0.2">
      <c r="B49" s="260" t="s">
        <v>2</v>
      </c>
      <c r="C49" s="260" t="s">
        <v>0</v>
      </c>
      <c r="D49" s="260" t="s">
        <v>1</v>
      </c>
      <c r="E49" s="260" t="s">
        <v>2</v>
      </c>
      <c r="F49" s="260" t="s">
        <v>299</v>
      </c>
      <c r="G49" s="260" t="s">
        <v>300</v>
      </c>
    </row>
    <row r="50" spans="2:7" s="267" customFormat="1" x14ac:dyDescent="0.2">
      <c r="B50" s="403" t="s">
        <v>282</v>
      </c>
      <c r="C50" s="268" t="s">
        <v>332</v>
      </c>
      <c r="D50" s="263" t="s">
        <v>10</v>
      </c>
      <c r="E50" s="263" t="s">
        <v>11</v>
      </c>
      <c r="F50" s="265">
        <f>ROUND('2016-17 ANS Price List'!F50*(1+'ANS Price List Reordered'!$I$9)*(1-'ANS Price List Reordered'!$I$10),2)</f>
        <v>36.380000000000003</v>
      </c>
      <c r="G50" s="266">
        <f t="shared" ref="G50:G51" si="6">+F50*1.1</f>
        <v>40.018000000000008</v>
      </c>
    </row>
    <row r="51" spans="2:7" s="267" customFormat="1" x14ac:dyDescent="0.2">
      <c r="B51" s="404"/>
      <c r="C51" s="268" t="s">
        <v>333</v>
      </c>
      <c r="D51" s="263" t="s">
        <v>10</v>
      </c>
      <c r="E51" s="263" t="s">
        <v>11</v>
      </c>
      <c r="F51" s="265">
        <f>ROUND('2016-17 ANS Price List'!F51*(1+'ANS Price List Reordered'!$I$9)*(1-'ANS Price List Reordered'!$I$10),2)</f>
        <v>36.380000000000003</v>
      </c>
      <c r="G51" s="266">
        <f t="shared" si="6"/>
        <v>40.018000000000008</v>
      </c>
    </row>
    <row r="52" spans="2:7" x14ac:dyDescent="0.2">
      <c r="B52" s="259"/>
    </row>
    <row r="53" spans="2:7" x14ac:dyDescent="0.2">
      <c r="B53" s="259"/>
    </row>
    <row r="54" spans="2:7" s="261" customFormat="1" ht="30" x14ac:dyDescent="0.2">
      <c r="B54" s="260" t="s">
        <v>2</v>
      </c>
      <c r="C54" s="260" t="s">
        <v>0</v>
      </c>
      <c r="D54" s="260" t="s">
        <v>1</v>
      </c>
      <c r="E54" s="260" t="s">
        <v>2</v>
      </c>
      <c r="F54" s="260" t="s">
        <v>299</v>
      </c>
      <c r="G54" s="260" t="s">
        <v>300</v>
      </c>
    </row>
    <row r="55" spans="2:7" x14ac:dyDescent="0.2">
      <c r="B55" s="386" t="s">
        <v>8</v>
      </c>
      <c r="C55" s="278" t="s">
        <v>9</v>
      </c>
      <c r="D55" s="279" t="s">
        <v>10</v>
      </c>
      <c r="E55" s="279" t="s">
        <v>11</v>
      </c>
      <c r="F55" s="280">
        <f>ROUND('2016-17 ANS Price List'!F55*(1+'ANS Price List Reordered'!$I$9)*(1-'ANS Price List Reordered'!$I$10),2)</f>
        <v>387.51</v>
      </c>
      <c r="G55" s="281">
        <f t="shared" ref="G55:G66" si="7">+F55*1.1</f>
        <v>426.26100000000002</v>
      </c>
    </row>
    <row r="56" spans="2:7" x14ac:dyDescent="0.2">
      <c r="B56" s="387"/>
      <c r="C56" s="282" t="s">
        <v>12</v>
      </c>
      <c r="D56" s="279" t="s">
        <v>10</v>
      </c>
      <c r="E56" s="279" t="s">
        <v>11</v>
      </c>
      <c r="F56" s="280">
        <f>ROUND('2016-17 ANS Price List'!F56*(1+'ANS Price List Reordered'!$I$9)*(1-'ANS Price List Reordered'!$I$10),2)</f>
        <v>484.38</v>
      </c>
      <c r="G56" s="281">
        <f t="shared" si="7"/>
        <v>532.81799999999998</v>
      </c>
    </row>
    <row r="57" spans="2:7" x14ac:dyDescent="0.2">
      <c r="B57" s="387"/>
      <c r="C57" s="282" t="s">
        <v>13</v>
      </c>
      <c r="D57" s="279" t="s">
        <v>10</v>
      </c>
      <c r="E57" s="279" t="s">
        <v>11</v>
      </c>
      <c r="F57" s="280">
        <f>ROUND('2016-17 ANS Price List'!F57*(1+'ANS Price List Reordered'!$I$9)*(1-'ANS Price List Reordered'!$I$10),2)</f>
        <v>678.14</v>
      </c>
      <c r="G57" s="281">
        <f t="shared" si="7"/>
        <v>745.95400000000006</v>
      </c>
    </row>
    <row r="58" spans="2:7" x14ac:dyDescent="0.2">
      <c r="B58" s="387"/>
      <c r="C58" s="282" t="s">
        <v>14</v>
      </c>
      <c r="D58" s="279" t="s">
        <v>10</v>
      </c>
      <c r="E58" s="279" t="s">
        <v>11</v>
      </c>
      <c r="F58" s="280">
        <f>ROUND('2016-17 ANS Price List'!F58*(1+'ANS Price List Reordered'!$I$9)*(1-'ANS Price List Reordered'!$I$10),2)</f>
        <v>775.02</v>
      </c>
      <c r="G58" s="281">
        <f t="shared" si="7"/>
        <v>852.52200000000005</v>
      </c>
    </row>
    <row r="59" spans="2:7" x14ac:dyDescent="0.2">
      <c r="B59" s="387"/>
      <c r="C59" s="282" t="s">
        <v>15</v>
      </c>
      <c r="D59" s="279" t="s">
        <v>10</v>
      </c>
      <c r="E59" s="279" t="s">
        <v>11</v>
      </c>
      <c r="F59" s="280">
        <f>ROUND('2016-17 ANS Price List'!F59*(1+'ANS Price List Reordered'!$I$9)*(1-'ANS Price List Reordered'!$I$10),2)</f>
        <v>290.63</v>
      </c>
      <c r="G59" s="281">
        <f t="shared" si="7"/>
        <v>319.69300000000004</v>
      </c>
    </row>
    <row r="60" spans="2:7" x14ac:dyDescent="0.2">
      <c r="B60" s="387"/>
      <c r="C60" s="282" t="s">
        <v>16</v>
      </c>
      <c r="D60" s="279" t="s">
        <v>10</v>
      </c>
      <c r="E60" s="279" t="s">
        <v>11</v>
      </c>
      <c r="F60" s="280">
        <f>ROUND('2016-17 ANS Price List'!F60*(1+'ANS Price List Reordered'!$I$9)*(1-'ANS Price List Reordered'!$I$10),2)</f>
        <v>387.51</v>
      </c>
      <c r="G60" s="281">
        <f t="shared" si="7"/>
        <v>426.26100000000002</v>
      </c>
    </row>
    <row r="61" spans="2:7" x14ac:dyDescent="0.2">
      <c r="B61" s="387"/>
      <c r="C61" s="282" t="s">
        <v>17</v>
      </c>
      <c r="D61" s="279" t="s">
        <v>10</v>
      </c>
      <c r="E61" s="279" t="s">
        <v>11</v>
      </c>
      <c r="F61" s="280">
        <f>ROUND('2016-17 ANS Price List'!F61*(1+'ANS Price List Reordered'!$I$9)*(1-'ANS Price List Reordered'!$I$10),2)</f>
        <v>484.38</v>
      </c>
      <c r="G61" s="281">
        <f t="shared" si="7"/>
        <v>532.81799999999998</v>
      </c>
    </row>
    <row r="62" spans="2:7" x14ac:dyDescent="0.2">
      <c r="B62" s="387"/>
      <c r="C62" s="282" t="s">
        <v>18</v>
      </c>
      <c r="D62" s="279" t="s">
        <v>10</v>
      </c>
      <c r="E62" s="279" t="s">
        <v>11</v>
      </c>
      <c r="F62" s="280">
        <f>ROUND('2016-17 ANS Price List'!F62*(1+'ANS Price List Reordered'!$I$9)*(1-'ANS Price List Reordered'!$I$10),2)</f>
        <v>581.26</v>
      </c>
      <c r="G62" s="281">
        <f t="shared" si="7"/>
        <v>639.38600000000008</v>
      </c>
    </row>
    <row r="63" spans="2:7" x14ac:dyDescent="0.2">
      <c r="B63" s="387"/>
      <c r="C63" s="282" t="s">
        <v>19</v>
      </c>
      <c r="D63" s="279" t="s">
        <v>10</v>
      </c>
      <c r="E63" s="279" t="s">
        <v>11</v>
      </c>
      <c r="F63" s="280">
        <f>ROUND('2016-17 ANS Price List'!F63*(1+'ANS Price List Reordered'!$I$9)*(1-'ANS Price List Reordered'!$I$10),2)</f>
        <v>387.51</v>
      </c>
      <c r="G63" s="281">
        <f t="shared" si="7"/>
        <v>426.26100000000002</v>
      </c>
    </row>
    <row r="64" spans="2:7" x14ac:dyDescent="0.2">
      <c r="B64" s="387"/>
      <c r="C64" s="282" t="s">
        <v>20</v>
      </c>
      <c r="D64" s="279" t="s">
        <v>10</v>
      </c>
      <c r="E64" s="279" t="s">
        <v>11</v>
      </c>
      <c r="F64" s="280">
        <f>ROUND('2016-17 ANS Price List'!F64*(1+'ANS Price List Reordered'!$I$9)*(1-'ANS Price List Reordered'!$I$10),2)</f>
        <v>484.38</v>
      </c>
      <c r="G64" s="281">
        <f t="shared" si="7"/>
        <v>532.81799999999998</v>
      </c>
    </row>
    <row r="65" spans="2:7" x14ac:dyDescent="0.2">
      <c r="B65" s="387"/>
      <c r="C65" s="282" t="s">
        <v>21</v>
      </c>
      <c r="D65" s="279" t="s">
        <v>10</v>
      </c>
      <c r="E65" s="279" t="s">
        <v>11</v>
      </c>
      <c r="F65" s="280">
        <f>ROUND('2016-17 ANS Price List'!F65*(1+'ANS Price List Reordered'!$I$9)*(1-'ANS Price List Reordered'!$I$10),2)</f>
        <v>871.89</v>
      </c>
      <c r="G65" s="281">
        <f t="shared" si="7"/>
        <v>959.07900000000006</v>
      </c>
    </row>
    <row r="66" spans="2:7" x14ac:dyDescent="0.2">
      <c r="B66" s="387"/>
      <c r="C66" s="282" t="s">
        <v>22</v>
      </c>
      <c r="D66" s="279" t="s">
        <v>23</v>
      </c>
      <c r="E66" s="279" t="s">
        <v>24</v>
      </c>
      <c r="F66" s="280">
        <f>ROUND('2016-17 ANS Price List'!F66*(1+'ANS Price List Reordered'!$I$9)*(1-'ANS Price List Reordered'!$I$10),2)</f>
        <v>96.87</v>
      </c>
      <c r="G66" s="281">
        <f t="shared" si="7"/>
        <v>106.55700000000002</v>
      </c>
    </row>
    <row r="67" spans="2:7" s="267" customFormat="1" x14ac:dyDescent="0.2">
      <c r="B67" s="387"/>
      <c r="C67" s="283"/>
      <c r="D67" s="284"/>
      <c r="E67" s="284"/>
      <c r="F67" s="285"/>
      <c r="G67" s="286"/>
    </row>
    <row r="68" spans="2:7" s="267" customFormat="1" x14ac:dyDescent="0.2">
      <c r="B68" s="387"/>
      <c r="C68" s="282" t="s">
        <v>25</v>
      </c>
      <c r="D68" s="279" t="s">
        <v>23</v>
      </c>
      <c r="E68" s="279" t="s">
        <v>24</v>
      </c>
      <c r="F68" s="280">
        <f>ROUND('2016-17 ANS Price List'!F68*(1+'ANS Price List Reordered'!$I$9)*(1-'ANS Price List Reordered'!$I$10),2)</f>
        <v>96.87</v>
      </c>
      <c r="G68" s="281">
        <f t="shared" ref="G68:G73" si="8">+F68*1.1</f>
        <v>106.55700000000002</v>
      </c>
    </row>
    <row r="69" spans="2:7" s="267" customFormat="1" x14ac:dyDescent="0.2">
      <c r="B69" s="387"/>
      <c r="C69" s="282" t="s">
        <v>26</v>
      </c>
      <c r="D69" s="279" t="s">
        <v>23</v>
      </c>
      <c r="E69" s="279" t="s">
        <v>24</v>
      </c>
      <c r="F69" s="280">
        <f>ROUND('2016-17 ANS Price List'!F69*(1+'ANS Price List Reordered'!$I$9)*(1-'ANS Price List Reordered'!$I$10),2)</f>
        <v>96.87</v>
      </c>
      <c r="G69" s="281">
        <f t="shared" si="8"/>
        <v>106.55700000000002</v>
      </c>
    </row>
    <row r="70" spans="2:7" s="267" customFormat="1" x14ac:dyDescent="0.2">
      <c r="B70" s="387"/>
      <c r="C70" s="282" t="s">
        <v>27</v>
      </c>
      <c r="D70" s="279" t="s">
        <v>23</v>
      </c>
      <c r="E70" s="279" t="s">
        <v>24</v>
      </c>
      <c r="F70" s="280">
        <f>ROUND('2016-17 ANS Price List'!F70*(1+'ANS Price List Reordered'!$I$9)*(1-'ANS Price List Reordered'!$I$10),2)</f>
        <v>96.87</v>
      </c>
      <c r="G70" s="281">
        <f t="shared" si="8"/>
        <v>106.55700000000002</v>
      </c>
    </row>
    <row r="71" spans="2:7" s="267" customFormat="1" x14ac:dyDescent="0.2">
      <c r="B71" s="387"/>
      <c r="C71" s="282" t="s">
        <v>28</v>
      </c>
      <c r="D71" s="279" t="s">
        <v>10</v>
      </c>
      <c r="E71" s="279" t="s">
        <v>11</v>
      </c>
      <c r="F71" s="280">
        <f>ROUND('2016-17 ANS Price List'!F71*(1+'ANS Price List Reordered'!$I$9)*(1-'ANS Price List Reordered'!$I$10),2)</f>
        <v>387.51</v>
      </c>
      <c r="G71" s="281">
        <f t="shared" si="8"/>
        <v>426.26100000000002</v>
      </c>
    </row>
    <row r="72" spans="2:7" s="267" customFormat="1" x14ac:dyDescent="0.2">
      <c r="B72" s="387"/>
      <c r="C72" s="282" t="s">
        <v>29</v>
      </c>
      <c r="D72" s="279" t="s">
        <v>10</v>
      </c>
      <c r="E72" s="279" t="s">
        <v>11</v>
      </c>
      <c r="F72" s="280">
        <f>ROUND('2016-17 ANS Price List'!F72*(1+'ANS Price List Reordered'!$I$9)*(1-'ANS Price List Reordered'!$I$10),2)</f>
        <v>581.26</v>
      </c>
      <c r="G72" s="281">
        <f t="shared" si="8"/>
        <v>639.38600000000008</v>
      </c>
    </row>
    <row r="73" spans="2:7" s="267" customFormat="1" x14ac:dyDescent="0.2">
      <c r="B73" s="387"/>
      <c r="C73" s="282" t="s">
        <v>30</v>
      </c>
      <c r="D73" s="279" t="s">
        <v>10</v>
      </c>
      <c r="E73" s="279" t="s">
        <v>11</v>
      </c>
      <c r="F73" s="280">
        <f>ROUND('2016-17 ANS Price List'!F73*(1+'ANS Price List Reordered'!$I$9)*(1-'ANS Price List Reordered'!$I$10),2)</f>
        <v>775.02</v>
      </c>
      <c r="G73" s="281">
        <f t="shared" si="8"/>
        <v>852.52200000000005</v>
      </c>
    </row>
    <row r="74" spans="2:7" s="267" customFormat="1" x14ac:dyDescent="0.2">
      <c r="B74" s="387"/>
      <c r="C74" s="283"/>
      <c r="D74" s="284"/>
      <c r="E74" s="284"/>
      <c r="F74" s="285"/>
      <c r="G74" s="286"/>
    </row>
    <row r="75" spans="2:7" s="267" customFormat="1" x14ac:dyDescent="0.2">
      <c r="B75" s="387"/>
      <c r="C75" s="282" t="s">
        <v>31</v>
      </c>
      <c r="D75" s="279" t="s">
        <v>23</v>
      </c>
      <c r="E75" s="279" t="s">
        <v>24</v>
      </c>
      <c r="F75" s="280">
        <f>ROUND('2016-17 ANS Price List'!F75*(1+'ANS Price List Reordered'!$I$9)*(1-'ANS Price List Reordered'!$I$10),2)</f>
        <v>96.87</v>
      </c>
      <c r="G75" s="281">
        <f>+F75*1.1</f>
        <v>106.55700000000002</v>
      </c>
    </row>
    <row r="76" spans="2:7" s="267" customFormat="1" x14ac:dyDescent="0.2">
      <c r="B76" s="387"/>
      <c r="C76" s="282" t="s">
        <v>32</v>
      </c>
      <c r="D76" s="279" t="s">
        <v>23</v>
      </c>
      <c r="E76" s="279" t="s">
        <v>24</v>
      </c>
      <c r="F76" s="280">
        <f>ROUND('2016-17 ANS Price List'!F76*(1+'ANS Price List Reordered'!$I$9)*(1-'ANS Price List Reordered'!$I$10),2)</f>
        <v>96.87</v>
      </c>
      <c r="G76" s="281">
        <f>+F76*1.1</f>
        <v>106.55700000000002</v>
      </c>
    </row>
    <row r="77" spans="2:7" s="267" customFormat="1" x14ac:dyDescent="0.2">
      <c r="B77" s="388"/>
      <c r="C77" s="283"/>
      <c r="D77" s="284"/>
      <c r="E77" s="284"/>
      <c r="F77" s="285"/>
      <c r="G77" s="286"/>
    </row>
    <row r="78" spans="2:7" s="267" customFormat="1" x14ac:dyDescent="0.2">
      <c r="B78" s="274"/>
      <c r="C78" s="253"/>
      <c r="F78" s="255"/>
      <c r="G78" s="256"/>
    </row>
    <row r="79" spans="2:7" s="267" customFormat="1" x14ac:dyDescent="0.2">
      <c r="B79" s="274"/>
      <c r="C79" s="253"/>
      <c r="F79" s="255"/>
      <c r="G79" s="256"/>
    </row>
    <row r="80" spans="2:7" s="261" customFormat="1" ht="30" x14ac:dyDescent="0.2">
      <c r="B80" s="260" t="s">
        <v>2</v>
      </c>
      <c r="C80" s="260" t="s">
        <v>0</v>
      </c>
      <c r="D80" s="260" t="s">
        <v>1</v>
      </c>
      <c r="E80" s="260" t="s">
        <v>2</v>
      </c>
      <c r="F80" s="260" t="s">
        <v>299</v>
      </c>
      <c r="G80" s="260" t="s">
        <v>300</v>
      </c>
    </row>
    <row r="81" spans="2:7" s="267" customFormat="1" x14ac:dyDescent="0.2">
      <c r="B81" s="383" t="s">
        <v>33</v>
      </c>
      <c r="C81" s="278" t="s">
        <v>9</v>
      </c>
      <c r="D81" s="287" t="s">
        <v>10</v>
      </c>
      <c r="E81" s="288" t="s">
        <v>11</v>
      </c>
      <c r="F81" s="280">
        <f>ROUND('2016-17 ANS Price List'!F81*(1+'ANS Price List Reordered'!$I$9)*(1-'ANS Price List Reordered'!$I$10),2)</f>
        <v>466.04</v>
      </c>
      <c r="G81" s="281">
        <f t="shared" ref="G81:G86" si="9">+F81*1.1</f>
        <v>512.64400000000012</v>
      </c>
    </row>
    <row r="82" spans="2:7" s="267" customFormat="1" x14ac:dyDescent="0.2">
      <c r="B82" s="384"/>
      <c r="C82" s="282" t="s">
        <v>12</v>
      </c>
      <c r="D82" s="279" t="s">
        <v>10</v>
      </c>
      <c r="E82" s="289" t="s">
        <v>11</v>
      </c>
      <c r="F82" s="280">
        <f>ROUND('2016-17 ANS Price List'!F82*(1+'ANS Price List Reordered'!$I$9)*(1-'ANS Price List Reordered'!$I$10),2)</f>
        <v>621.38</v>
      </c>
      <c r="G82" s="281">
        <f t="shared" si="9"/>
        <v>683.51800000000003</v>
      </c>
    </row>
    <row r="83" spans="2:7" s="267" customFormat="1" x14ac:dyDescent="0.2">
      <c r="B83" s="384"/>
      <c r="C83" s="282" t="s">
        <v>34</v>
      </c>
      <c r="D83" s="279" t="s">
        <v>10</v>
      </c>
      <c r="E83" s="289" t="s">
        <v>11</v>
      </c>
      <c r="F83" s="280">
        <f>ROUND('2016-17 ANS Price List'!F83*(1+'ANS Price List Reordered'!$I$9)*(1-'ANS Price List Reordered'!$I$10),2)</f>
        <v>1087.4000000000001</v>
      </c>
      <c r="G83" s="281">
        <f t="shared" si="9"/>
        <v>1196.1400000000001</v>
      </c>
    </row>
    <row r="84" spans="2:7" s="267" customFormat="1" x14ac:dyDescent="0.2">
      <c r="B84" s="384"/>
      <c r="C84" s="282" t="s">
        <v>14</v>
      </c>
      <c r="D84" s="279" t="s">
        <v>10</v>
      </c>
      <c r="E84" s="289" t="s">
        <v>11</v>
      </c>
      <c r="F84" s="280">
        <f>ROUND('2016-17 ANS Price List'!F84*(1+'ANS Price List Reordered'!$I$9)*(1-'ANS Price List Reordered'!$I$10),2)</f>
        <v>1398.09</v>
      </c>
      <c r="G84" s="281">
        <f t="shared" si="9"/>
        <v>1537.8990000000001</v>
      </c>
    </row>
    <row r="85" spans="2:7" s="267" customFormat="1" x14ac:dyDescent="0.2">
      <c r="B85" s="384"/>
      <c r="C85" s="282" t="s">
        <v>35</v>
      </c>
      <c r="D85" s="279" t="s">
        <v>23</v>
      </c>
      <c r="E85" s="289" t="s">
        <v>24</v>
      </c>
      <c r="F85" s="280">
        <f>ROUND('2016-17 ANS Price List'!F85*(1+'ANS Price List Reordered'!$I$9)*(1-'ANS Price List Reordered'!$I$10),2)</f>
        <v>155.35</v>
      </c>
      <c r="G85" s="281">
        <f t="shared" si="9"/>
        <v>170.88500000000002</v>
      </c>
    </row>
    <row r="86" spans="2:7" s="267" customFormat="1" x14ac:dyDescent="0.2">
      <c r="B86" s="384"/>
      <c r="C86" s="282" t="s">
        <v>22</v>
      </c>
      <c r="D86" s="279" t="s">
        <v>23</v>
      </c>
      <c r="E86" s="289" t="s">
        <v>24</v>
      </c>
      <c r="F86" s="280">
        <f>ROUND('2016-17 ANS Price List'!F86*(1+'ANS Price List Reordered'!$I$9)*(1-'ANS Price List Reordered'!$I$10),2)</f>
        <v>155.35</v>
      </c>
      <c r="G86" s="281">
        <f t="shared" si="9"/>
        <v>170.88500000000002</v>
      </c>
    </row>
    <row r="87" spans="2:7" s="267" customFormat="1" x14ac:dyDescent="0.2">
      <c r="B87" s="384"/>
      <c r="C87" s="283"/>
      <c r="D87" s="290"/>
      <c r="E87" s="291"/>
      <c r="F87" s="285"/>
      <c r="G87" s="286"/>
    </row>
    <row r="88" spans="2:7" s="267" customFormat="1" x14ac:dyDescent="0.2">
      <c r="B88" s="384"/>
      <c r="C88" s="278" t="s">
        <v>36</v>
      </c>
      <c r="D88" s="279" t="s">
        <v>23</v>
      </c>
      <c r="E88" s="279" t="s">
        <v>24</v>
      </c>
      <c r="F88" s="280">
        <f>ROUND('2016-17 ANS Price List'!F88*(1+'ANS Price List Reordered'!$I$9)*(1-'ANS Price List Reordered'!$I$10),2)</f>
        <v>155.35</v>
      </c>
      <c r="G88" s="281">
        <f t="shared" ref="G88:G106" si="10">+F88*1.1</f>
        <v>170.88500000000002</v>
      </c>
    </row>
    <row r="89" spans="2:7" s="267" customFormat="1" x14ac:dyDescent="0.2">
      <c r="B89" s="384"/>
      <c r="C89" s="282" t="s">
        <v>37</v>
      </c>
      <c r="D89" s="279" t="s">
        <v>23</v>
      </c>
      <c r="E89" s="279" t="s">
        <v>24</v>
      </c>
      <c r="F89" s="280">
        <f>ROUND('2016-17 ANS Price List'!F89*(1+'ANS Price List Reordered'!$I$9)*(1-'ANS Price List Reordered'!$I$10),2)</f>
        <v>155.35</v>
      </c>
      <c r="G89" s="281">
        <f t="shared" si="10"/>
        <v>170.88500000000002</v>
      </c>
    </row>
    <row r="90" spans="2:7" s="267" customFormat="1" x14ac:dyDescent="0.2">
      <c r="B90" s="384"/>
      <c r="C90" s="282" t="s">
        <v>38</v>
      </c>
      <c r="D90" s="279" t="s">
        <v>23</v>
      </c>
      <c r="E90" s="279" t="s">
        <v>24</v>
      </c>
      <c r="F90" s="280">
        <f>ROUND('2016-17 ANS Price List'!F90*(1+'ANS Price List Reordered'!$I$9)*(1-'ANS Price List Reordered'!$I$10),2)</f>
        <v>155.35</v>
      </c>
      <c r="G90" s="281">
        <f t="shared" si="10"/>
        <v>170.88500000000002</v>
      </c>
    </row>
    <row r="91" spans="2:7" s="267" customFormat="1" x14ac:dyDescent="0.2">
      <c r="B91" s="384"/>
      <c r="C91" s="282" t="s">
        <v>39</v>
      </c>
      <c r="D91" s="279" t="s">
        <v>23</v>
      </c>
      <c r="E91" s="279" t="s">
        <v>24</v>
      </c>
      <c r="F91" s="280">
        <f>ROUND('2016-17 ANS Price List'!F91*(1+'ANS Price List Reordered'!$I$9)*(1-'ANS Price List Reordered'!$I$10),2)</f>
        <v>155.35</v>
      </c>
      <c r="G91" s="281">
        <f t="shared" si="10"/>
        <v>170.88500000000002</v>
      </c>
    </row>
    <row r="92" spans="2:7" s="267" customFormat="1" x14ac:dyDescent="0.2">
      <c r="B92" s="384"/>
      <c r="C92" s="282" t="s">
        <v>40</v>
      </c>
      <c r="D92" s="279" t="s">
        <v>23</v>
      </c>
      <c r="E92" s="279" t="s">
        <v>24</v>
      </c>
      <c r="F92" s="280">
        <f>ROUND('2016-17 ANS Price List'!F92*(1+'ANS Price List Reordered'!$I$9)*(1-'ANS Price List Reordered'!$I$10),2)</f>
        <v>155.35</v>
      </c>
      <c r="G92" s="281">
        <f t="shared" si="10"/>
        <v>170.88500000000002</v>
      </c>
    </row>
    <row r="93" spans="2:7" s="267" customFormat="1" x14ac:dyDescent="0.2">
      <c r="B93" s="384"/>
      <c r="C93" s="282" t="s">
        <v>41</v>
      </c>
      <c r="D93" s="279" t="s">
        <v>23</v>
      </c>
      <c r="E93" s="279" t="s">
        <v>24</v>
      </c>
      <c r="F93" s="280">
        <f>ROUND('2016-17 ANS Price List'!F93*(1+'ANS Price List Reordered'!$I$9)*(1-'ANS Price List Reordered'!$I$10),2)</f>
        <v>155.35</v>
      </c>
      <c r="G93" s="281">
        <f t="shared" si="10"/>
        <v>170.88500000000002</v>
      </c>
    </row>
    <row r="94" spans="2:7" s="267" customFormat="1" x14ac:dyDescent="0.2">
      <c r="B94" s="384"/>
      <c r="C94" s="282" t="s">
        <v>42</v>
      </c>
      <c r="D94" s="279" t="s">
        <v>23</v>
      </c>
      <c r="E94" s="279" t="s">
        <v>24</v>
      </c>
      <c r="F94" s="280">
        <f>ROUND('2016-17 ANS Price List'!F94*(1+'ANS Price List Reordered'!$I$9)*(1-'ANS Price List Reordered'!$I$10),2)</f>
        <v>155.35</v>
      </c>
      <c r="G94" s="281">
        <f t="shared" si="10"/>
        <v>170.88500000000002</v>
      </c>
    </row>
    <row r="95" spans="2:7" s="267" customFormat="1" x14ac:dyDescent="0.2">
      <c r="B95" s="384"/>
      <c r="C95" s="282" t="s">
        <v>43</v>
      </c>
      <c r="D95" s="279" t="s">
        <v>23</v>
      </c>
      <c r="E95" s="279" t="s">
        <v>24</v>
      </c>
      <c r="F95" s="280">
        <f>ROUND('2016-17 ANS Price List'!F95*(1+'ANS Price List Reordered'!$I$9)*(1-'ANS Price List Reordered'!$I$10),2)</f>
        <v>155.35</v>
      </c>
      <c r="G95" s="281">
        <f t="shared" si="10"/>
        <v>170.88500000000002</v>
      </c>
    </row>
    <row r="96" spans="2:7" s="267" customFormat="1" x14ac:dyDescent="0.2">
      <c r="B96" s="384"/>
      <c r="C96" s="282" t="s">
        <v>44</v>
      </c>
      <c r="D96" s="279" t="s">
        <v>23</v>
      </c>
      <c r="E96" s="279" t="s">
        <v>24</v>
      </c>
      <c r="F96" s="280">
        <f>ROUND('2016-17 ANS Price List'!F96*(1+'ANS Price List Reordered'!$I$9)*(1-'ANS Price List Reordered'!$I$10),2)</f>
        <v>155.35</v>
      </c>
      <c r="G96" s="281">
        <f t="shared" si="10"/>
        <v>170.88500000000002</v>
      </c>
    </row>
    <row r="97" spans="2:7" s="267" customFormat="1" x14ac:dyDescent="0.2">
      <c r="B97" s="384"/>
      <c r="C97" s="282" t="s">
        <v>45</v>
      </c>
      <c r="D97" s="279" t="s">
        <v>23</v>
      </c>
      <c r="E97" s="279" t="s">
        <v>24</v>
      </c>
      <c r="F97" s="280">
        <f>ROUND('2016-17 ANS Price List'!F97*(1+'ANS Price List Reordered'!$I$9)*(1-'ANS Price List Reordered'!$I$10),2)</f>
        <v>155.35</v>
      </c>
      <c r="G97" s="281">
        <f t="shared" si="10"/>
        <v>170.88500000000002</v>
      </c>
    </row>
    <row r="98" spans="2:7" s="267" customFormat="1" x14ac:dyDescent="0.2">
      <c r="B98" s="384"/>
      <c r="C98" s="282" t="s">
        <v>46</v>
      </c>
      <c r="D98" s="279" t="s">
        <v>23</v>
      </c>
      <c r="E98" s="279" t="s">
        <v>24</v>
      </c>
      <c r="F98" s="280">
        <f>ROUND('2016-17 ANS Price List'!F98*(1+'ANS Price List Reordered'!$I$9)*(1-'ANS Price List Reordered'!$I$10),2)</f>
        <v>155.35</v>
      </c>
      <c r="G98" s="281">
        <f t="shared" si="10"/>
        <v>170.88500000000002</v>
      </c>
    </row>
    <row r="99" spans="2:7" s="267" customFormat="1" x14ac:dyDescent="0.2">
      <c r="B99" s="384"/>
      <c r="C99" s="282" t="s">
        <v>47</v>
      </c>
      <c r="D99" s="279" t="s">
        <v>23</v>
      </c>
      <c r="E99" s="279" t="s">
        <v>24</v>
      </c>
      <c r="F99" s="280">
        <f>ROUND('2016-17 ANS Price List'!F99*(1+'ANS Price List Reordered'!$I$9)*(1-'ANS Price List Reordered'!$I$10),2)</f>
        <v>155.35</v>
      </c>
      <c r="G99" s="281">
        <f t="shared" si="10"/>
        <v>170.88500000000002</v>
      </c>
    </row>
    <row r="100" spans="2:7" s="267" customFormat="1" x14ac:dyDescent="0.2">
      <c r="B100" s="384"/>
      <c r="C100" s="282" t="s">
        <v>48</v>
      </c>
      <c r="D100" s="279" t="s">
        <v>23</v>
      </c>
      <c r="E100" s="279" t="s">
        <v>24</v>
      </c>
      <c r="F100" s="280">
        <f>ROUND('2016-17 ANS Price List'!F100*(1+'ANS Price List Reordered'!$I$9)*(1-'ANS Price List Reordered'!$I$10),2)</f>
        <v>155.35</v>
      </c>
      <c r="G100" s="281">
        <f t="shared" si="10"/>
        <v>170.88500000000002</v>
      </c>
    </row>
    <row r="101" spans="2:7" s="267" customFormat="1" x14ac:dyDescent="0.2">
      <c r="B101" s="384"/>
      <c r="C101" s="282" t="s">
        <v>49</v>
      </c>
      <c r="D101" s="279" t="s">
        <v>23</v>
      </c>
      <c r="E101" s="279" t="s">
        <v>24</v>
      </c>
      <c r="F101" s="280">
        <f>ROUND('2016-17 ANS Price List'!F101*(1+'ANS Price List Reordered'!$I$9)*(1-'ANS Price List Reordered'!$I$10),2)</f>
        <v>155.35</v>
      </c>
      <c r="G101" s="281">
        <f t="shared" si="10"/>
        <v>170.88500000000002</v>
      </c>
    </row>
    <row r="102" spans="2:7" s="267" customFormat="1" x14ac:dyDescent="0.2">
      <c r="B102" s="384"/>
      <c r="C102" s="282" t="s">
        <v>50</v>
      </c>
      <c r="D102" s="279" t="s">
        <v>23</v>
      </c>
      <c r="E102" s="279" t="s">
        <v>24</v>
      </c>
      <c r="F102" s="280">
        <f>ROUND('2016-17 ANS Price List'!F102*(1+'ANS Price List Reordered'!$I$9)*(1-'ANS Price List Reordered'!$I$10),2)</f>
        <v>155.35</v>
      </c>
      <c r="G102" s="281">
        <f t="shared" si="10"/>
        <v>170.88500000000002</v>
      </c>
    </row>
    <row r="103" spans="2:7" s="267" customFormat="1" x14ac:dyDescent="0.2">
      <c r="B103" s="384"/>
      <c r="C103" s="282" t="s">
        <v>51</v>
      </c>
      <c r="D103" s="279" t="s">
        <v>23</v>
      </c>
      <c r="E103" s="279" t="s">
        <v>24</v>
      </c>
      <c r="F103" s="280">
        <f>ROUND('2016-17 ANS Price List'!F103*(1+'ANS Price List Reordered'!$I$9)*(1-'ANS Price List Reordered'!$I$10),2)</f>
        <v>155.35</v>
      </c>
      <c r="G103" s="281">
        <f t="shared" si="10"/>
        <v>170.88500000000002</v>
      </c>
    </row>
    <row r="104" spans="2:7" s="267" customFormat="1" x14ac:dyDescent="0.2">
      <c r="B104" s="384"/>
      <c r="C104" s="282" t="s">
        <v>52</v>
      </c>
      <c r="D104" s="279" t="s">
        <v>23</v>
      </c>
      <c r="E104" s="279" t="s">
        <v>24</v>
      </c>
      <c r="F104" s="280">
        <f>ROUND('2016-17 ANS Price List'!F104*(1+'ANS Price List Reordered'!$I$9)*(1-'ANS Price List Reordered'!$I$10),2)</f>
        <v>155.35</v>
      </c>
      <c r="G104" s="281">
        <f t="shared" si="10"/>
        <v>170.88500000000002</v>
      </c>
    </row>
    <row r="105" spans="2:7" s="267" customFormat="1" x14ac:dyDescent="0.2">
      <c r="B105" s="384"/>
      <c r="C105" s="282" t="s">
        <v>53</v>
      </c>
      <c r="D105" s="279" t="s">
        <v>23</v>
      </c>
      <c r="E105" s="279" t="s">
        <v>24</v>
      </c>
      <c r="F105" s="280">
        <f>ROUND('2016-17 ANS Price List'!F105*(1+'ANS Price List Reordered'!$I$9)*(1-'ANS Price List Reordered'!$I$10),2)</f>
        <v>155.35</v>
      </c>
      <c r="G105" s="281">
        <f t="shared" si="10"/>
        <v>170.88500000000002</v>
      </c>
    </row>
    <row r="106" spans="2:7" s="267" customFormat="1" x14ac:dyDescent="0.2">
      <c r="B106" s="384"/>
      <c r="C106" s="282" t="s">
        <v>54</v>
      </c>
      <c r="D106" s="279" t="s">
        <v>23</v>
      </c>
      <c r="E106" s="279" t="s">
        <v>24</v>
      </c>
      <c r="F106" s="280">
        <f>ROUND('2016-17 ANS Price List'!F106*(1+'ANS Price List Reordered'!$I$9)*(1-'ANS Price List Reordered'!$I$10),2)</f>
        <v>155.35</v>
      </c>
      <c r="G106" s="281">
        <f t="shared" si="10"/>
        <v>170.88500000000002</v>
      </c>
    </row>
    <row r="107" spans="2:7" s="267" customFormat="1" x14ac:dyDescent="0.2">
      <c r="B107" s="384"/>
      <c r="C107" s="283"/>
      <c r="D107" s="290"/>
      <c r="E107" s="290"/>
      <c r="F107" s="285"/>
      <c r="G107" s="286"/>
    </row>
    <row r="108" spans="2:7" s="267" customFormat="1" x14ac:dyDescent="0.2">
      <c r="B108" s="384"/>
      <c r="C108" s="282" t="s">
        <v>55</v>
      </c>
      <c r="D108" s="279" t="s">
        <v>23</v>
      </c>
      <c r="E108" s="279" t="s">
        <v>24</v>
      </c>
      <c r="F108" s="280">
        <f>ROUND('2016-17 ANS Price List'!F108*(1+'ANS Price List Reordered'!$I$9)*(1-'ANS Price List Reordered'!$I$10),2)</f>
        <v>155.35</v>
      </c>
      <c r="G108" s="281">
        <f t="shared" ref="G108:G111" si="11">+F108*1.1</f>
        <v>170.88500000000002</v>
      </c>
    </row>
    <row r="109" spans="2:7" s="267" customFormat="1" x14ac:dyDescent="0.2">
      <c r="B109" s="384"/>
      <c r="C109" s="282" t="s">
        <v>56</v>
      </c>
      <c r="D109" s="279" t="s">
        <v>23</v>
      </c>
      <c r="E109" s="279" t="s">
        <v>24</v>
      </c>
      <c r="F109" s="280">
        <f>ROUND('2016-17 ANS Price List'!F109*(1+'ANS Price List Reordered'!$I$9)*(1-'ANS Price List Reordered'!$I$10),2)</f>
        <v>155.35</v>
      </c>
      <c r="G109" s="281">
        <f t="shared" si="11"/>
        <v>170.88500000000002</v>
      </c>
    </row>
    <row r="110" spans="2:7" s="267" customFormat="1" x14ac:dyDescent="0.2">
      <c r="B110" s="384"/>
      <c r="C110" s="282" t="s">
        <v>57</v>
      </c>
      <c r="D110" s="279" t="s">
        <v>23</v>
      </c>
      <c r="E110" s="279" t="s">
        <v>24</v>
      </c>
      <c r="F110" s="280">
        <f>ROUND('2016-17 ANS Price List'!F110*(1+'ANS Price List Reordered'!$I$9)*(1-'ANS Price List Reordered'!$I$10),2)</f>
        <v>155.35</v>
      </c>
      <c r="G110" s="281">
        <f t="shared" si="11"/>
        <v>170.88500000000002</v>
      </c>
    </row>
    <row r="111" spans="2:7" s="267" customFormat="1" x14ac:dyDescent="0.2">
      <c r="B111" s="384"/>
      <c r="C111" s="282" t="s">
        <v>58</v>
      </c>
      <c r="D111" s="279" t="s">
        <v>23</v>
      </c>
      <c r="E111" s="279" t="s">
        <v>24</v>
      </c>
      <c r="F111" s="280">
        <f>ROUND('2016-17 ANS Price List'!F111*(1+'ANS Price List Reordered'!$I$9)*(1-'ANS Price List Reordered'!$I$10),2)</f>
        <v>155.35</v>
      </c>
      <c r="G111" s="281">
        <f t="shared" si="11"/>
        <v>170.88500000000002</v>
      </c>
    </row>
    <row r="112" spans="2:7" s="267" customFormat="1" x14ac:dyDescent="0.2">
      <c r="B112" s="385"/>
      <c r="C112" s="283"/>
      <c r="D112" s="290"/>
      <c r="E112" s="290"/>
      <c r="F112" s="285"/>
      <c r="G112" s="286"/>
    </row>
    <row r="113" spans="2:7" s="267" customFormat="1" x14ac:dyDescent="0.2">
      <c r="B113" s="27"/>
      <c r="C113" s="253"/>
      <c r="F113" s="255"/>
      <c r="G113" s="256"/>
    </row>
    <row r="114" spans="2:7" s="267" customFormat="1" x14ac:dyDescent="0.2">
      <c r="B114" s="274"/>
      <c r="C114" s="253"/>
      <c r="F114" s="255"/>
      <c r="G114" s="256"/>
    </row>
    <row r="115" spans="2:7" s="261" customFormat="1" ht="30" x14ac:dyDescent="0.2">
      <c r="B115" s="260" t="s">
        <v>2</v>
      </c>
      <c r="C115" s="260" t="s">
        <v>0</v>
      </c>
      <c r="D115" s="260" t="s">
        <v>1</v>
      </c>
      <c r="E115" s="260" t="s">
        <v>2</v>
      </c>
      <c r="F115" s="260" t="s">
        <v>299</v>
      </c>
      <c r="G115" s="260" t="s">
        <v>300</v>
      </c>
    </row>
    <row r="116" spans="2:7" s="267" customFormat="1" x14ac:dyDescent="0.2">
      <c r="B116" s="383" t="s">
        <v>59</v>
      </c>
      <c r="C116" s="278" t="s">
        <v>9</v>
      </c>
      <c r="D116" s="287" t="s">
        <v>10</v>
      </c>
      <c r="E116" s="288" t="s">
        <v>11</v>
      </c>
      <c r="F116" s="280">
        <f>ROUND('2016-17 ANS Price List'!F116*(1+'ANS Price List Reordered'!$I$9)*(1-'ANS Price List Reordered'!$I$10),2)</f>
        <v>310.69</v>
      </c>
      <c r="G116" s="281">
        <f t="shared" ref="G116:G132" si="12">+F116*1.1</f>
        <v>341.75900000000001</v>
      </c>
    </row>
    <row r="117" spans="2:7" s="267" customFormat="1" x14ac:dyDescent="0.2">
      <c r="B117" s="384"/>
      <c r="C117" s="282" t="s">
        <v>12</v>
      </c>
      <c r="D117" s="279" t="s">
        <v>10</v>
      </c>
      <c r="E117" s="289" t="s">
        <v>11</v>
      </c>
      <c r="F117" s="280">
        <f>ROUND('2016-17 ANS Price List'!F117*(1+'ANS Price List Reordered'!$I$9)*(1-'ANS Price List Reordered'!$I$10),2)</f>
        <v>466.04</v>
      </c>
      <c r="G117" s="281">
        <f t="shared" si="12"/>
        <v>512.64400000000012</v>
      </c>
    </row>
    <row r="118" spans="2:7" s="267" customFormat="1" x14ac:dyDescent="0.2">
      <c r="B118" s="384"/>
      <c r="C118" s="282" t="s">
        <v>34</v>
      </c>
      <c r="D118" s="279" t="s">
        <v>10</v>
      </c>
      <c r="E118" s="289" t="s">
        <v>11</v>
      </c>
      <c r="F118" s="280">
        <f>ROUND('2016-17 ANS Price List'!F118*(1+'ANS Price List Reordered'!$I$9)*(1-'ANS Price List Reordered'!$I$10),2)</f>
        <v>776.71</v>
      </c>
      <c r="G118" s="281">
        <f t="shared" si="12"/>
        <v>854.38100000000009</v>
      </c>
    </row>
    <row r="119" spans="2:7" s="267" customFormat="1" x14ac:dyDescent="0.2">
      <c r="B119" s="384"/>
      <c r="C119" s="282" t="s">
        <v>14</v>
      </c>
      <c r="D119" s="279" t="s">
        <v>10</v>
      </c>
      <c r="E119" s="289" t="s">
        <v>11</v>
      </c>
      <c r="F119" s="280">
        <f>ROUND('2016-17 ANS Price List'!F119*(1+'ANS Price List Reordered'!$I$9)*(1-'ANS Price List Reordered'!$I$10),2)</f>
        <v>932.05</v>
      </c>
      <c r="G119" s="281">
        <f t="shared" si="12"/>
        <v>1025.2550000000001</v>
      </c>
    </row>
    <row r="120" spans="2:7" s="267" customFormat="1" x14ac:dyDescent="0.2">
      <c r="B120" s="384"/>
      <c r="C120" s="282" t="s">
        <v>15</v>
      </c>
      <c r="D120" s="279" t="s">
        <v>10</v>
      </c>
      <c r="E120" s="289" t="s">
        <v>11</v>
      </c>
      <c r="F120" s="280">
        <f>ROUND('2016-17 ANS Price List'!F120*(1+'ANS Price List Reordered'!$I$9)*(1-'ANS Price List Reordered'!$I$10),2)</f>
        <v>155.35</v>
      </c>
      <c r="G120" s="281">
        <f t="shared" si="12"/>
        <v>170.88500000000002</v>
      </c>
    </row>
    <row r="121" spans="2:7" s="267" customFormat="1" x14ac:dyDescent="0.2">
      <c r="B121" s="384"/>
      <c r="C121" s="282" t="s">
        <v>16</v>
      </c>
      <c r="D121" s="279" t="s">
        <v>10</v>
      </c>
      <c r="E121" s="289" t="s">
        <v>11</v>
      </c>
      <c r="F121" s="280">
        <f>ROUND('2016-17 ANS Price List'!F121*(1+'ANS Price List Reordered'!$I$9)*(1-'ANS Price List Reordered'!$I$10),2)</f>
        <v>466.04</v>
      </c>
      <c r="G121" s="281">
        <f t="shared" si="12"/>
        <v>512.64400000000012</v>
      </c>
    </row>
    <row r="122" spans="2:7" s="267" customFormat="1" x14ac:dyDescent="0.2">
      <c r="B122" s="384"/>
      <c r="C122" s="282" t="s">
        <v>17</v>
      </c>
      <c r="D122" s="279" t="s">
        <v>10</v>
      </c>
      <c r="E122" s="289" t="s">
        <v>11</v>
      </c>
      <c r="F122" s="280">
        <f>ROUND('2016-17 ANS Price List'!F122*(1+'ANS Price List Reordered'!$I$9)*(1-'ANS Price List Reordered'!$I$10),2)</f>
        <v>621.38</v>
      </c>
      <c r="G122" s="281">
        <f t="shared" si="12"/>
        <v>683.51800000000003</v>
      </c>
    </row>
    <row r="123" spans="2:7" s="267" customFormat="1" x14ac:dyDescent="0.2">
      <c r="B123" s="384"/>
      <c r="C123" s="282" t="s">
        <v>18</v>
      </c>
      <c r="D123" s="279" t="s">
        <v>10</v>
      </c>
      <c r="E123" s="289" t="s">
        <v>11</v>
      </c>
      <c r="F123" s="280">
        <f>ROUND('2016-17 ANS Price List'!F123*(1+'ANS Price List Reordered'!$I$9)*(1-'ANS Price List Reordered'!$I$10),2)</f>
        <v>621.38</v>
      </c>
      <c r="G123" s="281">
        <f t="shared" si="12"/>
        <v>683.51800000000003</v>
      </c>
    </row>
    <row r="124" spans="2:7" s="267" customFormat="1" x14ac:dyDescent="0.2">
      <c r="B124" s="384"/>
      <c r="C124" s="282" t="s">
        <v>19</v>
      </c>
      <c r="D124" s="279" t="s">
        <v>10</v>
      </c>
      <c r="E124" s="289" t="s">
        <v>11</v>
      </c>
      <c r="F124" s="280">
        <f>ROUND('2016-17 ANS Price List'!F124*(1+'ANS Price List Reordered'!$I$9)*(1-'ANS Price List Reordered'!$I$10),2)</f>
        <v>310.69</v>
      </c>
      <c r="G124" s="281">
        <f t="shared" si="12"/>
        <v>341.75900000000001</v>
      </c>
    </row>
    <row r="125" spans="2:7" s="267" customFormat="1" x14ac:dyDescent="0.2">
      <c r="B125" s="384"/>
      <c r="C125" s="282" t="s">
        <v>20</v>
      </c>
      <c r="D125" s="279" t="s">
        <v>10</v>
      </c>
      <c r="E125" s="289" t="s">
        <v>11</v>
      </c>
      <c r="F125" s="280">
        <f>ROUND('2016-17 ANS Price List'!F125*(1+'ANS Price List Reordered'!$I$9)*(1-'ANS Price List Reordered'!$I$10),2)</f>
        <v>466.04</v>
      </c>
      <c r="G125" s="281">
        <f t="shared" si="12"/>
        <v>512.64400000000012</v>
      </c>
    </row>
    <row r="126" spans="2:7" s="267" customFormat="1" x14ac:dyDescent="0.2">
      <c r="B126" s="384"/>
      <c r="C126" s="282" t="s">
        <v>21</v>
      </c>
      <c r="D126" s="279" t="s">
        <v>10</v>
      </c>
      <c r="E126" s="289" t="s">
        <v>11</v>
      </c>
      <c r="F126" s="280">
        <f>ROUND('2016-17 ANS Price List'!F126*(1+'ANS Price List Reordered'!$I$9)*(1-'ANS Price List Reordered'!$I$10),2)</f>
        <v>776.71</v>
      </c>
      <c r="G126" s="281">
        <f t="shared" si="12"/>
        <v>854.38100000000009</v>
      </c>
    </row>
    <row r="127" spans="2:7" s="267" customFormat="1" x14ac:dyDescent="0.2">
      <c r="B127" s="384"/>
      <c r="C127" s="282" t="s">
        <v>60</v>
      </c>
      <c r="D127" s="279" t="s">
        <v>10</v>
      </c>
      <c r="E127" s="289" t="s">
        <v>11</v>
      </c>
      <c r="F127" s="280">
        <f>ROUND('2016-17 ANS Price List'!F127*(1+'ANS Price List Reordered'!$I$9)*(1-'ANS Price List Reordered'!$I$10),2)</f>
        <v>466.04</v>
      </c>
      <c r="G127" s="281">
        <f t="shared" si="12"/>
        <v>512.64400000000012</v>
      </c>
    </row>
    <row r="128" spans="2:7" s="267" customFormat="1" x14ac:dyDescent="0.2">
      <c r="B128" s="384"/>
      <c r="C128" s="282" t="s">
        <v>61</v>
      </c>
      <c r="D128" s="279" t="s">
        <v>10</v>
      </c>
      <c r="E128" s="289" t="s">
        <v>11</v>
      </c>
      <c r="F128" s="280">
        <f>ROUND('2016-17 ANS Price List'!F128*(1+'ANS Price List Reordered'!$I$9)*(1-'ANS Price List Reordered'!$I$10),2)</f>
        <v>621.38</v>
      </c>
      <c r="G128" s="281">
        <f t="shared" si="12"/>
        <v>683.51800000000003</v>
      </c>
    </row>
    <row r="129" spans="2:7" s="267" customFormat="1" x14ac:dyDescent="0.2">
      <c r="B129" s="384"/>
      <c r="C129" s="282" t="s">
        <v>62</v>
      </c>
      <c r="D129" s="279" t="s">
        <v>10</v>
      </c>
      <c r="E129" s="289" t="s">
        <v>11</v>
      </c>
      <c r="F129" s="280">
        <f>ROUND('2016-17 ANS Price List'!F129*(1+'ANS Price List Reordered'!$I$9)*(1-'ANS Price List Reordered'!$I$10),2)</f>
        <v>932.05</v>
      </c>
      <c r="G129" s="281">
        <f t="shared" si="12"/>
        <v>1025.2550000000001</v>
      </c>
    </row>
    <row r="130" spans="2:7" s="267" customFormat="1" x14ac:dyDescent="0.2">
      <c r="B130" s="384"/>
      <c r="C130" s="282" t="s">
        <v>63</v>
      </c>
      <c r="D130" s="279" t="s">
        <v>10</v>
      </c>
      <c r="E130" s="289" t="s">
        <v>11</v>
      </c>
      <c r="F130" s="280">
        <f>ROUND('2016-17 ANS Price List'!F130*(1+'ANS Price List Reordered'!$I$9)*(1-'ANS Price List Reordered'!$I$10),2)</f>
        <v>310.69</v>
      </c>
      <c r="G130" s="281">
        <f t="shared" si="12"/>
        <v>341.75900000000001</v>
      </c>
    </row>
    <row r="131" spans="2:7" s="267" customFormat="1" x14ac:dyDescent="0.2">
      <c r="B131" s="384"/>
      <c r="C131" s="282" t="s">
        <v>64</v>
      </c>
      <c r="D131" s="279" t="s">
        <v>10</v>
      </c>
      <c r="E131" s="289" t="s">
        <v>11</v>
      </c>
      <c r="F131" s="280">
        <f>ROUND('2016-17 ANS Price List'!F131*(1+'ANS Price List Reordered'!$I$9)*(1-'ANS Price List Reordered'!$I$10),2)</f>
        <v>466.04</v>
      </c>
      <c r="G131" s="281">
        <f t="shared" si="12"/>
        <v>512.64400000000012</v>
      </c>
    </row>
    <row r="132" spans="2:7" s="267" customFormat="1" x14ac:dyDescent="0.2">
      <c r="B132" s="384"/>
      <c r="C132" s="282" t="s">
        <v>65</v>
      </c>
      <c r="D132" s="279" t="s">
        <v>10</v>
      </c>
      <c r="E132" s="289" t="s">
        <v>11</v>
      </c>
      <c r="F132" s="280">
        <f>ROUND('2016-17 ANS Price List'!F132*(1+'ANS Price List Reordered'!$I$9)*(1-'ANS Price List Reordered'!$I$10),2)</f>
        <v>776.71</v>
      </c>
      <c r="G132" s="281">
        <f t="shared" si="12"/>
        <v>854.38100000000009</v>
      </c>
    </row>
    <row r="133" spans="2:7" s="267" customFormat="1" x14ac:dyDescent="0.2">
      <c r="B133" s="384"/>
      <c r="C133" s="283"/>
      <c r="D133" s="290"/>
      <c r="E133" s="291"/>
      <c r="F133" s="285"/>
      <c r="G133" s="286"/>
    </row>
    <row r="134" spans="2:7" s="267" customFormat="1" x14ac:dyDescent="0.2">
      <c r="B134" s="384"/>
      <c r="C134" s="278" t="s">
        <v>36</v>
      </c>
      <c r="D134" s="279" t="s">
        <v>23</v>
      </c>
      <c r="E134" s="289" t="s">
        <v>24</v>
      </c>
      <c r="F134" s="280">
        <f>ROUND('2016-17 ANS Price List'!F134*(1+'ANS Price List Reordered'!$I$9)*(1-'ANS Price List Reordered'!$I$10),2)</f>
        <v>155.35</v>
      </c>
      <c r="G134" s="281">
        <f t="shared" ref="G134:G147" si="13">+F134*1.1</f>
        <v>170.88500000000002</v>
      </c>
    </row>
    <row r="135" spans="2:7" s="267" customFormat="1" x14ac:dyDescent="0.2">
      <c r="B135" s="384"/>
      <c r="C135" s="282" t="s">
        <v>37</v>
      </c>
      <c r="D135" s="279" t="s">
        <v>23</v>
      </c>
      <c r="E135" s="289" t="s">
        <v>24</v>
      </c>
      <c r="F135" s="280">
        <f>ROUND('2016-17 ANS Price List'!F135*(1+'ANS Price List Reordered'!$I$9)*(1-'ANS Price List Reordered'!$I$10),2)</f>
        <v>155.35</v>
      </c>
      <c r="G135" s="281">
        <f t="shared" si="13"/>
        <v>170.88500000000002</v>
      </c>
    </row>
    <row r="136" spans="2:7" s="267" customFormat="1" x14ac:dyDescent="0.2">
      <c r="B136" s="384"/>
      <c r="C136" s="282" t="s">
        <v>38</v>
      </c>
      <c r="D136" s="279" t="s">
        <v>23</v>
      </c>
      <c r="E136" s="289" t="s">
        <v>24</v>
      </c>
      <c r="F136" s="280">
        <f>ROUND('2016-17 ANS Price List'!F136*(1+'ANS Price List Reordered'!$I$9)*(1-'ANS Price List Reordered'!$I$10),2)</f>
        <v>155.35</v>
      </c>
      <c r="G136" s="281">
        <f t="shared" si="13"/>
        <v>170.88500000000002</v>
      </c>
    </row>
    <row r="137" spans="2:7" s="267" customFormat="1" x14ac:dyDescent="0.2">
      <c r="B137" s="384"/>
      <c r="C137" s="282" t="s">
        <v>39</v>
      </c>
      <c r="D137" s="279" t="s">
        <v>23</v>
      </c>
      <c r="E137" s="289" t="s">
        <v>24</v>
      </c>
      <c r="F137" s="280">
        <f>ROUND('2016-17 ANS Price List'!F137*(1+'ANS Price List Reordered'!$I$9)*(1-'ANS Price List Reordered'!$I$10),2)</f>
        <v>155.35</v>
      </c>
      <c r="G137" s="281">
        <f t="shared" si="13"/>
        <v>170.88500000000002</v>
      </c>
    </row>
    <row r="138" spans="2:7" s="267" customFormat="1" x14ac:dyDescent="0.2">
      <c r="B138" s="384"/>
      <c r="C138" s="282" t="s">
        <v>40</v>
      </c>
      <c r="D138" s="279" t="s">
        <v>23</v>
      </c>
      <c r="E138" s="289" t="s">
        <v>24</v>
      </c>
      <c r="F138" s="280">
        <f>ROUND('2016-17 ANS Price List'!F138*(1+'ANS Price List Reordered'!$I$9)*(1-'ANS Price List Reordered'!$I$10),2)</f>
        <v>155.35</v>
      </c>
      <c r="G138" s="281">
        <f t="shared" si="13"/>
        <v>170.88500000000002</v>
      </c>
    </row>
    <row r="139" spans="2:7" s="267" customFormat="1" x14ac:dyDescent="0.2">
      <c r="B139" s="384"/>
      <c r="C139" s="282" t="s">
        <v>41</v>
      </c>
      <c r="D139" s="279" t="s">
        <v>23</v>
      </c>
      <c r="E139" s="289" t="s">
        <v>24</v>
      </c>
      <c r="F139" s="280">
        <f>ROUND('2016-17 ANS Price List'!F139*(1+'ANS Price List Reordered'!$I$9)*(1-'ANS Price List Reordered'!$I$10),2)</f>
        <v>155.35</v>
      </c>
      <c r="G139" s="281">
        <f t="shared" si="13"/>
        <v>170.88500000000002</v>
      </c>
    </row>
    <row r="140" spans="2:7" s="267" customFormat="1" x14ac:dyDescent="0.2">
      <c r="B140" s="384"/>
      <c r="C140" s="282" t="s">
        <v>42</v>
      </c>
      <c r="D140" s="279" t="s">
        <v>23</v>
      </c>
      <c r="E140" s="289" t="s">
        <v>24</v>
      </c>
      <c r="F140" s="280">
        <f>ROUND('2016-17 ANS Price List'!F140*(1+'ANS Price List Reordered'!$I$9)*(1-'ANS Price List Reordered'!$I$10),2)</f>
        <v>155.35</v>
      </c>
      <c r="G140" s="281">
        <f t="shared" si="13"/>
        <v>170.88500000000002</v>
      </c>
    </row>
    <row r="141" spans="2:7" s="267" customFormat="1" x14ac:dyDescent="0.2">
      <c r="B141" s="384"/>
      <c r="C141" s="282" t="s">
        <v>43</v>
      </c>
      <c r="D141" s="279" t="s">
        <v>23</v>
      </c>
      <c r="E141" s="289" t="s">
        <v>24</v>
      </c>
      <c r="F141" s="280">
        <f>ROUND('2016-17 ANS Price List'!F141*(1+'ANS Price List Reordered'!$I$9)*(1-'ANS Price List Reordered'!$I$10),2)</f>
        <v>155.35</v>
      </c>
      <c r="G141" s="281">
        <f t="shared" si="13"/>
        <v>170.88500000000002</v>
      </c>
    </row>
    <row r="142" spans="2:7" s="267" customFormat="1" x14ac:dyDescent="0.2">
      <c r="B142" s="384"/>
      <c r="C142" s="282" t="s">
        <v>44</v>
      </c>
      <c r="D142" s="279" t="s">
        <v>23</v>
      </c>
      <c r="E142" s="289" t="s">
        <v>24</v>
      </c>
      <c r="F142" s="280">
        <f>ROUND('2016-17 ANS Price List'!F142*(1+'ANS Price List Reordered'!$I$9)*(1-'ANS Price List Reordered'!$I$10),2)</f>
        <v>155.35</v>
      </c>
      <c r="G142" s="281">
        <f t="shared" si="13"/>
        <v>170.88500000000002</v>
      </c>
    </row>
    <row r="143" spans="2:7" s="267" customFormat="1" x14ac:dyDescent="0.2">
      <c r="B143" s="384"/>
      <c r="C143" s="282" t="s">
        <v>27</v>
      </c>
      <c r="D143" s="279" t="s">
        <v>23</v>
      </c>
      <c r="E143" s="289" t="s">
        <v>24</v>
      </c>
      <c r="F143" s="280">
        <f>ROUND('2016-17 ANS Price List'!F143*(1+'ANS Price List Reordered'!$I$9)*(1-'ANS Price List Reordered'!$I$10),2)</f>
        <v>155.35</v>
      </c>
      <c r="G143" s="281">
        <f t="shared" si="13"/>
        <v>170.88500000000002</v>
      </c>
    </row>
    <row r="144" spans="2:7" s="267" customFormat="1" x14ac:dyDescent="0.2">
      <c r="B144" s="384"/>
      <c r="C144" s="282" t="s">
        <v>66</v>
      </c>
      <c r="D144" s="279" t="s">
        <v>10</v>
      </c>
      <c r="E144" s="289" t="s">
        <v>11</v>
      </c>
      <c r="F144" s="280">
        <f>ROUND('2016-17 ANS Price List'!F144*(1+'ANS Price List Reordered'!$I$9)*(1-'ANS Price List Reordered'!$I$10),2)</f>
        <v>310.69</v>
      </c>
      <c r="G144" s="281">
        <f t="shared" si="13"/>
        <v>341.75900000000001</v>
      </c>
    </row>
    <row r="145" spans="2:7" s="267" customFormat="1" x14ac:dyDescent="0.2">
      <c r="B145" s="384"/>
      <c r="C145" s="282" t="s">
        <v>67</v>
      </c>
      <c r="D145" s="279" t="s">
        <v>10</v>
      </c>
      <c r="E145" s="289" t="s">
        <v>11</v>
      </c>
      <c r="F145" s="280">
        <f>ROUND('2016-17 ANS Price List'!F145*(1+'ANS Price List Reordered'!$I$9)*(1-'ANS Price List Reordered'!$I$10),2)</f>
        <v>466.04</v>
      </c>
      <c r="G145" s="281">
        <f t="shared" si="13"/>
        <v>512.64400000000012</v>
      </c>
    </row>
    <row r="146" spans="2:7" s="267" customFormat="1" x14ac:dyDescent="0.2">
      <c r="B146" s="384"/>
      <c r="C146" s="282" t="s">
        <v>68</v>
      </c>
      <c r="D146" s="279" t="s">
        <v>10</v>
      </c>
      <c r="E146" s="289" t="s">
        <v>11</v>
      </c>
      <c r="F146" s="280">
        <f>ROUND('2016-17 ANS Price List'!F146*(1+'ANS Price List Reordered'!$I$9)*(1-'ANS Price List Reordered'!$I$10),2)</f>
        <v>776.71</v>
      </c>
      <c r="G146" s="281">
        <f t="shared" si="13"/>
        <v>854.38100000000009</v>
      </c>
    </row>
    <row r="147" spans="2:7" s="267" customFormat="1" x14ac:dyDescent="0.2">
      <c r="B147" s="384"/>
      <c r="C147" s="282" t="s">
        <v>69</v>
      </c>
      <c r="D147" s="279" t="s">
        <v>23</v>
      </c>
      <c r="E147" s="289" t="s">
        <v>24</v>
      </c>
      <c r="F147" s="280">
        <f>ROUND('2016-17 ANS Price List'!F147*(1+'ANS Price List Reordered'!$I$9)*(1-'ANS Price List Reordered'!$I$10),2)</f>
        <v>155.35</v>
      </c>
      <c r="G147" s="281">
        <f t="shared" si="13"/>
        <v>170.88500000000002</v>
      </c>
    </row>
    <row r="148" spans="2:7" s="267" customFormat="1" x14ac:dyDescent="0.2">
      <c r="B148" s="384"/>
      <c r="C148" s="283"/>
      <c r="D148" s="290"/>
      <c r="E148" s="291"/>
      <c r="F148" s="285"/>
      <c r="G148" s="286"/>
    </row>
    <row r="149" spans="2:7" s="267" customFormat="1" x14ac:dyDescent="0.2">
      <c r="B149" s="384"/>
      <c r="C149" s="282" t="s">
        <v>55</v>
      </c>
      <c r="D149" s="279" t="s">
        <v>23</v>
      </c>
      <c r="E149" s="289" t="s">
        <v>24</v>
      </c>
      <c r="F149" s="280">
        <f>ROUND('2016-17 ANS Price List'!F149*(1+'ANS Price List Reordered'!$I$9)*(1-'ANS Price List Reordered'!$I$10),2)</f>
        <v>155.35</v>
      </c>
      <c r="G149" s="281">
        <f t="shared" ref="G149:G152" si="14">+F149*1.1</f>
        <v>170.88500000000002</v>
      </c>
    </row>
    <row r="150" spans="2:7" s="267" customFormat="1" x14ac:dyDescent="0.2">
      <c r="B150" s="384"/>
      <c r="C150" s="282" t="s">
        <v>56</v>
      </c>
      <c r="D150" s="279" t="s">
        <v>23</v>
      </c>
      <c r="E150" s="289" t="s">
        <v>24</v>
      </c>
      <c r="F150" s="280">
        <f>ROUND('2016-17 ANS Price List'!F150*(1+'ANS Price List Reordered'!$I$9)*(1-'ANS Price List Reordered'!$I$10),2)</f>
        <v>155.35</v>
      </c>
      <c r="G150" s="281">
        <f t="shared" si="14"/>
        <v>170.88500000000002</v>
      </c>
    </row>
    <row r="151" spans="2:7" s="267" customFormat="1" x14ac:dyDescent="0.2">
      <c r="B151" s="384"/>
      <c r="C151" s="282" t="s">
        <v>57</v>
      </c>
      <c r="D151" s="279" t="s">
        <v>23</v>
      </c>
      <c r="E151" s="289" t="s">
        <v>24</v>
      </c>
      <c r="F151" s="280">
        <f>ROUND('2016-17 ANS Price List'!F151*(1+'ANS Price List Reordered'!$I$9)*(1-'ANS Price List Reordered'!$I$10),2)</f>
        <v>155.35</v>
      </c>
      <c r="G151" s="281">
        <f t="shared" si="14"/>
        <v>170.88500000000002</v>
      </c>
    </row>
    <row r="152" spans="2:7" s="267" customFormat="1" x14ac:dyDescent="0.2">
      <c r="B152" s="384"/>
      <c r="C152" s="282" t="s">
        <v>58</v>
      </c>
      <c r="D152" s="279" t="s">
        <v>23</v>
      </c>
      <c r="E152" s="289" t="s">
        <v>24</v>
      </c>
      <c r="F152" s="280">
        <f>ROUND('2016-17 ANS Price List'!F152*(1+'ANS Price List Reordered'!$I$9)*(1-'ANS Price List Reordered'!$I$10),2)</f>
        <v>155.35</v>
      </c>
      <c r="G152" s="281">
        <f t="shared" si="14"/>
        <v>170.88500000000002</v>
      </c>
    </row>
    <row r="153" spans="2:7" s="267" customFormat="1" x14ac:dyDescent="0.2">
      <c r="B153" s="385"/>
      <c r="C153" s="292"/>
      <c r="D153" s="290"/>
      <c r="E153" s="291"/>
      <c r="F153" s="285"/>
      <c r="G153" s="286"/>
    </row>
    <row r="154" spans="2:7" s="267" customFormat="1" x14ac:dyDescent="0.2">
      <c r="B154" s="274"/>
      <c r="C154" s="253"/>
      <c r="D154" s="293"/>
      <c r="E154" s="293"/>
      <c r="F154" s="255"/>
      <c r="G154" s="256"/>
    </row>
    <row r="155" spans="2:7" s="267" customFormat="1" x14ac:dyDescent="0.2">
      <c r="B155" s="274"/>
      <c r="C155" s="253"/>
      <c r="D155" s="293"/>
      <c r="E155" s="293"/>
      <c r="F155" s="255"/>
      <c r="G155" s="256"/>
    </row>
    <row r="156" spans="2:7" s="261" customFormat="1" ht="30" x14ac:dyDescent="0.2">
      <c r="B156" s="260" t="s">
        <v>2</v>
      </c>
      <c r="C156" s="260" t="s">
        <v>0</v>
      </c>
      <c r="D156" s="260" t="s">
        <v>1</v>
      </c>
      <c r="E156" s="260" t="s">
        <v>2</v>
      </c>
      <c r="F156" s="260" t="s">
        <v>299</v>
      </c>
      <c r="G156" s="260" t="s">
        <v>300</v>
      </c>
    </row>
    <row r="157" spans="2:7" s="267" customFormat="1" x14ac:dyDescent="0.2">
      <c r="B157" s="383" t="s">
        <v>70</v>
      </c>
      <c r="C157" s="278" t="s">
        <v>71</v>
      </c>
      <c r="D157" s="279" t="s">
        <v>23</v>
      </c>
      <c r="E157" s="289" t="s">
        <v>24</v>
      </c>
      <c r="F157" s="280">
        <f>ROUND('2016-17 ANS Price List'!F157*(1+'ANS Price List Reordered'!$I$9)*(1-'ANS Price List Reordered'!$I$10),2)</f>
        <v>155.35</v>
      </c>
      <c r="G157" s="281">
        <f t="shared" ref="G157:G159" si="15">+F157*1.1</f>
        <v>170.88500000000002</v>
      </c>
    </row>
    <row r="158" spans="2:7" s="267" customFormat="1" x14ac:dyDescent="0.2">
      <c r="B158" s="384"/>
      <c r="C158" s="282" t="s">
        <v>35</v>
      </c>
      <c r="D158" s="279" t="s">
        <v>23</v>
      </c>
      <c r="E158" s="289" t="s">
        <v>24</v>
      </c>
      <c r="F158" s="280">
        <f>ROUND('2016-17 ANS Price List'!F158*(1+'ANS Price List Reordered'!$I$9)*(1-'ANS Price List Reordered'!$I$10),2)</f>
        <v>155.35</v>
      </c>
      <c r="G158" s="281">
        <f t="shared" si="15"/>
        <v>170.88500000000002</v>
      </c>
    </row>
    <row r="159" spans="2:7" s="267" customFormat="1" x14ac:dyDescent="0.2">
      <c r="B159" s="384"/>
      <c r="C159" s="282" t="s">
        <v>72</v>
      </c>
      <c r="D159" s="279" t="s">
        <v>23</v>
      </c>
      <c r="E159" s="289" t="s">
        <v>24</v>
      </c>
      <c r="F159" s="280">
        <f>ROUND('2016-17 ANS Price List'!F159*(1+'ANS Price List Reordered'!$I$9)*(1-'ANS Price List Reordered'!$I$10),2)</f>
        <v>155.35</v>
      </c>
      <c r="G159" s="281">
        <f t="shared" si="15"/>
        <v>170.88500000000002</v>
      </c>
    </row>
    <row r="160" spans="2:7" s="267" customFormat="1" x14ac:dyDescent="0.2">
      <c r="B160" s="384"/>
      <c r="C160" s="283"/>
      <c r="D160" s="290"/>
      <c r="E160" s="290"/>
      <c r="F160" s="285"/>
      <c r="G160" s="286"/>
    </row>
    <row r="161" spans="2:7" s="267" customFormat="1" x14ac:dyDescent="0.2">
      <c r="B161" s="384"/>
      <c r="C161" s="278" t="s">
        <v>73</v>
      </c>
      <c r="D161" s="279" t="s">
        <v>23</v>
      </c>
      <c r="E161" s="289" t="s">
        <v>24</v>
      </c>
      <c r="F161" s="280">
        <f>ROUND('2016-17 ANS Price List'!F161*(1+'ANS Price List Reordered'!$I$9)*(1-'ANS Price List Reordered'!$I$10),2)</f>
        <v>155.35</v>
      </c>
      <c r="G161" s="281">
        <f t="shared" ref="G161:G163" si="16">+F161*1.1</f>
        <v>170.88500000000002</v>
      </c>
    </row>
    <row r="162" spans="2:7" s="267" customFormat="1" x14ac:dyDescent="0.2">
      <c r="B162" s="384"/>
      <c r="C162" s="282" t="s">
        <v>74</v>
      </c>
      <c r="D162" s="279" t="s">
        <v>23</v>
      </c>
      <c r="E162" s="289" t="s">
        <v>24</v>
      </c>
      <c r="F162" s="280">
        <f>ROUND('2016-17 ANS Price List'!F162*(1+'ANS Price List Reordered'!$I$9)*(1-'ANS Price List Reordered'!$I$10),2)</f>
        <v>155.35</v>
      </c>
      <c r="G162" s="281">
        <f t="shared" si="16"/>
        <v>170.88500000000002</v>
      </c>
    </row>
    <row r="163" spans="2:7" s="267" customFormat="1" x14ac:dyDescent="0.2">
      <c r="B163" s="384"/>
      <c r="C163" s="282" t="s">
        <v>25</v>
      </c>
      <c r="D163" s="279" t="s">
        <v>23</v>
      </c>
      <c r="E163" s="289" t="s">
        <v>24</v>
      </c>
      <c r="F163" s="280">
        <f>ROUND('2016-17 ANS Price List'!F163*(1+'ANS Price List Reordered'!$I$9)*(1-'ANS Price List Reordered'!$I$10),2)</f>
        <v>155.35</v>
      </c>
      <c r="G163" s="281">
        <f t="shared" si="16"/>
        <v>170.88500000000002</v>
      </c>
    </row>
    <row r="164" spans="2:7" s="267" customFormat="1" x14ac:dyDescent="0.2">
      <c r="B164" s="384"/>
      <c r="C164" s="283"/>
      <c r="D164" s="290"/>
      <c r="E164" s="290"/>
      <c r="F164" s="285"/>
      <c r="G164" s="286"/>
    </row>
    <row r="165" spans="2:7" s="267" customFormat="1" x14ac:dyDescent="0.2">
      <c r="B165" s="384"/>
      <c r="C165" s="282" t="s">
        <v>75</v>
      </c>
      <c r="D165" s="279" t="s">
        <v>23</v>
      </c>
      <c r="E165" s="289" t="s">
        <v>24</v>
      </c>
      <c r="F165" s="280">
        <f>ROUND('2016-17 ANS Price List'!F165*(1+'ANS Price List Reordered'!$I$9)*(1-'ANS Price List Reordered'!$I$10),2)</f>
        <v>155.35</v>
      </c>
      <c r="G165" s="281">
        <f t="shared" ref="G165:G168" si="17">+F165*1.1</f>
        <v>170.88500000000002</v>
      </c>
    </row>
    <row r="166" spans="2:7" s="267" customFormat="1" x14ac:dyDescent="0.2">
      <c r="B166" s="384"/>
      <c r="C166" s="282" t="s">
        <v>76</v>
      </c>
      <c r="D166" s="279" t="s">
        <v>23</v>
      </c>
      <c r="E166" s="289" t="s">
        <v>24</v>
      </c>
      <c r="F166" s="280">
        <f>ROUND('2016-17 ANS Price List'!F166*(1+'ANS Price List Reordered'!$I$9)*(1-'ANS Price List Reordered'!$I$10),2)</f>
        <v>155.35</v>
      </c>
      <c r="G166" s="281">
        <f t="shared" si="17"/>
        <v>170.88500000000002</v>
      </c>
    </row>
    <row r="167" spans="2:7" s="267" customFormat="1" x14ac:dyDescent="0.2">
      <c r="B167" s="384"/>
      <c r="C167" s="282" t="s">
        <v>77</v>
      </c>
      <c r="D167" s="279" t="s">
        <v>23</v>
      </c>
      <c r="E167" s="289" t="s">
        <v>24</v>
      </c>
      <c r="F167" s="280">
        <f>ROUND('2016-17 ANS Price List'!F167*(1+'ANS Price List Reordered'!$I$9)*(1-'ANS Price List Reordered'!$I$10),2)</f>
        <v>155.35</v>
      </c>
      <c r="G167" s="281">
        <f t="shared" si="17"/>
        <v>170.88500000000002</v>
      </c>
    </row>
    <row r="168" spans="2:7" s="267" customFormat="1" x14ac:dyDescent="0.2">
      <c r="B168" s="384"/>
      <c r="C168" s="282" t="s">
        <v>78</v>
      </c>
      <c r="D168" s="279" t="s">
        <v>23</v>
      </c>
      <c r="E168" s="289" t="s">
        <v>24</v>
      </c>
      <c r="F168" s="280">
        <f>ROUND('2016-17 ANS Price List'!F168*(1+'ANS Price List Reordered'!$I$9)*(1-'ANS Price List Reordered'!$I$10),2)</f>
        <v>155.35</v>
      </c>
      <c r="G168" s="281">
        <f t="shared" si="17"/>
        <v>170.88500000000002</v>
      </c>
    </row>
    <row r="169" spans="2:7" s="267" customFormat="1" x14ac:dyDescent="0.2">
      <c r="B169" s="385"/>
      <c r="C169" s="283"/>
      <c r="D169" s="290"/>
      <c r="E169" s="290"/>
      <c r="F169" s="285"/>
      <c r="G169" s="286"/>
    </row>
    <row r="170" spans="2:7" s="267" customFormat="1" x14ac:dyDescent="0.2">
      <c r="B170" s="274"/>
      <c r="C170" s="253"/>
      <c r="F170" s="255"/>
      <c r="G170" s="256"/>
    </row>
    <row r="171" spans="2:7" s="267" customFormat="1" x14ac:dyDescent="0.2">
      <c r="B171" s="274"/>
      <c r="C171" s="253"/>
      <c r="F171" s="255"/>
      <c r="G171" s="256"/>
    </row>
    <row r="172" spans="2:7" s="261" customFormat="1" ht="30" x14ac:dyDescent="0.2">
      <c r="B172" s="260" t="s">
        <v>2</v>
      </c>
      <c r="C172" s="260" t="s">
        <v>0</v>
      </c>
      <c r="D172" s="260" t="s">
        <v>1</v>
      </c>
      <c r="E172" s="260" t="s">
        <v>2</v>
      </c>
      <c r="F172" s="260" t="s">
        <v>299</v>
      </c>
      <c r="G172" s="260" t="s">
        <v>300</v>
      </c>
    </row>
    <row r="173" spans="2:7" s="267" customFormat="1" x14ac:dyDescent="0.2">
      <c r="B173" s="383" t="s">
        <v>79</v>
      </c>
      <c r="C173" s="294" t="s">
        <v>80</v>
      </c>
      <c r="D173" s="279" t="s">
        <v>10</v>
      </c>
      <c r="E173" s="279" t="s">
        <v>11</v>
      </c>
      <c r="F173" s="280">
        <f>ROUND('2016-17 ANS Price List'!F173*(1+'ANS Price List Reordered'!$I$9)*(1-'ANS Price List Reordered'!$I$10),2)</f>
        <v>193.76</v>
      </c>
      <c r="G173" s="281">
        <f t="shared" ref="G173:G178" si="18">+F173*1.1</f>
        <v>213.136</v>
      </c>
    </row>
    <row r="174" spans="2:7" s="267" customFormat="1" x14ac:dyDescent="0.2">
      <c r="B174" s="384"/>
      <c r="C174" s="295" t="s">
        <v>81</v>
      </c>
      <c r="D174" s="279" t="s">
        <v>10</v>
      </c>
      <c r="E174" s="279" t="s">
        <v>11</v>
      </c>
      <c r="F174" s="280">
        <f>ROUND('2016-17 ANS Price List'!F174*(1+'ANS Price List Reordered'!$I$9)*(1-'ANS Price List Reordered'!$I$10),2)</f>
        <v>193.76</v>
      </c>
      <c r="G174" s="281">
        <f t="shared" si="18"/>
        <v>213.136</v>
      </c>
    </row>
    <row r="175" spans="2:7" s="267" customFormat="1" x14ac:dyDescent="0.2">
      <c r="B175" s="384"/>
      <c r="C175" s="295" t="s">
        <v>82</v>
      </c>
      <c r="D175" s="279" t="s">
        <v>10</v>
      </c>
      <c r="E175" s="279" t="s">
        <v>11</v>
      </c>
      <c r="F175" s="280">
        <f>ROUND('2016-17 ANS Price List'!F175*(1+'ANS Price List Reordered'!$I$9)*(1-'ANS Price List Reordered'!$I$10),2)</f>
        <v>193.76</v>
      </c>
      <c r="G175" s="281">
        <f t="shared" si="18"/>
        <v>213.136</v>
      </c>
    </row>
    <row r="176" spans="2:7" s="267" customFormat="1" x14ac:dyDescent="0.2">
      <c r="B176" s="384"/>
      <c r="C176" s="295" t="s">
        <v>83</v>
      </c>
      <c r="D176" s="279" t="s">
        <v>23</v>
      </c>
      <c r="E176" s="289" t="s">
        <v>24</v>
      </c>
      <c r="F176" s="280">
        <f>ROUND('2016-17 ANS Price List'!F176*(1+'ANS Price List Reordered'!$I$9)*(1-'ANS Price List Reordered'!$I$10),2)</f>
        <v>96.87</v>
      </c>
      <c r="G176" s="281">
        <f t="shared" si="18"/>
        <v>106.55700000000002</v>
      </c>
    </row>
    <row r="177" spans="2:7" s="267" customFormat="1" x14ac:dyDescent="0.2">
      <c r="B177" s="384"/>
      <c r="C177" s="295" t="s">
        <v>84</v>
      </c>
      <c r="D177" s="279" t="s">
        <v>23</v>
      </c>
      <c r="E177" s="289" t="s">
        <v>24</v>
      </c>
      <c r="F177" s="280">
        <f>ROUND('2016-17 ANS Price List'!F177*(1+'ANS Price List Reordered'!$I$9)*(1-'ANS Price List Reordered'!$I$10),2)</f>
        <v>96.87</v>
      </c>
      <c r="G177" s="281">
        <f t="shared" si="18"/>
        <v>106.55700000000002</v>
      </c>
    </row>
    <row r="178" spans="2:7" s="267" customFormat="1" x14ac:dyDescent="0.2">
      <c r="B178" s="384"/>
      <c r="C178" s="295" t="s">
        <v>85</v>
      </c>
      <c r="D178" s="279" t="s">
        <v>23</v>
      </c>
      <c r="E178" s="289" t="s">
        <v>24</v>
      </c>
      <c r="F178" s="280">
        <f>ROUND('2016-17 ANS Price List'!F178*(1+'ANS Price List Reordered'!$I$9)*(1-'ANS Price List Reordered'!$I$10),2)</f>
        <v>96.87</v>
      </c>
      <c r="G178" s="281">
        <f t="shared" si="18"/>
        <v>106.55700000000002</v>
      </c>
    </row>
    <row r="179" spans="2:7" s="267" customFormat="1" x14ac:dyDescent="0.2">
      <c r="B179" s="385"/>
      <c r="C179" s="292"/>
      <c r="D179" s="290"/>
      <c r="E179" s="290"/>
      <c r="F179" s="285"/>
      <c r="G179" s="286"/>
    </row>
    <row r="180" spans="2:7" s="267" customFormat="1" x14ac:dyDescent="0.2">
      <c r="B180" s="274"/>
      <c r="C180" s="253"/>
      <c r="F180" s="255"/>
      <c r="G180" s="256"/>
    </row>
    <row r="181" spans="2:7" s="267" customFormat="1" x14ac:dyDescent="0.2">
      <c r="B181" s="274"/>
      <c r="C181" s="253"/>
      <c r="F181" s="255"/>
      <c r="G181" s="256"/>
    </row>
    <row r="182" spans="2:7" s="261" customFormat="1" ht="30" x14ac:dyDescent="0.2">
      <c r="B182" s="260" t="s">
        <v>2</v>
      </c>
      <c r="C182" s="260" t="s">
        <v>0</v>
      </c>
      <c r="D182" s="260" t="s">
        <v>1</v>
      </c>
      <c r="E182" s="260" t="s">
        <v>2</v>
      </c>
      <c r="F182" s="260" t="s">
        <v>299</v>
      </c>
      <c r="G182" s="260" t="s">
        <v>300</v>
      </c>
    </row>
    <row r="183" spans="2:7" s="267" customFormat="1" x14ac:dyDescent="0.2">
      <c r="B183" s="383" t="s">
        <v>86</v>
      </c>
      <c r="C183" s="295" t="s">
        <v>87</v>
      </c>
      <c r="D183" s="279" t="s">
        <v>10</v>
      </c>
      <c r="E183" s="279" t="s">
        <v>11</v>
      </c>
      <c r="F183" s="280">
        <f>ROUND('2016-17 ANS Price List'!F183*(1+'ANS Price List Reordered'!$I$9)*(1-'ANS Price List Reordered'!$I$10),2)</f>
        <v>193.76</v>
      </c>
      <c r="G183" s="281">
        <f t="shared" ref="G183:G188" si="19">+F183*1.1</f>
        <v>213.136</v>
      </c>
    </row>
    <row r="184" spans="2:7" s="267" customFormat="1" x14ac:dyDescent="0.2">
      <c r="B184" s="384"/>
      <c r="C184" s="295" t="s">
        <v>88</v>
      </c>
      <c r="D184" s="279" t="s">
        <v>10</v>
      </c>
      <c r="E184" s="279" t="s">
        <v>11</v>
      </c>
      <c r="F184" s="280">
        <f>ROUND('2016-17 ANS Price List'!F184*(1+'ANS Price List Reordered'!$I$9)*(1-'ANS Price List Reordered'!$I$10),2)</f>
        <v>290.63</v>
      </c>
      <c r="G184" s="281">
        <f t="shared" si="19"/>
        <v>319.69300000000004</v>
      </c>
    </row>
    <row r="185" spans="2:7" s="267" customFormat="1" x14ac:dyDescent="0.2">
      <c r="B185" s="384"/>
      <c r="C185" s="295" t="s">
        <v>89</v>
      </c>
      <c r="D185" s="279" t="s">
        <v>10</v>
      </c>
      <c r="E185" s="279" t="s">
        <v>11</v>
      </c>
      <c r="F185" s="280">
        <f>ROUND('2016-17 ANS Price List'!F185*(1+'ANS Price List Reordered'!$I$9)*(1-'ANS Price List Reordered'!$I$10),2)</f>
        <v>193.76</v>
      </c>
      <c r="G185" s="281">
        <f t="shared" si="19"/>
        <v>213.136</v>
      </c>
    </row>
    <row r="186" spans="2:7" s="267" customFormat="1" x14ac:dyDescent="0.2">
      <c r="B186" s="384"/>
      <c r="C186" s="295" t="s">
        <v>90</v>
      </c>
      <c r="D186" s="279" t="s">
        <v>23</v>
      </c>
      <c r="E186" s="289" t="s">
        <v>24</v>
      </c>
      <c r="F186" s="280">
        <f>ROUND('2016-17 ANS Price List'!F186*(1+'ANS Price List Reordered'!$I$9)*(1-'ANS Price List Reordered'!$I$10),2)</f>
        <v>96.87</v>
      </c>
      <c r="G186" s="281">
        <f t="shared" si="19"/>
        <v>106.55700000000002</v>
      </c>
    </row>
    <row r="187" spans="2:7" s="267" customFormat="1" x14ac:dyDescent="0.2">
      <c r="B187" s="384"/>
      <c r="C187" s="295" t="s">
        <v>91</v>
      </c>
      <c r="D187" s="279" t="s">
        <v>23</v>
      </c>
      <c r="E187" s="289" t="s">
        <v>24</v>
      </c>
      <c r="F187" s="280">
        <f>ROUND('2016-17 ANS Price List'!F187*(1+'ANS Price List Reordered'!$I$9)*(1-'ANS Price List Reordered'!$I$10),2)</f>
        <v>96.87</v>
      </c>
      <c r="G187" s="281">
        <f t="shared" si="19"/>
        <v>106.55700000000002</v>
      </c>
    </row>
    <row r="188" spans="2:7" s="267" customFormat="1" x14ac:dyDescent="0.2">
      <c r="B188" s="384"/>
      <c r="C188" s="295" t="s">
        <v>92</v>
      </c>
      <c r="D188" s="279" t="s">
        <v>23</v>
      </c>
      <c r="E188" s="289" t="s">
        <v>24</v>
      </c>
      <c r="F188" s="280">
        <f>ROUND('2016-17 ANS Price List'!F188*(1+'ANS Price List Reordered'!$I$9)*(1-'ANS Price List Reordered'!$I$10),2)</f>
        <v>96.87</v>
      </c>
      <c r="G188" s="281">
        <f t="shared" si="19"/>
        <v>106.55700000000002</v>
      </c>
    </row>
    <row r="189" spans="2:7" s="267" customFormat="1" x14ac:dyDescent="0.2">
      <c r="B189" s="385"/>
      <c r="C189" s="292"/>
      <c r="D189" s="290"/>
      <c r="E189" s="290"/>
      <c r="F189" s="285"/>
      <c r="G189" s="286"/>
    </row>
    <row r="190" spans="2:7" s="267" customFormat="1" x14ac:dyDescent="0.2">
      <c r="B190" s="27"/>
      <c r="C190" s="253"/>
      <c r="F190" s="255"/>
      <c r="G190" s="256"/>
    </row>
    <row r="191" spans="2:7" x14ac:dyDescent="0.2">
      <c r="B191" s="27"/>
      <c r="D191" s="267"/>
      <c r="E191" s="267"/>
    </row>
    <row r="192" spans="2:7" s="261" customFormat="1" ht="30" x14ac:dyDescent="0.2">
      <c r="B192" s="260" t="s">
        <v>2</v>
      </c>
      <c r="C192" s="260" t="s">
        <v>0</v>
      </c>
      <c r="D192" s="260" t="s">
        <v>1</v>
      </c>
      <c r="E192" s="260" t="s">
        <v>2</v>
      </c>
      <c r="F192" s="260" t="s">
        <v>299</v>
      </c>
      <c r="G192" s="260" t="s">
        <v>300</v>
      </c>
    </row>
    <row r="193" spans="2:7" x14ac:dyDescent="0.2">
      <c r="B193" s="386" t="s">
        <v>93</v>
      </c>
      <c r="C193" s="296" t="s">
        <v>94</v>
      </c>
      <c r="D193" s="279" t="s">
        <v>10</v>
      </c>
      <c r="E193" s="279" t="s">
        <v>11</v>
      </c>
      <c r="F193" s="280">
        <f>ROUND('2016-17 ANS Price List'!F193*(1+'ANS Price List Reordered'!$I$9)*(1-'ANS Price List Reordered'!$I$10),2)</f>
        <v>77.67</v>
      </c>
      <c r="G193" s="281">
        <f t="shared" ref="G193:G244" si="20">+F193*1.1</f>
        <v>85.437000000000012</v>
      </c>
    </row>
    <row r="194" spans="2:7" x14ac:dyDescent="0.2">
      <c r="B194" s="387"/>
      <c r="C194" s="296" t="s">
        <v>95</v>
      </c>
      <c r="D194" s="279" t="s">
        <v>10</v>
      </c>
      <c r="E194" s="279" t="s">
        <v>11</v>
      </c>
      <c r="F194" s="280">
        <f>ROUND('2016-17 ANS Price List'!F194*(1+'ANS Price List Reordered'!$I$9)*(1-'ANS Price List Reordered'!$I$10),2)</f>
        <v>46.59</v>
      </c>
      <c r="G194" s="281">
        <f t="shared" si="20"/>
        <v>51.249000000000009</v>
      </c>
    </row>
    <row r="195" spans="2:7" x14ac:dyDescent="0.2">
      <c r="B195" s="387"/>
      <c r="C195" s="296" t="s">
        <v>96</v>
      </c>
      <c r="D195" s="279" t="s">
        <v>10</v>
      </c>
      <c r="E195" s="279" t="s">
        <v>11</v>
      </c>
      <c r="F195" s="280">
        <f>ROUND('2016-17 ANS Price List'!F195*(1+'ANS Price List Reordered'!$I$9)*(1-'ANS Price List Reordered'!$I$10),2)</f>
        <v>15.52</v>
      </c>
      <c r="G195" s="281">
        <f t="shared" si="20"/>
        <v>17.071999999999999</v>
      </c>
    </row>
    <row r="196" spans="2:7" x14ac:dyDescent="0.2">
      <c r="B196" s="387"/>
      <c r="C196" s="296" t="s">
        <v>97</v>
      </c>
      <c r="D196" s="279" t="s">
        <v>10</v>
      </c>
      <c r="E196" s="279" t="s">
        <v>11</v>
      </c>
      <c r="F196" s="280">
        <f>ROUND('2016-17 ANS Price List'!F196*(1+'ANS Price List Reordered'!$I$9)*(1-'ANS Price List Reordered'!$I$10),2)</f>
        <v>178.64</v>
      </c>
      <c r="G196" s="281">
        <f t="shared" si="20"/>
        <v>196.50399999999999</v>
      </c>
    </row>
    <row r="197" spans="2:7" x14ac:dyDescent="0.2">
      <c r="B197" s="387"/>
      <c r="C197" s="296" t="s">
        <v>98</v>
      </c>
      <c r="D197" s="279" t="s">
        <v>10</v>
      </c>
      <c r="E197" s="279" t="s">
        <v>11</v>
      </c>
      <c r="F197" s="280">
        <f>ROUND('2016-17 ANS Price List'!F197*(1+'ANS Price List Reordered'!$I$9)*(1-'ANS Price List Reordered'!$I$10),2)</f>
        <v>108.74</v>
      </c>
      <c r="G197" s="281">
        <f t="shared" si="20"/>
        <v>119.614</v>
      </c>
    </row>
    <row r="198" spans="2:7" x14ac:dyDescent="0.2">
      <c r="B198" s="387"/>
      <c r="C198" s="296" t="s">
        <v>99</v>
      </c>
      <c r="D198" s="279" t="s">
        <v>10</v>
      </c>
      <c r="E198" s="279" t="s">
        <v>11</v>
      </c>
      <c r="F198" s="280">
        <f>ROUND('2016-17 ANS Price List'!F198*(1+'ANS Price List Reordered'!$I$9)*(1-'ANS Price List Reordered'!$I$10),2)</f>
        <v>62.14</v>
      </c>
      <c r="G198" s="281">
        <f t="shared" si="20"/>
        <v>68.353999999999999</v>
      </c>
    </row>
    <row r="199" spans="2:7" x14ac:dyDescent="0.2">
      <c r="B199" s="387"/>
      <c r="C199" s="296" t="s">
        <v>100</v>
      </c>
      <c r="D199" s="279" t="s">
        <v>10</v>
      </c>
      <c r="E199" s="279" t="s">
        <v>11</v>
      </c>
      <c r="F199" s="280">
        <f>ROUND('2016-17 ANS Price List'!F199*(1+'ANS Price List Reordered'!$I$9)*(1-'ANS Price List Reordered'!$I$10),2)</f>
        <v>388.37</v>
      </c>
      <c r="G199" s="281">
        <f t="shared" si="20"/>
        <v>427.20700000000005</v>
      </c>
    </row>
    <row r="200" spans="2:7" x14ac:dyDescent="0.2">
      <c r="B200" s="387"/>
      <c r="C200" s="296" t="s">
        <v>101</v>
      </c>
      <c r="D200" s="279" t="s">
        <v>10</v>
      </c>
      <c r="E200" s="279" t="s">
        <v>11</v>
      </c>
      <c r="F200" s="280">
        <f>ROUND('2016-17 ANS Price List'!F200*(1+'ANS Price List Reordered'!$I$9)*(1-'ANS Price List Reordered'!$I$10),2)</f>
        <v>217.48</v>
      </c>
      <c r="G200" s="281">
        <f t="shared" si="20"/>
        <v>239.22800000000001</v>
      </c>
    </row>
    <row r="201" spans="2:7" x14ac:dyDescent="0.2">
      <c r="B201" s="387"/>
      <c r="C201" s="296" t="s">
        <v>102</v>
      </c>
      <c r="D201" s="279" t="s">
        <v>10</v>
      </c>
      <c r="E201" s="279" t="s">
        <v>11</v>
      </c>
      <c r="F201" s="280">
        <f>ROUND('2016-17 ANS Price List'!F201*(1+'ANS Price List Reordered'!$I$9)*(1-'ANS Price List Reordered'!$I$10),2)</f>
        <v>100.98</v>
      </c>
      <c r="G201" s="281">
        <f t="shared" si="20"/>
        <v>111.07800000000002</v>
      </c>
    </row>
    <row r="202" spans="2:7" x14ac:dyDescent="0.2">
      <c r="B202" s="387"/>
      <c r="C202" s="296" t="s">
        <v>103</v>
      </c>
      <c r="D202" s="279" t="s">
        <v>23</v>
      </c>
      <c r="E202" s="289" t="s">
        <v>24</v>
      </c>
      <c r="F202" s="280">
        <f>ROUND('2016-17 ANS Price List'!F202*(1+'ANS Price List Reordered'!$I$9)*(1-'ANS Price List Reordered'!$I$10),2)</f>
        <v>155.35</v>
      </c>
      <c r="G202" s="281">
        <f t="shared" si="20"/>
        <v>170.88500000000002</v>
      </c>
    </row>
    <row r="203" spans="2:7" x14ac:dyDescent="0.2">
      <c r="B203" s="387"/>
      <c r="C203" s="296" t="s">
        <v>104</v>
      </c>
      <c r="D203" s="279" t="s">
        <v>10</v>
      </c>
      <c r="E203" s="279" t="s">
        <v>11</v>
      </c>
      <c r="F203" s="280">
        <f>ROUND('2016-17 ANS Price List'!F203*(1+'ANS Price List Reordered'!$I$9)*(1-'ANS Price List Reordered'!$I$10),2)</f>
        <v>77.67</v>
      </c>
      <c r="G203" s="281">
        <f t="shared" si="20"/>
        <v>85.437000000000012</v>
      </c>
    </row>
    <row r="204" spans="2:7" x14ac:dyDescent="0.2">
      <c r="B204" s="387"/>
      <c r="C204" s="296" t="s">
        <v>105</v>
      </c>
      <c r="D204" s="279" t="s">
        <v>10</v>
      </c>
      <c r="E204" s="279" t="s">
        <v>11</v>
      </c>
      <c r="F204" s="280">
        <f>ROUND('2016-17 ANS Price List'!F204*(1+'ANS Price List Reordered'!$I$9)*(1-'ANS Price List Reordered'!$I$10),2)</f>
        <v>46.59</v>
      </c>
      <c r="G204" s="281">
        <f t="shared" si="20"/>
        <v>51.249000000000009</v>
      </c>
    </row>
    <row r="205" spans="2:7" x14ac:dyDescent="0.2">
      <c r="B205" s="387"/>
      <c r="C205" s="296" t="s">
        <v>106</v>
      </c>
      <c r="D205" s="279" t="s">
        <v>10</v>
      </c>
      <c r="E205" s="279" t="s">
        <v>11</v>
      </c>
      <c r="F205" s="280">
        <f>ROUND('2016-17 ANS Price List'!F205*(1+'ANS Price List Reordered'!$I$9)*(1-'ANS Price List Reordered'!$I$10),2)</f>
        <v>15.52</v>
      </c>
      <c r="G205" s="281">
        <f t="shared" si="20"/>
        <v>17.071999999999999</v>
      </c>
    </row>
    <row r="206" spans="2:7" x14ac:dyDescent="0.2">
      <c r="B206" s="387"/>
      <c r="C206" s="296" t="s">
        <v>107</v>
      </c>
      <c r="D206" s="279" t="s">
        <v>10</v>
      </c>
      <c r="E206" s="279" t="s">
        <v>11</v>
      </c>
      <c r="F206" s="280">
        <f>ROUND('2016-17 ANS Price List'!F206*(1+'ANS Price List Reordered'!$I$9)*(1-'ANS Price List Reordered'!$I$10),2)</f>
        <v>186.42</v>
      </c>
      <c r="G206" s="281">
        <f t="shared" si="20"/>
        <v>205.06200000000001</v>
      </c>
    </row>
    <row r="207" spans="2:7" x14ac:dyDescent="0.2">
      <c r="B207" s="387"/>
      <c r="C207" s="296" t="s">
        <v>108</v>
      </c>
      <c r="D207" s="279" t="s">
        <v>10</v>
      </c>
      <c r="E207" s="279" t="s">
        <v>11</v>
      </c>
      <c r="F207" s="280">
        <f>ROUND('2016-17 ANS Price List'!F207*(1+'ANS Price List Reordered'!$I$9)*(1-'ANS Price List Reordered'!$I$10),2)</f>
        <v>100.98</v>
      </c>
      <c r="G207" s="281">
        <f t="shared" si="20"/>
        <v>111.07800000000002</v>
      </c>
    </row>
    <row r="208" spans="2:7" x14ac:dyDescent="0.2">
      <c r="B208" s="387"/>
      <c r="C208" s="296" t="s">
        <v>109</v>
      </c>
      <c r="D208" s="279" t="s">
        <v>10</v>
      </c>
      <c r="E208" s="279" t="s">
        <v>11</v>
      </c>
      <c r="F208" s="280">
        <f>ROUND('2016-17 ANS Price List'!F208*(1+'ANS Price List Reordered'!$I$9)*(1-'ANS Price List Reordered'!$I$10),2)</f>
        <v>62.14</v>
      </c>
      <c r="G208" s="281">
        <f t="shared" si="20"/>
        <v>68.353999999999999</v>
      </c>
    </row>
    <row r="209" spans="2:7" x14ac:dyDescent="0.2">
      <c r="B209" s="387"/>
      <c r="C209" s="296" t="s">
        <v>110</v>
      </c>
      <c r="D209" s="279" t="s">
        <v>10</v>
      </c>
      <c r="E209" s="279" t="s">
        <v>11</v>
      </c>
      <c r="F209" s="280">
        <f>ROUND('2016-17 ANS Price List'!F209*(1+'ANS Price List Reordered'!$I$9)*(1-'ANS Price List Reordered'!$I$10),2)</f>
        <v>396.13</v>
      </c>
      <c r="G209" s="281">
        <f t="shared" si="20"/>
        <v>435.74300000000005</v>
      </c>
    </row>
    <row r="210" spans="2:7" x14ac:dyDescent="0.2">
      <c r="B210" s="387"/>
      <c r="C210" s="296" t="s">
        <v>111</v>
      </c>
      <c r="D210" s="279" t="s">
        <v>10</v>
      </c>
      <c r="E210" s="279" t="s">
        <v>11</v>
      </c>
      <c r="F210" s="280">
        <f>ROUND('2016-17 ANS Price List'!F210*(1+'ANS Price List Reordered'!$I$9)*(1-'ANS Price List Reordered'!$I$10),2)</f>
        <v>233.02</v>
      </c>
      <c r="G210" s="281">
        <f t="shared" si="20"/>
        <v>256.32200000000006</v>
      </c>
    </row>
    <row r="211" spans="2:7" x14ac:dyDescent="0.2">
      <c r="B211" s="387"/>
      <c r="C211" s="296" t="s">
        <v>112</v>
      </c>
      <c r="D211" s="279" t="s">
        <v>10</v>
      </c>
      <c r="E211" s="279" t="s">
        <v>11</v>
      </c>
      <c r="F211" s="280">
        <f>ROUND('2016-17 ANS Price List'!F211*(1+'ANS Price List Reordered'!$I$9)*(1-'ANS Price List Reordered'!$I$10),2)</f>
        <v>108.74</v>
      </c>
      <c r="G211" s="281">
        <f t="shared" si="20"/>
        <v>119.614</v>
      </c>
    </row>
    <row r="212" spans="2:7" x14ac:dyDescent="0.2">
      <c r="B212" s="387"/>
      <c r="C212" s="296" t="s">
        <v>113</v>
      </c>
      <c r="D212" s="279" t="s">
        <v>10</v>
      </c>
      <c r="E212" s="279" t="s">
        <v>11</v>
      </c>
      <c r="F212" s="280">
        <f>ROUND('2016-17 ANS Price List'!F212*(1+'ANS Price List Reordered'!$I$9)*(1-'ANS Price List Reordered'!$I$10),2)</f>
        <v>93.21</v>
      </c>
      <c r="G212" s="281">
        <f t="shared" si="20"/>
        <v>102.53100000000001</v>
      </c>
    </row>
    <row r="213" spans="2:7" x14ac:dyDescent="0.2">
      <c r="B213" s="387"/>
      <c r="C213" s="296" t="s">
        <v>114</v>
      </c>
      <c r="D213" s="279" t="s">
        <v>10</v>
      </c>
      <c r="E213" s="279" t="s">
        <v>11</v>
      </c>
      <c r="F213" s="280">
        <f>ROUND('2016-17 ANS Price List'!F213*(1+'ANS Price List Reordered'!$I$9)*(1-'ANS Price List Reordered'!$I$10),2)</f>
        <v>77.67</v>
      </c>
      <c r="G213" s="281">
        <f t="shared" si="20"/>
        <v>85.437000000000012</v>
      </c>
    </row>
    <row r="214" spans="2:7" x14ac:dyDescent="0.2">
      <c r="B214" s="387"/>
      <c r="C214" s="296" t="s">
        <v>115</v>
      </c>
      <c r="D214" s="279" t="s">
        <v>10</v>
      </c>
      <c r="E214" s="279" t="s">
        <v>11</v>
      </c>
      <c r="F214" s="280">
        <f>ROUND('2016-17 ANS Price List'!F214*(1+'ANS Price List Reordered'!$I$9)*(1-'ANS Price List Reordered'!$I$10),2)</f>
        <v>62.14</v>
      </c>
      <c r="G214" s="281">
        <f t="shared" si="20"/>
        <v>68.353999999999999</v>
      </c>
    </row>
    <row r="215" spans="2:7" x14ac:dyDescent="0.2">
      <c r="B215" s="387"/>
      <c r="C215" s="296" t="s">
        <v>116</v>
      </c>
      <c r="D215" s="279" t="s">
        <v>10</v>
      </c>
      <c r="E215" s="279" t="s">
        <v>11</v>
      </c>
      <c r="F215" s="280">
        <f>ROUND('2016-17 ANS Price List'!F215*(1+'ANS Price List Reordered'!$I$9)*(1-'ANS Price List Reordered'!$I$10),2)</f>
        <v>528.16999999999996</v>
      </c>
      <c r="G215" s="281">
        <f t="shared" si="20"/>
        <v>580.98699999999997</v>
      </c>
    </row>
    <row r="216" spans="2:7" x14ac:dyDescent="0.2">
      <c r="B216" s="387"/>
      <c r="C216" s="296" t="s">
        <v>117</v>
      </c>
      <c r="D216" s="279" t="s">
        <v>10</v>
      </c>
      <c r="E216" s="279" t="s">
        <v>11</v>
      </c>
      <c r="F216" s="280">
        <f>ROUND('2016-17 ANS Price List'!F216*(1+'ANS Price List Reordered'!$I$9)*(1-'ANS Price List Reordered'!$I$10),2)</f>
        <v>186.42</v>
      </c>
      <c r="G216" s="281">
        <f t="shared" si="20"/>
        <v>205.06200000000001</v>
      </c>
    </row>
    <row r="217" spans="2:7" x14ac:dyDescent="0.2">
      <c r="B217" s="387"/>
      <c r="C217" s="296" t="s">
        <v>118</v>
      </c>
      <c r="D217" s="279" t="s">
        <v>10</v>
      </c>
      <c r="E217" s="279" t="s">
        <v>11</v>
      </c>
      <c r="F217" s="280">
        <f>ROUND('2016-17 ANS Price List'!F217*(1+'ANS Price List Reordered'!$I$9)*(1-'ANS Price List Reordered'!$I$10),2)</f>
        <v>155.35</v>
      </c>
      <c r="G217" s="281">
        <f t="shared" si="20"/>
        <v>170.88500000000002</v>
      </c>
    </row>
    <row r="218" spans="2:7" x14ac:dyDescent="0.2">
      <c r="B218" s="387"/>
      <c r="C218" s="296" t="s">
        <v>119</v>
      </c>
      <c r="D218" s="279" t="s">
        <v>10</v>
      </c>
      <c r="E218" s="279" t="s">
        <v>11</v>
      </c>
      <c r="F218" s="280">
        <f>ROUND('2016-17 ANS Price List'!F218*(1+'ANS Price List Reordered'!$I$9)*(1-'ANS Price List Reordered'!$I$10),2)</f>
        <v>100.98</v>
      </c>
      <c r="G218" s="281">
        <f t="shared" si="20"/>
        <v>111.07800000000002</v>
      </c>
    </row>
    <row r="219" spans="2:7" x14ac:dyDescent="0.2">
      <c r="B219" s="387"/>
      <c r="C219" s="296" t="s">
        <v>120</v>
      </c>
      <c r="D219" s="279" t="s">
        <v>10</v>
      </c>
      <c r="E219" s="279" t="s">
        <v>11</v>
      </c>
      <c r="F219" s="280">
        <f>ROUND('2016-17 ANS Price List'!F219*(1+'ANS Price List Reordered'!$I$9)*(1-'ANS Price List Reordered'!$I$10),2)</f>
        <v>1087.4100000000001</v>
      </c>
      <c r="G219" s="281">
        <f t="shared" si="20"/>
        <v>1196.1510000000003</v>
      </c>
    </row>
    <row r="220" spans="2:7" x14ac:dyDescent="0.2">
      <c r="B220" s="387"/>
      <c r="C220" s="296" t="s">
        <v>121</v>
      </c>
      <c r="D220" s="279" t="s">
        <v>10</v>
      </c>
      <c r="E220" s="279" t="s">
        <v>11</v>
      </c>
      <c r="F220" s="280">
        <f>ROUND('2016-17 ANS Price List'!F220*(1+'ANS Price List Reordered'!$I$9)*(1-'ANS Price List Reordered'!$I$10),2)</f>
        <v>310.69</v>
      </c>
      <c r="G220" s="281">
        <f t="shared" si="20"/>
        <v>341.75900000000001</v>
      </c>
    </row>
    <row r="221" spans="2:7" x14ac:dyDescent="0.2">
      <c r="B221" s="387"/>
      <c r="C221" s="296" t="s">
        <v>122</v>
      </c>
      <c r="D221" s="279" t="s">
        <v>10</v>
      </c>
      <c r="E221" s="279" t="s">
        <v>11</v>
      </c>
      <c r="F221" s="280">
        <f>ROUND('2016-17 ANS Price List'!F221*(1+'ANS Price List Reordered'!$I$9)*(1-'ANS Price List Reordered'!$I$10),2)</f>
        <v>287.39</v>
      </c>
      <c r="G221" s="281">
        <f t="shared" si="20"/>
        <v>316.12900000000002</v>
      </c>
    </row>
    <row r="222" spans="2:7" x14ac:dyDescent="0.2">
      <c r="B222" s="387"/>
      <c r="C222" s="296" t="s">
        <v>123</v>
      </c>
      <c r="D222" s="279" t="s">
        <v>10</v>
      </c>
      <c r="E222" s="279" t="s">
        <v>11</v>
      </c>
      <c r="F222" s="280">
        <f>ROUND('2016-17 ANS Price List'!F222*(1+'ANS Price List Reordered'!$I$9)*(1-'ANS Price List Reordered'!$I$10),2)</f>
        <v>217.48</v>
      </c>
      <c r="G222" s="281">
        <f t="shared" si="20"/>
        <v>239.22800000000001</v>
      </c>
    </row>
    <row r="223" spans="2:7" x14ac:dyDescent="0.2">
      <c r="B223" s="387"/>
      <c r="C223" s="296" t="s">
        <v>124</v>
      </c>
      <c r="D223" s="279" t="s">
        <v>10</v>
      </c>
      <c r="E223" s="279" t="s">
        <v>11</v>
      </c>
      <c r="F223" s="280">
        <f>ROUND('2016-17 ANS Price List'!F223*(1+'ANS Price List Reordered'!$I$9)*(1-'ANS Price List Reordered'!$I$10),2)</f>
        <v>1320.44</v>
      </c>
      <c r="G223" s="281">
        <f t="shared" si="20"/>
        <v>1452.4840000000002</v>
      </c>
    </row>
    <row r="224" spans="2:7" x14ac:dyDescent="0.2">
      <c r="B224" s="387"/>
      <c r="C224" s="296" t="s">
        <v>125</v>
      </c>
      <c r="D224" s="279" t="s">
        <v>10</v>
      </c>
      <c r="E224" s="279" t="s">
        <v>11</v>
      </c>
      <c r="F224" s="280">
        <f>ROUND('2016-17 ANS Price List'!F224*(1+'ANS Price List Reordered'!$I$9)*(1-'ANS Price List Reordered'!$I$10),2)</f>
        <v>93.21</v>
      </c>
      <c r="G224" s="281">
        <f t="shared" si="20"/>
        <v>102.53100000000001</v>
      </c>
    </row>
    <row r="225" spans="2:7" x14ac:dyDescent="0.2">
      <c r="B225" s="387"/>
      <c r="C225" s="296" t="s">
        <v>126</v>
      </c>
      <c r="D225" s="279" t="s">
        <v>10</v>
      </c>
      <c r="E225" s="279" t="s">
        <v>11</v>
      </c>
      <c r="F225" s="280">
        <f>ROUND('2016-17 ANS Price List'!F225*(1+'ANS Price List Reordered'!$I$9)*(1-'ANS Price List Reordered'!$I$10),2)</f>
        <v>77.67</v>
      </c>
      <c r="G225" s="281">
        <f t="shared" si="20"/>
        <v>85.437000000000012</v>
      </c>
    </row>
    <row r="226" spans="2:7" x14ac:dyDescent="0.2">
      <c r="B226" s="387"/>
      <c r="C226" s="296" t="s">
        <v>127</v>
      </c>
      <c r="D226" s="279" t="s">
        <v>10</v>
      </c>
      <c r="E226" s="279" t="s">
        <v>11</v>
      </c>
      <c r="F226" s="280">
        <f>ROUND('2016-17 ANS Price List'!F226*(1+'ANS Price List Reordered'!$I$9)*(1-'ANS Price List Reordered'!$I$10),2)</f>
        <v>62.14</v>
      </c>
      <c r="G226" s="281">
        <f t="shared" si="20"/>
        <v>68.353999999999999</v>
      </c>
    </row>
    <row r="227" spans="2:7" x14ac:dyDescent="0.2">
      <c r="B227" s="387"/>
      <c r="C227" s="296" t="s">
        <v>128</v>
      </c>
      <c r="D227" s="279" t="s">
        <v>10</v>
      </c>
      <c r="E227" s="279" t="s">
        <v>11</v>
      </c>
      <c r="F227" s="280">
        <f>ROUND('2016-17 ANS Price List'!F227*(1+'ANS Price List Reordered'!$I$9)*(1-'ANS Price List Reordered'!$I$10),2)</f>
        <v>543.72</v>
      </c>
      <c r="G227" s="281">
        <f t="shared" si="20"/>
        <v>598.0920000000001</v>
      </c>
    </row>
    <row r="228" spans="2:7" x14ac:dyDescent="0.2">
      <c r="B228" s="387"/>
      <c r="C228" s="296" t="s">
        <v>129</v>
      </c>
      <c r="D228" s="279" t="s">
        <v>10</v>
      </c>
      <c r="E228" s="279" t="s">
        <v>11</v>
      </c>
      <c r="F228" s="280">
        <f>ROUND('2016-17 ANS Price List'!F228*(1+'ANS Price List Reordered'!$I$9)*(1-'ANS Price List Reordered'!$I$10),2)</f>
        <v>170.87</v>
      </c>
      <c r="G228" s="281">
        <f t="shared" si="20"/>
        <v>187.95700000000002</v>
      </c>
    </row>
    <row r="229" spans="2:7" x14ac:dyDescent="0.2">
      <c r="B229" s="387"/>
      <c r="C229" s="296" t="s">
        <v>130</v>
      </c>
      <c r="D229" s="279" t="s">
        <v>10</v>
      </c>
      <c r="E229" s="279" t="s">
        <v>11</v>
      </c>
      <c r="F229" s="280">
        <f>ROUND('2016-17 ANS Price List'!F229*(1+'ANS Price List Reordered'!$I$9)*(1-'ANS Price List Reordered'!$I$10),2)</f>
        <v>155.35</v>
      </c>
      <c r="G229" s="281">
        <f t="shared" si="20"/>
        <v>170.88500000000002</v>
      </c>
    </row>
    <row r="230" spans="2:7" x14ac:dyDescent="0.2">
      <c r="B230" s="387"/>
      <c r="C230" s="296" t="s">
        <v>131</v>
      </c>
      <c r="D230" s="279" t="s">
        <v>10</v>
      </c>
      <c r="E230" s="279" t="s">
        <v>11</v>
      </c>
      <c r="F230" s="280">
        <f>ROUND('2016-17 ANS Price List'!F230*(1+'ANS Price List Reordered'!$I$9)*(1-'ANS Price List Reordered'!$I$10),2)</f>
        <v>108.74</v>
      </c>
      <c r="G230" s="281">
        <f t="shared" si="20"/>
        <v>119.614</v>
      </c>
    </row>
    <row r="231" spans="2:7" x14ac:dyDescent="0.2">
      <c r="B231" s="387"/>
      <c r="C231" s="296" t="s">
        <v>132</v>
      </c>
      <c r="D231" s="279" t="s">
        <v>10</v>
      </c>
      <c r="E231" s="279" t="s">
        <v>11</v>
      </c>
      <c r="F231" s="280">
        <f>ROUND('2016-17 ANS Price List'!F231*(1+'ANS Price List Reordered'!$I$9)*(1-'ANS Price List Reordered'!$I$10),2)</f>
        <v>1087.4100000000001</v>
      </c>
      <c r="G231" s="281">
        <f t="shared" si="20"/>
        <v>1196.1510000000003</v>
      </c>
    </row>
    <row r="232" spans="2:7" x14ac:dyDescent="0.2">
      <c r="B232" s="387"/>
      <c r="C232" s="296" t="s">
        <v>133</v>
      </c>
      <c r="D232" s="279" t="s">
        <v>10</v>
      </c>
      <c r="E232" s="279" t="s">
        <v>11</v>
      </c>
      <c r="F232" s="280">
        <f>ROUND('2016-17 ANS Price List'!F232*(1+'ANS Price List Reordered'!$I$9)*(1-'ANS Price List Reordered'!$I$10),2)</f>
        <v>341.76</v>
      </c>
      <c r="G232" s="281">
        <f t="shared" si="20"/>
        <v>375.93600000000004</v>
      </c>
    </row>
    <row r="233" spans="2:7" x14ac:dyDescent="0.2">
      <c r="B233" s="387"/>
      <c r="C233" s="296" t="s">
        <v>134</v>
      </c>
      <c r="D233" s="279" t="s">
        <v>10</v>
      </c>
      <c r="E233" s="279" t="s">
        <v>11</v>
      </c>
      <c r="F233" s="280">
        <f>ROUND('2016-17 ANS Price List'!F233*(1+'ANS Price List Reordered'!$I$9)*(1-'ANS Price List Reordered'!$I$10),2)</f>
        <v>309.14</v>
      </c>
      <c r="G233" s="281">
        <f t="shared" si="20"/>
        <v>340.05400000000003</v>
      </c>
    </row>
    <row r="234" spans="2:7" x14ac:dyDescent="0.2">
      <c r="B234" s="387"/>
      <c r="C234" s="296" t="s">
        <v>135</v>
      </c>
      <c r="D234" s="279" t="s">
        <v>10</v>
      </c>
      <c r="E234" s="279" t="s">
        <v>11</v>
      </c>
      <c r="F234" s="280">
        <f>ROUND('2016-17 ANS Price List'!F234*(1+'ANS Price List Reordered'!$I$9)*(1-'ANS Price List Reordered'!$I$10),2)</f>
        <v>233.02</v>
      </c>
      <c r="G234" s="281">
        <f t="shared" si="20"/>
        <v>256.32200000000006</v>
      </c>
    </row>
    <row r="235" spans="2:7" x14ac:dyDescent="0.2">
      <c r="B235" s="387"/>
      <c r="C235" s="296" t="s">
        <v>136</v>
      </c>
      <c r="D235" s="279" t="s">
        <v>10</v>
      </c>
      <c r="E235" s="279" t="s">
        <v>11</v>
      </c>
      <c r="F235" s="280">
        <f>ROUND('2016-17 ANS Price List'!F235*(1+'ANS Price List Reordered'!$I$9)*(1-'ANS Price List Reordered'!$I$10),2)</f>
        <v>1367.03</v>
      </c>
      <c r="G235" s="281">
        <f t="shared" si="20"/>
        <v>1503.7330000000002</v>
      </c>
    </row>
    <row r="236" spans="2:7" x14ac:dyDescent="0.2">
      <c r="B236" s="387"/>
      <c r="C236" s="296" t="s">
        <v>137</v>
      </c>
      <c r="D236" s="279" t="s">
        <v>10</v>
      </c>
      <c r="E236" s="279" t="s">
        <v>11</v>
      </c>
      <c r="F236" s="280">
        <f>ROUND('2016-17 ANS Price List'!F236*(1+'ANS Price List Reordered'!$I$9)*(1-'ANS Price List Reordered'!$I$10),2)</f>
        <v>77.67</v>
      </c>
      <c r="G236" s="281">
        <f t="shared" si="20"/>
        <v>85.437000000000012</v>
      </c>
    </row>
    <row r="237" spans="2:7" x14ac:dyDescent="0.2">
      <c r="B237" s="387"/>
      <c r="C237" s="296" t="s">
        <v>138</v>
      </c>
      <c r="D237" s="279" t="s">
        <v>10</v>
      </c>
      <c r="E237" s="279" t="s">
        <v>11</v>
      </c>
      <c r="F237" s="280">
        <f>ROUND('2016-17 ANS Price List'!F237*(1+'ANS Price List Reordered'!$I$9)*(1-'ANS Price List Reordered'!$I$10),2)</f>
        <v>77.67</v>
      </c>
      <c r="G237" s="281">
        <f t="shared" si="20"/>
        <v>85.437000000000012</v>
      </c>
    </row>
    <row r="238" spans="2:7" x14ac:dyDescent="0.2">
      <c r="B238" s="387"/>
      <c r="C238" s="296" t="s">
        <v>139</v>
      </c>
      <c r="D238" s="279" t="s">
        <v>10</v>
      </c>
      <c r="E238" s="279" t="s">
        <v>11</v>
      </c>
      <c r="F238" s="280">
        <f>ROUND('2016-17 ANS Price List'!F238*(1+'ANS Price List Reordered'!$I$9)*(1-'ANS Price List Reordered'!$I$10),2)</f>
        <v>77.67</v>
      </c>
      <c r="G238" s="281">
        <f t="shared" si="20"/>
        <v>85.437000000000012</v>
      </c>
    </row>
    <row r="239" spans="2:7" x14ac:dyDescent="0.2">
      <c r="B239" s="387"/>
      <c r="C239" s="296" t="s">
        <v>140</v>
      </c>
      <c r="D239" s="279" t="s">
        <v>10</v>
      </c>
      <c r="E239" s="279" t="s">
        <v>11</v>
      </c>
      <c r="F239" s="280">
        <f>ROUND('2016-17 ANS Price List'!F239*(1+'ANS Price List Reordered'!$I$9)*(1-'ANS Price List Reordered'!$I$10),2)</f>
        <v>186.42</v>
      </c>
      <c r="G239" s="281">
        <f t="shared" si="20"/>
        <v>205.06200000000001</v>
      </c>
    </row>
    <row r="240" spans="2:7" x14ac:dyDescent="0.2">
      <c r="B240" s="387"/>
      <c r="C240" s="296" t="s">
        <v>141</v>
      </c>
      <c r="D240" s="279" t="s">
        <v>10</v>
      </c>
      <c r="E240" s="279" t="s">
        <v>11</v>
      </c>
      <c r="F240" s="280">
        <f>ROUND('2016-17 ANS Price List'!F240*(1+'ANS Price List Reordered'!$I$9)*(1-'ANS Price List Reordered'!$I$10),2)</f>
        <v>186.42</v>
      </c>
      <c r="G240" s="281">
        <f t="shared" si="20"/>
        <v>205.06200000000001</v>
      </c>
    </row>
    <row r="241" spans="2:7" x14ac:dyDescent="0.2">
      <c r="B241" s="387"/>
      <c r="C241" s="296" t="s">
        <v>142</v>
      </c>
      <c r="D241" s="279" t="s">
        <v>10</v>
      </c>
      <c r="E241" s="279" t="s">
        <v>11</v>
      </c>
      <c r="F241" s="280">
        <f>ROUND('2016-17 ANS Price List'!F241*(1+'ANS Price List Reordered'!$I$9)*(1-'ANS Price List Reordered'!$I$10),2)</f>
        <v>186.42</v>
      </c>
      <c r="G241" s="281">
        <f t="shared" si="20"/>
        <v>205.06200000000001</v>
      </c>
    </row>
    <row r="242" spans="2:7" x14ac:dyDescent="0.2">
      <c r="B242" s="387"/>
      <c r="C242" s="296" t="s">
        <v>143</v>
      </c>
      <c r="D242" s="279" t="s">
        <v>10</v>
      </c>
      <c r="E242" s="279" t="s">
        <v>11</v>
      </c>
      <c r="F242" s="280">
        <f>ROUND('2016-17 ANS Price List'!F242*(1+'ANS Price List Reordered'!$I$9)*(1-'ANS Price List Reordered'!$I$10),2)</f>
        <v>388.37</v>
      </c>
      <c r="G242" s="281">
        <f t="shared" si="20"/>
        <v>427.20700000000005</v>
      </c>
    </row>
    <row r="243" spans="2:7" x14ac:dyDescent="0.2">
      <c r="B243" s="387"/>
      <c r="C243" s="296" t="s">
        <v>144</v>
      </c>
      <c r="D243" s="279" t="s">
        <v>10</v>
      </c>
      <c r="E243" s="279" t="s">
        <v>11</v>
      </c>
      <c r="F243" s="280">
        <f>ROUND('2016-17 ANS Price List'!F243*(1+'ANS Price List Reordered'!$I$9)*(1-'ANS Price List Reordered'!$I$10),2)</f>
        <v>388.37</v>
      </c>
      <c r="G243" s="281">
        <f t="shared" si="20"/>
        <v>427.20700000000005</v>
      </c>
    </row>
    <row r="244" spans="2:7" x14ac:dyDescent="0.2">
      <c r="B244" s="387"/>
      <c r="C244" s="296" t="s">
        <v>145</v>
      </c>
      <c r="D244" s="279" t="s">
        <v>10</v>
      </c>
      <c r="E244" s="279" t="s">
        <v>11</v>
      </c>
      <c r="F244" s="280">
        <f>ROUND('2016-17 ANS Price List'!F244*(1+'ANS Price List Reordered'!$I$9)*(1-'ANS Price List Reordered'!$I$10),2)</f>
        <v>388.37</v>
      </c>
      <c r="G244" s="281">
        <f t="shared" si="20"/>
        <v>427.20700000000005</v>
      </c>
    </row>
    <row r="245" spans="2:7" x14ac:dyDescent="0.2">
      <c r="B245" s="387"/>
      <c r="C245" s="297"/>
      <c r="D245" s="290"/>
      <c r="E245" s="290"/>
      <c r="F245" s="285"/>
      <c r="G245" s="286"/>
    </row>
    <row r="246" spans="2:7" x14ac:dyDescent="0.2">
      <c r="B246" s="387"/>
      <c r="C246" s="296" t="s">
        <v>146</v>
      </c>
      <c r="D246" s="279" t="s">
        <v>23</v>
      </c>
      <c r="E246" s="289" t="s">
        <v>24</v>
      </c>
      <c r="F246" s="280">
        <f>ROUND('2016-17 ANS Price List'!F246*(1+'ANS Price List Reordered'!$I$9)*(1-'ANS Price List Reordered'!$I$10),2)</f>
        <v>155.35</v>
      </c>
      <c r="G246" s="281">
        <f t="shared" ref="G246:G275" si="21">+F246*1.1</f>
        <v>170.88500000000002</v>
      </c>
    </row>
    <row r="247" spans="2:7" x14ac:dyDescent="0.2">
      <c r="B247" s="387"/>
      <c r="C247" s="296" t="s">
        <v>147</v>
      </c>
      <c r="D247" s="279" t="s">
        <v>23</v>
      </c>
      <c r="E247" s="289" t="s">
        <v>24</v>
      </c>
      <c r="F247" s="280">
        <f>ROUND('2016-17 ANS Price List'!F247*(1+'ANS Price List Reordered'!$I$9)*(1-'ANS Price List Reordered'!$I$10),2)</f>
        <v>155.35</v>
      </c>
      <c r="G247" s="281">
        <f t="shared" si="21"/>
        <v>170.88500000000002</v>
      </c>
    </row>
    <row r="248" spans="2:7" x14ac:dyDescent="0.2">
      <c r="B248" s="387"/>
      <c r="C248" s="298" t="s">
        <v>148</v>
      </c>
      <c r="D248" s="279" t="s">
        <v>23</v>
      </c>
      <c r="E248" s="289" t="s">
        <v>24</v>
      </c>
      <c r="F248" s="280">
        <f>ROUND('2016-17 ANS Price List'!F248*(1+'ANS Price List Reordered'!$I$9)*(1-'ANS Price List Reordered'!$I$10),2)</f>
        <v>155.35</v>
      </c>
      <c r="G248" s="281">
        <f t="shared" si="21"/>
        <v>170.88500000000002</v>
      </c>
    </row>
    <row r="249" spans="2:7" x14ac:dyDescent="0.2">
      <c r="B249" s="387"/>
      <c r="C249" s="298" t="s">
        <v>149</v>
      </c>
      <c r="D249" s="279" t="s">
        <v>23</v>
      </c>
      <c r="E249" s="289" t="s">
        <v>24</v>
      </c>
      <c r="F249" s="280">
        <f>ROUND('2016-17 ANS Price List'!F249*(1+'ANS Price List Reordered'!$I$9)*(1-'ANS Price List Reordered'!$I$10),2)</f>
        <v>155.35</v>
      </c>
      <c r="G249" s="281">
        <f t="shared" si="21"/>
        <v>170.88500000000002</v>
      </c>
    </row>
    <row r="250" spans="2:7" x14ac:dyDescent="0.2">
      <c r="B250" s="387"/>
      <c r="C250" s="296" t="s">
        <v>150</v>
      </c>
      <c r="D250" s="279" t="s">
        <v>10</v>
      </c>
      <c r="E250" s="279" t="s">
        <v>11</v>
      </c>
      <c r="F250" s="280">
        <f>ROUND('2016-17 ANS Price List'!F250*(1+'ANS Price List Reordered'!$I$9)*(1-'ANS Price List Reordered'!$I$10),2)</f>
        <v>93.21</v>
      </c>
      <c r="G250" s="281">
        <f t="shared" si="21"/>
        <v>102.53100000000001</v>
      </c>
    </row>
    <row r="251" spans="2:7" x14ac:dyDescent="0.2">
      <c r="B251" s="387"/>
      <c r="C251" s="296" t="s">
        <v>151</v>
      </c>
      <c r="D251" s="279" t="s">
        <v>10</v>
      </c>
      <c r="E251" s="279" t="s">
        <v>11</v>
      </c>
      <c r="F251" s="280">
        <f>ROUND('2016-17 ANS Price List'!F251*(1+'ANS Price List Reordered'!$I$9)*(1-'ANS Price List Reordered'!$I$10),2)</f>
        <v>186.42</v>
      </c>
      <c r="G251" s="281">
        <f t="shared" si="21"/>
        <v>205.06200000000001</v>
      </c>
    </row>
    <row r="252" spans="2:7" x14ac:dyDescent="0.2">
      <c r="B252" s="387"/>
      <c r="C252" s="296" t="s">
        <v>152</v>
      </c>
      <c r="D252" s="279" t="s">
        <v>10</v>
      </c>
      <c r="E252" s="279" t="s">
        <v>11</v>
      </c>
      <c r="F252" s="280">
        <f>ROUND('2016-17 ANS Price List'!F252*(1+'ANS Price List Reordered'!$I$9)*(1-'ANS Price List Reordered'!$I$10),2)</f>
        <v>341.76</v>
      </c>
      <c r="G252" s="281">
        <f t="shared" si="21"/>
        <v>375.93600000000004</v>
      </c>
    </row>
    <row r="253" spans="2:7" x14ac:dyDescent="0.2">
      <c r="B253" s="387"/>
      <c r="C253" s="296" t="s">
        <v>153</v>
      </c>
      <c r="D253" s="279" t="s">
        <v>10</v>
      </c>
      <c r="E253" s="279" t="s">
        <v>11</v>
      </c>
      <c r="F253" s="280">
        <f>ROUND('2016-17 ANS Price List'!F253*(1+'ANS Price List Reordered'!$I$9)*(1-'ANS Price List Reordered'!$I$10),2)</f>
        <v>77.67</v>
      </c>
      <c r="G253" s="281">
        <f t="shared" si="21"/>
        <v>85.437000000000012</v>
      </c>
    </row>
    <row r="254" spans="2:7" x14ac:dyDescent="0.2">
      <c r="B254" s="387"/>
      <c r="C254" s="296" t="s">
        <v>154</v>
      </c>
      <c r="D254" s="279" t="s">
        <v>10</v>
      </c>
      <c r="E254" s="279" t="s">
        <v>11</v>
      </c>
      <c r="F254" s="280">
        <f>ROUND('2016-17 ANS Price List'!F254*(1+'ANS Price List Reordered'!$I$9)*(1-'ANS Price List Reordered'!$I$10),2)</f>
        <v>155.35</v>
      </c>
      <c r="G254" s="281">
        <f t="shared" si="21"/>
        <v>170.88500000000002</v>
      </c>
    </row>
    <row r="255" spans="2:7" x14ac:dyDescent="0.2">
      <c r="B255" s="387"/>
      <c r="C255" s="296" t="s">
        <v>155</v>
      </c>
      <c r="D255" s="279" t="s">
        <v>10</v>
      </c>
      <c r="E255" s="279" t="s">
        <v>11</v>
      </c>
      <c r="F255" s="280">
        <f>ROUND('2016-17 ANS Price List'!F255*(1+'ANS Price List Reordered'!$I$9)*(1-'ANS Price List Reordered'!$I$10),2)</f>
        <v>309.14</v>
      </c>
      <c r="G255" s="281">
        <f t="shared" si="21"/>
        <v>340.05400000000003</v>
      </c>
    </row>
    <row r="256" spans="2:7" x14ac:dyDescent="0.2">
      <c r="B256" s="387"/>
      <c r="C256" s="296" t="s">
        <v>156</v>
      </c>
      <c r="D256" s="279" t="s">
        <v>10</v>
      </c>
      <c r="E256" s="279" t="s">
        <v>11</v>
      </c>
      <c r="F256" s="280">
        <f>ROUND('2016-17 ANS Price List'!F256*(1+'ANS Price List Reordered'!$I$9)*(1-'ANS Price List Reordered'!$I$10),2)</f>
        <v>62.14</v>
      </c>
      <c r="G256" s="281">
        <f t="shared" si="21"/>
        <v>68.353999999999999</v>
      </c>
    </row>
    <row r="257" spans="2:7" x14ac:dyDescent="0.2">
      <c r="B257" s="387"/>
      <c r="C257" s="296" t="s">
        <v>157</v>
      </c>
      <c r="D257" s="279" t="s">
        <v>10</v>
      </c>
      <c r="E257" s="279" t="s">
        <v>11</v>
      </c>
      <c r="F257" s="280">
        <f>ROUND('2016-17 ANS Price List'!F257*(1+'ANS Price List Reordered'!$I$9)*(1-'ANS Price List Reordered'!$I$10),2)</f>
        <v>108.74</v>
      </c>
      <c r="G257" s="281">
        <f t="shared" si="21"/>
        <v>119.614</v>
      </c>
    </row>
    <row r="258" spans="2:7" x14ac:dyDescent="0.2">
      <c r="B258" s="387"/>
      <c r="C258" s="296" t="s">
        <v>158</v>
      </c>
      <c r="D258" s="279" t="s">
        <v>10</v>
      </c>
      <c r="E258" s="279" t="s">
        <v>11</v>
      </c>
      <c r="F258" s="280">
        <f>ROUND('2016-17 ANS Price List'!F258*(1+'ANS Price List Reordered'!$I$9)*(1-'ANS Price List Reordered'!$I$10),2)</f>
        <v>233.02</v>
      </c>
      <c r="G258" s="281">
        <f t="shared" si="21"/>
        <v>256.32200000000006</v>
      </c>
    </row>
    <row r="259" spans="2:7" x14ac:dyDescent="0.2">
      <c r="B259" s="387"/>
      <c r="C259" s="298" t="s">
        <v>159</v>
      </c>
      <c r="D259" s="279" t="s">
        <v>10</v>
      </c>
      <c r="E259" s="279" t="s">
        <v>11</v>
      </c>
      <c r="F259" s="280">
        <f>ROUND('2016-17 ANS Price List'!F259*(1+'ANS Price List Reordered'!$I$9)*(1-'ANS Price List Reordered'!$I$10),2)</f>
        <v>528.16999999999996</v>
      </c>
      <c r="G259" s="281">
        <f t="shared" si="21"/>
        <v>580.98699999999997</v>
      </c>
    </row>
    <row r="260" spans="2:7" x14ac:dyDescent="0.2">
      <c r="B260" s="387"/>
      <c r="C260" s="298" t="s">
        <v>160</v>
      </c>
      <c r="D260" s="279" t="s">
        <v>10</v>
      </c>
      <c r="E260" s="279" t="s">
        <v>11</v>
      </c>
      <c r="F260" s="280">
        <f>ROUND('2016-17 ANS Price List'!F260*(1+'ANS Price List Reordered'!$I$9)*(1-'ANS Price List Reordered'!$I$10),2)</f>
        <v>1087.4100000000001</v>
      </c>
      <c r="G260" s="281">
        <f t="shared" si="21"/>
        <v>1196.1510000000003</v>
      </c>
    </row>
    <row r="261" spans="2:7" x14ac:dyDescent="0.2">
      <c r="B261" s="387"/>
      <c r="C261" s="298" t="s">
        <v>161</v>
      </c>
      <c r="D261" s="279" t="s">
        <v>10</v>
      </c>
      <c r="E261" s="279" t="s">
        <v>11</v>
      </c>
      <c r="F261" s="280">
        <f>ROUND('2016-17 ANS Price List'!F261*(1+'ANS Price List Reordered'!$I$9)*(1-'ANS Price List Reordered'!$I$10),2)</f>
        <v>1320.44</v>
      </c>
      <c r="G261" s="281">
        <f t="shared" si="21"/>
        <v>1452.4840000000002</v>
      </c>
    </row>
    <row r="262" spans="2:7" x14ac:dyDescent="0.2">
      <c r="B262" s="387"/>
      <c r="C262" s="298" t="s">
        <v>162</v>
      </c>
      <c r="D262" s="279" t="s">
        <v>23</v>
      </c>
      <c r="E262" s="289" t="s">
        <v>24</v>
      </c>
      <c r="F262" s="280">
        <f>ROUND('2016-17 ANS Price List'!F262*(1+'ANS Price List Reordered'!$I$9)*(1-'ANS Price List Reordered'!$I$10),2)</f>
        <v>155.35</v>
      </c>
      <c r="G262" s="281">
        <f t="shared" si="21"/>
        <v>170.88500000000002</v>
      </c>
    </row>
    <row r="263" spans="2:7" x14ac:dyDescent="0.2">
      <c r="B263" s="387"/>
      <c r="C263" s="298" t="s">
        <v>163</v>
      </c>
      <c r="D263" s="279" t="s">
        <v>23</v>
      </c>
      <c r="E263" s="289" t="s">
        <v>24</v>
      </c>
      <c r="F263" s="280">
        <f>ROUND('2016-17 ANS Price List'!F263*(1+'ANS Price List Reordered'!$I$9)*(1-'ANS Price List Reordered'!$I$10),2)</f>
        <v>155.35</v>
      </c>
      <c r="G263" s="281">
        <f t="shared" si="21"/>
        <v>170.88500000000002</v>
      </c>
    </row>
    <row r="264" spans="2:7" x14ac:dyDescent="0.2">
      <c r="B264" s="387"/>
      <c r="C264" s="298" t="s">
        <v>164</v>
      </c>
      <c r="D264" s="279" t="s">
        <v>10</v>
      </c>
      <c r="E264" s="279" t="s">
        <v>11</v>
      </c>
      <c r="F264" s="280">
        <f>ROUND('2016-17 ANS Price List'!F264*(1+'ANS Price List Reordered'!$I$9)*(1-'ANS Price List Reordered'!$I$10),2)</f>
        <v>93.21</v>
      </c>
      <c r="G264" s="281">
        <f t="shared" si="21"/>
        <v>102.53100000000001</v>
      </c>
    </row>
    <row r="265" spans="2:7" x14ac:dyDescent="0.2">
      <c r="B265" s="387"/>
      <c r="C265" s="298" t="s">
        <v>165</v>
      </c>
      <c r="D265" s="279" t="s">
        <v>10</v>
      </c>
      <c r="E265" s="279" t="s">
        <v>11</v>
      </c>
      <c r="F265" s="280">
        <f>ROUND('2016-17 ANS Price List'!F265*(1+'ANS Price List Reordered'!$I$9)*(1-'ANS Price List Reordered'!$I$10),2)</f>
        <v>178.64</v>
      </c>
      <c r="G265" s="281">
        <f t="shared" si="21"/>
        <v>196.50399999999999</v>
      </c>
    </row>
    <row r="266" spans="2:7" x14ac:dyDescent="0.2">
      <c r="B266" s="387"/>
      <c r="C266" s="298" t="s">
        <v>166</v>
      </c>
      <c r="D266" s="279" t="s">
        <v>10</v>
      </c>
      <c r="E266" s="279" t="s">
        <v>11</v>
      </c>
      <c r="F266" s="280">
        <f>ROUND('2016-17 ANS Price List'!F266*(1+'ANS Price List Reordered'!$I$9)*(1-'ANS Price List Reordered'!$I$10),2)</f>
        <v>341.76</v>
      </c>
      <c r="G266" s="281">
        <f t="shared" si="21"/>
        <v>375.93600000000004</v>
      </c>
    </row>
    <row r="267" spans="2:7" x14ac:dyDescent="0.2">
      <c r="B267" s="387"/>
      <c r="C267" s="298" t="s">
        <v>167</v>
      </c>
      <c r="D267" s="279" t="s">
        <v>10</v>
      </c>
      <c r="E267" s="279" t="s">
        <v>11</v>
      </c>
      <c r="F267" s="280">
        <f>ROUND('2016-17 ANS Price List'!F267*(1+'ANS Price List Reordered'!$I$9)*(1-'ANS Price List Reordered'!$I$10),2)</f>
        <v>77.67</v>
      </c>
      <c r="G267" s="281">
        <f t="shared" si="21"/>
        <v>85.437000000000012</v>
      </c>
    </row>
    <row r="268" spans="2:7" x14ac:dyDescent="0.2">
      <c r="B268" s="387"/>
      <c r="C268" s="298" t="s">
        <v>168</v>
      </c>
      <c r="D268" s="279" t="s">
        <v>10</v>
      </c>
      <c r="E268" s="279" t="s">
        <v>11</v>
      </c>
      <c r="F268" s="280">
        <f>ROUND('2016-17 ANS Price List'!F268*(1+'ANS Price List Reordered'!$I$9)*(1-'ANS Price List Reordered'!$I$10),2)</f>
        <v>155.35</v>
      </c>
      <c r="G268" s="281">
        <f t="shared" si="21"/>
        <v>170.88500000000002</v>
      </c>
    </row>
    <row r="269" spans="2:7" x14ac:dyDescent="0.2">
      <c r="B269" s="387"/>
      <c r="C269" s="298" t="s">
        <v>169</v>
      </c>
      <c r="D269" s="279" t="s">
        <v>10</v>
      </c>
      <c r="E269" s="279" t="s">
        <v>11</v>
      </c>
      <c r="F269" s="280">
        <f>ROUND('2016-17 ANS Price List'!F269*(1+'ANS Price List Reordered'!$I$9)*(1-'ANS Price List Reordered'!$I$10),2)</f>
        <v>309.14</v>
      </c>
      <c r="G269" s="281">
        <f t="shared" si="21"/>
        <v>340.05400000000003</v>
      </c>
    </row>
    <row r="270" spans="2:7" x14ac:dyDescent="0.2">
      <c r="B270" s="387"/>
      <c r="C270" s="298" t="s">
        <v>170</v>
      </c>
      <c r="D270" s="279" t="s">
        <v>10</v>
      </c>
      <c r="E270" s="279" t="s">
        <v>11</v>
      </c>
      <c r="F270" s="280">
        <f>ROUND('2016-17 ANS Price List'!F270*(1+'ANS Price List Reordered'!$I$9)*(1-'ANS Price List Reordered'!$I$10),2)</f>
        <v>62.14</v>
      </c>
      <c r="G270" s="281">
        <f t="shared" si="21"/>
        <v>68.353999999999999</v>
      </c>
    </row>
    <row r="271" spans="2:7" x14ac:dyDescent="0.2">
      <c r="B271" s="387"/>
      <c r="C271" s="298" t="s">
        <v>171</v>
      </c>
      <c r="D271" s="279" t="s">
        <v>10</v>
      </c>
      <c r="E271" s="279" t="s">
        <v>11</v>
      </c>
      <c r="F271" s="280">
        <f>ROUND('2016-17 ANS Price List'!F271*(1+'ANS Price List Reordered'!$I$9)*(1-'ANS Price List Reordered'!$I$10),2)</f>
        <v>108.74</v>
      </c>
      <c r="G271" s="281">
        <f t="shared" si="21"/>
        <v>119.614</v>
      </c>
    </row>
    <row r="272" spans="2:7" x14ac:dyDescent="0.2">
      <c r="B272" s="387"/>
      <c r="C272" s="298" t="s">
        <v>172</v>
      </c>
      <c r="D272" s="279" t="s">
        <v>10</v>
      </c>
      <c r="E272" s="279" t="s">
        <v>11</v>
      </c>
      <c r="F272" s="280">
        <f>ROUND('2016-17 ANS Price List'!F272*(1+'ANS Price List Reordered'!$I$9)*(1-'ANS Price List Reordered'!$I$10),2)</f>
        <v>233.02</v>
      </c>
      <c r="G272" s="281">
        <f t="shared" si="21"/>
        <v>256.32200000000006</v>
      </c>
    </row>
    <row r="273" spans="2:7" x14ac:dyDescent="0.2">
      <c r="B273" s="387"/>
      <c r="C273" s="298" t="s">
        <v>173</v>
      </c>
      <c r="D273" s="279" t="s">
        <v>10</v>
      </c>
      <c r="E273" s="279" t="s">
        <v>11</v>
      </c>
      <c r="F273" s="280">
        <f>ROUND('2016-17 ANS Price List'!F273*(1+'ANS Price List Reordered'!$I$9)*(1-'ANS Price List Reordered'!$I$10),2)</f>
        <v>543.72</v>
      </c>
      <c r="G273" s="281">
        <f t="shared" si="21"/>
        <v>598.0920000000001</v>
      </c>
    </row>
    <row r="274" spans="2:7" x14ac:dyDescent="0.2">
      <c r="B274" s="387"/>
      <c r="C274" s="298" t="s">
        <v>174</v>
      </c>
      <c r="D274" s="279" t="s">
        <v>10</v>
      </c>
      <c r="E274" s="279" t="s">
        <v>11</v>
      </c>
      <c r="F274" s="280">
        <f>ROUND('2016-17 ANS Price List'!F274*(1+'ANS Price List Reordered'!$I$9)*(1-'ANS Price List Reordered'!$I$10),2)</f>
        <v>1087.4100000000001</v>
      </c>
      <c r="G274" s="281">
        <f t="shared" si="21"/>
        <v>1196.1510000000003</v>
      </c>
    </row>
    <row r="275" spans="2:7" x14ac:dyDescent="0.2">
      <c r="B275" s="387"/>
      <c r="C275" s="298" t="s">
        <v>175</v>
      </c>
      <c r="D275" s="279" t="s">
        <v>10</v>
      </c>
      <c r="E275" s="279" t="s">
        <v>11</v>
      </c>
      <c r="F275" s="280">
        <f>ROUND('2016-17 ANS Price List'!F275*(1+'ANS Price List Reordered'!$I$9)*(1-'ANS Price List Reordered'!$I$10),2)</f>
        <v>1367.03</v>
      </c>
      <c r="G275" s="281">
        <f t="shared" si="21"/>
        <v>1503.7330000000002</v>
      </c>
    </row>
    <row r="276" spans="2:7" x14ac:dyDescent="0.2">
      <c r="B276" s="387"/>
      <c r="C276" s="297"/>
      <c r="D276" s="290"/>
      <c r="E276" s="290"/>
      <c r="F276" s="285"/>
      <c r="G276" s="286"/>
    </row>
    <row r="277" spans="2:7" x14ac:dyDescent="0.2">
      <c r="B277" s="387"/>
      <c r="C277" s="296" t="s">
        <v>176</v>
      </c>
      <c r="D277" s="279" t="s">
        <v>23</v>
      </c>
      <c r="E277" s="289" t="s">
        <v>24</v>
      </c>
      <c r="F277" s="280">
        <f>ROUND('2016-17 ANS Price List'!F277*(1+'ANS Price List Reordered'!$I$9)*(1-'ANS Price List Reordered'!$I$10),2)</f>
        <v>155.35</v>
      </c>
      <c r="G277" s="281">
        <f t="shared" ref="G277:G280" si="22">+F277*1.1</f>
        <v>170.88500000000002</v>
      </c>
    </row>
    <row r="278" spans="2:7" x14ac:dyDescent="0.2">
      <c r="B278" s="387"/>
      <c r="C278" s="296" t="s">
        <v>177</v>
      </c>
      <c r="D278" s="279" t="s">
        <v>23</v>
      </c>
      <c r="E278" s="289" t="s">
        <v>24</v>
      </c>
      <c r="F278" s="280">
        <f>ROUND('2016-17 ANS Price List'!F278*(1+'ANS Price List Reordered'!$I$9)*(1-'ANS Price List Reordered'!$I$10),2)</f>
        <v>155.35</v>
      </c>
      <c r="G278" s="281">
        <f t="shared" si="22"/>
        <v>170.88500000000002</v>
      </c>
    </row>
    <row r="279" spans="2:7" x14ac:dyDescent="0.2">
      <c r="B279" s="387"/>
      <c r="C279" s="296" t="s">
        <v>178</v>
      </c>
      <c r="D279" s="279" t="s">
        <v>23</v>
      </c>
      <c r="E279" s="289" t="s">
        <v>24</v>
      </c>
      <c r="F279" s="280">
        <f>ROUND('2016-17 ANS Price List'!F279*(1+'ANS Price List Reordered'!$I$9)*(1-'ANS Price List Reordered'!$I$10),2)</f>
        <v>155.35</v>
      </c>
      <c r="G279" s="281">
        <f t="shared" si="22"/>
        <v>170.88500000000002</v>
      </c>
    </row>
    <row r="280" spans="2:7" x14ac:dyDescent="0.2">
      <c r="B280" s="387"/>
      <c r="C280" s="296" t="s">
        <v>179</v>
      </c>
      <c r="D280" s="279" t="s">
        <v>23</v>
      </c>
      <c r="E280" s="289" t="s">
        <v>24</v>
      </c>
      <c r="F280" s="280">
        <f>ROUND('2016-17 ANS Price List'!F280*(1+'ANS Price List Reordered'!$I$9)*(1-'ANS Price List Reordered'!$I$10),2)</f>
        <v>155.35</v>
      </c>
      <c r="G280" s="281">
        <f t="shared" si="22"/>
        <v>170.88500000000002</v>
      </c>
    </row>
    <row r="281" spans="2:7" x14ac:dyDescent="0.2">
      <c r="B281" s="388"/>
      <c r="C281" s="292"/>
      <c r="D281" s="290"/>
      <c r="E281" s="290"/>
      <c r="F281" s="285"/>
      <c r="G281" s="286"/>
    </row>
    <row r="282" spans="2:7" x14ac:dyDescent="0.2">
      <c r="B282" s="27"/>
      <c r="D282" s="267"/>
      <c r="E282" s="267"/>
    </row>
    <row r="283" spans="2:7" s="267" customFormat="1" x14ac:dyDescent="0.2">
      <c r="B283" s="27"/>
      <c r="C283" s="253"/>
      <c r="F283" s="255"/>
      <c r="G283" s="256"/>
    </row>
    <row r="284" spans="2:7" s="261" customFormat="1" ht="30" x14ac:dyDescent="0.2">
      <c r="B284" s="260" t="s">
        <v>2</v>
      </c>
      <c r="C284" s="260" t="s">
        <v>0</v>
      </c>
      <c r="D284" s="260" t="s">
        <v>1</v>
      </c>
      <c r="E284" s="260" t="s">
        <v>2</v>
      </c>
      <c r="F284" s="260" t="s">
        <v>299</v>
      </c>
      <c r="G284" s="260" t="s">
        <v>300</v>
      </c>
    </row>
    <row r="285" spans="2:7" s="267" customFormat="1" x14ac:dyDescent="0.2">
      <c r="B285" s="386" t="s">
        <v>180</v>
      </c>
      <c r="C285" s="278" t="s">
        <v>8</v>
      </c>
      <c r="D285" s="287"/>
      <c r="E285" s="287"/>
      <c r="F285" s="280">
        <f>ROUND('2016-17 ANS Price List'!F285*(1+'ANS Price List Reordered'!$I$9)*(1-'ANS Price List Reordered'!$I$10),2)</f>
        <v>51.79</v>
      </c>
      <c r="G285" s="281">
        <f t="shared" ref="G285:G287" si="23">+F285*1.1</f>
        <v>56.969000000000001</v>
      </c>
    </row>
    <row r="286" spans="2:7" s="267" customFormat="1" x14ac:dyDescent="0.2">
      <c r="B286" s="387"/>
      <c r="C286" s="282" t="s">
        <v>181</v>
      </c>
      <c r="D286" s="279"/>
      <c r="E286" s="279"/>
      <c r="F286" s="280">
        <f>ROUND('2016-17 ANS Price List'!F286*(1+'ANS Price List Reordered'!$I$9)*(1-'ANS Price List Reordered'!$I$10),2)</f>
        <v>77.680000000000007</v>
      </c>
      <c r="G286" s="281">
        <f t="shared" si="23"/>
        <v>85.448000000000008</v>
      </c>
    </row>
    <row r="287" spans="2:7" s="267" customFormat="1" x14ac:dyDescent="0.2">
      <c r="B287" s="387"/>
      <c r="C287" s="282" t="s">
        <v>182</v>
      </c>
      <c r="D287" s="279"/>
      <c r="E287" s="279"/>
      <c r="F287" s="280">
        <f>ROUND('2016-17 ANS Price List'!F287*(1+'ANS Price List Reordered'!$I$9)*(1-'ANS Price List Reordered'!$I$10),2)</f>
        <v>2586.52</v>
      </c>
      <c r="G287" s="281">
        <f t="shared" si="23"/>
        <v>2845.172</v>
      </c>
    </row>
    <row r="288" spans="2:7" s="267" customFormat="1" x14ac:dyDescent="0.2">
      <c r="B288" s="387"/>
      <c r="C288" s="282"/>
      <c r="D288" s="299"/>
      <c r="E288" s="299"/>
      <c r="F288" s="280"/>
      <c r="G288" s="281"/>
    </row>
    <row r="289" spans="2:7" s="267" customFormat="1" x14ac:dyDescent="0.2">
      <c r="B289" s="387"/>
      <c r="C289" s="282"/>
      <c r="D289" s="299"/>
      <c r="E289" s="299"/>
      <c r="F289" s="280"/>
      <c r="G289" s="281"/>
    </row>
    <row r="290" spans="2:7" s="267" customFormat="1" x14ac:dyDescent="0.2">
      <c r="B290" s="388"/>
      <c r="C290" s="283"/>
      <c r="D290" s="290"/>
      <c r="E290" s="290"/>
      <c r="F290" s="285"/>
      <c r="G290" s="286"/>
    </row>
    <row r="291" spans="2:7" s="267" customFormat="1" x14ac:dyDescent="0.2">
      <c r="B291" s="274"/>
      <c r="C291" s="253"/>
      <c r="F291" s="255"/>
      <c r="G291" s="256"/>
    </row>
    <row r="292" spans="2:7" s="267" customFormat="1" x14ac:dyDescent="0.2">
      <c r="B292" s="274"/>
      <c r="C292" s="253"/>
      <c r="F292" s="255"/>
      <c r="G292" s="256"/>
    </row>
    <row r="293" spans="2:7" s="261" customFormat="1" ht="30" x14ac:dyDescent="0.2">
      <c r="B293" s="260" t="s">
        <v>2</v>
      </c>
      <c r="C293" s="260" t="s">
        <v>0</v>
      </c>
      <c r="D293" s="260" t="s">
        <v>1</v>
      </c>
      <c r="E293" s="260" t="s">
        <v>2</v>
      </c>
      <c r="F293" s="260" t="s">
        <v>299</v>
      </c>
      <c r="G293" s="260" t="s">
        <v>300</v>
      </c>
    </row>
    <row r="294" spans="2:7" s="267" customFormat="1" ht="38.25" x14ac:dyDescent="0.2">
      <c r="B294" s="325" t="s">
        <v>183</v>
      </c>
      <c r="C294" s="262" t="s">
        <v>183</v>
      </c>
      <c r="D294" s="300" t="s">
        <v>23</v>
      </c>
      <c r="E294" s="300" t="s">
        <v>24</v>
      </c>
      <c r="F294" s="265">
        <f>ROUND('2016-17 ANS Price List'!F294*(1+'ANS Price List Reordered'!$I$9)*(1-'ANS Price List Reordered'!$I$10),2)</f>
        <v>155.35</v>
      </c>
      <c r="G294" s="266">
        <f>+F294*1.1</f>
        <v>170.88500000000002</v>
      </c>
    </row>
    <row r="295" spans="2:7" s="267" customFormat="1" x14ac:dyDescent="0.2">
      <c r="B295" s="274"/>
      <c r="C295" s="253"/>
      <c r="F295" s="255"/>
      <c r="G295" s="256"/>
    </row>
    <row r="296" spans="2:7" s="267" customFormat="1" x14ac:dyDescent="0.2">
      <c r="B296" s="274"/>
      <c r="C296" s="253"/>
      <c r="F296" s="255"/>
      <c r="G296" s="256"/>
    </row>
    <row r="297" spans="2:7" s="261" customFormat="1" ht="30" x14ac:dyDescent="0.2">
      <c r="B297" s="260" t="s">
        <v>2</v>
      </c>
      <c r="C297" s="260" t="s">
        <v>0</v>
      </c>
      <c r="D297" s="260" t="s">
        <v>1</v>
      </c>
      <c r="E297" s="260" t="s">
        <v>2</v>
      </c>
      <c r="F297" s="260" t="s">
        <v>299</v>
      </c>
      <c r="G297" s="260" t="s">
        <v>300</v>
      </c>
    </row>
    <row r="298" spans="2:7" s="267" customFormat="1" x14ac:dyDescent="0.2">
      <c r="B298" s="386" t="s">
        <v>184</v>
      </c>
      <c r="C298" s="278" t="s">
        <v>185</v>
      </c>
      <c r="D298" s="279" t="s">
        <v>186</v>
      </c>
      <c r="E298" s="279" t="s">
        <v>11</v>
      </c>
      <c r="F298" s="280">
        <f>ROUND('2016-17 ANS Price List'!F298*(1+'ANS Price List Reordered'!$I$9)*(1-'ANS Price List Reordered'!$I$10),2)</f>
        <v>54.37</v>
      </c>
      <c r="G298" s="281">
        <f t="shared" ref="G298:G300" si="24">+F298*1.1</f>
        <v>59.807000000000002</v>
      </c>
    </row>
    <row r="299" spans="2:7" s="267" customFormat="1" x14ac:dyDescent="0.2">
      <c r="B299" s="387"/>
      <c r="C299" s="282" t="s">
        <v>187</v>
      </c>
      <c r="D299" s="279" t="s">
        <v>186</v>
      </c>
      <c r="E299" s="279" t="s">
        <v>11</v>
      </c>
      <c r="F299" s="280">
        <f>ROUND('2016-17 ANS Price List'!F299*(1+'ANS Price List Reordered'!$I$9)*(1-'ANS Price List Reordered'!$I$10),2)</f>
        <v>93.21</v>
      </c>
      <c r="G299" s="281">
        <f t="shared" si="24"/>
        <v>102.53100000000001</v>
      </c>
    </row>
    <row r="300" spans="2:7" s="267" customFormat="1" x14ac:dyDescent="0.2">
      <c r="B300" s="387"/>
      <c r="C300" s="282" t="s">
        <v>188</v>
      </c>
      <c r="D300" s="279" t="s">
        <v>186</v>
      </c>
      <c r="E300" s="279" t="s">
        <v>11</v>
      </c>
      <c r="F300" s="280">
        <f>ROUND('2016-17 ANS Price List'!F300*(1+'ANS Price List Reordered'!$I$9)*(1-'ANS Price List Reordered'!$I$10),2)</f>
        <v>310.69</v>
      </c>
      <c r="G300" s="281">
        <f t="shared" si="24"/>
        <v>341.75900000000001</v>
      </c>
    </row>
    <row r="301" spans="2:7" s="267" customFormat="1" x14ac:dyDescent="0.2">
      <c r="B301" s="388"/>
      <c r="C301" s="283"/>
      <c r="D301" s="290"/>
      <c r="E301" s="290"/>
      <c r="F301" s="285"/>
      <c r="G301" s="286"/>
    </row>
    <row r="302" spans="2:7" s="267" customFormat="1" x14ac:dyDescent="0.2">
      <c r="B302" s="274"/>
      <c r="C302" s="253"/>
      <c r="F302" s="255"/>
      <c r="G302" s="256"/>
    </row>
    <row r="303" spans="2:7" s="267" customFormat="1" x14ac:dyDescent="0.2">
      <c r="B303" s="274"/>
      <c r="C303" s="253"/>
      <c r="F303" s="255"/>
      <c r="G303" s="256"/>
    </row>
    <row r="304" spans="2:7" s="261" customFormat="1" ht="30" x14ac:dyDescent="0.2">
      <c r="B304" s="260" t="s">
        <v>2</v>
      </c>
      <c r="C304" s="260" t="s">
        <v>0</v>
      </c>
      <c r="D304" s="260" t="s">
        <v>1</v>
      </c>
      <c r="E304" s="260" t="s">
        <v>2</v>
      </c>
      <c r="F304" s="260" t="s">
        <v>299</v>
      </c>
      <c r="G304" s="260" t="s">
        <v>300</v>
      </c>
    </row>
    <row r="305" spans="2:7" s="267" customFormat="1" x14ac:dyDescent="0.2">
      <c r="B305" s="386" t="s">
        <v>189</v>
      </c>
      <c r="C305" s="295" t="s">
        <v>190</v>
      </c>
      <c r="D305" s="287" t="s">
        <v>10</v>
      </c>
      <c r="E305" s="287" t="s">
        <v>11</v>
      </c>
      <c r="F305" s="280">
        <f>ROUND('2016-17 ANS Price List'!F305*(1+'ANS Price List Reordered'!$I$9)*(1-'ANS Price List Reordered'!$I$10),2)</f>
        <v>155.62</v>
      </c>
      <c r="G305" s="281">
        <f t="shared" ref="G305:G312" si="25">+F305*1.1</f>
        <v>171.18200000000002</v>
      </c>
    </row>
    <row r="306" spans="2:7" s="267" customFormat="1" x14ac:dyDescent="0.2">
      <c r="B306" s="387"/>
      <c r="C306" s="295" t="s">
        <v>191</v>
      </c>
      <c r="D306" s="279" t="s">
        <v>10</v>
      </c>
      <c r="E306" s="279" t="s">
        <v>11</v>
      </c>
      <c r="F306" s="280">
        <f>ROUND('2016-17 ANS Price List'!F306*(1+'ANS Price List Reordered'!$I$9)*(1-'ANS Price List Reordered'!$I$10),2)</f>
        <v>321.70999999999998</v>
      </c>
      <c r="G306" s="281">
        <f t="shared" si="25"/>
        <v>353.88100000000003</v>
      </c>
    </row>
    <row r="307" spans="2:7" s="267" customFormat="1" x14ac:dyDescent="0.2">
      <c r="B307" s="387"/>
      <c r="C307" s="295" t="s">
        <v>192</v>
      </c>
      <c r="D307" s="279" t="s">
        <v>10</v>
      </c>
      <c r="E307" s="279" t="s">
        <v>11</v>
      </c>
      <c r="F307" s="280">
        <f>ROUND('2016-17 ANS Price List'!F307*(1+'ANS Price List Reordered'!$I$9)*(1-'ANS Price List Reordered'!$I$10),2)</f>
        <v>311.24</v>
      </c>
      <c r="G307" s="281">
        <f t="shared" si="25"/>
        <v>342.36400000000003</v>
      </c>
    </row>
    <row r="308" spans="2:7" s="267" customFormat="1" x14ac:dyDescent="0.2">
      <c r="B308" s="387"/>
      <c r="C308" s="295" t="s">
        <v>193</v>
      </c>
      <c r="D308" s="279" t="s">
        <v>10</v>
      </c>
      <c r="E308" s="279" t="s">
        <v>11</v>
      </c>
      <c r="F308" s="280">
        <f>ROUND('2016-17 ANS Price List'!F308*(1+'ANS Price List Reordered'!$I$9)*(1-'ANS Price List Reordered'!$I$10),2)</f>
        <v>643.42999999999995</v>
      </c>
      <c r="G308" s="281">
        <f t="shared" si="25"/>
        <v>707.77300000000002</v>
      </c>
    </row>
    <row r="309" spans="2:7" s="267" customFormat="1" x14ac:dyDescent="0.2">
      <c r="B309" s="387"/>
      <c r="C309" s="295" t="s">
        <v>194</v>
      </c>
      <c r="D309" s="279" t="s">
        <v>10</v>
      </c>
      <c r="E309" s="279" t="s">
        <v>11</v>
      </c>
      <c r="F309" s="280">
        <f>ROUND('2016-17 ANS Price List'!F309*(1+'ANS Price List Reordered'!$I$9)*(1-'ANS Price List Reordered'!$I$10),2)</f>
        <v>272.32</v>
      </c>
      <c r="G309" s="281">
        <f t="shared" si="25"/>
        <v>299.55200000000002</v>
      </c>
    </row>
    <row r="310" spans="2:7" s="267" customFormat="1" x14ac:dyDescent="0.2">
      <c r="B310" s="387"/>
      <c r="C310" s="295" t="s">
        <v>195</v>
      </c>
      <c r="D310" s="279" t="s">
        <v>10</v>
      </c>
      <c r="E310" s="279" t="s">
        <v>11</v>
      </c>
      <c r="F310" s="280">
        <f>ROUND('2016-17 ANS Price List'!F310*(1+'ANS Price List Reordered'!$I$9)*(1-'ANS Price List Reordered'!$I$10),2)</f>
        <v>563</v>
      </c>
      <c r="G310" s="281">
        <f t="shared" si="25"/>
        <v>619.30000000000007</v>
      </c>
    </row>
    <row r="311" spans="2:7" s="267" customFormat="1" x14ac:dyDescent="0.2">
      <c r="B311" s="387"/>
      <c r="C311" s="295" t="s">
        <v>196</v>
      </c>
      <c r="D311" s="279" t="s">
        <v>10</v>
      </c>
      <c r="E311" s="279" t="s">
        <v>11</v>
      </c>
      <c r="F311" s="280">
        <f>ROUND('2016-17 ANS Price List'!F311*(1+'ANS Price List Reordered'!$I$9)*(1-'ANS Price List Reordered'!$I$10),2)</f>
        <v>544.66</v>
      </c>
      <c r="G311" s="281">
        <f t="shared" si="25"/>
        <v>599.12599999999998</v>
      </c>
    </row>
    <row r="312" spans="2:7" s="267" customFormat="1" x14ac:dyDescent="0.2">
      <c r="B312" s="387"/>
      <c r="C312" s="295" t="s">
        <v>197</v>
      </c>
      <c r="D312" s="301" t="s">
        <v>10</v>
      </c>
      <c r="E312" s="302" t="s">
        <v>11</v>
      </c>
      <c r="F312" s="280">
        <f>ROUND('2016-17 ANS Price List'!F312*(1+'ANS Price List Reordered'!$I$9)*(1-'ANS Price List Reordered'!$I$10),2)</f>
        <v>1126</v>
      </c>
      <c r="G312" s="281">
        <f t="shared" si="25"/>
        <v>1238.6000000000001</v>
      </c>
    </row>
    <row r="313" spans="2:7" s="267" customFormat="1" x14ac:dyDescent="0.2">
      <c r="B313" s="399"/>
      <c r="C313" s="292"/>
      <c r="D313" s="303"/>
      <c r="E313" s="304"/>
      <c r="F313" s="285"/>
      <c r="G313" s="286"/>
    </row>
    <row r="314" spans="2:7" s="267" customFormat="1" x14ac:dyDescent="0.2">
      <c r="B314" s="274"/>
      <c r="C314" s="253"/>
      <c r="F314" s="255"/>
      <c r="G314" s="256"/>
    </row>
    <row r="315" spans="2:7" s="267" customFormat="1" x14ac:dyDescent="0.2">
      <c r="B315" s="274"/>
      <c r="C315" s="253"/>
      <c r="D315" s="275"/>
      <c r="E315" s="275"/>
      <c r="F315" s="255"/>
      <c r="G315" s="256"/>
    </row>
    <row r="316" spans="2:7" s="261" customFormat="1" ht="30" x14ac:dyDescent="0.2">
      <c r="B316" s="260" t="s">
        <v>2</v>
      </c>
      <c r="C316" s="260" t="s">
        <v>0</v>
      </c>
      <c r="D316" s="260" t="s">
        <v>1</v>
      </c>
      <c r="E316" s="260" t="s">
        <v>2</v>
      </c>
      <c r="F316" s="260" t="s">
        <v>299</v>
      </c>
      <c r="G316" s="260" t="s">
        <v>300</v>
      </c>
    </row>
    <row r="317" spans="2:7" s="267" customFormat="1" x14ac:dyDescent="0.2">
      <c r="B317" s="386" t="s">
        <v>182</v>
      </c>
      <c r="C317" s="295" t="s">
        <v>198</v>
      </c>
      <c r="D317" s="305" t="s">
        <v>199</v>
      </c>
      <c r="E317" s="306" t="s">
        <v>11</v>
      </c>
      <c r="F317" s="280">
        <f>ROUND('2016-17 ANS Price List'!F317*(1+'ANS Price List Reordered'!$I$9)*(1-'ANS Price List Reordered'!$I$10),2)</f>
        <v>59.73</v>
      </c>
      <c r="G317" s="281">
        <f t="shared" ref="G317:G322" si="26">+F317*1.1</f>
        <v>65.703000000000003</v>
      </c>
    </row>
    <row r="318" spans="2:7" s="267" customFormat="1" x14ac:dyDescent="0.2">
      <c r="B318" s="387"/>
      <c r="C318" s="295" t="s">
        <v>273</v>
      </c>
      <c r="D318" s="301" t="s">
        <v>200</v>
      </c>
      <c r="E318" s="302" t="s">
        <v>11</v>
      </c>
      <c r="F318" s="280">
        <f>ROUND('2016-17 ANS Price List'!F318*(1+'ANS Price List Reordered'!$I$9)*(1-'ANS Price List Reordered'!$I$10),2)</f>
        <v>2586.52</v>
      </c>
      <c r="G318" s="281">
        <f t="shared" si="26"/>
        <v>2845.172</v>
      </c>
    </row>
    <row r="319" spans="2:7" s="267" customFormat="1" x14ac:dyDescent="0.2">
      <c r="B319" s="387"/>
      <c r="C319" s="295" t="s">
        <v>274</v>
      </c>
      <c r="D319" s="301" t="s">
        <v>200</v>
      </c>
      <c r="E319" s="302" t="s">
        <v>11</v>
      </c>
      <c r="F319" s="280">
        <f>ROUND('2016-17 ANS Price List'!F319*(1+'ANS Price List Reordered'!$I$9)*(1-'ANS Price List Reordered'!$I$10),2)</f>
        <v>2586.52</v>
      </c>
      <c r="G319" s="281">
        <f t="shared" si="26"/>
        <v>2845.172</v>
      </c>
    </row>
    <row r="320" spans="2:7" s="267" customFormat="1" x14ac:dyDescent="0.2">
      <c r="B320" s="387"/>
      <c r="C320" s="295" t="s">
        <v>275</v>
      </c>
      <c r="D320" s="301" t="s">
        <v>200</v>
      </c>
      <c r="E320" s="302" t="s">
        <v>11</v>
      </c>
      <c r="F320" s="280">
        <f>ROUND('2016-17 ANS Price List'!F320*(1+'ANS Price List Reordered'!$I$9)*(1-'ANS Price List Reordered'!$I$10),2)</f>
        <v>2586.52</v>
      </c>
      <c r="G320" s="281">
        <f t="shared" si="26"/>
        <v>2845.172</v>
      </c>
    </row>
    <row r="321" spans="2:7" s="267" customFormat="1" x14ac:dyDescent="0.2">
      <c r="B321" s="387"/>
      <c r="C321" s="295" t="s">
        <v>276</v>
      </c>
      <c r="D321" s="301" t="s">
        <v>200</v>
      </c>
      <c r="E321" s="302" t="s">
        <v>11</v>
      </c>
      <c r="F321" s="280">
        <f>ROUND('2016-17 ANS Price List'!F321*(1+'ANS Price List Reordered'!$I$9)*(1-'ANS Price List Reordered'!$I$10),2)</f>
        <v>2586.52</v>
      </c>
      <c r="G321" s="281">
        <f t="shared" si="26"/>
        <v>2845.172</v>
      </c>
    </row>
    <row r="322" spans="2:7" s="267" customFormat="1" x14ac:dyDescent="0.2">
      <c r="B322" s="387"/>
      <c r="C322" s="295" t="s">
        <v>277</v>
      </c>
      <c r="D322" s="301" t="s">
        <v>200</v>
      </c>
      <c r="E322" s="302" t="s">
        <v>11</v>
      </c>
      <c r="F322" s="280">
        <f>ROUND('2016-17 ANS Price List'!F322*(1+'ANS Price List Reordered'!$I$9)*(1-'ANS Price List Reordered'!$I$10),2)</f>
        <v>2586.52</v>
      </c>
      <c r="G322" s="281">
        <f t="shared" si="26"/>
        <v>2845.172</v>
      </c>
    </row>
    <row r="323" spans="2:7" s="267" customFormat="1" x14ac:dyDescent="0.2">
      <c r="B323" s="388"/>
      <c r="C323" s="292"/>
      <c r="D323" s="303"/>
      <c r="E323" s="304"/>
      <c r="F323" s="285"/>
      <c r="G323" s="286"/>
    </row>
    <row r="324" spans="2:7" s="267" customFormat="1" x14ac:dyDescent="0.2">
      <c r="B324" s="274"/>
      <c r="C324" s="253"/>
      <c r="D324" s="307"/>
      <c r="E324" s="307"/>
      <c r="F324" s="270"/>
      <c r="G324" s="271"/>
    </row>
    <row r="325" spans="2:7" s="267" customFormat="1" x14ac:dyDescent="0.2">
      <c r="B325" s="274"/>
      <c r="C325" s="253"/>
      <c r="D325" s="307"/>
      <c r="E325" s="307"/>
      <c r="F325" s="270"/>
      <c r="G325" s="271"/>
    </row>
    <row r="326" spans="2:7" s="261" customFormat="1" ht="30" x14ac:dyDescent="0.2">
      <c r="B326" s="260" t="s">
        <v>2</v>
      </c>
      <c r="C326" s="260" t="s">
        <v>0</v>
      </c>
      <c r="D326" s="260" t="s">
        <v>1</v>
      </c>
      <c r="E326" s="260" t="s">
        <v>2</v>
      </c>
      <c r="F326" s="260" t="s">
        <v>299</v>
      </c>
      <c r="G326" s="260" t="s">
        <v>300</v>
      </c>
    </row>
    <row r="327" spans="2:7" s="267" customFormat="1" x14ac:dyDescent="0.2">
      <c r="B327" s="386" t="s">
        <v>201</v>
      </c>
      <c r="C327" s="295" t="s">
        <v>198</v>
      </c>
      <c r="D327" s="301" t="s">
        <v>199</v>
      </c>
      <c r="E327" s="302" t="s">
        <v>11</v>
      </c>
      <c r="F327" s="280">
        <f>ROUND('2016-17 ANS Price List'!F327*(1+'ANS Price List Reordered'!$I$9)*(1-'ANS Price List Reordered'!$I$10),2)</f>
        <v>62.58</v>
      </c>
      <c r="G327" s="281">
        <f t="shared" ref="G327:G332" si="27">+F327*1.1</f>
        <v>68.838000000000008</v>
      </c>
    </row>
    <row r="328" spans="2:7" s="267" customFormat="1" x14ac:dyDescent="0.2">
      <c r="B328" s="387"/>
      <c r="C328" s="295" t="s">
        <v>202</v>
      </c>
      <c r="D328" s="301" t="s">
        <v>203</v>
      </c>
      <c r="E328" s="302" t="s">
        <v>11</v>
      </c>
      <c r="F328" s="280">
        <f>ROUND('2016-17 ANS Price List'!F328*(1+'ANS Price List Reordered'!$I$9)*(1-'ANS Price List Reordered'!$I$10),2)</f>
        <v>1814.84</v>
      </c>
      <c r="G328" s="281">
        <f t="shared" si="27"/>
        <v>1996.3240000000001</v>
      </c>
    </row>
    <row r="329" spans="2:7" s="267" customFormat="1" x14ac:dyDescent="0.2">
      <c r="B329" s="387"/>
      <c r="C329" s="295" t="s">
        <v>204</v>
      </c>
      <c r="D329" s="301" t="s">
        <v>203</v>
      </c>
      <c r="E329" s="302" t="s">
        <v>11</v>
      </c>
      <c r="F329" s="280">
        <f>ROUND('2016-17 ANS Price List'!F329*(1+'ANS Price List Reordered'!$I$9)*(1-'ANS Price List Reordered'!$I$10),2)</f>
        <v>1814.84</v>
      </c>
      <c r="G329" s="281">
        <f t="shared" si="27"/>
        <v>1996.3240000000001</v>
      </c>
    </row>
    <row r="330" spans="2:7" s="267" customFormat="1" x14ac:dyDescent="0.2">
      <c r="B330" s="387"/>
      <c r="C330" s="295" t="s">
        <v>205</v>
      </c>
      <c r="D330" s="301" t="s">
        <v>203</v>
      </c>
      <c r="E330" s="302" t="s">
        <v>11</v>
      </c>
      <c r="F330" s="280">
        <f>ROUND('2016-17 ANS Price List'!F330*(1+'ANS Price List Reordered'!$I$9)*(1-'ANS Price List Reordered'!$I$10),2)</f>
        <v>1814.84</v>
      </c>
      <c r="G330" s="281">
        <f t="shared" si="27"/>
        <v>1996.3240000000001</v>
      </c>
    </row>
    <row r="331" spans="2:7" s="267" customFormat="1" x14ac:dyDescent="0.2">
      <c r="B331" s="387"/>
      <c r="C331" s="295" t="s">
        <v>206</v>
      </c>
      <c r="D331" s="301" t="s">
        <v>203</v>
      </c>
      <c r="E331" s="302" t="s">
        <v>11</v>
      </c>
      <c r="F331" s="280">
        <f>ROUND('2016-17 ANS Price List'!F331*(1+'ANS Price List Reordered'!$I$9)*(1-'ANS Price List Reordered'!$I$10),2)</f>
        <v>1814.84</v>
      </c>
      <c r="G331" s="281">
        <f t="shared" si="27"/>
        <v>1996.3240000000001</v>
      </c>
    </row>
    <row r="332" spans="2:7" s="267" customFormat="1" x14ac:dyDescent="0.2">
      <c r="B332" s="387"/>
      <c r="C332" s="295" t="s">
        <v>207</v>
      </c>
      <c r="D332" s="301" t="s">
        <v>203</v>
      </c>
      <c r="E332" s="302" t="s">
        <v>11</v>
      </c>
      <c r="F332" s="280">
        <f>ROUND('2016-17 ANS Price List'!F332*(1+'ANS Price List Reordered'!$I$9)*(1-'ANS Price List Reordered'!$I$10),2)</f>
        <v>1814.84</v>
      </c>
      <c r="G332" s="281">
        <f t="shared" si="27"/>
        <v>1996.3240000000001</v>
      </c>
    </row>
    <row r="333" spans="2:7" s="267" customFormat="1" x14ac:dyDescent="0.2">
      <c r="B333" s="388"/>
      <c r="C333" s="292"/>
      <c r="D333" s="308"/>
      <c r="E333" s="291"/>
      <c r="F333" s="285"/>
      <c r="G333" s="286"/>
    </row>
    <row r="334" spans="2:7" s="267" customFormat="1" x14ac:dyDescent="0.2">
      <c r="B334" s="274"/>
      <c r="C334" s="253"/>
      <c r="D334" s="307"/>
      <c r="E334" s="307"/>
      <c r="F334" s="270"/>
      <c r="G334" s="271"/>
    </row>
    <row r="335" spans="2:7" s="267" customFormat="1" x14ac:dyDescent="0.2">
      <c r="B335" s="274"/>
      <c r="C335" s="253"/>
      <c r="D335" s="307"/>
      <c r="E335" s="307"/>
      <c r="F335" s="270"/>
      <c r="G335" s="271"/>
    </row>
    <row r="336" spans="2:7" s="261" customFormat="1" ht="30" x14ac:dyDescent="0.2">
      <c r="B336" s="260" t="s">
        <v>2</v>
      </c>
      <c r="C336" s="260" t="s">
        <v>0</v>
      </c>
      <c r="D336" s="260" t="s">
        <v>1</v>
      </c>
      <c r="E336" s="260" t="s">
        <v>2</v>
      </c>
      <c r="F336" s="260" t="s">
        <v>299</v>
      </c>
      <c r="G336" s="260" t="s">
        <v>300</v>
      </c>
    </row>
    <row r="337" spans="2:7" s="267" customFormat="1" ht="25.5" x14ac:dyDescent="0.2">
      <c r="B337" s="386" t="s">
        <v>231</v>
      </c>
      <c r="C337" s="309" t="s">
        <v>232</v>
      </c>
      <c r="D337" s="263"/>
      <c r="E337" s="263"/>
      <c r="F337" s="265"/>
      <c r="G337" s="266"/>
    </row>
    <row r="338" spans="2:7" s="267" customFormat="1" x14ac:dyDescent="0.2">
      <c r="B338" s="387"/>
      <c r="C338" s="268" t="s">
        <v>233</v>
      </c>
      <c r="D338" s="263" t="s">
        <v>10</v>
      </c>
      <c r="E338" s="263" t="s">
        <v>11</v>
      </c>
      <c r="F338" s="265">
        <f>ROUND('2016-17 ANS Price List'!F338*(1+'ANS Price List Reordered'!$I$9)*(1-'ANS Price List Reordered'!$I$10),2)</f>
        <v>4495.6899999999996</v>
      </c>
      <c r="G338" s="266">
        <f t="shared" ref="G338:G349" si="28">+F338*1.1</f>
        <v>4945.259</v>
      </c>
    </row>
    <row r="339" spans="2:7" s="267" customFormat="1" x14ac:dyDescent="0.2">
      <c r="B339" s="387"/>
      <c r="C339" s="268" t="s">
        <v>234</v>
      </c>
      <c r="D339" s="263" t="s">
        <v>10</v>
      </c>
      <c r="E339" s="263" t="s">
        <v>11</v>
      </c>
      <c r="F339" s="265">
        <f>ROUND('2016-17 ANS Price List'!F339*(1+'ANS Price List Reordered'!$I$9)*(1-'ANS Price List Reordered'!$I$10),2)</f>
        <v>2877.07</v>
      </c>
      <c r="G339" s="266">
        <f t="shared" si="28"/>
        <v>3164.7770000000005</v>
      </c>
    </row>
    <row r="340" spans="2:7" s="267" customFormat="1" x14ac:dyDescent="0.2">
      <c r="B340" s="387"/>
      <c r="C340" s="268" t="s">
        <v>235</v>
      </c>
      <c r="D340" s="263" t="s">
        <v>10</v>
      </c>
      <c r="E340" s="263" t="s">
        <v>11</v>
      </c>
      <c r="F340" s="265">
        <f>ROUND('2016-17 ANS Price List'!F340*(1+'ANS Price List Reordered'!$I$9)*(1-'ANS Price List Reordered'!$I$10),2)</f>
        <v>3485.99</v>
      </c>
      <c r="G340" s="266">
        <f t="shared" si="28"/>
        <v>3834.5889999999999</v>
      </c>
    </row>
    <row r="341" spans="2:7" s="267" customFormat="1" x14ac:dyDescent="0.2">
      <c r="B341" s="387"/>
      <c r="C341" s="268" t="s">
        <v>236</v>
      </c>
      <c r="D341" s="263" t="s">
        <v>10</v>
      </c>
      <c r="E341" s="263" t="s">
        <v>11</v>
      </c>
      <c r="F341" s="265">
        <f>ROUND('2016-17 ANS Price List'!F341*(1+'ANS Price List Reordered'!$I$9)*(1-'ANS Price List Reordered'!$I$10),2)</f>
        <v>1927.31</v>
      </c>
      <c r="G341" s="266">
        <f t="shared" si="28"/>
        <v>2120.0410000000002</v>
      </c>
    </row>
    <row r="342" spans="2:7" s="267" customFormat="1" x14ac:dyDescent="0.2">
      <c r="B342" s="387"/>
      <c r="C342" s="268" t="s">
        <v>237</v>
      </c>
      <c r="D342" s="263" t="s">
        <v>10</v>
      </c>
      <c r="E342" s="263" t="s">
        <v>11</v>
      </c>
      <c r="F342" s="265">
        <f>ROUND('2016-17 ANS Price List'!F342*(1+'ANS Price List Reordered'!$I$9)*(1-'ANS Price List Reordered'!$I$10),2)</f>
        <v>2154.88</v>
      </c>
      <c r="G342" s="266">
        <f t="shared" si="28"/>
        <v>2370.3680000000004</v>
      </c>
    </row>
    <row r="343" spans="2:7" s="267" customFormat="1" x14ac:dyDescent="0.2">
      <c r="B343" s="387"/>
      <c r="C343" s="268" t="s">
        <v>238</v>
      </c>
      <c r="D343" s="263" t="s">
        <v>10</v>
      </c>
      <c r="E343" s="263" t="s">
        <v>11</v>
      </c>
      <c r="F343" s="265">
        <f>ROUND('2016-17 ANS Price List'!F343*(1+'ANS Price List Reordered'!$I$9)*(1-'ANS Price List Reordered'!$I$10),2)</f>
        <v>1013.6</v>
      </c>
      <c r="G343" s="266">
        <f t="shared" si="28"/>
        <v>1114.96</v>
      </c>
    </row>
    <row r="344" spans="2:7" s="267" customFormat="1" x14ac:dyDescent="0.2">
      <c r="B344" s="387"/>
      <c r="C344" s="268" t="s">
        <v>239</v>
      </c>
      <c r="D344" s="263" t="s">
        <v>10</v>
      </c>
      <c r="E344" s="263" t="s">
        <v>11</v>
      </c>
      <c r="F344" s="265">
        <f>ROUND('2016-17 ANS Price List'!F344*(1+'ANS Price List Reordered'!$I$9)*(1-'ANS Price List Reordered'!$I$10),2)</f>
        <v>2127.37</v>
      </c>
      <c r="G344" s="266">
        <f t="shared" si="28"/>
        <v>2340.107</v>
      </c>
    </row>
    <row r="345" spans="2:7" s="267" customFormat="1" x14ac:dyDescent="0.2">
      <c r="B345" s="387"/>
      <c r="C345" s="268" t="s">
        <v>240</v>
      </c>
      <c r="D345" s="263" t="s">
        <v>10</v>
      </c>
      <c r="E345" s="263" t="s">
        <v>11</v>
      </c>
      <c r="F345" s="265">
        <f>ROUND('2016-17 ANS Price List'!F345*(1+'ANS Price List Reordered'!$I$9)*(1-'ANS Price List Reordered'!$I$10),2)</f>
        <v>986.08</v>
      </c>
      <c r="G345" s="266">
        <f t="shared" si="28"/>
        <v>1084.6880000000001</v>
      </c>
    </row>
    <row r="346" spans="2:7" s="267" customFormat="1" x14ac:dyDescent="0.2">
      <c r="B346" s="387"/>
      <c r="C346" s="268" t="s">
        <v>241</v>
      </c>
      <c r="D346" s="263" t="s">
        <v>10</v>
      </c>
      <c r="E346" s="263" t="s">
        <v>11</v>
      </c>
      <c r="F346" s="265">
        <f>ROUND('2016-17 ANS Price List'!F346*(1+'ANS Price List Reordered'!$I$9)*(1-'ANS Price List Reordered'!$I$10),2)</f>
        <v>2074.98</v>
      </c>
      <c r="G346" s="266">
        <f t="shared" si="28"/>
        <v>2282.4780000000001</v>
      </c>
    </row>
    <row r="347" spans="2:7" s="267" customFormat="1" x14ac:dyDescent="0.2">
      <c r="B347" s="387"/>
      <c r="C347" s="268" t="s">
        <v>242</v>
      </c>
      <c r="D347" s="263" t="s">
        <v>10</v>
      </c>
      <c r="E347" s="263" t="s">
        <v>11</v>
      </c>
      <c r="F347" s="265">
        <f>ROUND('2016-17 ANS Price List'!F347*(1+'ANS Price List Reordered'!$I$9)*(1-'ANS Price List Reordered'!$I$10),2)</f>
        <v>933.69</v>
      </c>
      <c r="G347" s="266">
        <f t="shared" si="28"/>
        <v>1027.0590000000002</v>
      </c>
    </row>
    <row r="348" spans="2:7" s="267" customFormat="1" x14ac:dyDescent="0.2">
      <c r="B348" s="387"/>
      <c r="C348" s="268" t="s">
        <v>243</v>
      </c>
      <c r="D348" s="263" t="s">
        <v>10</v>
      </c>
      <c r="E348" s="263" t="s">
        <v>11</v>
      </c>
      <c r="F348" s="265">
        <f>ROUND('2016-17 ANS Price List'!F348*(1+'ANS Price List Reordered'!$I$9)*(1-'ANS Price List Reordered'!$I$10),2)</f>
        <v>2074.98</v>
      </c>
      <c r="G348" s="266">
        <f t="shared" si="28"/>
        <v>2282.4780000000001</v>
      </c>
    </row>
    <row r="349" spans="2:7" s="267" customFormat="1" x14ac:dyDescent="0.2">
      <c r="B349" s="387"/>
      <c r="C349" s="268" t="s">
        <v>244</v>
      </c>
      <c r="D349" s="263" t="s">
        <v>10</v>
      </c>
      <c r="E349" s="263" t="s">
        <v>11</v>
      </c>
      <c r="F349" s="265">
        <f>ROUND('2016-17 ANS Price List'!F349*(1+'ANS Price List Reordered'!$I$9)*(1-'ANS Price List Reordered'!$I$10),2)</f>
        <v>933.69</v>
      </c>
      <c r="G349" s="266">
        <f t="shared" si="28"/>
        <v>1027.0590000000002</v>
      </c>
    </row>
    <row r="350" spans="2:7" s="267" customFormat="1" x14ac:dyDescent="0.2">
      <c r="B350" s="387"/>
      <c r="C350" s="268"/>
      <c r="D350" s="263"/>
      <c r="E350" s="263"/>
      <c r="F350" s="265"/>
      <c r="G350" s="266"/>
    </row>
    <row r="351" spans="2:7" s="267" customFormat="1" ht="25.5" x14ac:dyDescent="0.2">
      <c r="B351" s="387"/>
      <c r="C351" s="309" t="s">
        <v>245</v>
      </c>
      <c r="D351" s="263"/>
      <c r="E351" s="263"/>
      <c r="F351" s="265"/>
      <c r="G351" s="266"/>
    </row>
    <row r="352" spans="2:7" s="267" customFormat="1" x14ac:dyDescent="0.2">
      <c r="B352" s="387"/>
      <c r="C352" s="268" t="s">
        <v>246</v>
      </c>
      <c r="D352" s="263" t="s">
        <v>10</v>
      </c>
      <c r="E352" s="263" t="s">
        <v>11</v>
      </c>
      <c r="F352" s="265">
        <f>ROUND('2016-17 ANS Price List'!F352*(1+'ANS Price List Reordered'!$I$9)*(1-'ANS Price List Reordered'!$I$10),2)</f>
        <v>3330.38</v>
      </c>
      <c r="G352" s="266">
        <f t="shared" ref="G352:G362" si="29">+F352*1.1</f>
        <v>3663.4180000000006</v>
      </c>
    </row>
    <row r="353" spans="2:7" s="267" customFormat="1" x14ac:dyDescent="0.2">
      <c r="B353" s="387"/>
      <c r="C353" s="268" t="s">
        <v>247</v>
      </c>
      <c r="D353" s="263" t="s">
        <v>10</v>
      </c>
      <c r="E353" s="263" t="s">
        <v>11</v>
      </c>
      <c r="F353" s="265">
        <f>ROUND('2016-17 ANS Price List'!F353*(1+'ANS Price List Reordered'!$I$9)*(1-'ANS Price List Reordered'!$I$10),2)</f>
        <v>4334.43</v>
      </c>
      <c r="G353" s="266">
        <f t="shared" si="29"/>
        <v>4767.8730000000005</v>
      </c>
    </row>
    <row r="354" spans="2:7" s="267" customFormat="1" x14ac:dyDescent="0.2">
      <c r="B354" s="387"/>
      <c r="C354" s="268" t="s">
        <v>248</v>
      </c>
      <c r="D354" s="263" t="s">
        <v>10</v>
      </c>
      <c r="E354" s="263" t="s">
        <v>11</v>
      </c>
      <c r="F354" s="265">
        <f>ROUND('2016-17 ANS Price List'!F354*(1+'ANS Price List Reordered'!$I$9)*(1-'ANS Price List Reordered'!$I$10),2)</f>
        <v>4920.3999999999996</v>
      </c>
      <c r="G354" s="266">
        <f t="shared" si="29"/>
        <v>5412.44</v>
      </c>
    </row>
    <row r="355" spans="2:7" s="267" customFormat="1" x14ac:dyDescent="0.2">
      <c r="B355" s="387"/>
      <c r="C355" s="268" t="s">
        <v>249</v>
      </c>
      <c r="D355" s="263" t="s">
        <v>10</v>
      </c>
      <c r="E355" s="263" t="s">
        <v>11</v>
      </c>
      <c r="F355" s="265">
        <f>ROUND('2016-17 ANS Price List'!F355*(1+'ANS Price List Reordered'!$I$9)*(1-'ANS Price List Reordered'!$I$10),2)</f>
        <v>3909.32</v>
      </c>
      <c r="G355" s="266">
        <f t="shared" si="29"/>
        <v>4300.2520000000004</v>
      </c>
    </row>
    <row r="356" spans="2:7" s="267" customFormat="1" x14ac:dyDescent="0.2">
      <c r="B356" s="387"/>
      <c r="C356" s="268" t="s">
        <v>250</v>
      </c>
      <c r="D356" s="263" t="s">
        <v>10</v>
      </c>
      <c r="E356" s="263" t="s">
        <v>11</v>
      </c>
      <c r="F356" s="265">
        <f>ROUND('2016-17 ANS Price List'!F356*(1+'ANS Price List Reordered'!$I$9)*(1-'ANS Price List Reordered'!$I$10),2)</f>
        <v>4045.05</v>
      </c>
      <c r="G356" s="266">
        <f t="shared" si="29"/>
        <v>4449.5550000000003</v>
      </c>
    </row>
    <row r="357" spans="2:7" s="267" customFormat="1" x14ac:dyDescent="0.2">
      <c r="B357" s="387"/>
      <c r="C357" s="268" t="s">
        <v>251</v>
      </c>
      <c r="D357" s="263" t="s">
        <v>10</v>
      </c>
      <c r="E357" s="263" t="s">
        <v>11</v>
      </c>
      <c r="F357" s="265">
        <f>ROUND('2016-17 ANS Price List'!F357*(1+'ANS Price List Reordered'!$I$9)*(1-'ANS Price List Reordered'!$I$10),2)</f>
        <v>4217.87</v>
      </c>
      <c r="G357" s="266">
        <f t="shared" si="29"/>
        <v>4639.6570000000002</v>
      </c>
    </row>
    <row r="358" spans="2:7" s="267" customFormat="1" x14ac:dyDescent="0.2">
      <c r="B358" s="387"/>
      <c r="C358" s="268" t="s">
        <v>252</v>
      </c>
      <c r="D358" s="263" t="s">
        <v>10</v>
      </c>
      <c r="E358" s="263" t="s">
        <v>11</v>
      </c>
      <c r="F358" s="265">
        <f>ROUND('2016-17 ANS Price List'!F358*(1+'ANS Price List Reordered'!$I$9)*(1-'ANS Price List Reordered'!$I$10),2)</f>
        <v>5062.33</v>
      </c>
      <c r="G358" s="266">
        <f t="shared" si="29"/>
        <v>5568.5630000000001</v>
      </c>
    </row>
    <row r="359" spans="2:7" s="267" customFormat="1" x14ac:dyDescent="0.2">
      <c r="B359" s="387"/>
      <c r="C359" s="268" t="s">
        <v>253</v>
      </c>
      <c r="D359" s="263" t="s">
        <v>10</v>
      </c>
      <c r="E359" s="263" t="s">
        <v>11</v>
      </c>
      <c r="F359" s="265">
        <f>ROUND('2016-17 ANS Price List'!F359*(1+'ANS Price List Reordered'!$I$9)*(1-'ANS Price List Reordered'!$I$10),2)</f>
        <v>4951.1400000000003</v>
      </c>
      <c r="G359" s="266">
        <f t="shared" si="29"/>
        <v>5446.2540000000008</v>
      </c>
    </row>
    <row r="360" spans="2:7" s="267" customFormat="1" x14ac:dyDescent="0.2">
      <c r="B360" s="387"/>
      <c r="C360" s="268" t="s">
        <v>254</v>
      </c>
      <c r="D360" s="263" t="s">
        <v>10</v>
      </c>
      <c r="E360" s="263" t="s">
        <v>11</v>
      </c>
      <c r="F360" s="265">
        <f>ROUND('2016-17 ANS Price List'!F360*(1+'ANS Price List Reordered'!$I$9)*(1-'ANS Price List Reordered'!$I$10),2)</f>
        <v>5515.43</v>
      </c>
      <c r="G360" s="266">
        <f t="shared" si="29"/>
        <v>6066.9730000000009</v>
      </c>
    </row>
    <row r="361" spans="2:7" s="267" customFormat="1" x14ac:dyDescent="0.2">
      <c r="B361" s="387"/>
      <c r="C361" s="268" t="s">
        <v>255</v>
      </c>
      <c r="D361" s="263" t="s">
        <v>10</v>
      </c>
      <c r="E361" s="263" t="s">
        <v>11</v>
      </c>
      <c r="F361" s="265">
        <f>ROUND('2016-17 ANS Price List'!F361*(1+'ANS Price List Reordered'!$I$9)*(1-'ANS Price List Reordered'!$I$10),2)</f>
        <v>4155.9799999999996</v>
      </c>
      <c r="G361" s="266">
        <f t="shared" si="29"/>
        <v>4571.5779999999995</v>
      </c>
    </row>
    <row r="362" spans="2:7" s="267" customFormat="1" x14ac:dyDescent="0.2">
      <c r="B362" s="387"/>
      <c r="C362" s="268" t="s">
        <v>256</v>
      </c>
      <c r="D362" s="263" t="s">
        <v>10</v>
      </c>
      <c r="E362" s="263" t="s">
        <v>11</v>
      </c>
      <c r="F362" s="265">
        <f>ROUND('2016-17 ANS Price List'!F362*(1+'ANS Price List Reordered'!$I$9)*(1-'ANS Price List Reordered'!$I$10),2)</f>
        <v>4328.2</v>
      </c>
      <c r="G362" s="266">
        <f t="shared" si="29"/>
        <v>4761.0200000000004</v>
      </c>
    </row>
    <row r="363" spans="2:7" s="267" customFormat="1" x14ac:dyDescent="0.2">
      <c r="B363" s="387"/>
      <c r="C363" s="268"/>
      <c r="D363" s="263"/>
      <c r="E363" s="263"/>
      <c r="F363" s="265"/>
      <c r="G363" s="266"/>
    </row>
    <row r="364" spans="2:7" s="267" customFormat="1" x14ac:dyDescent="0.2">
      <c r="B364" s="387"/>
      <c r="C364" s="309" t="s">
        <v>257</v>
      </c>
      <c r="D364" s="263"/>
      <c r="E364" s="263"/>
      <c r="F364" s="265"/>
      <c r="G364" s="266"/>
    </row>
    <row r="365" spans="2:7" s="267" customFormat="1" ht="25.5" x14ac:dyDescent="0.2">
      <c r="B365" s="387"/>
      <c r="C365" s="268" t="s">
        <v>258</v>
      </c>
      <c r="D365" s="263" t="s">
        <v>10</v>
      </c>
      <c r="E365" s="263" t="s">
        <v>11</v>
      </c>
      <c r="F365" s="265">
        <f>ROUND('2016-17 ANS Price List'!F365*(1+'ANS Price List Reordered'!$I$9)*(1-'ANS Price List Reordered'!$I$10),2)</f>
        <v>4058.84</v>
      </c>
      <c r="G365" s="266">
        <f t="shared" ref="G365:G366" si="30">+F365*1.1</f>
        <v>4464.7240000000002</v>
      </c>
    </row>
    <row r="366" spans="2:7" s="267" customFormat="1" x14ac:dyDescent="0.2">
      <c r="B366" s="388"/>
      <c r="C366" s="268" t="s">
        <v>259</v>
      </c>
      <c r="D366" s="263" t="s">
        <v>10</v>
      </c>
      <c r="E366" s="263" t="s">
        <v>11</v>
      </c>
      <c r="F366" s="265">
        <f>ROUND('2016-17 ANS Price List'!F366*(1+'ANS Price List Reordered'!$I$9)*(1-'ANS Price List Reordered'!$I$10),2)</f>
        <v>3721.08</v>
      </c>
      <c r="G366" s="266">
        <f t="shared" si="30"/>
        <v>4093.1880000000001</v>
      </c>
    </row>
    <row r="367" spans="2:7" s="267" customFormat="1" x14ac:dyDescent="0.2">
      <c r="B367" s="274"/>
      <c r="C367" s="253"/>
      <c r="D367" s="307"/>
      <c r="E367" s="307"/>
      <c r="F367" s="270"/>
      <c r="G367" s="271"/>
    </row>
    <row r="368" spans="2:7" s="267" customFormat="1" x14ac:dyDescent="0.2">
      <c r="B368" s="274"/>
      <c r="C368" s="253"/>
      <c r="D368" s="307"/>
      <c r="E368" s="307"/>
      <c r="F368" s="270"/>
      <c r="G368" s="271"/>
    </row>
    <row r="369" spans="2:8" s="261" customFormat="1" ht="30" x14ac:dyDescent="0.2">
      <c r="B369" s="260" t="s">
        <v>2</v>
      </c>
      <c r="C369" s="260" t="s">
        <v>0</v>
      </c>
      <c r="D369" s="260" t="s">
        <v>1</v>
      </c>
      <c r="E369" s="260" t="s">
        <v>2</v>
      </c>
      <c r="F369" s="260" t="s">
        <v>299</v>
      </c>
      <c r="G369" s="260" t="s">
        <v>300</v>
      </c>
    </row>
    <row r="370" spans="2:8" s="267" customFormat="1" x14ac:dyDescent="0.2">
      <c r="B370" s="386" t="s">
        <v>208</v>
      </c>
      <c r="C370" s="310" t="s">
        <v>209</v>
      </c>
      <c r="D370" s="263" t="s">
        <v>210</v>
      </c>
      <c r="E370" s="264" t="s">
        <v>11</v>
      </c>
      <c r="F370" s="265">
        <f>ROUND('2016-17 ANS Price List'!F370*(1+'ANS Price List Reordered'!$I$9)*(1-'ANS Price List Reordered'!$I$10),2)</f>
        <v>409.16</v>
      </c>
      <c r="G370" s="266">
        <f t="shared" ref="G370:G371" si="31">+F370*1.1</f>
        <v>450.07600000000008</v>
      </c>
    </row>
    <row r="371" spans="2:8" s="267" customFormat="1" x14ac:dyDescent="0.2">
      <c r="B371" s="388"/>
      <c r="C371" s="311" t="s">
        <v>211</v>
      </c>
      <c r="D371" s="263" t="s">
        <v>210</v>
      </c>
      <c r="E371" s="264" t="s">
        <v>11</v>
      </c>
      <c r="F371" s="265">
        <f>ROUND('2016-17 ANS Price List'!F371*(1+'ANS Price List Reordered'!$I$9)*(1-'ANS Price List Reordered'!$I$10),2)</f>
        <v>455.84</v>
      </c>
      <c r="G371" s="266">
        <f t="shared" si="31"/>
        <v>501.42400000000004</v>
      </c>
    </row>
    <row r="372" spans="2:8" s="267" customFormat="1" x14ac:dyDescent="0.2">
      <c r="B372" s="27"/>
      <c r="C372" s="253"/>
      <c r="D372" s="275"/>
      <c r="E372" s="275"/>
      <c r="F372" s="255"/>
      <c r="G372" s="256"/>
    </row>
    <row r="373" spans="2:8" s="267" customFormat="1" x14ac:dyDescent="0.2">
      <c r="B373" s="274"/>
      <c r="C373" s="253"/>
      <c r="D373" s="275"/>
      <c r="E373" s="275"/>
      <c r="F373" s="255"/>
      <c r="G373" s="256"/>
    </row>
    <row r="374" spans="2:8" s="261" customFormat="1" ht="30" x14ac:dyDescent="0.2">
      <c r="B374" s="260" t="s">
        <v>2</v>
      </c>
      <c r="C374" s="260" t="s">
        <v>0</v>
      </c>
      <c r="D374" s="260" t="s">
        <v>1</v>
      </c>
      <c r="E374" s="260" t="s">
        <v>2</v>
      </c>
      <c r="F374" s="260" t="s">
        <v>299</v>
      </c>
      <c r="G374" s="260" t="s">
        <v>300</v>
      </c>
    </row>
    <row r="375" spans="2:8" s="267" customFormat="1" ht="25.5" x14ac:dyDescent="0.2">
      <c r="B375" s="325" t="s">
        <v>214</v>
      </c>
      <c r="C375" s="312" t="s">
        <v>279</v>
      </c>
      <c r="D375" s="263" t="s">
        <v>215</v>
      </c>
      <c r="E375" s="264" t="s">
        <v>11</v>
      </c>
      <c r="F375" s="265">
        <f>ROUND('2016-17 ANS Price List'!F375*(1+'ANS Price List Reordered'!$I$9)*(1-'ANS Price List Reordered'!$I$10),2)</f>
        <v>64.47</v>
      </c>
      <c r="G375" s="266">
        <f>F375</f>
        <v>64.47</v>
      </c>
      <c r="H375" s="267" t="s">
        <v>354</v>
      </c>
    </row>
    <row r="376" spans="2:8" s="267" customFormat="1" x14ac:dyDescent="0.2">
      <c r="B376" s="274"/>
      <c r="C376" s="253"/>
      <c r="D376" s="275"/>
      <c r="E376" s="275"/>
      <c r="F376" s="255"/>
      <c r="G376" s="256"/>
    </row>
    <row r="377" spans="2:8" s="267" customFormat="1" x14ac:dyDescent="0.2">
      <c r="B377" s="274"/>
      <c r="C377" s="253"/>
      <c r="D377" s="275"/>
      <c r="E377" s="275"/>
      <c r="F377" s="255"/>
      <c r="G377" s="256"/>
    </row>
    <row r="378" spans="2:8" s="261" customFormat="1" ht="30" x14ac:dyDescent="0.2">
      <c r="B378" s="260" t="s">
        <v>2</v>
      </c>
      <c r="C378" s="260" t="s">
        <v>0</v>
      </c>
      <c r="D378" s="260" t="s">
        <v>1</v>
      </c>
      <c r="E378" s="260" t="s">
        <v>2</v>
      </c>
      <c r="F378" s="260" t="s">
        <v>299</v>
      </c>
      <c r="G378" s="260" t="s">
        <v>300</v>
      </c>
    </row>
    <row r="379" spans="2:8" ht="25.5" x14ac:dyDescent="0.2">
      <c r="B379" s="394" t="s">
        <v>216</v>
      </c>
      <c r="C379" s="268" t="s">
        <v>296</v>
      </c>
      <c r="D379" s="263" t="s">
        <v>23</v>
      </c>
      <c r="E379" s="263" t="s">
        <v>24</v>
      </c>
      <c r="F379" s="265">
        <f>ROUND('2016-17 ANS Price List'!F379*(1+'ANS Price List Reordered'!$I$9)*(1-'ANS Price List Reordered'!$I$10),2)</f>
        <v>193.1</v>
      </c>
      <c r="G379" s="266">
        <f t="shared" ref="G379:G380" si="32">+F379*1.1</f>
        <v>212.41000000000003</v>
      </c>
    </row>
    <row r="380" spans="2:8" ht="25.5" x14ac:dyDescent="0.2">
      <c r="B380" s="394"/>
      <c r="C380" s="268" t="s">
        <v>297</v>
      </c>
      <c r="D380" s="263" t="s">
        <v>23</v>
      </c>
      <c r="E380" s="263" t="s">
        <v>24</v>
      </c>
      <c r="F380" s="265">
        <f>ROUND('2016-17 ANS Price List'!F380*(1+'ANS Price List Reordered'!$I$9)*(1-'ANS Price List Reordered'!$I$10),2)</f>
        <v>229.48</v>
      </c>
      <c r="G380" s="266">
        <f t="shared" si="32"/>
        <v>252.428</v>
      </c>
    </row>
    <row r="381" spans="2:8" x14ac:dyDescent="0.2">
      <c r="B381" s="79"/>
      <c r="C381" s="269"/>
      <c r="D381" s="253"/>
      <c r="E381" s="253"/>
      <c r="F381" s="270"/>
      <c r="G381" s="271"/>
    </row>
    <row r="382" spans="2:8" x14ac:dyDescent="0.2">
      <c r="B382" s="79"/>
      <c r="C382" s="269"/>
      <c r="D382" s="253"/>
      <c r="E382" s="253"/>
      <c r="F382" s="270"/>
      <c r="G382" s="271"/>
    </row>
    <row r="383" spans="2:8" s="261" customFormat="1" ht="30" x14ac:dyDescent="0.2">
      <c r="B383" s="260" t="s">
        <v>2</v>
      </c>
      <c r="C383" s="260" t="s">
        <v>0</v>
      </c>
      <c r="D383" s="260" t="s">
        <v>1</v>
      </c>
      <c r="E383" s="260" t="s">
        <v>2</v>
      </c>
      <c r="F383" s="260" t="s">
        <v>299</v>
      </c>
      <c r="G383" s="260" t="s">
        <v>300</v>
      </c>
    </row>
    <row r="384" spans="2:8" x14ac:dyDescent="0.2">
      <c r="B384" s="393" t="s">
        <v>217</v>
      </c>
      <c r="C384" s="268" t="s">
        <v>218</v>
      </c>
      <c r="D384" s="263" t="s">
        <v>10</v>
      </c>
      <c r="E384" s="263" t="s">
        <v>11</v>
      </c>
      <c r="F384" s="265">
        <f>ROUND('2016-17 ANS Price List'!F384*(1+'ANS Price List Reordered'!$I$9)*(1-'ANS Price List Reordered'!$I$10),2)</f>
        <v>25.9</v>
      </c>
      <c r="G384" s="266">
        <f t="shared" ref="G384:G385" si="33">+F384*1.1</f>
        <v>28.490000000000002</v>
      </c>
    </row>
    <row r="385" spans="2:7" x14ac:dyDescent="0.2">
      <c r="B385" s="393"/>
      <c r="C385" s="268" t="s">
        <v>219</v>
      </c>
      <c r="D385" s="263" t="s">
        <v>10</v>
      </c>
      <c r="E385" s="263" t="s">
        <v>11</v>
      </c>
      <c r="F385" s="265">
        <f>ROUND('2016-17 ANS Price List'!F385*(1+'ANS Price List Reordered'!$I$9)*(1-'ANS Price List Reordered'!$I$10),2)</f>
        <v>249.15</v>
      </c>
      <c r="G385" s="266">
        <f t="shared" si="33"/>
        <v>274.06500000000005</v>
      </c>
    </row>
    <row r="386" spans="2:7" x14ac:dyDescent="0.2">
      <c r="B386" s="27"/>
      <c r="C386" s="269"/>
      <c r="D386" s="253"/>
      <c r="E386" s="253"/>
      <c r="F386" s="270"/>
      <c r="G386" s="271"/>
    </row>
    <row r="387" spans="2:7" x14ac:dyDescent="0.2">
      <c r="B387" s="27"/>
      <c r="C387" s="269"/>
      <c r="D387" s="253"/>
      <c r="E387" s="253"/>
      <c r="F387" s="270"/>
      <c r="G387" s="271"/>
    </row>
    <row r="388" spans="2:7" s="261" customFormat="1" ht="30" x14ac:dyDescent="0.2">
      <c r="B388" s="260" t="s">
        <v>2</v>
      </c>
      <c r="C388" s="260" t="s">
        <v>0</v>
      </c>
      <c r="D388" s="260" t="s">
        <v>1</v>
      </c>
      <c r="E388" s="260" t="s">
        <v>2</v>
      </c>
      <c r="F388" s="260" t="s">
        <v>299</v>
      </c>
      <c r="G388" s="260" t="s">
        <v>300</v>
      </c>
    </row>
    <row r="389" spans="2:7" ht="25.5" x14ac:dyDescent="0.2">
      <c r="B389" s="325" t="s">
        <v>220</v>
      </c>
      <c r="C389" s="268" t="s">
        <v>221</v>
      </c>
      <c r="D389" s="263" t="s">
        <v>23</v>
      </c>
      <c r="E389" s="263" t="s">
        <v>24</v>
      </c>
      <c r="F389" s="265">
        <f>ROUND('2016-17 ANS Price List'!F389*(1+'ANS Price List Reordered'!$I$9)*(1-'ANS Price List Reordered'!$I$10),2)</f>
        <v>193.1</v>
      </c>
      <c r="G389" s="266">
        <f t="shared" ref="G389" si="34">+F389*1.1</f>
        <v>212.41000000000003</v>
      </c>
    </row>
    <row r="390" spans="2:7" x14ac:dyDescent="0.2">
      <c r="B390" s="27"/>
      <c r="C390" s="269"/>
      <c r="D390" s="253"/>
      <c r="E390" s="253"/>
      <c r="F390" s="270"/>
      <c r="G390" s="271"/>
    </row>
    <row r="391" spans="2:7" x14ac:dyDescent="0.2">
      <c r="B391" s="27"/>
      <c r="C391" s="269"/>
      <c r="D391" s="253"/>
      <c r="E391" s="253"/>
      <c r="F391" s="270"/>
      <c r="G391" s="271"/>
    </row>
    <row r="392" spans="2:7" s="261" customFormat="1" ht="30" x14ac:dyDescent="0.2">
      <c r="B392" s="260" t="s">
        <v>2</v>
      </c>
      <c r="C392" s="260" t="s">
        <v>0</v>
      </c>
      <c r="D392" s="260" t="s">
        <v>1</v>
      </c>
      <c r="E392" s="260" t="s">
        <v>2</v>
      </c>
      <c r="F392" s="260" t="s">
        <v>299</v>
      </c>
      <c r="G392" s="260" t="s">
        <v>300</v>
      </c>
    </row>
    <row r="393" spans="2:7" ht="78" customHeight="1" x14ac:dyDescent="0.2">
      <c r="B393" s="325" t="s">
        <v>222</v>
      </c>
      <c r="C393" s="268" t="s">
        <v>222</v>
      </c>
      <c r="D393" s="263" t="s">
        <v>23</v>
      </c>
      <c r="E393" s="263" t="s">
        <v>24</v>
      </c>
      <c r="F393" s="265">
        <f>ROUND('2016-17 ANS Price List'!F393*(1+'ANS Price List Reordered'!$I$9)*(1-'ANS Price List Reordered'!$I$10),2)</f>
        <v>155.35</v>
      </c>
      <c r="G393" s="266">
        <f t="shared" ref="G393" si="35">+F393*1.1</f>
        <v>170.88500000000002</v>
      </c>
    </row>
    <row r="394" spans="2:7" s="267" customFormat="1" x14ac:dyDescent="0.2">
      <c r="B394" s="27"/>
      <c r="C394" s="269"/>
      <c r="D394" s="253"/>
      <c r="E394" s="253"/>
      <c r="F394" s="270"/>
      <c r="G394" s="271"/>
    </row>
    <row r="395" spans="2:7" s="267" customFormat="1" x14ac:dyDescent="0.2">
      <c r="B395" s="27"/>
      <c r="C395" s="269"/>
      <c r="D395" s="253"/>
      <c r="E395" s="253"/>
      <c r="F395" s="270"/>
      <c r="G395" s="271"/>
    </row>
    <row r="396" spans="2:7" s="261" customFormat="1" ht="30" x14ac:dyDescent="0.2">
      <c r="B396" s="260" t="s">
        <v>2</v>
      </c>
      <c r="C396" s="260" t="s">
        <v>0</v>
      </c>
      <c r="D396" s="260" t="s">
        <v>1</v>
      </c>
      <c r="E396" s="260" t="s">
        <v>2</v>
      </c>
      <c r="F396" s="260" t="s">
        <v>299</v>
      </c>
      <c r="G396" s="260" t="s">
        <v>300</v>
      </c>
    </row>
    <row r="397" spans="2:7" s="267" customFormat="1" x14ac:dyDescent="0.2">
      <c r="B397" s="393" t="s">
        <v>223</v>
      </c>
      <c r="C397" s="268" t="s">
        <v>280</v>
      </c>
      <c r="D397" s="263" t="s">
        <v>23</v>
      </c>
      <c r="E397" s="263" t="s">
        <v>24</v>
      </c>
      <c r="F397" s="265">
        <f>ROUND('2016-17 ANS Price List'!F397*(1+'ANS Price List Reordered'!$I$9)*(1-'ANS Price List Reordered'!$I$10),2)</f>
        <v>96.87</v>
      </c>
      <c r="G397" s="266">
        <f t="shared" ref="G397:G398" si="36">+F397*1.1</f>
        <v>106.55700000000002</v>
      </c>
    </row>
    <row r="398" spans="2:7" s="267" customFormat="1" x14ac:dyDescent="0.2">
      <c r="B398" s="393"/>
      <c r="C398" s="268" t="s">
        <v>281</v>
      </c>
      <c r="D398" s="263" t="s">
        <v>23</v>
      </c>
      <c r="E398" s="263" t="s">
        <v>24</v>
      </c>
      <c r="F398" s="265">
        <f>ROUND('2016-17 ANS Price List'!F398*(1+'ANS Price List Reordered'!$I$9)*(1-'ANS Price List Reordered'!$I$10),2)</f>
        <v>229.48</v>
      </c>
      <c r="G398" s="266">
        <f t="shared" si="36"/>
        <v>252.428</v>
      </c>
    </row>
    <row r="399" spans="2:7" s="267" customFormat="1" x14ac:dyDescent="0.2">
      <c r="B399" s="27"/>
      <c r="C399" s="269"/>
      <c r="D399" s="253"/>
      <c r="E399" s="253"/>
      <c r="F399" s="270"/>
      <c r="G399" s="271"/>
    </row>
    <row r="400" spans="2:7" s="267" customFormat="1" x14ac:dyDescent="0.2">
      <c r="B400" s="27"/>
      <c r="C400" s="269"/>
      <c r="D400" s="253"/>
      <c r="E400" s="253"/>
      <c r="F400" s="270"/>
      <c r="G400" s="271"/>
    </row>
    <row r="401" spans="2:7" s="261" customFormat="1" ht="30" x14ac:dyDescent="0.2">
      <c r="B401" s="260" t="s">
        <v>2</v>
      </c>
      <c r="C401" s="260" t="s">
        <v>0</v>
      </c>
      <c r="D401" s="260" t="s">
        <v>1</v>
      </c>
      <c r="E401" s="260" t="s">
        <v>2</v>
      </c>
      <c r="F401" s="260" t="s">
        <v>299</v>
      </c>
      <c r="G401" s="260" t="s">
        <v>300</v>
      </c>
    </row>
    <row r="402" spans="2:7" s="267" customFormat="1" ht="38.25" x14ac:dyDescent="0.2">
      <c r="B402" s="325" t="s">
        <v>224</v>
      </c>
      <c r="C402" s="268" t="s">
        <v>225</v>
      </c>
      <c r="D402" s="263" t="s">
        <v>23</v>
      </c>
      <c r="E402" s="263" t="s">
        <v>24</v>
      </c>
      <c r="F402" s="265">
        <f>ROUND('2016-17 ANS Price List'!F402*(1+'ANS Price List Reordered'!$I$9)*(1-'ANS Price List Reordered'!$I$10),2)</f>
        <v>155.35</v>
      </c>
      <c r="G402" s="266">
        <f t="shared" ref="G402" si="37">+F402*1.1</f>
        <v>170.88500000000002</v>
      </c>
    </row>
    <row r="403" spans="2:7" s="267" customFormat="1" x14ac:dyDescent="0.2">
      <c r="B403" s="274"/>
      <c r="C403" s="253"/>
      <c r="D403" s="275"/>
      <c r="E403" s="275"/>
      <c r="F403" s="255"/>
      <c r="G403" s="256"/>
    </row>
    <row r="404" spans="2:7" s="267" customFormat="1" x14ac:dyDescent="0.2">
      <c r="B404" s="27"/>
      <c r="C404" s="269"/>
      <c r="D404" s="253"/>
      <c r="E404" s="253"/>
      <c r="F404" s="270"/>
      <c r="G404" s="271"/>
    </row>
    <row r="405" spans="2:7" s="261" customFormat="1" ht="30" x14ac:dyDescent="0.2">
      <c r="B405" s="260" t="s">
        <v>2</v>
      </c>
      <c r="C405" s="260" t="s">
        <v>0</v>
      </c>
      <c r="D405" s="260" t="s">
        <v>1</v>
      </c>
      <c r="E405" s="260" t="s">
        <v>2</v>
      </c>
      <c r="F405" s="260" t="s">
        <v>299</v>
      </c>
      <c r="G405" s="260" t="s">
        <v>300</v>
      </c>
    </row>
    <row r="406" spans="2:7" s="267" customFormat="1" x14ac:dyDescent="0.2">
      <c r="B406" s="325" t="s">
        <v>227</v>
      </c>
      <c r="C406" s="268" t="s">
        <v>227</v>
      </c>
      <c r="D406" s="263" t="s">
        <v>10</v>
      </c>
      <c r="E406" s="263" t="s">
        <v>11</v>
      </c>
      <c r="F406" s="265">
        <f>ROUND('2016-17 ANS Price List'!F406*(1+'ANS Price List Reordered'!$I$9)*(1-'ANS Price List Reordered'!$I$10),2)</f>
        <v>2155.41</v>
      </c>
      <c r="G406" s="266">
        <f t="shared" ref="G406" si="38">+F406*1.1</f>
        <v>2370.951</v>
      </c>
    </row>
    <row r="407" spans="2:7" s="267" customFormat="1" x14ac:dyDescent="0.2">
      <c r="B407" s="27"/>
      <c r="C407" s="269"/>
      <c r="D407" s="253"/>
      <c r="E407" s="253"/>
      <c r="F407" s="270"/>
      <c r="G407" s="271"/>
    </row>
    <row r="408" spans="2:7" s="267" customFormat="1" x14ac:dyDescent="0.2">
      <c r="B408" s="276"/>
      <c r="C408" s="269"/>
      <c r="D408" s="253"/>
      <c r="E408" s="253"/>
      <c r="F408" s="270"/>
      <c r="G408" s="271"/>
    </row>
    <row r="409" spans="2:7" s="261" customFormat="1" ht="30" x14ac:dyDescent="0.2">
      <c r="B409" s="260" t="s">
        <v>2</v>
      </c>
      <c r="C409" s="260" t="s">
        <v>0</v>
      </c>
      <c r="D409" s="260" t="s">
        <v>1</v>
      </c>
      <c r="E409" s="260" t="s">
        <v>2</v>
      </c>
      <c r="F409" s="260" t="s">
        <v>299</v>
      </c>
      <c r="G409" s="260" t="s">
        <v>300</v>
      </c>
    </row>
    <row r="410" spans="2:7" s="267" customFormat="1" ht="25.5" x14ac:dyDescent="0.2">
      <c r="B410" s="326" t="s">
        <v>265</v>
      </c>
      <c r="C410" s="314" t="s">
        <v>266</v>
      </c>
      <c r="D410" s="263" t="s">
        <v>10</v>
      </c>
      <c r="E410" s="263" t="s">
        <v>11</v>
      </c>
      <c r="F410" s="265">
        <f>ROUND('2016-17 ANS Price List'!F410*(1+'ANS Price List Reordered'!$I$9)*(1-'ANS Price List Reordered'!$I$10),2)</f>
        <v>17.43</v>
      </c>
      <c r="G410" s="266">
        <f t="shared" ref="G410" si="39">+F410*1.1</f>
        <v>19.173000000000002</v>
      </c>
    </row>
    <row r="411" spans="2:7" s="267" customFormat="1" x14ac:dyDescent="0.2">
      <c r="B411" s="276"/>
      <c r="C411" s="315"/>
      <c r="D411" s="253"/>
      <c r="E411" s="253"/>
      <c r="F411" s="270"/>
      <c r="G411" s="271"/>
    </row>
    <row r="412" spans="2:7" s="267" customFormat="1" x14ac:dyDescent="0.2">
      <c r="B412" s="276"/>
      <c r="C412" s="315"/>
      <c r="D412" s="253"/>
      <c r="E412" s="253"/>
      <c r="F412" s="270"/>
      <c r="G412" s="271"/>
    </row>
    <row r="413" spans="2:7" s="261" customFormat="1" ht="30" x14ac:dyDescent="0.2">
      <c r="B413" s="260" t="s">
        <v>2</v>
      </c>
      <c r="C413" s="260" t="s">
        <v>0</v>
      </c>
      <c r="D413" s="260" t="s">
        <v>1</v>
      </c>
      <c r="E413" s="260" t="s">
        <v>2</v>
      </c>
      <c r="F413" s="260" t="s">
        <v>299</v>
      </c>
      <c r="G413" s="260" t="s">
        <v>300</v>
      </c>
    </row>
    <row r="414" spans="2:7" s="267" customFormat="1" ht="25.5" x14ac:dyDescent="0.2">
      <c r="B414" s="326" t="s">
        <v>267</v>
      </c>
      <c r="C414" s="314" t="s">
        <v>267</v>
      </c>
      <c r="D414" s="263" t="s">
        <v>10</v>
      </c>
      <c r="E414" s="263" t="s">
        <v>11</v>
      </c>
      <c r="F414" s="265">
        <f>ROUND('2016-17 ANS Price List'!F414*(1+'ANS Price List Reordered'!$I$9)*(1-'ANS Price List Reordered'!$I$10),2)</f>
        <v>17.27</v>
      </c>
      <c r="G414" s="266">
        <f t="shared" ref="G414" si="40">+F414*1.1</f>
        <v>18.997</v>
      </c>
    </row>
    <row r="415" spans="2:7" s="267" customFormat="1" x14ac:dyDescent="0.2">
      <c r="B415" s="276"/>
      <c r="C415" s="315"/>
      <c r="D415" s="253"/>
      <c r="E415" s="253"/>
      <c r="F415" s="270"/>
      <c r="G415" s="271"/>
    </row>
    <row r="416" spans="2:7" s="267" customFormat="1" x14ac:dyDescent="0.2">
      <c r="B416" s="276"/>
      <c r="C416" s="315"/>
      <c r="D416" s="253"/>
      <c r="E416" s="253"/>
      <c r="F416" s="270"/>
      <c r="G416" s="271"/>
    </row>
    <row r="417" spans="2:7" s="261" customFormat="1" ht="30" x14ac:dyDescent="0.2">
      <c r="B417" s="260" t="s">
        <v>2</v>
      </c>
      <c r="C417" s="260" t="s">
        <v>0</v>
      </c>
      <c r="D417" s="260" t="s">
        <v>1</v>
      </c>
      <c r="E417" s="260" t="s">
        <v>2</v>
      </c>
      <c r="F417" s="260" t="s">
        <v>299</v>
      </c>
      <c r="G417" s="260" t="s">
        <v>300</v>
      </c>
    </row>
    <row r="418" spans="2:7" s="267" customFormat="1" ht="25.5" x14ac:dyDescent="0.2">
      <c r="B418" s="326" t="s">
        <v>268</v>
      </c>
      <c r="C418" s="314" t="s">
        <v>268</v>
      </c>
      <c r="D418" s="263" t="s">
        <v>10</v>
      </c>
      <c r="E418" s="263" t="s">
        <v>11</v>
      </c>
      <c r="F418" s="265">
        <f>ROUND('2016-17 ANS Price List'!F418*(1+'ANS Price List Reordered'!$I$9)*(1-'ANS Price List Reordered'!$I$10),2)</f>
        <v>544.66</v>
      </c>
      <c r="G418" s="266">
        <f t="shared" ref="G418" si="41">+F418*1.1</f>
        <v>599.12599999999998</v>
      </c>
    </row>
    <row r="419" spans="2:7" s="267" customFormat="1" x14ac:dyDescent="0.2">
      <c r="B419" s="276"/>
      <c r="C419" s="315"/>
      <c r="D419" s="253"/>
      <c r="E419" s="253"/>
      <c r="F419" s="270"/>
      <c r="G419" s="271"/>
    </row>
    <row r="420" spans="2:7" s="267" customFormat="1" x14ac:dyDescent="0.2">
      <c r="B420" s="276"/>
      <c r="C420" s="315"/>
      <c r="D420" s="253"/>
      <c r="E420" s="253"/>
      <c r="F420" s="270"/>
      <c r="G420" s="271"/>
    </row>
    <row r="421" spans="2:7" s="261" customFormat="1" ht="30" x14ac:dyDescent="0.2">
      <c r="B421" s="260" t="s">
        <v>2</v>
      </c>
      <c r="C421" s="260" t="s">
        <v>0</v>
      </c>
      <c r="D421" s="260" t="s">
        <v>1</v>
      </c>
      <c r="E421" s="260" t="s">
        <v>2</v>
      </c>
      <c r="F421" s="260" t="s">
        <v>299</v>
      </c>
      <c r="G421" s="260" t="s">
        <v>300</v>
      </c>
    </row>
    <row r="422" spans="2:7" s="267" customFormat="1" x14ac:dyDescent="0.2">
      <c r="B422" s="272" t="s">
        <v>269</v>
      </c>
      <c r="C422" s="262" t="s">
        <v>270</v>
      </c>
      <c r="D422" s="263" t="s">
        <v>10</v>
      </c>
      <c r="E422" s="263" t="s">
        <v>24</v>
      </c>
      <c r="F422" s="265" t="s">
        <v>271</v>
      </c>
      <c r="G422" s="266" t="s">
        <v>271</v>
      </c>
    </row>
    <row r="423" spans="2:7" s="267" customFormat="1" x14ac:dyDescent="0.2">
      <c r="B423" s="316"/>
      <c r="C423" s="253"/>
      <c r="D423" s="307"/>
      <c r="E423" s="307"/>
      <c r="F423" s="270"/>
      <c r="G423" s="271"/>
    </row>
    <row r="424" spans="2:7" x14ac:dyDescent="0.2">
      <c r="B424" s="316"/>
      <c r="D424" s="317"/>
      <c r="E424" s="317"/>
      <c r="F424" s="270"/>
      <c r="G424" s="271"/>
    </row>
    <row r="425" spans="2:7" x14ac:dyDescent="0.2">
      <c r="B425" s="316"/>
      <c r="D425" s="317"/>
      <c r="E425" s="317"/>
      <c r="F425" s="270"/>
      <c r="G425" s="271"/>
    </row>
    <row r="426" spans="2:7" x14ac:dyDescent="0.2">
      <c r="B426" s="316"/>
      <c r="D426" s="317"/>
      <c r="E426" s="317"/>
      <c r="F426" s="270"/>
      <c r="G426" s="271"/>
    </row>
    <row r="427" spans="2:7" ht="15" x14ac:dyDescent="0.2">
      <c r="B427" s="318" t="s">
        <v>328</v>
      </c>
      <c r="D427" s="317"/>
      <c r="E427" s="317"/>
      <c r="F427" s="319"/>
      <c r="G427" s="271"/>
    </row>
    <row r="428" spans="2:7" ht="30" x14ac:dyDescent="0.2">
      <c r="B428" s="260" t="s">
        <v>309</v>
      </c>
      <c r="C428" s="320"/>
      <c r="D428" s="321"/>
      <c r="E428" s="322" t="s">
        <v>336</v>
      </c>
      <c r="F428" s="260" t="s">
        <v>299</v>
      </c>
      <c r="G428" s="260" t="s">
        <v>300</v>
      </c>
    </row>
    <row r="429" spans="2:7" x14ac:dyDescent="0.2">
      <c r="B429" s="326" t="s">
        <v>310</v>
      </c>
      <c r="C429" s="314"/>
      <c r="D429" s="263" t="s">
        <v>23</v>
      </c>
      <c r="E429" s="263" t="s">
        <v>24</v>
      </c>
      <c r="F429" s="265">
        <f>ROUND('2016-17 ANS Price List'!F429*(1+'ANS Price List Reordered'!$I$9)*(1-'ANS Price List Reordered'!$I$10),2)</f>
        <v>96.87</v>
      </c>
      <c r="G429" s="266">
        <f t="shared" ref="G429:G433" si="42">+F429*1.1</f>
        <v>106.55700000000002</v>
      </c>
    </row>
    <row r="430" spans="2:7" x14ac:dyDescent="0.2">
      <c r="B430" s="326" t="s">
        <v>311</v>
      </c>
      <c r="C430" s="314"/>
      <c r="D430" s="263" t="s">
        <v>23</v>
      </c>
      <c r="E430" s="263" t="s">
        <v>24</v>
      </c>
      <c r="F430" s="265">
        <f>ROUND('2016-17 ANS Price List'!F430*(1+'ANS Price List Reordered'!$I$9)*(1-'ANS Price List Reordered'!$I$10),2)</f>
        <v>155.35</v>
      </c>
      <c r="G430" s="266">
        <f t="shared" si="42"/>
        <v>170.88500000000002</v>
      </c>
    </row>
    <row r="431" spans="2:7" x14ac:dyDescent="0.2">
      <c r="B431" s="326" t="s">
        <v>312</v>
      </c>
      <c r="C431" s="314"/>
      <c r="D431" s="263" t="s">
        <v>23</v>
      </c>
      <c r="E431" s="263" t="s">
        <v>24</v>
      </c>
      <c r="F431" s="265">
        <f>ROUND('2016-17 ANS Price List'!F431*(1+'ANS Price List Reordered'!$I$9)*(1-'ANS Price List Reordered'!$I$10),2)</f>
        <v>193.1</v>
      </c>
      <c r="G431" s="266">
        <f t="shared" si="42"/>
        <v>212.41000000000003</v>
      </c>
    </row>
    <row r="432" spans="2:7" x14ac:dyDescent="0.2">
      <c r="B432" s="326" t="s">
        <v>313</v>
      </c>
      <c r="C432" s="314"/>
      <c r="D432" s="263" t="s">
        <v>23</v>
      </c>
      <c r="E432" s="263" t="s">
        <v>24</v>
      </c>
      <c r="F432" s="265">
        <f>ROUND('2016-17 ANS Price List'!F432*(1+'ANS Price List Reordered'!$I$9)*(1-'ANS Price List Reordered'!$I$10),2)</f>
        <v>145.55000000000001</v>
      </c>
      <c r="G432" s="266">
        <f t="shared" si="42"/>
        <v>160.10500000000002</v>
      </c>
    </row>
    <row r="433" spans="2:7" x14ac:dyDescent="0.2">
      <c r="B433" s="326" t="s">
        <v>314</v>
      </c>
      <c r="C433" s="314"/>
      <c r="D433" s="263" t="s">
        <v>23</v>
      </c>
      <c r="E433" s="263" t="s">
        <v>24</v>
      </c>
      <c r="F433" s="265">
        <f>ROUND('2016-17 ANS Price List'!F433*(1+'ANS Price List Reordered'!$I$9)*(1-'ANS Price List Reordered'!$I$10),2)</f>
        <v>229.48</v>
      </c>
      <c r="G433" s="266">
        <f t="shared" si="42"/>
        <v>252.428</v>
      </c>
    </row>
  </sheetData>
  <mergeCells count="21">
    <mergeCell ref="B379:B380"/>
    <mergeCell ref="B384:B385"/>
    <mergeCell ref="B397:B398"/>
    <mergeCell ref="B298:B301"/>
    <mergeCell ref="B305:B313"/>
    <mergeCell ref="B317:B323"/>
    <mergeCell ref="B327:B333"/>
    <mergeCell ref="B337:B366"/>
    <mergeCell ref="B370:B371"/>
    <mergeCell ref="B285:B290"/>
    <mergeCell ref="B23:B27"/>
    <mergeCell ref="B35:B41"/>
    <mergeCell ref="B45:B46"/>
    <mergeCell ref="B50:B51"/>
    <mergeCell ref="B55:B77"/>
    <mergeCell ref="B81:B112"/>
    <mergeCell ref="B116:B153"/>
    <mergeCell ref="B157:B169"/>
    <mergeCell ref="B173:B179"/>
    <mergeCell ref="B183:B189"/>
    <mergeCell ref="B193:B281"/>
  </mergeCells>
  <pageMargins left="0.70866141732283472" right="0.31496062992125984" top="0.74803149606299213" bottom="0.74803149606299213" header="0.31496062992125984" footer="0.31496062992125984"/>
  <pageSetup paperSize="9" scale="60" fitToHeight="6" orientation="portrait" r:id="rId1"/>
  <headerFooter>
    <oddFooter>&amp;LEndeavour Energy 2017-18 Pricing Proposal&amp;RProposed 2017-18 Ancillary Network Service Fees &amp; Charges</oddFooter>
  </headerFooter>
  <rowBreaks count="5" manualBreakCount="5">
    <brk id="52" min="1" max="6" man="1"/>
    <brk id="113" min="1" max="6" man="1"/>
    <brk id="190" min="1" max="6" man="1"/>
    <brk id="282" min="1" max="6" man="1"/>
    <brk id="334" min="1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H433"/>
  <sheetViews>
    <sheetView zoomScale="80" zoomScaleNormal="80" zoomScaleSheetLayoutView="90" workbookViewId="0"/>
  </sheetViews>
  <sheetFormatPr defaultRowHeight="12.75" x14ac:dyDescent="0.2"/>
  <cols>
    <col min="1" max="1" width="1.5" style="254" customWidth="1"/>
    <col min="2" max="2" width="19.625" style="274" customWidth="1"/>
    <col min="3" max="3" width="68.75" style="253" customWidth="1"/>
    <col min="4" max="4" width="14.125" style="254" customWidth="1"/>
    <col min="5" max="5" width="8.75" style="254" customWidth="1"/>
    <col min="6" max="6" width="12.375" style="255" customWidth="1"/>
    <col min="7" max="7" width="12.375" style="256" customWidth="1"/>
    <col min="8" max="16384" width="9" style="254"/>
  </cols>
  <sheetData>
    <row r="2" spans="2:7" ht="26.25" x14ac:dyDescent="0.4">
      <c r="B2" s="252" t="s">
        <v>337</v>
      </c>
    </row>
    <row r="3" spans="2:7" ht="14.25" x14ac:dyDescent="0.2">
      <c r="B3" s="257"/>
    </row>
    <row r="4" spans="2:7" ht="23.25" x14ac:dyDescent="0.2">
      <c r="B4" s="258" t="s">
        <v>352</v>
      </c>
    </row>
    <row r="5" spans="2:7" x14ac:dyDescent="0.2">
      <c r="B5" s="259"/>
    </row>
    <row r="6" spans="2:7" hidden="1" x14ac:dyDescent="0.2">
      <c r="B6" s="259"/>
    </row>
    <row r="7" spans="2:7" hidden="1" x14ac:dyDescent="0.2">
      <c r="B7" s="259"/>
    </row>
    <row r="8" spans="2:7" hidden="1" x14ac:dyDescent="0.2">
      <c r="B8" s="259"/>
    </row>
    <row r="9" spans="2:7" hidden="1" x14ac:dyDescent="0.2">
      <c r="B9" s="259"/>
    </row>
    <row r="10" spans="2:7" hidden="1" x14ac:dyDescent="0.2">
      <c r="B10" s="259"/>
    </row>
    <row r="11" spans="2:7" hidden="1" x14ac:dyDescent="0.2">
      <c r="B11" s="259"/>
    </row>
    <row r="12" spans="2:7" hidden="1" x14ac:dyDescent="0.2">
      <c r="B12" s="259"/>
    </row>
    <row r="13" spans="2:7" hidden="1" x14ac:dyDescent="0.2">
      <c r="B13" s="259"/>
    </row>
    <row r="14" spans="2:7" s="261" customFormat="1" ht="30" x14ac:dyDescent="0.2">
      <c r="B14" s="260" t="s">
        <v>2</v>
      </c>
      <c r="C14" s="260" t="s">
        <v>0</v>
      </c>
      <c r="D14" s="260" t="s">
        <v>1</v>
      </c>
      <c r="E14" s="260" t="s">
        <v>2</v>
      </c>
      <c r="F14" s="381" t="s">
        <v>299</v>
      </c>
      <c r="G14" s="260" t="s">
        <v>300</v>
      </c>
    </row>
    <row r="15" spans="2:7" s="267" customFormat="1" x14ac:dyDescent="0.2">
      <c r="B15" s="327" t="s">
        <v>212</v>
      </c>
      <c r="C15" s="262" t="s">
        <v>278</v>
      </c>
      <c r="D15" s="263" t="s">
        <v>213</v>
      </c>
      <c r="E15" s="264" t="s">
        <v>11</v>
      </c>
      <c r="F15" s="265">
        <f>ROUND('2017-18 ANS Price List'!F15*(1+'ANS Price List Reordered'!$J$9)*(1-'ANS Price List Reordered'!$J$10),2)</f>
        <v>40.450000000000003</v>
      </c>
      <c r="G15" s="266">
        <f t="shared" ref="G15" si="0">+F15*1.1</f>
        <v>44.495000000000005</v>
      </c>
    </row>
    <row r="16" spans="2:7" x14ac:dyDescent="0.2">
      <c r="B16" s="259"/>
    </row>
    <row r="17" spans="2:7" x14ac:dyDescent="0.2">
      <c r="B17" s="259"/>
    </row>
    <row r="18" spans="2:7" s="261" customFormat="1" ht="30" x14ac:dyDescent="0.2">
      <c r="B18" s="260" t="s">
        <v>2</v>
      </c>
      <c r="C18" s="260" t="s">
        <v>0</v>
      </c>
      <c r="D18" s="260" t="s">
        <v>1</v>
      </c>
      <c r="E18" s="260" t="s">
        <v>2</v>
      </c>
      <c r="F18" s="381" t="s">
        <v>299</v>
      </c>
      <c r="G18" s="260" t="s">
        <v>300</v>
      </c>
    </row>
    <row r="19" spans="2:7" s="267" customFormat="1" x14ac:dyDescent="0.2">
      <c r="B19" s="327" t="s">
        <v>226</v>
      </c>
      <c r="C19" s="268" t="s">
        <v>226</v>
      </c>
      <c r="D19" s="263" t="s">
        <v>10</v>
      </c>
      <c r="E19" s="263" t="s">
        <v>11</v>
      </c>
      <c r="F19" s="265">
        <f>ROUND('2017-18 ANS Price List'!F19*(1+'ANS Price List Reordered'!$J$9)*(1-'ANS Price List Reordered'!$J$10),2)</f>
        <v>125.69</v>
      </c>
      <c r="G19" s="266">
        <f t="shared" ref="G19" si="1">+F19*1.1</f>
        <v>138.25900000000001</v>
      </c>
    </row>
    <row r="20" spans="2:7" x14ac:dyDescent="0.2">
      <c r="B20" s="259"/>
    </row>
    <row r="21" spans="2:7" x14ac:dyDescent="0.2">
      <c r="B21" s="259"/>
    </row>
    <row r="22" spans="2:7" s="261" customFormat="1" ht="30" x14ac:dyDescent="0.2">
      <c r="B22" s="260" t="s">
        <v>2</v>
      </c>
      <c r="C22" s="260" t="s">
        <v>0</v>
      </c>
      <c r="D22" s="260" t="s">
        <v>1</v>
      </c>
      <c r="E22" s="260" t="s">
        <v>2</v>
      </c>
      <c r="F22" s="381" t="s">
        <v>299</v>
      </c>
      <c r="G22" s="260" t="s">
        <v>300</v>
      </c>
    </row>
    <row r="23" spans="2:7" s="267" customFormat="1" x14ac:dyDescent="0.2">
      <c r="B23" s="393" t="s">
        <v>228</v>
      </c>
      <c r="C23" s="268" t="s">
        <v>283</v>
      </c>
      <c r="D23" s="263" t="s">
        <v>23</v>
      </c>
      <c r="E23" s="263" t="s">
        <v>24</v>
      </c>
      <c r="F23" s="265">
        <f>ROUND('2017-18 ANS Price List'!F23*(1+'ANS Price List Reordered'!$J$9)*(1-'ANS Price List Reordered'!$J$10),2)</f>
        <v>150.83000000000001</v>
      </c>
      <c r="G23" s="266">
        <f t="shared" ref="G23:G27" si="2">+F23*1.1</f>
        <v>165.91300000000004</v>
      </c>
    </row>
    <row r="24" spans="2:7" s="267" customFormat="1" x14ac:dyDescent="0.2">
      <c r="B24" s="393"/>
      <c r="C24" s="268" t="s">
        <v>284</v>
      </c>
      <c r="D24" s="263" t="s">
        <v>285</v>
      </c>
      <c r="E24" s="263" t="s">
        <v>24</v>
      </c>
      <c r="F24" s="265">
        <f>ROUND('2017-18 ANS Price List'!F24*(1+'ANS Price List Reordered'!$J$9)*(1-'ANS Price List Reordered'!$J$10),2)</f>
        <v>5.45</v>
      </c>
      <c r="G24" s="266">
        <f t="shared" si="2"/>
        <v>5.995000000000001</v>
      </c>
    </row>
    <row r="25" spans="2:7" s="267" customFormat="1" x14ac:dyDescent="0.2">
      <c r="B25" s="393"/>
      <c r="C25" s="268" t="s">
        <v>286</v>
      </c>
      <c r="D25" s="263" t="s">
        <v>23</v>
      </c>
      <c r="E25" s="263" t="s">
        <v>24</v>
      </c>
      <c r="F25" s="265">
        <f>ROUND('2017-18 ANS Price List'!F25*(1+'ANS Price List Reordered'!$J$9)*(1-'ANS Price List Reordered'!$J$10),2)</f>
        <v>150.83000000000001</v>
      </c>
      <c r="G25" s="266">
        <f t="shared" si="2"/>
        <v>165.91300000000004</v>
      </c>
    </row>
    <row r="26" spans="2:7" s="267" customFormat="1" x14ac:dyDescent="0.2">
      <c r="B26" s="393"/>
      <c r="C26" s="268" t="s">
        <v>230</v>
      </c>
      <c r="D26" s="263" t="s">
        <v>10</v>
      </c>
      <c r="E26" s="263" t="s">
        <v>11</v>
      </c>
      <c r="F26" s="265">
        <f>ROUND('2017-18 ANS Price List'!F26*(1+'ANS Price List Reordered'!$J$9)*(1-'ANS Price List Reordered'!$J$10),2)</f>
        <v>603.29</v>
      </c>
      <c r="G26" s="266">
        <f t="shared" si="2"/>
        <v>663.61900000000003</v>
      </c>
    </row>
    <row r="27" spans="2:7" s="267" customFormat="1" x14ac:dyDescent="0.2">
      <c r="B27" s="393"/>
      <c r="C27" s="268" t="s">
        <v>229</v>
      </c>
      <c r="D27" s="263" t="s">
        <v>23</v>
      </c>
      <c r="E27" s="263" t="s">
        <v>24</v>
      </c>
      <c r="F27" s="265">
        <f>ROUND('2017-18 ANS Price List'!F27*(1+'ANS Price List Reordered'!$J$9)*(1-'ANS Price List Reordered'!$J$10),2)</f>
        <v>150.83000000000001</v>
      </c>
      <c r="G27" s="266">
        <f t="shared" si="2"/>
        <v>165.91300000000004</v>
      </c>
    </row>
    <row r="28" spans="2:7" s="267" customFormat="1" x14ac:dyDescent="0.2">
      <c r="B28" s="27"/>
      <c r="C28" s="269"/>
      <c r="D28" s="253"/>
      <c r="E28" s="253"/>
      <c r="F28" s="270"/>
      <c r="G28" s="271"/>
    </row>
    <row r="29" spans="2:7" s="267" customFormat="1" x14ac:dyDescent="0.2">
      <c r="B29" s="27"/>
      <c r="C29" s="269"/>
      <c r="D29" s="253"/>
      <c r="E29" s="253"/>
      <c r="F29" s="270"/>
      <c r="G29" s="271"/>
    </row>
    <row r="30" spans="2:7" s="261" customFormat="1" ht="30" x14ac:dyDescent="0.2">
      <c r="B30" s="260" t="s">
        <v>2</v>
      </c>
      <c r="C30" s="260" t="s">
        <v>0</v>
      </c>
      <c r="D30" s="260" t="s">
        <v>1</v>
      </c>
      <c r="E30" s="260" t="s">
        <v>2</v>
      </c>
      <c r="F30" s="381" t="s">
        <v>299</v>
      </c>
      <c r="G30" s="260" t="s">
        <v>300</v>
      </c>
    </row>
    <row r="31" spans="2:7" s="267" customFormat="1" x14ac:dyDescent="0.2">
      <c r="B31" s="272" t="s">
        <v>260</v>
      </c>
      <c r="C31" s="273" t="s">
        <v>261</v>
      </c>
      <c r="D31" s="263" t="s">
        <v>10</v>
      </c>
      <c r="E31" s="263" t="s">
        <v>11</v>
      </c>
      <c r="F31" s="265">
        <f>ROUND('2017-18 ANS Price List'!F31*(1+'ANS Price List Reordered'!$J$9)*(1-'ANS Price List Reordered'!$J$10),2)</f>
        <v>452.46</v>
      </c>
      <c r="G31" s="266">
        <f t="shared" ref="G31" si="3">+F31*1.1</f>
        <v>497.70600000000002</v>
      </c>
    </row>
    <row r="32" spans="2:7" s="267" customFormat="1" x14ac:dyDescent="0.2">
      <c r="B32" s="274"/>
      <c r="C32" s="253"/>
      <c r="D32" s="275"/>
      <c r="E32" s="275"/>
      <c r="F32" s="255"/>
      <c r="G32" s="256"/>
    </row>
    <row r="33" spans="2:7" s="267" customFormat="1" x14ac:dyDescent="0.2">
      <c r="B33" s="274"/>
      <c r="C33" s="253"/>
      <c r="D33" s="275"/>
      <c r="E33" s="275"/>
      <c r="F33" s="255"/>
      <c r="G33" s="256"/>
    </row>
    <row r="34" spans="2:7" s="261" customFormat="1" ht="30" x14ac:dyDescent="0.2">
      <c r="B34" s="260" t="s">
        <v>2</v>
      </c>
      <c r="C34" s="260" t="s">
        <v>0</v>
      </c>
      <c r="D34" s="260" t="s">
        <v>1</v>
      </c>
      <c r="E34" s="260" t="s">
        <v>2</v>
      </c>
      <c r="F34" s="381" t="s">
        <v>299</v>
      </c>
      <c r="G34" s="260" t="s">
        <v>300</v>
      </c>
    </row>
    <row r="35" spans="2:7" s="267" customFormat="1" x14ac:dyDescent="0.2">
      <c r="B35" s="400" t="s">
        <v>262</v>
      </c>
      <c r="C35" s="268" t="s">
        <v>287</v>
      </c>
      <c r="D35" s="263" t="s">
        <v>291</v>
      </c>
      <c r="E35" s="263" t="s">
        <v>11</v>
      </c>
      <c r="F35" s="265">
        <f>ROUND('2017-18 ANS Price List'!F35*(1+'ANS Price List Reordered'!$J$9)*(1-'ANS Price List Reordered'!$J$10),2)</f>
        <v>186.77</v>
      </c>
      <c r="G35" s="266">
        <f t="shared" ref="G35:G41" si="4">+F35*1.1</f>
        <v>205.44700000000003</v>
      </c>
    </row>
    <row r="36" spans="2:7" s="267" customFormat="1" x14ac:dyDescent="0.2">
      <c r="B36" s="400"/>
      <c r="C36" s="268" t="s">
        <v>288</v>
      </c>
      <c r="D36" s="263" t="s">
        <v>291</v>
      </c>
      <c r="E36" s="263" t="s">
        <v>11</v>
      </c>
      <c r="F36" s="265">
        <f>ROUND('2017-18 ANS Price List'!F36*(1+'ANS Price List Reordered'!$J$9)*(1-'ANS Price List Reordered'!$J$10),2)</f>
        <v>285.06</v>
      </c>
      <c r="G36" s="266">
        <f t="shared" si="4"/>
        <v>313.56600000000003</v>
      </c>
    </row>
    <row r="37" spans="2:7" s="267" customFormat="1" x14ac:dyDescent="0.2">
      <c r="B37" s="400"/>
      <c r="C37" s="268" t="s">
        <v>334</v>
      </c>
      <c r="D37" s="263" t="s">
        <v>292</v>
      </c>
      <c r="E37" s="263" t="s">
        <v>11</v>
      </c>
      <c r="F37" s="265">
        <f>ROUND('2017-18 ANS Price List'!F37*(1+'ANS Price List Reordered'!$J$9)*(1-'ANS Price List Reordered'!$J$10),2)</f>
        <v>62.03</v>
      </c>
      <c r="G37" s="266">
        <f t="shared" si="4"/>
        <v>68.233000000000004</v>
      </c>
    </row>
    <row r="38" spans="2:7" s="267" customFormat="1" x14ac:dyDescent="0.2">
      <c r="B38" s="400"/>
      <c r="C38" s="268" t="s">
        <v>335</v>
      </c>
      <c r="D38" s="263" t="s">
        <v>292</v>
      </c>
      <c r="E38" s="263" t="s">
        <v>11</v>
      </c>
      <c r="F38" s="265">
        <f>ROUND('2017-18 ANS Price List'!F38*(1+'ANS Price List Reordered'!$J$9)*(1-'ANS Price List Reordered'!$J$10),2)</f>
        <v>62.03</v>
      </c>
      <c r="G38" s="266">
        <f t="shared" si="4"/>
        <v>68.233000000000004</v>
      </c>
    </row>
    <row r="39" spans="2:7" s="267" customFormat="1" x14ac:dyDescent="0.2">
      <c r="B39" s="400"/>
      <c r="C39" s="268" t="s">
        <v>290</v>
      </c>
      <c r="D39" s="263" t="s">
        <v>294</v>
      </c>
      <c r="E39" s="263" t="s">
        <v>11</v>
      </c>
      <c r="F39" s="265">
        <f>ROUND('2017-18 ANS Price List'!F39*(1+'ANS Price List Reordered'!$J$9)*(1-'ANS Price List Reordered'!$J$10),2)</f>
        <v>70.040000000000006</v>
      </c>
      <c r="G39" s="266">
        <f t="shared" si="4"/>
        <v>77.044000000000011</v>
      </c>
    </row>
    <row r="40" spans="2:7" s="267" customFormat="1" x14ac:dyDescent="0.2">
      <c r="B40" s="400"/>
      <c r="C40" s="268" t="s">
        <v>293</v>
      </c>
      <c r="D40" s="263" t="s">
        <v>291</v>
      </c>
      <c r="E40" s="263" t="s">
        <v>11</v>
      </c>
      <c r="F40" s="265">
        <f>ROUND('2017-18 ANS Price List'!F40*(1+'ANS Price List Reordered'!$J$9)*(1-'ANS Price List Reordered'!$J$10),2)</f>
        <v>471.13</v>
      </c>
      <c r="G40" s="266">
        <f t="shared" si="4"/>
        <v>518.24300000000005</v>
      </c>
    </row>
    <row r="41" spans="2:7" s="267" customFormat="1" x14ac:dyDescent="0.2">
      <c r="B41" s="400"/>
      <c r="C41" s="268" t="s">
        <v>264</v>
      </c>
      <c r="D41" s="263" t="s">
        <v>292</v>
      </c>
      <c r="E41" s="264" t="s">
        <v>11</v>
      </c>
      <c r="F41" s="265">
        <f>ROUND('2017-18 ANS Price List'!F41*(1+'ANS Price List Reordered'!$J$9)*(1-'ANS Price List Reordered'!$J$10),2)</f>
        <v>215.02</v>
      </c>
      <c r="G41" s="266">
        <f t="shared" si="4"/>
        <v>236.52200000000002</v>
      </c>
    </row>
    <row r="42" spans="2:7" s="267" customFormat="1" x14ac:dyDescent="0.2">
      <c r="B42" s="276"/>
      <c r="C42" s="269"/>
      <c r="D42" s="253"/>
      <c r="E42" s="253"/>
      <c r="F42" s="270"/>
      <c r="G42" s="271"/>
    </row>
    <row r="43" spans="2:7" s="267" customFormat="1" x14ac:dyDescent="0.2">
      <c r="B43" s="276"/>
      <c r="C43" s="269"/>
      <c r="D43" s="253"/>
      <c r="E43" s="253"/>
      <c r="F43" s="270"/>
      <c r="G43" s="271"/>
    </row>
    <row r="44" spans="2:7" s="261" customFormat="1" ht="30" x14ac:dyDescent="0.2">
      <c r="B44" s="260" t="s">
        <v>2</v>
      </c>
      <c r="C44" s="260" t="s">
        <v>0</v>
      </c>
      <c r="D44" s="260" t="s">
        <v>1</v>
      </c>
      <c r="E44" s="260" t="s">
        <v>2</v>
      </c>
      <c r="F44" s="381" t="s">
        <v>299</v>
      </c>
      <c r="G44" s="260" t="s">
        <v>300</v>
      </c>
    </row>
    <row r="45" spans="2:7" s="267" customFormat="1" x14ac:dyDescent="0.2">
      <c r="B45" s="401" t="s">
        <v>263</v>
      </c>
      <c r="C45" s="268" t="s">
        <v>263</v>
      </c>
      <c r="D45" s="263" t="s">
        <v>10</v>
      </c>
      <c r="E45" s="263" t="s">
        <v>11</v>
      </c>
      <c r="F45" s="265">
        <f>ROUND('2017-18 ANS Price List'!F45*(1+'ANS Price List Reordered'!$J$9)*(1-'ANS Price List Reordered'!$J$10),2)</f>
        <v>37.700000000000003</v>
      </c>
      <c r="G45" s="266">
        <f t="shared" ref="G45:G46" si="5">+F45*1.1</f>
        <v>41.470000000000006</v>
      </c>
    </row>
    <row r="46" spans="2:7" s="267" customFormat="1" x14ac:dyDescent="0.2">
      <c r="B46" s="402"/>
      <c r="C46" s="268" t="s">
        <v>331</v>
      </c>
      <c r="D46" s="263" t="s">
        <v>10</v>
      </c>
      <c r="E46" s="263" t="s">
        <v>11</v>
      </c>
      <c r="F46" s="265">
        <f>ROUND('2017-18 ANS Price List'!F46*(1+'ANS Price List Reordered'!$J$9)*(1-'ANS Price List Reordered'!$J$10),2)</f>
        <v>37.700000000000003</v>
      </c>
      <c r="G46" s="266">
        <f t="shared" si="5"/>
        <v>41.470000000000006</v>
      </c>
    </row>
    <row r="47" spans="2:7" s="267" customFormat="1" x14ac:dyDescent="0.2">
      <c r="B47" s="277"/>
      <c r="C47" s="269"/>
      <c r="D47" s="253"/>
      <c r="E47" s="253"/>
      <c r="F47" s="270"/>
      <c r="G47" s="271"/>
    </row>
    <row r="48" spans="2:7" s="267" customFormat="1" x14ac:dyDescent="0.2">
      <c r="B48" s="277"/>
      <c r="C48" s="269"/>
      <c r="D48" s="253"/>
      <c r="E48" s="253"/>
      <c r="F48" s="270"/>
      <c r="G48" s="271"/>
    </row>
    <row r="49" spans="2:7" s="261" customFormat="1" ht="30" x14ac:dyDescent="0.2">
      <c r="B49" s="260" t="s">
        <v>2</v>
      </c>
      <c r="C49" s="260" t="s">
        <v>0</v>
      </c>
      <c r="D49" s="260" t="s">
        <v>1</v>
      </c>
      <c r="E49" s="260" t="s">
        <v>2</v>
      </c>
      <c r="F49" s="381" t="s">
        <v>299</v>
      </c>
      <c r="G49" s="260" t="s">
        <v>300</v>
      </c>
    </row>
    <row r="50" spans="2:7" s="267" customFormat="1" x14ac:dyDescent="0.2">
      <c r="B50" s="403" t="s">
        <v>282</v>
      </c>
      <c r="C50" s="268" t="s">
        <v>332</v>
      </c>
      <c r="D50" s="263" t="s">
        <v>10</v>
      </c>
      <c r="E50" s="263" t="s">
        <v>11</v>
      </c>
      <c r="F50" s="265">
        <f>ROUND('2017-18 ANS Price List'!F50*(1+'ANS Price List Reordered'!$J$9)*(1-'ANS Price List Reordered'!$J$10),2)</f>
        <v>37.700000000000003</v>
      </c>
      <c r="G50" s="266">
        <f t="shared" ref="G50:G51" si="6">+F50*1.1</f>
        <v>41.470000000000006</v>
      </c>
    </row>
    <row r="51" spans="2:7" s="267" customFormat="1" x14ac:dyDescent="0.2">
      <c r="B51" s="404"/>
      <c r="C51" s="268" t="s">
        <v>333</v>
      </c>
      <c r="D51" s="263" t="s">
        <v>10</v>
      </c>
      <c r="E51" s="263" t="s">
        <v>11</v>
      </c>
      <c r="F51" s="265">
        <f>ROUND('2017-18 ANS Price List'!F51*(1+'ANS Price List Reordered'!$J$9)*(1-'ANS Price List Reordered'!$J$10),2)</f>
        <v>37.700000000000003</v>
      </c>
      <c r="G51" s="266">
        <f t="shared" si="6"/>
        <v>41.470000000000006</v>
      </c>
    </row>
    <row r="52" spans="2:7" x14ac:dyDescent="0.2">
      <c r="B52" s="259"/>
    </row>
    <row r="53" spans="2:7" x14ac:dyDescent="0.2">
      <c r="B53" s="259"/>
    </row>
    <row r="54" spans="2:7" s="261" customFormat="1" ht="30" x14ac:dyDescent="0.2">
      <c r="B54" s="260" t="s">
        <v>2</v>
      </c>
      <c r="C54" s="260" t="s">
        <v>0</v>
      </c>
      <c r="D54" s="260" t="s">
        <v>1</v>
      </c>
      <c r="E54" s="260" t="s">
        <v>2</v>
      </c>
      <c r="F54" s="381" t="s">
        <v>299</v>
      </c>
      <c r="G54" s="260" t="s">
        <v>300</v>
      </c>
    </row>
    <row r="55" spans="2:7" x14ac:dyDescent="0.2">
      <c r="B55" s="386" t="s">
        <v>8</v>
      </c>
      <c r="C55" s="278" t="s">
        <v>9</v>
      </c>
      <c r="D55" s="279" t="s">
        <v>10</v>
      </c>
      <c r="E55" s="279" t="s">
        <v>11</v>
      </c>
      <c r="F55" s="280">
        <f>ROUND('2017-18 ANS Price List'!F55*(1-'ANS Price List Reordered'!$J$10)*(1+'ANS Price List Reordered'!$J$9),2)</f>
        <v>401.57</v>
      </c>
      <c r="G55" s="281">
        <f t="shared" ref="G55:G66" si="7">+F55*1.1</f>
        <v>441.72700000000003</v>
      </c>
    </row>
    <row r="56" spans="2:7" x14ac:dyDescent="0.2">
      <c r="B56" s="387"/>
      <c r="C56" s="282" t="s">
        <v>12</v>
      </c>
      <c r="D56" s="279" t="s">
        <v>10</v>
      </c>
      <c r="E56" s="279" t="s">
        <v>11</v>
      </c>
      <c r="F56" s="280">
        <f>ROUND('2017-18 ANS Price List'!F56*(1-'ANS Price List Reordered'!$J$10)*(1+'ANS Price List Reordered'!$J$9),2)</f>
        <v>501.95</v>
      </c>
      <c r="G56" s="281">
        <f t="shared" si="7"/>
        <v>552.14499999999998</v>
      </c>
    </row>
    <row r="57" spans="2:7" x14ac:dyDescent="0.2">
      <c r="B57" s="387"/>
      <c r="C57" s="282" t="s">
        <v>13</v>
      </c>
      <c r="D57" s="279" t="s">
        <v>10</v>
      </c>
      <c r="E57" s="279" t="s">
        <v>11</v>
      </c>
      <c r="F57" s="280">
        <f>ROUND('2017-18 ANS Price List'!F57*(1-'ANS Price List Reordered'!$J$10)*(1+'ANS Price List Reordered'!$J$9),2)</f>
        <v>702.74</v>
      </c>
      <c r="G57" s="281">
        <f t="shared" si="7"/>
        <v>773.01400000000012</v>
      </c>
    </row>
    <row r="58" spans="2:7" x14ac:dyDescent="0.2">
      <c r="B58" s="387"/>
      <c r="C58" s="282" t="s">
        <v>14</v>
      </c>
      <c r="D58" s="279" t="s">
        <v>10</v>
      </c>
      <c r="E58" s="279" t="s">
        <v>11</v>
      </c>
      <c r="F58" s="280">
        <f>ROUND('2017-18 ANS Price List'!F58*(1-'ANS Price List Reordered'!$J$10)*(1+'ANS Price List Reordered'!$J$9),2)</f>
        <v>803.13</v>
      </c>
      <c r="G58" s="281">
        <f t="shared" si="7"/>
        <v>883.4430000000001</v>
      </c>
    </row>
    <row r="59" spans="2:7" x14ac:dyDescent="0.2">
      <c r="B59" s="387"/>
      <c r="C59" s="282" t="s">
        <v>15</v>
      </c>
      <c r="D59" s="279" t="s">
        <v>10</v>
      </c>
      <c r="E59" s="279" t="s">
        <v>11</v>
      </c>
      <c r="F59" s="280">
        <f>ROUND('2017-18 ANS Price List'!F59*(1-'ANS Price List Reordered'!$J$10)*(1+'ANS Price List Reordered'!$J$9),2)</f>
        <v>301.17</v>
      </c>
      <c r="G59" s="281">
        <f t="shared" si="7"/>
        <v>331.28700000000003</v>
      </c>
    </row>
    <row r="60" spans="2:7" x14ac:dyDescent="0.2">
      <c r="B60" s="387"/>
      <c r="C60" s="282" t="s">
        <v>16</v>
      </c>
      <c r="D60" s="279" t="s">
        <v>10</v>
      </c>
      <c r="E60" s="279" t="s">
        <v>11</v>
      </c>
      <c r="F60" s="280">
        <f>ROUND('2017-18 ANS Price List'!F60*(1-'ANS Price List Reordered'!$J$10)*(1+'ANS Price List Reordered'!$J$9),2)</f>
        <v>401.57</v>
      </c>
      <c r="G60" s="281">
        <f t="shared" si="7"/>
        <v>441.72700000000003</v>
      </c>
    </row>
    <row r="61" spans="2:7" x14ac:dyDescent="0.2">
      <c r="B61" s="387"/>
      <c r="C61" s="282" t="s">
        <v>17</v>
      </c>
      <c r="D61" s="279" t="s">
        <v>10</v>
      </c>
      <c r="E61" s="279" t="s">
        <v>11</v>
      </c>
      <c r="F61" s="280">
        <f>ROUND('2017-18 ANS Price List'!F61*(1-'ANS Price List Reordered'!$J$10)*(1+'ANS Price List Reordered'!$J$9),2)</f>
        <v>501.95</v>
      </c>
      <c r="G61" s="281">
        <f t="shared" si="7"/>
        <v>552.14499999999998</v>
      </c>
    </row>
    <row r="62" spans="2:7" x14ac:dyDescent="0.2">
      <c r="B62" s="387"/>
      <c r="C62" s="282" t="s">
        <v>18</v>
      </c>
      <c r="D62" s="279" t="s">
        <v>10</v>
      </c>
      <c r="E62" s="279" t="s">
        <v>11</v>
      </c>
      <c r="F62" s="280">
        <f>ROUND('2017-18 ANS Price List'!F62*(1-'ANS Price List Reordered'!$J$10)*(1+'ANS Price List Reordered'!$J$9),2)</f>
        <v>602.35</v>
      </c>
      <c r="G62" s="281">
        <f t="shared" si="7"/>
        <v>662.58500000000004</v>
      </c>
    </row>
    <row r="63" spans="2:7" x14ac:dyDescent="0.2">
      <c r="B63" s="387"/>
      <c r="C63" s="282" t="s">
        <v>19</v>
      </c>
      <c r="D63" s="279" t="s">
        <v>10</v>
      </c>
      <c r="E63" s="279" t="s">
        <v>11</v>
      </c>
      <c r="F63" s="280">
        <f>ROUND('2017-18 ANS Price List'!F63*(1-'ANS Price List Reordered'!$J$10)*(1+'ANS Price List Reordered'!$J$9),2)</f>
        <v>401.57</v>
      </c>
      <c r="G63" s="281">
        <f t="shared" si="7"/>
        <v>441.72700000000003</v>
      </c>
    </row>
    <row r="64" spans="2:7" x14ac:dyDescent="0.2">
      <c r="B64" s="387"/>
      <c r="C64" s="282" t="s">
        <v>20</v>
      </c>
      <c r="D64" s="279" t="s">
        <v>10</v>
      </c>
      <c r="E64" s="279" t="s">
        <v>11</v>
      </c>
      <c r="F64" s="280">
        <f>ROUND('2017-18 ANS Price List'!F64*(1-'ANS Price List Reordered'!$J$10)*(1+'ANS Price List Reordered'!$J$9),2)</f>
        <v>501.95</v>
      </c>
      <c r="G64" s="281">
        <f t="shared" si="7"/>
        <v>552.14499999999998</v>
      </c>
    </row>
    <row r="65" spans="2:7" x14ac:dyDescent="0.2">
      <c r="B65" s="387"/>
      <c r="C65" s="282" t="s">
        <v>21</v>
      </c>
      <c r="D65" s="279" t="s">
        <v>10</v>
      </c>
      <c r="E65" s="279" t="s">
        <v>11</v>
      </c>
      <c r="F65" s="280">
        <f>ROUND('2017-18 ANS Price List'!F65*(1-'ANS Price List Reordered'!$J$10)*(1+'ANS Price List Reordered'!$J$9),2)</f>
        <v>903.52</v>
      </c>
      <c r="G65" s="281">
        <f t="shared" si="7"/>
        <v>993.87200000000007</v>
      </c>
    </row>
    <row r="66" spans="2:7" x14ac:dyDescent="0.2">
      <c r="B66" s="387"/>
      <c r="C66" s="282" t="s">
        <v>22</v>
      </c>
      <c r="D66" s="279" t="s">
        <v>23</v>
      </c>
      <c r="E66" s="279" t="s">
        <v>24</v>
      </c>
      <c r="F66" s="280">
        <f>ROUND('2017-18 ANS Price List'!F66*(1-'ANS Price List Reordered'!$J$10)*(1+'ANS Price List Reordered'!$J$9),2)</f>
        <v>100.38</v>
      </c>
      <c r="G66" s="281">
        <f t="shared" si="7"/>
        <v>110.41800000000001</v>
      </c>
    </row>
    <row r="67" spans="2:7" s="267" customFormat="1" x14ac:dyDescent="0.2">
      <c r="B67" s="387"/>
      <c r="C67" s="283"/>
      <c r="D67" s="284"/>
      <c r="E67" s="284"/>
      <c r="F67" s="285"/>
      <c r="G67" s="286"/>
    </row>
    <row r="68" spans="2:7" s="267" customFormat="1" x14ac:dyDescent="0.2">
      <c r="B68" s="387"/>
      <c r="C68" s="282" t="s">
        <v>25</v>
      </c>
      <c r="D68" s="279" t="s">
        <v>23</v>
      </c>
      <c r="E68" s="279" t="s">
        <v>24</v>
      </c>
      <c r="F68" s="280">
        <f>ROUND('2017-18 ANS Price List'!F68*(1-'ANS Price List Reordered'!$J$10)*(1+'ANS Price List Reordered'!$J$9),2)</f>
        <v>100.38</v>
      </c>
      <c r="G68" s="281">
        <f t="shared" ref="G68:G73" si="8">+F68*1.1</f>
        <v>110.41800000000001</v>
      </c>
    </row>
    <row r="69" spans="2:7" s="267" customFormat="1" x14ac:dyDescent="0.2">
      <c r="B69" s="387"/>
      <c r="C69" s="282" t="s">
        <v>26</v>
      </c>
      <c r="D69" s="279" t="s">
        <v>23</v>
      </c>
      <c r="E69" s="279" t="s">
        <v>24</v>
      </c>
      <c r="F69" s="280">
        <f>ROUND('2017-18 ANS Price List'!F69*(1-'ANS Price List Reordered'!$J$10)*(1+'ANS Price List Reordered'!$J$9),2)</f>
        <v>100.38</v>
      </c>
      <c r="G69" s="281">
        <f t="shared" si="8"/>
        <v>110.41800000000001</v>
      </c>
    </row>
    <row r="70" spans="2:7" s="267" customFormat="1" x14ac:dyDescent="0.2">
      <c r="B70" s="387"/>
      <c r="C70" s="282" t="s">
        <v>27</v>
      </c>
      <c r="D70" s="279" t="s">
        <v>23</v>
      </c>
      <c r="E70" s="279" t="s">
        <v>24</v>
      </c>
      <c r="F70" s="280">
        <f>ROUND('2017-18 ANS Price List'!F70*(1-'ANS Price List Reordered'!$J$10)*(1+'ANS Price List Reordered'!$J$9),2)</f>
        <v>100.38</v>
      </c>
      <c r="G70" s="281">
        <f t="shared" si="8"/>
        <v>110.41800000000001</v>
      </c>
    </row>
    <row r="71" spans="2:7" s="267" customFormat="1" x14ac:dyDescent="0.2">
      <c r="B71" s="387"/>
      <c r="C71" s="282" t="s">
        <v>28</v>
      </c>
      <c r="D71" s="279" t="s">
        <v>10</v>
      </c>
      <c r="E71" s="279" t="s">
        <v>11</v>
      </c>
      <c r="F71" s="280">
        <f>ROUND('2017-18 ANS Price List'!F71*(1-'ANS Price List Reordered'!$J$10)*(1+'ANS Price List Reordered'!$J$9),2)</f>
        <v>401.57</v>
      </c>
      <c r="G71" s="281">
        <f t="shared" si="8"/>
        <v>441.72700000000003</v>
      </c>
    </row>
    <row r="72" spans="2:7" s="267" customFormat="1" x14ac:dyDescent="0.2">
      <c r="B72" s="387"/>
      <c r="C72" s="282" t="s">
        <v>29</v>
      </c>
      <c r="D72" s="279" t="s">
        <v>10</v>
      </c>
      <c r="E72" s="279" t="s">
        <v>11</v>
      </c>
      <c r="F72" s="280">
        <f>ROUND('2017-18 ANS Price List'!F72*(1-'ANS Price List Reordered'!$J$10)*(1+'ANS Price List Reordered'!$J$9),2)</f>
        <v>602.35</v>
      </c>
      <c r="G72" s="281">
        <f t="shared" si="8"/>
        <v>662.58500000000004</v>
      </c>
    </row>
    <row r="73" spans="2:7" s="267" customFormat="1" x14ac:dyDescent="0.2">
      <c r="B73" s="387"/>
      <c r="C73" s="282" t="s">
        <v>30</v>
      </c>
      <c r="D73" s="279" t="s">
        <v>10</v>
      </c>
      <c r="E73" s="279" t="s">
        <v>11</v>
      </c>
      <c r="F73" s="280">
        <f>ROUND('2017-18 ANS Price List'!F73*(1-'ANS Price List Reordered'!$J$10)*(1+'ANS Price List Reordered'!$J$9),2)</f>
        <v>803.13</v>
      </c>
      <c r="G73" s="281">
        <f t="shared" si="8"/>
        <v>883.4430000000001</v>
      </c>
    </row>
    <row r="74" spans="2:7" s="267" customFormat="1" x14ac:dyDescent="0.2">
      <c r="B74" s="387"/>
      <c r="C74" s="283"/>
      <c r="D74" s="284"/>
      <c r="E74" s="284"/>
      <c r="F74" s="285"/>
      <c r="G74" s="286"/>
    </row>
    <row r="75" spans="2:7" s="267" customFormat="1" x14ac:dyDescent="0.2">
      <c r="B75" s="387"/>
      <c r="C75" s="282" t="s">
        <v>31</v>
      </c>
      <c r="D75" s="279" t="s">
        <v>23</v>
      </c>
      <c r="E75" s="279" t="s">
        <v>24</v>
      </c>
      <c r="F75" s="280">
        <f>ROUND('2017-18 ANS Price List'!F75*(1-'ANS Price List Reordered'!$J$10)*(1+'ANS Price List Reordered'!$J$9),2)</f>
        <v>100.38</v>
      </c>
      <c r="G75" s="281">
        <f>+F75*1.1</f>
        <v>110.41800000000001</v>
      </c>
    </row>
    <row r="76" spans="2:7" s="267" customFormat="1" x14ac:dyDescent="0.2">
      <c r="B76" s="387"/>
      <c r="C76" s="282" t="s">
        <v>32</v>
      </c>
      <c r="D76" s="279" t="s">
        <v>23</v>
      </c>
      <c r="E76" s="279" t="s">
        <v>24</v>
      </c>
      <c r="F76" s="280">
        <f>ROUND('2017-18 ANS Price List'!F76*(1-'ANS Price List Reordered'!$J$10)*(1+'ANS Price List Reordered'!$J$9),2)</f>
        <v>100.38</v>
      </c>
      <c r="G76" s="281">
        <f>+F76*1.1</f>
        <v>110.41800000000001</v>
      </c>
    </row>
    <row r="77" spans="2:7" s="267" customFormat="1" x14ac:dyDescent="0.2">
      <c r="B77" s="388"/>
      <c r="C77" s="283"/>
      <c r="D77" s="284"/>
      <c r="E77" s="284"/>
      <c r="F77" s="285"/>
      <c r="G77" s="286"/>
    </row>
    <row r="78" spans="2:7" s="267" customFormat="1" x14ac:dyDescent="0.2">
      <c r="B78" s="274"/>
      <c r="C78" s="253"/>
      <c r="F78" s="255"/>
      <c r="G78" s="256"/>
    </row>
    <row r="79" spans="2:7" s="267" customFormat="1" x14ac:dyDescent="0.2">
      <c r="B79" s="274"/>
      <c r="C79" s="253"/>
      <c r="F79" s="255"/>
      <c r="G79" s="256"/>
    </row>
    <row r="80" spans="2:7" s="261" customFormat="1" ht="30" x14ac:dyDescent="0.2">
      <c r="B80" s="260" t="s">
        <v>2</v>
      </c>
      <c r="C80" s="260" t="s">
        <v>0</v>
      </c>
      <c r="D80" s="260" t="s">
        <v>1</v>
      </c>
      <c r="E80" s="260" t="s">
        <v>2</v>
      </c>
      <c r="F80" s="381" t="s">
        <v>299</v>
      </c>
      <c r="G80" s="260" t="s">
        <v>300</v>
      </c>
    </row>
    <row r="81" spans="2:7" s="267" customFormat="1" x14ac:dyDescent="0.2">
      <c r="B81" s="383" t="s">
        <v>33</v>
      </c>
      <c r="C81" s="278" t="s">
        <v>9</v>
      </c>
      <c r="D81" s="287" t="s">
        <v>10</v>
      </c>
      <c r="E81" s="288" t="s">
        <v>11</v>
      </c>
      <c r="F81" s="280">
        <f>ROUND('2017-18 ANS Price List'!F81*(1-'ANS Price List Reordered'!$J$10)*(1+'ANS Price List Reordered'!$J$9),2)</f>
        <v>482.95</v>
      </c>
      <c r="G81" s="281">
        <f t="shared" ref="G81:G86" si="9">+F81*1.1</f>
        <v>531.245</v>
      </c>
    </row>
    <row r="82" spans="2:7" s="267" customFormat="1" x14ac:dyDescent="0.2">
      <c r="B82" s="384"/>
      <c r="C82" s="282" t="s">
        <v>12</v>
      </c>
      <c r="D82" s="279" t="s">
        <v>10</v>
      </c>
      <c r="E82" s="289" t="s">
        <v>11</v>
      </c>
      <c r="F82" s="280">
        <f>ROUND('2017-18 ANS Price List'!F82*(1-'ANS Price List Reordered'!$J$10)*(1+'ANS Price List Reordered'!$J$9),2)</f>
        <v>643.91999999999996</v>
      </c>
      <c r="G82" s="281">
        <f t="shared" si="9"/>
        <v>708.31200000000001</v>
      </c>
    </row>
    <row r="83" spans="2:7" s="267" customFormat="1" x14ac:dyDescent="0.2">
      <c r="B83" s="384"/>
      <c r="C83" s="282" t="s">
        <v>34</v>
      </c>
      <c r="D83" s="279" t="s">
        <v>10</v>
      </c>
      <c r="E83" s="289" t="s">
        <v>11</v>
      </c>
      <c r="F83" s="280">
        <f>ROUND('2017-18 ANS Price List'!F83*(1-'ANS Price List Reordered'!$J$10)*(1+'ANS Price List Reordered'!$J$9),2)</f>
        <v>1126.8499999999999</v>
      </c>
      <c r="G83" s="281">
        <f t="shared" si="9"/>
        <v>1239.5350000000001</v>
      </c>
    </row>
    <row r="84" spans="2:7" s="267" customFormat="1" x14ac:dyDescent="0.2">
      <c r="B84" s="384"/>
      <c r="C84" s="282" t="s">
        <v>14</v>
      </c>
      <c r="D84" s="279" t="s">
        <v>10</v>
      </c>
      <c r="E84" s="289" t="s">
        <v>11</v>
      </c>
      <c r="F84" s="280">
        <f>ROUND('2017-18 ANS Price List'!F84*(1-'ANS Price List Reordered'!$J$10)*(1+'ANS Price List Reordered'!$J$9),2)</f>
        <v>1448.81</v>
      </c>
      <c r="G84" s="281">
        <f t="shared" si="9"/>
        <v>1593.691</v>
      </c>
    </row>
    <row r="85" spans="2:7" s="267" customFormat="1" x14ac:dyDescent="0.2">
      <c r="B85" s="384"/>
      <c r="C85" s="282" t="s">
        <v>35</v>
      </c>
      <c r="D85" s="279" t="s">
        <v>23</v>
      </c>
      <c r="E85" s="289" t="s">
        <v>24</v>
      </c>
      <c r="F85" s="280">
        <f>ROUND('2017-18 ANS Price List'!F85*(1-'ANS Price List Reordered'!$J$10)*(1+'ANS Price List Reordered'!$J$9),2)</f>
        <v>160.99</v>
      </c>
      <c r="G85" s="281">
        <f t="shared" si="9"/>
        <v>177.08900000000003</v>
      </c>
    </row>
    <row r="86" spans="2:7" s="267" customFormat="1" x14ac:dyDescent="0.2">
      <c r="B86" s="384"/>
      <c r="C86" s="282" t="s">
        <v>22</v>
      </c>
      <c r="D86" s="279" t="s">
        <v>23</v>
      </c>
      <c r="E86" s="289" t="s">
        <v>24</v>
      </c>
      <c r="F86" s="280">
        <f>ROUND('2017-18 ANS Price List'!F86*(1-'ANS Price List Reordered'!$J$10)*(1+'ANS Price List Reordered'!$J$9),2)</f>
        <v>160.99</v>
      </c>
      <c r="G86" s="281">
        <f t="shared" si="9"/>
        <v>177.08900000000003</v>
      </c>
    </row>
    <row r="87" spans="2:7" s="267" customFormat="1" x14ac:dyDescent="0.2">
      <c r="B87" s="384"/>
      <c r="C87" s="283"/>
      <c r="D87" s="290"/>
      <c r="E87" s="291"/>
      <c r="F87" s="285"/>
      <c r="G87" s="286"/>
    </row>
    <row r="88" spans="2:7" s="267" customFormat="1" x14ac:dyDescent="0.2">
      <c r="B88" s="384"/>
      <c r="C88" s="278" t="s">
        <v>36</v>
      </c>
      <c r="D88" s="279" t="s">
        <v>23</v>
      </c>
      <c r="E88" s="279" t="s">
        <v>24</v>
      </c>
      <c r="F88" s="280">
        <f>ROUND('2017-18 ANS Price List'!F88*(1-'ANS Price List Reordered'!$J$10)*(1+'ANS Price List Reordered'!$J$9),2)</f>
        <v>160.99</v>
      </c>
      <c r="G88" s="281">
        <f t="shared" ref="G88:G106" si="10">+F88*1.1</f>
        <v>177.08900000000003</v>
      </c>
    </row>
    <row r="89" spans="2:7" s="267" customFormat="1" x14ac:dyDescent="0.2">
      <c r="B89" s="384"/>
      <c r="C89" s="282" t="s">
        <v>37</v>
      </c>
      <c r="D89" s="279" t="s">
        <v>23</v>
      </c>
      <c r="E89" s="279" t="s">
        <v>24</v>
      </c>
      <c r="F89" s="280">
        <f>ROUND('2017-18 ANS Price List'!F89*(1-'ANS Price List Reordered'!$J$10)*(1+'ANS Price List Reordered'!$J$9),2)</f>
        <v>160.99</v>
      </c>
      <c r="G89" s="281">
        <f t="shared" si="10"/>
        <v>177.08900000000003</v>
      </c>
    </row>
    <row r="90" spans="2:7" s="267" customFormat="1" x14ac:dyDescent="0.2">
      <c r="B90" s="384"/>
      <c r="C90" s="282" t="s">
        <v>38</v>
      </c>
      <c r="D90" s="279" t="s">
        <v>23</v>
      </c>
      <c r="E90" s="279" t="s">
        <v>24</v>
      </c>
      <c r="F90" s="280">
        <f>ROUND('2017-18 ANS Price List'!F90*(1-'ANS Price List Reordered'!$J$10)*(1+'ANS Price List Reordered'!$J$9),2)</f>
        <v>160.99</v>
      </c>
      <c r="G90" s="281">
        <f t="shared" si="10"/>
        <v>177.08900000000003</v>
      </c>
    </row>
    <row r="91" spans="2:7" s="267" customFormat="1" x14ac:dyDescent="0.2">
      <c r="B91" s="384"/>
      <c r="C91" s="282" t="s">
        <v>39</v>
      </c>
      <c r="D91" s="279" t="s">
        <v>23</v>
      </c>
      <c r="E91" s="279" t="s">
        <v>24</v>
      </c>
      <c r="F91" s="280">
        <f>ROUND('2017-18 ANS Price List'!F91*(1-'ANS Price List Reordered'!$J$10)*(1+'ANS Price List Reordered'!$J$9),2)</f>
        <v>160.99</v>
      </c>
      <c r="G91" s="281">
        <f t="shared" si="10"/>
        <v>177.08900000000003</v>
      </c>
    </row>
    <row r="92" spans="2:7" s="267" customFormat="1" x14ac:dyDescent="0.2">
      <c r="B92" s="384"/>
      <c r="C92" s="282" t="s">
        <v>40</v>
      </c>
      <c r="D92" s="279" t="s">
        <v>23</v>
      </c>
      <c r="E92" s="279" t="s">
        <v>24</v>
      </c>
      <c r="F92" s="280">
        <f>ROUND('2017-18 ANS Price List'!F92*(1-'ANS Price List Reordered'!$J$10)*(1+'ANS Price List Reordered'!$J$9),2)</f>
        <v>160.99</v>
      </c>
      <c r="G92" s="281">
        <f t="shared" si="10"/>
        <v>177.08900000000003</v>
      </c>
    </row>
    <row r="93" spans="2:7" s="267" customFormat="1" x14ac:dyDescent="0.2">
      <c r="B93" s="384"/>
      <c r="C93" s="282" t="s">
        <v>41</v>
      </c>
      <c r="D93" s="279" t="s">
        <v>23</v>
      </c>
      <c r="E93" s="279" t="s">
        <v>24</v>
      </c>
      <c r="F93" s="280">
        <f>ROUND('2017-18 ANS Price List'!F93*(1-'ANS Price List Reordered'!$J$10)*(1+'ANS Price List Reordered'!$J$9),2)</f>
        <v>160.99</v>
      </c>
      <c r="G93" s="281">
        <f t="shared" si="10"/>
        <v>177.08900000000003</v>
      </c>
    </row>
    <row r="94" spans="2:7" s="267" customFormat="1" x14ac:dyDescent="0.2">
      <c r="B94" s="384"/>
      <c r="C94" s="282" t="s">
        <v>42</v>
      </c>
      <c r="D94" s="279" t="s">
        <v>23</v>
      </c>
      <c r="E94" s="279" t="s">
        <v>24</v>
      </c>
      <c r="F94" s="280">
        <f>ROUND('2017-18 ANS Price List'!F94*(1-'ANS Price List Reordered'!$J$10)*(1+'ANS Price List Reordered'!$J$9),2)</f>
        <v>160.99</v>
      </c>
      <c r="G94" s="281">
        <f t="shared" si="10"/>
        <v>177.08900000000003</v>
      </c>
    </row>
    <row r="95" spans="2:7" s="267" customFormat="1" x14ac:dyDescent="0.2">
      <c r="B95" s="384"/>
      <c r="C95" s="282" t="s">
        <v>43</v>
      </c>
      <c r="D95" s="279" t="s">
        <v>23</v>
      </c>
      <c r="E95" s="279" t="s">
        <v>24</v>
      </c>
      <c r="F95" s="280">
        <f>ROUND('2017-18 ANS Price List'!F95*(1-'ANS Price List Reordered'!$J$10)*(1+'ANS Price List Reordered'!$J$9),2)</f>
        <v>160.99</v>
      </c>
      <c r="G95" s="281">
        <f t="shared" si="10"/>
        <v>177.08900000000003</v>
      </c>
    </row>
    <row r="96" spans="2:7" s="267" customFormat="1" x14ac:dyDescent="0.2">
      <c r="B96" s="384"/>
      <c r="C96" s="282" t="s">
        <v>44</v>
      </c>
      <c r="D96" s="279" t="s">
        <v>23</v>
      </c>
      <c r="E96" s="279" t="s">
        <v>24</v>
      </c>
      <c r="F96" s="280">
        <f>ROUND('2017-18 ANS Price List'!F96*(1-'ANS Price List Reordered'!$J$10)*(1+'ANS Price List Reordered'!$J$9),2)</f>
        <v>160.99</v>
      </c>
      <c r="G96" s="281">
        <f t="shared" si="10"/>
        <v>177.08900000000003</v>
      </c>
    </row>
    <row r="97" spans="2:7" s="267" customFormat="1" x14ac:dyDescent="0.2">
      <c r="B97" s="384"/>
      <c r="C97" s="282" t="s">
        <v>45</v>
      </c>
      <c r="D97" s="279" t="s">
        <v>23</v>
      </c>
      <c r="E97" s="279" t="s">
        <v>24</v>
      </c>
      <c r="F97" s="280">
        <f>ROUND('2017-18 ANS Price List'!F97*(1-'ANS Price List Reordered'!$J$10)*(1+'ANS Price List Reordered'!$J$9),2)</f>
        <v>160.99</v>
      </c>
      <c r="G97" s="281">
        <f t="shared" si="10"/>
        <v>177.08900000000003</v>
      </c>
    </row>
    <row r="98" spans="2:7" s="267" customFormat="1" x14ac:dyDescent="0.2">
      <c r="B98" s="384"/>
      <c r="C98" s="282" t="s">
        <v>46</v>
      </c>
      <c r="D98" s="279" t="s">
        <v>23</v>
      </c>
      <c r="E98" s="279" t="s">
        <v>24</v>
      </c>
      <c r="F98" s="280">
        <f>ROUND('2017-18 ANS Price List'!F98*(1-'ANS Price List Reordered'!$J$10)*(1+'ANS Price List Reordered'!$J$9),2)</f>
        <v>160.99</v>
      </c>
      <c r="G98" s="281">
        <f t="shared" si="10"/>
        <v>177.08900000000003</v>
      </c>
    </row>
    <row r="99" spans="2:7" s="267" customFormat="1" x14ac:dyDescent="0.2">
      <c r="B99" s="384"/>
      <c r="C99" s="282" t="s">
        <v>47</v>
      </c>
      <c r="D99" s="279" t="s">
        <v>23</v>
      </c>
      <c r="E99" s="279" t="s">
        <v>24</v>
      </c>
      <c r="F99" s="280">
        <f>ROUND('2017-18 ANS Price List'!F99*(1-'ANS Price List Reordered'!$J$10)*(1+'ANS Price List Reordered'!$J$9),2)</f>
        <v>160.99</v>
      </c>
      <c r="G99" s="281">
        <f t="shared" si="10"/>
        <v>177.08900000000003</v>
      </c>
    </row>
    <row r="100" spans="2:7" s="267" customFormat="1" x14ac:dyDescent="0.2">
      <c r="B100" s="384"/>
      <c r="C100" s="282" t="s">
        <v>48</v>
      </c>
      <c r="D100" s="279" t="s">
        <v>23</v>
      </c>
      <c r="E100" s="279" t="s">
        <v>24</v>
      </c>
      <c r="F100" s="280">
        <f>ROUND('2017-18 ANS Price List'!F100*(1-'ANS Price List Reordered'!$J$10)*(1+'ANS Price List Reordered'!$J$9),2)</f>
        <v>160.99</v>
      </c>
      <c r="G100" s="281">
        <f t="shared" si="10"/>
        <v>177.08900000000003</v>
      </c>
    </row>
    <row r="101" spans="2:7" s="267" customFormat="1" x14ac:dyDescent="0.2">
      <c r="B101" s="384"/>
      <c r="C101" s="282" t="s">
        <v>49</v>
      </c>
      <c r="D101" s="279" t="s">
        <v>23</v>
      </c>
      <c r="E101" s="279" t="s">
        <v>24</v>
      </c>
      <c r="F101" s="280">
        <f>ROUND('2017-18 ANS Price List'!F101*(1-'ANS Price List Reordered'!$J$10)*(1+'ANS Price List Reordered'!$J$9),2)</f>
        <v>160.99</v>
      </c>
      <c r="G101" s="281">
        <f t="shared" si="10"/>
        <v>177.08900000000003</v>
      </c>
    </row>
    <row r="102" spans="2:7" s="267" customFormat="1" x14ac:dyDescent="0.2">
      <c r="B102" s="384"/>
      <c r="C102" s="282" t="s">
        <v>50</v>
      </c>
      <c r="D102" s="279" t="s">
        <v>23</v>
      </c>
      <c r="E102" s="279" t="s">
        <v>24</v>
      </c>
      <c r="F102" s="280">
        <f>ROUND('2017-18 ANS Price List'!F102*(1-'ANS Price List Reordered'!$J$10)*(1+'ANS Price List Reordered'!$J$9),2)</f>
        <v>160.99</v>
      </c>
      <c r="G102" s="281">
        <f t="shared" si="10"/>
        <v>177.08900000000003</v>
      </c>
    </row>
    <row r="103" spans="2:7" s="267" customFormat="1" x14ac:dyDescent="0.2">
      <c r="B103" s="384"/>
      <c r="C103" s="282" t="s">
        <v>51</v>
      </c>
      <c r="D103" s="279" t="s">
        <v>23</v>
      </c>
      <c r="E103" s="279" t="s">
        <v>24</v>
      </c>
      <c r="F103" s="280">
        <f>ROUND('2017-18 ANS Price List'!F103*(1-'ANS Price List Reordered'!$J$10)*(1+'ANS Price List Reordered'!$J$9),2)</f>
        <v>160.99</v>
      </c>
      <c r="G103" s="281">
        <f t="shared" si="10"/>
        <v>177.08900000000003</v>
      </c>
    </row>
    <row r="104" spans="2:7" s="267" customFormat="1" x14ac:dyDescent="0.2">
      <c r="B104" s="384"/>
      <c r="C104" s="282" t="s">
        <v>52</v>
      </c>
      <c r="D104" s="279" t="s">
        <v>23</v>
      </c>
      <c r="E104" s="279" t="s">
        <v>24</v>
      </c>
      <c r="F104" s="280">
        <f>ROUND('2017-18 ANS Price List'!F104*(1-'ANS Price List Reordered'!$J$10)*(1+'ANS Price List Reordered'!$J$9),2)</f>
        <v>160.99</v>
      </c>
      <c r="G104" s="281">
        <f t="shared" si="10"/>
        <v>177.08900000000003</v>
      </c>
    </row>
    <row r="105" spans="2:7" s="267" customFormat="1" x14ac:dyDescent="0.2">
      <c r="B105" s="384"/>
      <c r="C105" s="282" t="s">
        <v>53</v>
      </c>
      <c r="D105" s="279" t="s">
        <v>23</v>
      </c>
      <c r="E105" s="279" t="s">
        <v>24</v>
      </c>
      <c r="F105" s="280">
        <f>ROUND('2017-18 ANS Price List'!F105*(1-'ANS Price List Reordered'!$J$10)*(1+'ANS Price List Reordered'!$J$9),2)</f>
        <v>160.99</v>
      </c>
      <c r="G105" s="281">
        <f t="shared" si="10"/>
        <v>177.08900000000003</v>
      </c>
    </row>
    <row r="106" spans="2:7" s="267" customFormat="1" x14ac:dyDescent="0.2">
      <c r="B106" s="384"/>
      <c r="C106" s="282" t="s">
        <v>54</v>
      </c>
      <c r="D106" s="279" t="s">
        <v>23</v>
      </c>
      <c r="E106" s="279" t="s">
        <v>24</v>
      </c>
      <c r="F106" s="280">
        <f>ROUND('2017-18 ANS Price List'!F106*(1-'ANS Price List Reordered'!$J$10)*(1+'ANS Price List Reordered'!$J$9),2)</f>
        <v>160.99</v>
      </c>
      <c r="G106" s="281">
        <f t="shared" si="10"/>
        <v>177.08900000000003</v>
      </c>
    </row>
    <row r="107" spans="2:7" s="267" customFormat="1" x14ac:dyDescent="0.2">
      <c r="B107" s="384"/>
      <c r="C107" s="283"/>
      <c r="D107" s="290"/>
      <c r="E107" s="290"/>
      <c r="F107" s="285"/>
      <c r="G107" s="286"/>
    </row>
    <row r="108" spans="2:7" s="267" customFormat="1" x14ac:dyDescent="0.2">
      <c r="B108" s="384"/>
      <c r="C108" s="282" t="s">
        <v>55</v>
      </c>
      <c r="D108" s="279" t="s">
        <v>23</v>
      </c>
      <c r="E108" s="279" t="s">
        <v>24</v>
      </c>
      <c r="F108" s="280">
        <f>ROUND('2017-18 ANS Price List'!F108*(1-'ANS Price List Reordered'!$J$10)*(1+'ANS Price List Reordered'!$J$9),2)</f>
        <v>160.99</v>
      </c>
      <c r="G108" s="281">
        <f t="shared" ref="G108:G111" si="11">+F108*1.1</f>
        <v>177.08900000000003</v>
      </c>
    </row>
    <row r="109" spans="2:7" s="267" customFormat="1" x14ac:dyDescent="0.2">
      <c r="B109" s="384"/>
      <c r="C109" s="282" t="s">
        <v>56</v>
      </c>
      <c r="D109" s="279" t="s">
        <v>23</v>
      </c>
      <c r="E109" s="279" t="s">
        <v>24</v>
      </c>
      <c r="F109" s="280">
        <f>ROUND('2017-18 ANS Price List'!F109*(1-'ANS Price List Reordered'!$J$10)*(1+'ANS Price List Reordered'!$J$9),2)</f>
        <v>160.99</v>
      </c>
      <c r="G109" s="281">
        <f t="shared" si="11"/>
        <v>177.08900000000003</v>
      </c>
    </row>
    <row r="110" spans="2:7" s="267" customFormat="1" x14ac:dyDescent="0.2">
      <c r="B110" s="384"/>
      <c r="C110" s="282" t="s">
        <v>57</v>
      </c>
      <c r="D110" s="279" t="s">
        <v>23</v>
      </c>
      <c r="E110" s="279" t="s">
        <v>24</v>
      </c>
      <c r="F110" s="280">
        <f>ROUND('2017-18 ANS Price List'!F110*(1-'ANS Price List Reordered'!$J$10)*(1+'ANS Price List Reordered'!$J$9),2)</f>
        <v>160.99</v>
      </c>
      <c r="G110" s="281">
        <f t="shared" si="11"/>
        <v>177.08900000000003</v>
      </c>
    </row>
    <row r="111" spans="2:7" s="267" customFormat="1" x14ac:dyDescent="0.2">
      <c r="B111" s="384"/>
      <c r="C111" s="282" t="s">
        <v>58</v>
      </c>
      <c r="D111" s="279" t="s">
        <v>23</v>
      </c>
      <c r="E111" s="279" t="s">
        <v>24</v>
      </c>
      <c r="F111" s="280">
        <f>ROUND('2017-18 ANS Price List'!F111*(1-'ANS Price List Reordered'!$J$10)*(1+'ANS Price List Reordered'!$J$9),2)</f>
        <v>160.99</v>
      </c>
      <c r="G111" s="281">
        <f t="shared" si="11"/>
        <v>177.08900000000003</v>
      </c>
    </row>
    <row r="112" spans="2:7" s="267" customFormat="1" x14ac:dyDescent="0.2">
      <c r="B112" s="385"/>
      <c r="C112" s="283"/>
      <c r="D112" s="290"/>
      <c r="E112" s="290"/>
      <c r="F112" s="285"/>
      <c r="G112" s="286"/>
    </row>
    <row r="113" spans="2:7" s="267" customFormat="1" x14ac:dyDescent="0.2">
      <c r="B113" s="27"/>
      <c r="C113" s="253"/>
      <c r="F113" s="255"/>
      <c r="G113" s="256"/>
    </row>
    <row r="114" spans="2:7" s="267" customFormat="1" x14ac:dyDescent="0.2">
      <c r="B114" s="274"/>
      <c r="C114" s="253"/>
      <c r="F114" s="255"/>
      <c r="G114" s="256"/>
    </row>
    <row r="115" spans="2:7" s="261" customFormat="1" ht="30" x14ac:dyDescent="0.2">
      <c r="B115" s="260" t="s">
        <v>2</v>
      </c>
      <c r="C115" s="260" t="s">
        <v>0</v>
      </c>
      <c r="D115" s="260" t="s">
        <v>1</v>
      </c>
      <c r="E115" s="260" t="s">
        <v>2</v>
      </c>
      <c r="F115" s="381" t="s">
        <v>299</v>
      </c>
      <c r="G115" s="260" t="s">
        <v>300</v>
      </c>
    </row>
    <row r="116" spans="2:7" s="267" customFormat="1" x14ac:dyDescent="0.2">
      <c r="B116" s="383" t="s">
        <v>59</v>
      </c>
      <c r="C116" s="278" t="s">
        <v>9</v>
      </c>
      <c r="D116" s="287" t="s">
        <v>10</v>
      </c>
      <c r="E116" s="288" t="s">
        <v>11</v>
      </c>
      <c r="F116" s="280">
        <f>ROUND('2017-18 ANS Price List'!F116*(1-'ANS Price List Reordered'!$J$10)*(1+'ANS Price List Reordered'!$J$9),2)</f>
        <v>321.95999999999998</v>
      </c>
      <c r="G116" s="281">
        <f t="shared" ref="G116:G132" si="12">+F116*1.1</f>
        <v>354.15600000000001</v>
      </c>
    </row>
    <row r="117" spans="2:7" s="267" customFormat="1" x14ac:dyDescent="0.2">
      <c r="B117" s="384"/>
      <c r="C117" s="282" t="s">
        <v>12</v>
      </c>
      <c r="D117" s="279" t="s">
        <v>10</v>
      </c>
      <c r="E117" s="289" t="s">
        <v>11</v>
      </c>
      <c r="F117" s="280">
        <f>ROUND('2017-18 ANS Price List'!F117*(1-'ANS Price List Reordered'!$J$10)*(1+'ANS Price List Reordered'!$J$9),2)</f>
        <v>482.95</v>
      </c>
      <c r="G117" s="281">
        <f t="shared" si="12"/>
        <v>531.245</v>
      </c>
    </row>
    <row r="118" spans="2:7" s="267" customFormat="1" x14ac:dyDescent="0.2">
      <c r="B118" s="384"/>
      <c r="C118" s="282" t="s">
        <v>34</v>
      </c>
      <c r="D118" s="279" t="s">
        <v>10</v>
      </c>
      <c r="E118" s="289" t="s">
        <v>11</v>
      </c>
      <c r="F118" s="280">
        <f>ROUND('2017-18 ANS Price List'!F118*(1-'ANS Price List Reordered'!$J$10)*(1+'ANS Price List Reordered'!$J$9),2)</f>
        <v>804.89</v>
      </c>
      <c r="G118" s="281">
        <f t="shared" si="12"/>
        <v>885.37900000000002</v>
      </c>
    </row>
    <row r="119" spans="2:7" s="267" customFormat="1" x14ac:dyDescent="0.2">
      <c r="B119" s="384"/>
      <c r="C119" s="282" t="s">
        <v>14</v>
      </c>
      <c r="D119" s="279" t="s">
        <v>10</v>
      </c>
      <c r="E119" s="289" t="s">
        <v>11</v>
      </c>
      <c r="F119" s="280">
        <f>ROUND('2017-18 ANS Price List'!F119*(1-'ANS Price List Reordered'!$J$10)*(1+'ANS Price List Reordered'!$J$9),2)</f>
        <v>965.86</v>
      </c>
      <c r="G119" s="281">
        <f t="shared" si="12"/>
        <v>1062.4460000000001</v>
      </c>
    </row>
    <row r="120" spans="2:7" s="267" customFormat="1" x14ac:dyDescent="0.2">
      <c r="B120" s="384"/>
      <c r="C120" s="282" t="s">
        <v>15</v>
      </c>
      <c r="D120" s="279" t="s">
        <v>10</v>
      </c>
      <c r="E120" s="289" t="s">
        <v>11</v>
      </c>
      <c r="F120" s="280">
        <f>ROUND('2017-18 ANS Price List'!F120*(1-'ANS Price List Reordered'!$J$10)*(1+'ANS Price List Reordered'!$J$9),2)</f>
        <v>160.99</v>
      </c>
      <c r="G120" s="281">
        <f t="shared" si="12"/>
        <v>177.08900000000003</v>
      </c>
    </row>
    <row r="121" spans="2:7" s="267" customFormat="1" x14ac:dyDescent="0.2">
      <c r="B121" s="384"/>
      <c r="C121" s="282" t="s">
        <v>16</v>
      </c>
      <c r="D121" s="279" t="s">
        <v>10</v>
      </c>
      <c r="E121" s="289" t="s">
        <v>11</v>
      </c>
      <c r="F121" s="280">
        <f>ROUND('2017-18 ANS Price List'!F121*(1-'ANS Price List Reordered'!$J$10)*(1+'ANS Price List Reordered'!$J$9),2)</f>
        <v>482.95</v>
      </c>
      <c r="G121" s="281">
        <f t="shared" si="12"/>
        <v>531.245</v>
      </c>
    </row>
    <row r="122" spans="2:7" s="267" customFormat="1" x14ac:dyDescent="0.2">
      <c r="B122" s="384"/>
      <c r="C122" s="282" t="s">
        <v>17</v>
      </c>
      <c r="D122" s="279" t="s">
        <v>10</v>
      </c>
      <c r="E122" s="289" t="s">
        <v>11</v>
      </c>
      <c r="F122" s="280">
        <f>ROUND('2017-18 ANS Price List'!F122*(1-'ANS Price List Reordered'!$J$10)*(1+'ANS Price List Reordered'!$J$9),2)</f>
        <v>643.91999999999996</v>
      </c>
      <c r="G122" s="281">
        <f t="shared" si="12"/>
        <v>708.31200000000001</v>
      </c>
    </row>
    <row r="123" spans="2:7" s="267" customFormat="1" x14ac:dyDescent="0.2">
      <c r="B123" s="384"/>
      <c r="C123" s="282" t="s">
        <v>18</v>
      </c>
      <c r="D123" s="279" t="s">
        <v>10</v>
      </c>
      <c r="E123" s="289" t="s">
        <v>11</v>
      </c>
      <c r="F123" s="280">
        <f>ROUND('2017-18 ANS Price List'!F123*(1-'ANS Price List Reordered'!$J$10)*(1+'ANS Price List Reordered'!$J$9),2)</f>
        <v>643.91999999999996</v>
      </c>
      <c r="G123" s="281">
        <f t="shared" si="12"/>
        <v>708.31200000000001</v>
      </c>
    </row>
    <row r="124" spans="2:7" s="267" customFormat="1" x14ac:dyDescent="0.2">
      <c r="B124" s="384"/>
      <c r="C124" s="282" t="s">
        <v>19</v>
      </c>
      <c r="D124" s="279" t="s">
        <v>10</v>
      </c>
      <c r="E124" s="289" t="s">
        <v>11</v>
      </c>
      <c r="F124" s="280">
        <f>ROUND('2017-18 ANS Price List'!F124*(1-'ANS Price List Reordered'!$J$10)*(1+'ANS Price List Reordered'!$J$9),2)</f>
        <v>321.95999999999998</v>
      </c>
      <c r="G124" s="281">
        <f t="shared" si="12"/>
        <v>354.15600000000001</v>
      </c>
    </row>
    <row r="125" spans="2:7" s="267" customFormat="1" x14ac:dyDescent="0.2">
      <c r="B125" s="384"/>
      <c r="C125" s="282" t="s">
        <v>20</v>
      </c>
      <c r="D125" s="279" t="s">
        <v>10</v>
      </c>
      <c r="E125" s="289" t="s">
        <v>11</v>
      </c>
      <c r="F125" s="280">
        <f>ROUND('2017-18 ANS Price List'!F125*(1-'ANS Price List Reordered'!$J$10)*(1+'ANS Price List Reordered'!$J$9),2)</f>
        <v>482.95</v>
      </c>
      <c r="G125" s="281">
        <f t="shared" si="12"/>
        <v>531.245</v>
      </c>
    </row>
    <row r="126" spans="2:7" s="267" customFormat="1" x14ac:dyDescent="0.2">
      <c r="B126" s="384"/>
      <c r="C126" s="282" t="s">
        <v>21</v>
      </c>
      <c r="D126" s="279" t="s">
        <v>10</v>
      </c>
      <c r="E126" s="289" t="s">
        <v>11</v>
      </c>
      <c r="F126" s="280">
        <f>ROUND('2017-18 ANS Price List'!F126*(1-'ANS Price List Reordered'!$J$10)*(1+'ANS Price List Reordered'!$J$9),2)</f>
        <v>804.89</v>
      </c>
      <c r="G126" s="281">
        <f t="shared" si="12"/>
        <v>885.37900000000002</v>
      </c>
    </row>
    <row r="127" spans="2:7" s="267" customFormat="1" x14ac:dyDescent="0.2">
      <c r="B127" s="384"/>
      <c r="C127" s="282" t="s">
        <v>60</v>
      </c>
      <c r="D127" s="279" t="s">
        <v>10</v>
      </c>
      <c r="E127" s="289" t="s">
        <v>11</v>
      </c>
      <c r="F127" s="280">
        <f>ROUND('2017-18 ANS Price List'!F127*(1-'ANS Price List Reordered'!$J$10)*(1+'ANS Price List Reordered'!$J$9),2)</f>
        <v>482.95</v>
      </c>
      <c r="G127" s="281">
        <f t="shared" si="12"/>
        <v>531.245</v>
      </c>
    </row>
    <row r="128" spans="2:7" s="267" customFormat="1" x14ac:dyDescent="0.2">
      <c r="B128" s="384"/>
      <c r="C128" s="282" t="s">
        <v>61</v>
      </c>
      <c r="D128" s="279" t="s">
        <v>10</v>
      </c>
      <c r="E128" s="289" t="s">
        <v>11</v>
      </c>
      <c r="F128" s="280">
        <f>ROUND('2017-18 ANS Price List'!F128*(1-'ANS Price List Reordered'!$J$10)*(1+'ANS Price List Reordered'!$J$9),2)</f>
        <v>643.91999999999996</v>
      </c>
      <c r="G128" s="281">
        <f t="shared" si="12"/>
        <v>708.31200000000001</v>
      </c>
    </row>
    <row r="129" spans="2:7" s="267" customFormat="1" x14ac:dyDescent="0.2">
      <c r="B129" s="384"/>
      <c r="C129" s="282" t="s">
        <v>62</v>
      </c>
      <c r="D129" s="279" t="s">
        <v>10</v>
      </c>
      <c r="E129" s="289" t="s">
        <v>11</v>
      </c>
      <c r="F129" s="280">
        <f>ROUND('2017-18 ANS Price List'!F129*(1-'ANS Price List Reordered'!$J$10)*(1+'ANS Price List Reordered'!$J$9),2)</f>
        <v>965.86</v>
      </c>
      <c r="G129" s="281">
        <f t="shared" si="12"/>
        <v>1062.4460000000001</v>
      </c>
    </row>
    <row r="130" spans="2:7" s="267" customFormat="1" x14ac:dyDescent="0.2">
      <c r="B130" s="384"/>
      <c r="C130" s="282" t="s">
        <v>63</v>
      </c>
      <c r="D130" s="279" t="s">
        <v>10</v>
      </c>
      <c r="E130" s="289" t="s">
        <v>11</v>
      </c>
      <c r="F130" s="280">
        <f>ROUND('2017-18 ANS Price List'!F130*(1-'ANS Price List Reordered'!$J$10)*(1+'ANS Price List Reordered'!$J$9),2)</f>
        <v>321.95999999999998</v>
      </c>
      <c r="G130" s="281">
        <f t="shared" si="12"/>
        <v>354.15600000000001</v>
      </c>
    </row>
    <row r="131" spans="2:7" s="267" customFormat="1" x14ac:dyDescent="0.2">
      <c r="B131" s="384"/>
      <c r="C131" s="282" t="s">
        <v>64</v>
      </c>
      <c r="D131" s="279" t="s">
        <v>10</v>
      </c>
      <c r="E131" s="289" t="s">
        <v>11</v>
      </c>
      <c r="F131" s="280">
        <f>ROUND('2017-18 ANS Price List'!F131*(1-'ANS Price List Reordered'!$J$10)*(1+'ANS Price List Reordered'!$J$9),2)</f>
        <v>482.95</v>
      </c>
      <c r="G131" s="281">
        <f t="shared" si="12"/>
        <v>531.245</v>
      </c>
    </row>
    <row r="132" spans="2:7" s="267" customFormat="1" x14ac:dyDescent="0.2">
      <c r="B132" s="384"/>
      <c r="C132" s="282" t="s">
        <v>65</v>
      </c>
      <c r="D132" s="279" t="s">
        <v>10</v>
      </c>
      <c r="E132" s="289" t="s">
        <v>11</v>
      </c>
      <c r="F132" s="280">
        <f>ROUND('2017-18 ANS Price List'!F132*(1-'ANS Price List Reordered'!$J$10)*(1+'ANS Price List Reordered'!$J$9),2)</f>
        <v>804.89</v>
      </c>
      <c r="G132" s="281">
        <f t="shared" si="12"/>
        <v>885.37900000000002</v>
      </c>
    </row>
    <row r="133" spans="2:7" s="267" customFormat="1" x14ac:dyDescent="0.2">
      <c r="B133" s="384"/>
      <c r="C133" s="283"/>
      <c r="D133" s="290"/>
      <c r="E133" s="291"/>
      <c r="F133" s="285"/>
      <c r="G133" s="286"/>
    </row>
    <row r="134" spans="2:7" s="267" customFormat="1" x14ac:dyDescent="0.2">
      <c r="B134" s="384"/>
      <c r="C134" s="278" t="s">
        <v>36</v>
      </c>
      <c r="D134" s="279" t="s">
        <v>23</v>
      </c>
      <c r="E134" s="289" t="s">
        <v>24</v>
      </c>
      <c r="F134" s="280">
        <f>ROUND('2017-18 ANS Price List'!F134*(1-'ANS Price List Reordered'!$J$10)*(1+'ANS Price List Reordered'!$J$9),2)</f>
        <v>160.99</v>
      </c>
      <c r="G134" s="281">
        <f t="shared" ref="G134:G147" si="13">+F134*1.1</f>
        <v>177.08900000000003</v>
      </c>
    </row>
    <row r="135" spans="2:7" s="267" customFormat="1" x14ac:dyDescent="0.2">
      <c r="B135" s="384"/>
      <c r="C135" s="282" t="s">
        <v>37</v>
      </c>
      <c r="D135" s="279" t="s">
        <v>23</v>
      </c>
      <c r="E135" s="289" t="s">
        <v>24</v>
      </c>
      <c r="F135" s="280">
        <f>ROUND('2017-18 ANS Price List'!F135*(1-'ANS Price List Reordered'!$J$10)*(1+'ANS Price List Reordered'!$J$9),2)</f>
        <v>160.99</v>
      </c>
      <c r="G135" s="281">
        <f t="shared" si="13"/>
        <v>177.08900000000003</v>
      </c>
    </row>
    <row r="136" spans="2:7" s="267" customFormat="1" x14ac:dyDescent="0.2">
      <c r="B136" s="384"/>
      <c r="C136" s="282" t="s">
        <v>38</v>
      </c>
      <c r="D136" s="279" t="s">
        <v>23</v>
      </c>
      <c r="E136" s="289" t="s">
        <v>24</v>
      </c>
      <c r="F136" s="280">
        <f>ROUND('2017-18 ANS Price List'!F136*(1-'ANS Price List Reordered'!$J$10)*(1+'ANS Price List Reordered'!$J$9),2)</f>
        <v>160.99</v>
      </c>
      <c r="G136" s="281">
        <f t="shared" si="13"/>
        <v>177.08900000000003</v>
      </c>
    </row>
    <row r="137" spans="2:7" s="267" customFormat="1" x14ac:dyDescent="0.2">
      <c r="B137" s="384"/>
      <c r="C137" s="282" t="s">
        <v>39</v>
      </c>
      <c r="D137" s="279" t="s">
        <v>23</v>
      </c>
      <c r="E137" s="289" t="s">
        <v>24</v>
      </c>
      <c r="F137" s="280">
        <f>ROUND('2017-18 ANS Price List'!F137*(1-'ANS Price List Reordered'!$J$10)*(1+'ANS Price List Reordered'!$J$9),2)</f>
        <v>160.99</v>
      </c>
      <c r="G137" s="281">
        <f t="shared" si="13"/>
        <v>177.08900000000003</v>
      </c>
    </row>
    <row r="138" spans="2:7" s="267" customFormat="1" x14ac:dyDescent="0.2">
      <c r="B138" s="384"/>
      <c r="C138" s="282" t="s">
        <v>40</v>
      </c>
      <c r="D138" s="279" t="s">
        <v>23</v>
      </c>
      <c r="E138" s="289" t="s">
        <v>24</v>
      </c>
      <c r="F138" s="280">
        <f>ROUND('2017-18 ANS Price List'!F138*(1-'ANS Price List Reordered'!$J$10)*(1+'ANS Price List Reordered'!$J$9),2)</f>
        <v>160.99</v>
      </c>
      <c r="G138" s="281">
        <f t="shared" si="13"/>
        <v>177.08900000000003</v>
      </c>
    </row>
    <row r="139" spans="2:7" s="267" customFormat="1" x14ac:dyDescent="0.2">
      <c r="B139" s="384"/>
      <c r="C139" s="282" t="s">
        <v>41</v>
      </c>
      <c r="D139" s="279" t="s">
        <v>23</v>
      </c>
      <c r="E139" s="289" t="s">
        <v>24</v>
      </c>
      <c r="F139" s="280">
        <f>ROUND('2017-18 ANS Price List'!F139*(1-'ANS Price List Reordered'!$J$10)*(1+'ANS Price List Reordered'!$J$9),2)</f>
        <v>160.99</v>
      </c>
      <c r="G139" s="281">
        <f t="shared" si="13"/>
        <v>177.08900000000003</v>
      </c>
    </row>
    <row r="140" spans="2:7" s="267" customFormat="1" x14ac:dyDescent="0.2">
      <c r="B140" s="384"/>
      <c r="C140" s="282" t="s">
        <v>42</v>
      </c>
      <c r="D140" s="279" t="s">
        <v>23</v>
      </c>
      <c r="E140" s="289" t="s">
        <v>24</v>
      </c>
      <c r="F140" s="280">
        <f>ROUND('2017-18 ANS Price List'!F140*(1-'ANS Price List Reordered'!$J$10)*(1+'ANS Price List Reordered'!$J$9),2)</f>
        <v>160.99</v>
      </c>
      <c r="G140" s="281">
        <f t="shared" si="13"/>
        <v>177.08900000000003</v>
      </c>
    </row>
    <row r="141" spans="2:7" s="267" customFormat="1" x14ac:dyDescent="0.2">
      <c r="B141" s="384"/>
      <c r="C141" s="282" t="s">
        <v>43</v>
      </c>
      <c r="D141" s="279" t="s">
        <v>23</v>
      </c>
      <c r="E141" s="289" t="s">
        <v>24</v>
      </c>
      <c r="F141" s="280">
        <f>ROUND('2017-18 ANS Price List'!F141*(1-'ANS Price List Reordered'!$J$10)*(1+'ANS Price List Reordered'!$J$9),2)</f>
        <v>160.99</v>
      </c>
      <c r="G141" s="281">
        <f t="shared" si="13"/>
        <v>177.08900000000003</v>
      </c>
    </row>
    <row r="142" spans="2:7" s="267" customFormat="1" x14ac:dyDescent="0.2">
      <c r="B142" s="384"/>
      <c r="C142" s="282" t="s">
        <v>44</v>
      </c>
      <c r="D142" s="279" t="s">
        <v>23</v>
      </c>
      <c r="E142" s="289" t="s">
        <v>24</v>
      </c>
      <c r="F142" s="280">
        <f>ROUND('2017-18 ANS Price List'!F142*(1-'ANS Price List Reordered'!$J$10)*(1+'ANS Price List Reordered'!$J$9),2)</f>
        <v>160.99</v>
      </c>
      <c r="G142" s="281">
        <f t="shared" si="13"/>
        <v>177.08900000000003</v>
      </c>
    </row>
    <row r="143" spans="2:7" s="267" customFormat="1" x14ac:dyDescent="0.2">
      <c r="B143" s="384"/>
      <c r="C143" s="282" t="s">
        <v>27</v>
      </c>
      <c r="D143" s="279" t="s">
        <v>23</v>
      </c>
      <c r="E143" s="289" t="s">
        <v>24</v>
      </c>
      <c r="F143" s="280">
        <f>ROUND('2017-18 ANS Price List'!F143*(1-'ANS Price List Reordered'!$J$10)*(1+'ANS Price List Reordered'!$J$9),2)</f>
        <v>160.99</v>
      </c>
      <c r="G143" s="281">
        <f t="shared" si="13"/>
        <v>177.08900000000003</v>
      </c>
    </row>
    <row r="144" spans="2:7" s="267" customFormat="1" x14ac:dyDescent="0.2">
      <c r="B144" s="384"/>
      <c r="C144" s="282" t="s">
        <v>66</v>
      </c>
      <c r="D144" s="279" t="s">
        <v>10</v>
      </c>
      <c r="E144" s="289" t="s">
        <v>11</v>
      </c>
      <c r="F144" s="280">
        <f>ROUND('2017-18 ANS Price List'!F144*(1-'ANS Price List Reordered'!$J$10)*(1+'ANS Price List Reordered'!$J$9),2)</f>
        <v>321.95999999999998</v>
      </c>
      <c r="G144" s="281">
        <f t="shared" si="13"/>
        <v>354.15600000000001</v>
      </c>
    </row>
    <row r="145" spans="2:7" s="267" customFormat="1" x14ac:dyDescent="0.2">
      <c r="B145" s="384"/>
      <c r="C145" s="282" t="s">
        <v>67</v>
      </c>
      <c r="D145" s="279" t="s">
        <v>10</v>
      </c>
      <c r="E145" s="289" t="s">
        <v>11</v>
      </c>
      <c r="F145" s="280">
        <f>ROUND('2017-18 ANS Price List'!F145*(1-'ANS Price List Reordered'!$J$10)*(1+'ANS Price List Reordered'!$J$9),2)</f>
        <v>482.95</v>
      </c>
      <c r="G145" s="281">
        <f t="shared" si="13"/>
        <v>531.245</v>
      </c>
    </row>
    <row r="146" spans="2:7" s="267" customFormat="1" x14ac:dyDescent="0.2">
      <c r="B146" s="384"/>
      <c r="C146" s="282" t="s">
        <v>68</v>
      </c>
      <c r="D146" s="279" t="s">
        <v>10</v>
      </c>
      <c r="E146" s="289" t="s">
        <v>11</v>
      </c>
      <c r="F146" s="280">
        <f>ROUND('2017-18 ANS Price List'!F146*(1-'ANS Price List Reordered'!$J$10)*(1+'ANS Price List Reordered'!$J$9),2)</f>
        <v>804.89</v>
      </c>
      <c r="G146" s="281">
        <f t="shared" si="13"/>
        <v>885.37900000000002</v>
      </c>
    </row>
    <row r="147" spans="2:7" s="267" customFormat="1" x14ac:dyDescent="0.2">
      <c r="B147" s="384"/>
      <c r="C147" s="282" t="s">
        <v>69</v>
      </c>
      <c r="D147" s="279" t="s">
        <v>23</v>
      </c>
      <c r="E147" s="289" t="s">
        <v>24</v>
      </c>
      <c r="F147" s="280">
        <f>ROUND('2017-18 ANS Price List'!F147*(1-'ANS Price List Reordered'!$J$10)*(1+'ANS Price List Reordered'!$J$9),2)</f>
        <v>160.99</v>
      </c>
      <c r="G147" s="281">
        <f t="shared" si="13"/>
        <v>177.08900000000003</v>
      </c>
    </row>
    <row r="148" spans="2:7" s="267" customFormat="1" x14ac:dyDescent="0.2">
      <c r="B148" s="384"/>
      <c r="C148" s="283"/>
      <c r="D148" s="290"/>
      <c r="E148" s="291"/>
      <c r="F148" s="285"/>
      <c r="G148" s="286"/>
    </row>
    <row r="149" spans="2:7" s="267" customFormat="1" x14ac:dyDescent="0.2">
      <c r="B149" s="384"/>
      <c r="C149" s="282" t="s">
        <v>55</v>
      </c>
      <c r="D149" s="279" t="s">
        <v>23</v>
      </c>
      <c r="E149" s="289" t="s">
        <v>24</v>
      </c>
      <c r="F149" s="280">
        <f>ROUND('2017-18 ANS Price List'!F149*(1-'ANS Price List Reordered'!$J$10)*(1+'ANS Price List Reordered'!$J$9),2)</f>
        <v>160.99</v>
      </c>
      <c r="G149" s="281">
        <f t="shared" ref="G149:G152" si="14">+F149*1.1</f>
        <v>177.08900000000003</v>
      </c>
    </row>
    <row r="150" spans="2:7" s="267" customFormat="1" x14ac:dyDescent="0.2">
      <c r="B150" s="384"/>
      <c r="C150" s="282" t="s">
        <v>56</v>
      </c>
      <c r="D150" s="279" t="s">
        <v>23</v>
      </c>
      <c r="E150" s="289" t="s">
        <v>24</v>
      </c>
      <c r="F150" s="280">
        <f>ROUND('2017-18 ANS Price List'!F150*(1-'ANS Price List Reordered'!$J$10)*(1+'ANS Price List Reordered'!$J$9),2)</f>
        <v>160.99</v>
      </c>
      <c r="G150" s="281">
        <f t="shared" si="14"/>
        <v>177.08900000000003</v>
      </c>
    </row>
    <row r="151" spans="2:7" s="267" customFormat="1" x14ac:dyDescent="0.2">
      <c r="B151" s="384"/>
      <c r="C151" s="282" t="s">
        <v>57</v>
      </c>
      <c r="D151" s="279" t="s">
        <v>23</v>
      </c>
      <c r="E151" s="289" t="s">
        <v>24</v>
      </c>
      <c r="F151" s="280">
        <f>ROUND('2017-18 ANS Price List'!F151*(1-'ANS Price List Reordered'!$J$10)*(1+'ANS Price List Reordered'!$J$9),2)</f>
        <v>160.99</v>
      </c>
      <c r="G151" s="281">
        <f t="shared" si="14"/>
        <v>177.08900000000003</v>
      </c>
    </row>
    <row r="152" spans="2:7" s="267" customFormat="1" x14ac:dyDescent="0.2">
      <c r="B152" s="384"/>
      <c r="C152" s="282" t="s">
        <v>58</v>
      </c>
      <c r="D152" s="279" t="s">
        <v>23</v>
      </c>
      <c r="E152" s="289" t="s">
        <v>24</v>
      </c>
      <c r="F152" s="280">
        <f>ROUND('2017-18 ANS Price List'!F152*(1-'ANS Price List Reordered'!$J$10)*(1+'ANS Price List Reordered'!$J$9),2)</f>
        <v>160.99</v>
      </c>
      <c r="G152" s="281">
        <f t="shared" si="14"/>
        <v>177.08900000000003</v>
      </c>
    </row>
    <row r="153" spans="2:7" s="267" customFormat="1" x14ac:dyDescent="0.2">
      <c r="B153" s="385"/>
      <c r="C153" s="292"/>
      <c r="D153" s="290"/>
      <c r="E153" s="291"/>
      <c r="F153" s="285"/>
      <c r="G153" s="286"/>
    </row>
    <row r="154" spans="2:7" s="267" customFormat="1" x14ac:dyDescent="0.2">
      <c r="B154" s="274"/>
      <c r="C154" s="253"/>
      <c r="D154" s="293"/>
      <c r="E154" s="293"/>
      <c r="F154" s="255"/>
      <c r="G154" s="256"/>
    </row>
    <row r="155" spans="2:7" s="267" customFormat="1" x14ac:dyDescent="0.2">
      <c r="B155" s="274"/>
      <c r="C155" s="253"/>
      <c r="D155" s="293"/>
      <c r="E155" s="293"/>
      <c r="F155" s="255"/>
      <c r="G155" s="256"/>
    </row>
    <row r="156" spans="2:7" s="261" customFormat="1" ht="30" x14ac:dyDescent="0.2">
      <c r="B156" s="260" t="s">
        <v>2</v>
      </c>
      <c r="C156" s="260" t="s">
        <v>0</v>
      </c>
      <c r="D156" s="260" t="s">
        <v>1</v>
      </c>
      <c r="E156" s="260" t="s">
        <v>2</v>
      </c>
      <c r="F156" s="381" t="s">
        <v>299</v>
      </c>
      <c r="G156" s="260" t="s">
        <v>300</v>
      </c>
    </row>
    <row r="157" spans="2:7" s="267" customFormat="1" x14ac:dyDescent="0.2">
      <c r="B157" s="383" t="s">
        <v>70</v>
      </c>
      <c r="C157" s="278" t="s">
        <v>71</v>
      </c>
      <c r="D157" s="279" t="s">
        <v>23</v>
      </c>
      <c r="E157" s="289" t="s">
        <v>24</v>
      </c>
      <c r="F157" s="280">
        <f>ROUND('2017-18 ANS Price List'!F157*(1-'ANS Price List Reordered'!$J$10)*(1+'ANS Price List Reordered'!$J$9),2)</f>
        <v>160.99</v>
      </c>
      <c r="G157" s="281">
        <f t="shared" ref="G157:G159" si="15">+F157*1.1</f>
        <v>177.08900000000003</v>
      </c>
    </row>
    <row r="158" spans="2:7" s="267" customFormat="1" x14ac:dyDescent="0.2">
      <c r="B158" s="384"/>
      <c r="C158" s="282" t="s">
        <v>35</v>
      </c>
      <c r="D158" s="279" t="s">
        <v>23</v>
      </c>
      <c r="E158" s="289" t="s">
        <v>24</v>
      </c>
      <c r="F158" s="280">
        <f>ROUND('2017-18 ANS Price List'!F158*(1-'ANS Price List Reordered'!$J$10)*(1+'ANS Price List Reordered'!$J$9),2)</f>
        <v>160.99</v>
      </c>
      <c r="G158" s="281">
        <f t="shared" si="15"/>
        <v>177.08900000000003</v>
      </c>
    </row>
    <row r="159" spans="2:7" s="267" customFormat="1" x14ac:dyDescent="0.2">
      <c r="B159" s="384"/>
      <c r="C159" s="282" t="s">
        <v>72</v>
      </c>
      <c r="D159" s="279" t="s">
        <v>23</v>
      </c>
      <c r="E159" s="289" t="s">
        <v>24</v>
      </c>
      <c r="F159" s="280">
        <f>ROUND('2017-18 ANS Price List'!F159*(1-'ANS Price List Reordered'!$J$10)*(1+'ANS Price List Reordered'!$J$9),2)</f>
        <v>160.99</v>
      </c>
      <c r="G159" s="281">
        <f t="shared" si="15"/>
        <v>177.08900000000003</v>
      </c>
    </row>
    <row r="160" spans="2:7" s="267" customFormat="1" x14ac:dyDescent="0.2">
      <c r="B160" s="384"/>
      <c r="C160" s="283"/>
      <c r="D160" s="290"/>
      <c r="E160" s="290"/>
      <c r="F160" s="285"/>
      <c r="G160" s="281"/>
    </row>
    <row r="161" spans="2:7" s="267" customFormat="1" x14ac:dyDescent="0.2">
      <c r="B161" s="384"/>
      <c r="C161" s="278" t="s">
        <v>73</v>
      </c>
      <c r="D161" s="279" t="s">
        <v>23</v>
      </c>
      <c r="E161" s="289" t="s">
        <v>24</v>
      </c>
      <c r="F161" s="280">
        <f>ROUND('2017-18 ANS Price List'!F161*(1-'ANS Price List Reordered'!$J$10)*(1+'ANS Price List Reordered'!$J$9),2)</f>
        <v>160.99</v>
      </c>
      <c r="G161" s="378">
        <f t="shared" ref="G161:G163" si="16">+F161*1.1</f>
        <v>177.08900000000003</v>
      </c>
    </row>
    <row r="162" spans="2:7" s="267" customFormat="1" x14ac:dyDescent="0.2">
      <c r="B162" s="384"/>
      <c r="C162" s="282" t="s">
        <v>74</v>
      </c>
      <c r="D162" s="279" t="s">
        <v>23</v>
      </c>
      <c r="E162" s="289" t="s">
        <v>24</v>
      </c>
      <c r="F162" s="280">
        <f>ROUND('2017-18 ANS Price List'!F162*(1-'ANS Price List Reordered'!$J$10)*(1+'ANS Price List Reordered'!$J$9),2)</f>
        <v>160.99</v>
      </c>
      <c r="G162" s="281">
        <f t="shared" si="16"/>
        <v>177.08900000000003</v>
      </c>
    </row>
    <row r="163" spans="2:7" s="267" customFormat="1" x14ac:dyDescent="0.2">
      <c r="B163" s="384"/>
      <c r="C163" s="282" t="s">
        <v>25</v>
      </c>
      <c r="D163" s="279" t="s">
        <v>23</v>
      </c>
      <c r="E163" s="289" t="s">
        <v>24</v>
      </c>
      <c r="F163" s="280">
        <f>ROUND('2017-18 ANS Price List'!F163*(1-'ANS Price List Reordered'!$J$10)*(1+'ANS Price List Reordered'!$J$9),2)</f>
        <v>160.99</v>
      </c>
      <c r="G163" s="281">
        <f t="shared" si="16"/>
        <v>177.08900000000003</v>
      </c>
    </row>
    <row r="164" spans="2:7" s="267" customFormat="1" x14ac:dyDescent="0.2">
      <c r="B164" s="384"/>
      <c r="C164" s="283"/>
      <c r="D164" s="290"/>
      <c r="E164" s="290"/>
      <c r="F164" s="285"/>
      <c r="G164" s="286"/>
    </row>
    <row r="165" spans="2:7" s="267" customFormat="1" x14ac:dyDescent="0.2">
      <c r="B165" s="384"/>
      <c r="C165" s="282" t="s">
        <v>75</v>
      </c>
      <c r="D165" s="279" t="s">
        <v>23</v>
      </c>
      <c r="E165" s="289" t="s">
        <v>24</v>
      </c>
      <c r="F165" s="280">
        <f>ROUND('2017-18 ANS Price List'!F165*(1-'ANS Price List Reordered'!$J$10)*(1+'ANS Price List Reordered'!$J$9),2)</f>
        <v>160.99</v>
      </c>
      <c r="G165" s="281">
        <f t="shared" ref="G165:G168" si="17">+F165*1.1</f>
        <v>177.08900000000003</v>
      </c>
    </row>
    <row r="166" spans="2:7" s="267" customFormat="1" x14ac:dyDescent="0.2">
      <c r="B166" s="384"/>
      <c r="C166" s="282" t="s">
        <v>76</v>
      </c>
      <c r="D166" s="279" t="s">
        <v>23</v>
      </c>
      <c r="E166" s="289" t="s">
        <v>24</v>
      </c>
      <c r="F166" s="280">
        <f>ROUND('2017-18 ANS Price List'!F166*(1-'ANS Price List Reordered'!$J$10)*(1+'ANS Price List Reordered'!$J$9),2)</f>
        <v>160.99</v>
      </c>
      <c r="G166" s="281">
        <f t="shared" si="17"/>
        <v>177.08900000000003</v>
      </c>
    </row>
    <row r="167" spans="2:7" s="267" customFormat="1" x14ac:dyDescent="0.2">
      <c r="B167" s="384"/>
      <c r="C167" s="282" t="s">
        <v>77</v>
      </c>
      <c r="D167" s="279" t="s">
        <v>23</v>
      </c>
      <c r="E167" s="289" t="s">
        <v>24</v>
      </c>
      <c r="F167" s="280">
        <f>ROUND('2017-18 ANS Price List'!F167*(1-'ANS Price List Reordered'!$J$10)*(1+'ANS Price List Reordered'!$J$9),2)</f>
        <v>160.99</v>
      </c>
      <c r="G167" s="281">
        <f t="shared" si="17"/>
        <v>177.08900000000003</v>
      </c>
    </row>
    <row r="168" spans="2:7" s="267" customFormat="1" x14ac:dyDescent="0.2">
      <c r="B168" s="384"/>
      <c r="C168" s="282" t="s">
        <v>78</v>
      </c>
      <c r="D168" s="279" t="s">
        <v>23</v>
      </c>
      <c r="E168" s="289" t="s">
        <v>24</v>
      </c>
      <c r="F168" s="280">
        <f>ROUND('2017-18 ANS Price List'!F168*(1-'ANS Price List Reordered'!$J$10)*(1+'ANS Price List Reordered'!$J$9),2)</f>
        <v>160.99</v>
      </c>
      <c r="G168" s="281">
        <f t="shared" si="17"/>
        <v>177.08900000000003</v>
      </c>
    </row>
    <row r="169" spans="2:7" s="267" customFormat="1" x14ac:dyDescent="0.2">
      <c r="B169" s="385"/>
      <c r="C169" s="283"/>
      <c r="D169" s="290"/>
      <c r="E169" s="290"/>
      <c r="F169" s="285"/>
      <c r="G169" s="286"/>
    </row>
    <row r="170" spans="2:7" s="267" customFormat="1" x14ac:dyDescent="0.2">
      <c r="B170" s="274"/>
      <c r="C170" s="253"/>
      <c r="F170" s="255"/>
      <c r="G170" s="256"/>
    </row>
    <row r="171" spans="2:7" s="267" customFormat="1" x14ac:dyDescent="0.2">
      <c r="B171" s="274"/>
      <c r="C171" s="253"/>
      <c r="F171" s="255"/>
      <c r="G171" s="256"/>
    </row>
    <row r="172" spans="2:7" s="261" customFormat="1" ht="30" x14ac:dyDescent="0.2">
      <c r="B172" s="260" t="s">
        <v>2</v>
      </c>
      <c r="C172" s="260" t="s">
        <v>0</v>
      </c>
      <c r="D172" s="260" t="s">
        <v>1</v>
      </c>
      <c r="E172" s="260" t="s">
        <v>2</v>
      </c>
      <c r="F172" s="381" t="s">
        <v>299</v>
      </c>
      <c r="G172" s="260" t="s">
        <v>300</v>
      </c>
    </row>
    <row r="173" spans="2:7" s="267" customFormat="1" x14ac:dyDescent="0.2">
      <c r="B173" s="383" t="s">
        <v>79</v>
      </c>
      <c r="C173" s="294" t="s">
        <v>80</v>
      </c>
      <c r="D173" s="279" t="s">
        <v>10</v>
      </c>
      <c r="E173" s="279" t="s">
        <v>11</v>
      </c>
      <c r="F173" s="280">
        <f>ROUND('2017-18 ANS Price List'!F173*(1-'ANS Price List Reordered'!$J$10)*(1+'ANS Price List Reordered'!$J$9),2)</f>
        <v>200.79</v>
      </c>
      <c r="G173" s="281">
        <f t="shared" ref="G173:G178" si="18">+F173*1.1</f>
        <v>220.869</v>
      </c>
    </row>
    <row r="174" spans="2:7" s="267" customFormat="1" x14ac:dyDescent="0.2">
      <c r="B174" s="384"/>
      <c r="C174" s="295" t="s">
        <v>81</v>
      </c>
      <c r="D174" s="279" t="s">
        <v>10</v>
      </c>
      <c r="E174" s="279" t="s">
        <v>11</v>
      </c>
      <c r="F174" s="280">
        <f>ROUND('2017-18 ANS Price List'!F174*(1-'ANS Price List Reordered'!$J$10)*(1+'ANS Price List Reordered'!$J$9),2)</f>
        <v>200.79</v>
      </c>
      <c r="G174" s="281">
        <f t="shared" si="18"/>
        <v>220.869</v>
      </c>
    </row>
    <row r="175" spans="2:7" s="267" customFormat="1" x14ac:dyDescent="0.2">
      <c r="B175" s="384"/>
      <c r="C175" s="295" t="s">
        <v>82</v>
      </c>
      <c r="D175" s="279" t="s">
        <v>10</v>
      </c>
      <c r="E175" s="279" t="s">
        <v>11</v>
      </c>
      <c r="F175" s="280">
        <f>ROUND('2017-18 ANS Price List'!F175*(1-'ANS Price List Reordered'!$J$10)*(1+'ANS Price List Reordered'!$J$9),2)</f>
        <v>200.79</v>
      </c>
      <c r="G175" s="281">
        <f t="shared" si="18"/>
        <v>220.869</v>
      </c>
    </row>
    <row r="176" spans="2:7" s="267" customFormat="1" x14ac:dyDescent="0.2">
      <c r="B176" s="384"/>
      <c r="C176" s="295" t="s">
        <v>83</v>
      </c>
      <c r="D176" s="279" t="s">
        <v>23</v>
      </c>
      <c r="E176" s="289" t="s">
        <v>24</v>
      </c>
      <c r="F176" s="280">
        <f>ROUND('2017-18 ANS Price List'!F176*(1-'ANS Price List Reordered'!$J$10)*(1+'ANS Price List Reordered'!$J$9),2)</f>
        <v>100.38</v>
      </c>
      <c r="G176" s="281">
        <f t="shared" si="18"/>
        <v>110.41800000000001</v>
      </c>
    </row>
    <row r="177" spans="2:7" s="267" customFormat="1" x14ac:dyDescent="0.2">
      <c r="B177" s="384"/>
      <c r="C177" s="295" t="s">
        <v>84</v>
      </c>
      <c r="D177" s="279" t="s">
        <v>23</v>
      </c>
      <c r="E177" s="289" t="s">
        <v>24</v>
      </c>
      <c r="F177" s="280">
        <f>ROUND('2017-18 ANS Price List'!F177*(1-'ANS Price List Reordered'!$J$10)*(1+'ANS Price List Reordered'!$J$9),2)</f>
        <v>100.38</v>
      </c>
      <c r="G177" s="281">
        <f t="shared" si="18"/>
        <v>110.41800000000001</v>
      </c>
    </row>
    <row r="178" spans="2:7" s="267" customFormat="1" x14ac:dyDescent="0.2">
      <c r="B178" s="384"/>
      <c r="C178" s="295" t="s">
        <v>85</v>
      </c>
      <c r="D178" s="279" t="s">
        <v>23</v>
      </c>
      <c r="E178" s="289" t="s">
        <v>24</v>
      </c>
      <c r="F178" s="280">
        <f>ROUND('2017-18 ANS Price List'!F178*(1-'ANS Price List Reordered'!$J$10)*(1+'ANS Price List Reordered'!$J$9),2)</f>
        <v>100.38</v>
      </c>
      <c r="G178" s="281">
        <f t="shared" si="18"/>
        <v>110.41800000000001</v>
      </c>
    </row>
    <row r="179" spans="2:7" s="267" customFormat="1" x14ac:dyDescent="0.2">
      <c r="B179" s="385"/>
      <c r="C179" s="292"/>
      <c r="D179" s="290"/>
      <c r="E179" s="290"/>
      <c r="F179" s="285"/>
      <c r="G179" s="286"/>
    </row>
    <row r="180" spans="2:7" s="267" customFormat="1" x14ac:dyDescent="0.2">
      <c r="B180" s="274"/>
      <c r="C180" s="253"/>
      <c r="F180" s="255"/>
      <c r="G180" s="256"/>
    </row>
    <row r="181" spans="2:7" s="267" customFormat="1" x14ac:dyDescent="0.2">
      <c r="B181" s="274"/>
      <c r="C181" s="253"/>
      <c r="F181" s="255"/>
      <c r="G181" s="256"/>
    </row>
    <row r="182" spans="2:7" s="261" customFormat="1" ht="30" x14ac:dyDescent="0.2">
      <c r="B182" s="260" t="s">
        <v>2</v>
      </c>
      <c r="C182" s="260" t="s">
        <v>0</v>
      </c>
      <c r="D182" s="260" t="s">
        <v>1</v>
      </c>
      <c r="E182" s="260" t="s">
        <v>2</v>
      </c>
      <c r="F182" s="381" t="s">
        <v>299</v>
      </c>
      <c r="G182" s="260" t="s">
        <v>300</v>
      </c>
    </row>
    <row r="183" spans="2:7" s="267" customFormat="1" x14ac:dyDescent="0.2">
      <c r="B183" s="383" t="s">
        <v>86</v>
      </c>
      <c r="C183" s="295" t="s">
        <v>87</v>
      </c>
      <c r="D183" s="279" t="s">
        <v>10</v>
      </c>
      <c r="E183" s="279" t="s">
        <v>11</v>
      </c>
      <c r="F183" s="280">
        <f>ROUND('2017-18 ANS Price List'!F183*(1-'ANS Price List Reordered'!$J$10)*(1+'ANS Price List Reordered'!$J$9),2)</f>
        <v>200.79</v>
      </c>
      <c r="G183" s="281">
        <f t="shared" ref="G183:G188" si="19">+F183*1.1</f>
        <v>220.869</v>
      </c>
    </row>
    <row r="184" spans="2:7" s="267" customFormat="1" x14ac:dyDescent="0.2">
      <c r="B184" s="384"/>
      <c r="C184" s="295" t="s">
        <v>88</v>
      </c>
      <c r="D184" s="279" t="s">
        <v>10</v>
      </c>
      <c r="E184" s="279" t="s">
        <v>11</v>
      </c>
      <c r="F184" s="280">
        <f>ROUND('2017-18 ANS Price List'!F184*(1-'ANS Price List Reordered'!$J$10)*(1+'ANS Price List Reordered'!$J$9),2)</f>
        <v>301.17</v>
      </c>
      <c r="G184" s="281">
        <f t="shared" si="19"/>
        <v>331.28700000000003</v>
      </c>
    </row>
    <row r="185" spans="2:7" s="267" customFormat="1" x14ac:dyDescent="0.2">
      <c r="B185" s="384"/>
      <c r="C185" s="295" t="s">
        <v>89</v>
      </c>
      <c r="D185" s="279" t="s">
        <v>10</v>
      </c>
      <c r="E185" s="279" t="s">
        <v>11</v>
      </c>
      <c r="F185" s="280">
        <f>ROUND('2017-18 ANS Price List'!F185*(1-'ANS Price List Reordered'!$J$10)*(1+'ANS Price List Reordered'!$J$9),2)</f>
        <v>200.79</v>
      </c>
      <c r="G185" s="281">
        <f t="shared" si="19"/>
        <v>220.869</v>
      </c>
    </row>
    <row r="186" spans="2:7" s="267" customFormat="1" x14ac:dyDescent="0.2">
      <c r="B186" s="384"/>
      <c r="C186" s="295" t="s">
        <v>90</v>
      </c>
      <c r="D186" s="279" t="s">
        <v>23</v>
      </c>
      <c r="E186" s="289" t="s">
        <v>24</v>
      </c>
      <c r="F186" s="280">
        <f>ROUND('2017-18 ANS Price List'!F186*(1-'ANS Price List Reordered'!$J$10)*(1+'ANS Price List Reordered'!$J$9),2)</f>
        <v>100.38</v>
      </c>
      <c r="G186" s="281">
        <f t="shared" si="19"/>
        <v>110.41800000000001</v>
      </c>
    </row>
    <row r="187" spans="2:7" s="267" customFormat="1" x14ac:dyDescent="0.2">
      <c r="B187" s="384"/>
      <c r="C187" s="295" t="s">
        <v>91</v>
      </c>
      <c r="D187" s="279" t="s">
        <v>23</v>
      </c>
      <c r="E187" s="289" t="s">
        <v>24</v>
      </c>
      <c r="F187" s="280">
        <f>ROUND('2017-18 ANS Price List'!F187*(1-'ANS Price List Reordered'!$J$10)*(1+'ANS Price List Reordered'!$J$9),2)</f>
        <v>100.38</v>
      </c>
      <c r="G187" s="281">
        <f t="shared" si="19"/>
        <v>110.41800000000001</v>
      </c>
    </row>
    <row r="188" spans="2:7" s="267" customFormat="1" x14ac:dyDescent="0.2">
      <c r="B188" s="384"/>
      <c r="C188" s="295" t="s">
        <v>92</v>
      </c>
      <c r="D188" s="279" t="s">
        <v>23</v>
      </c>
      <c r="E188" s="289" t="s">
        <v>24</v>
      </c>
      <c r="F188" s="280">
        <f>ROUND('2017-18 ANS Price List'!F188*(1-'ANS Price List Reordered'!$J$10)*(1+'ANS Price List Reordered'!$J$9),2)</f>
        <v>100.38</v>
      </c>
      <c r="G188" s="281">
        <f t="shared" si="19"/>
        <v>110.41800000000001</v>
      </c>
    </row>
    <row r="189" spans="2:7" s="267" customFormat="1" x14ac:dyDescent="0.2">
      <c r="B189" s="385"/>
      <c r="C189" s="292"/>
      <c r="D189" s="290"/>
      <c r="E189" s="290"/>
      <c r="F189" s="285"/>
      <c r="G189" s="286"/>
    </row>
    <row r="190" spans="2:7" s="267" customFormat="1" x14ac:dyDescent="0.2">
      <c r="B190" s="27"/>
      <c r="C190" s="253"/>
      <c r="F190" s="255"/>
      <c r="G190" s="256"/>
    </row>
    <row r="191" spans="2:7" x14ac:dyDescent="0.2">
      <c r="B191" s="27"/>
      <c r="D191" s="267"/>
      <c r="E191" s="267"/>
    </row>
    <row r="192" spans="2:7" s="261" customFormat="1" ht="30" x14ac:dyDescent="0.2">
      <c r="B192" s="260" t="s">
        <v>2</v>
      </c>
      <c r="C192" s="260" t="s">
        <v>0</v>
      </c>
      <c r="D192" s="260" t="s">
        <v>1</v>
      </c>
      <c r="E192" s="260" t="s">
        <v>2</v>
      </c>
      <c r="F192" s="381" t="s">
        <v>299</v>
      </c>
      <c r="G192" s="260" t="s">
        <v>300</v>
      </c>
    </row>
    <row r="193" spans="2:7" x14ac:dyDescent="0.2">
      <c r="B193" s="386" t="s">
        <v>93</v>
      </c>
      <c r="C193" s="296" t="s">
        <v>94</v>
      </c>
      <c r="D193" s="279" t="s">
        <v>10</v>
      </c>
      <c r="E193" s="279" t="s">
        <v>11</v>
      </c>
      <c r="F193" s="280">
        <f>ROUND('2017-18 ANS Price List'!F193*(1-'ANS Price List Reordered'!$J$10)*(1+'ANS Price List Reordered'!$J$9),2)</f>
        <v>80.489999999999995</v>
      </c>
      <c r="G193" s="281">
        <f t="shared" ref="G193:G244" si="20">+F193*1.1</f>
        <v>88.539000000000001</v>
      </c>
    </row>
    <row r="194" spans="2:7" x14ac:dyDescent="0.2">
      <c r="B194" s="387"/>
      <c r="C194" s="296" t="s">
        <v>95</v>
      </c>
      <c r="D194" s="279" t="s">
        <v>10</v>
      </c>
      <c r="E194" s="279" t="s">
        <v>11</v>
      </c>
      <c r="F194" s="280">
        <f>ROUND('2017-18 ANS Price List'!F194*(1-'ANS Price List Reordered'!$J$10)*(1+'ANS Price List Reordered'!$J$9),2)</f>
        <v>48.28</v>
      </c>
      <c r="G194" s="281">
        <f t="shared" si="20"/>
        <v>53.108000000000004</v>
      </c>
    </row>
    <row r="195" spans="2:7" x14ac:dyDescent="0.2">
      <c r="B195" s="387"/>
      <c r="C195" s="296" t="s">
        <v>96</v>
      </c>
      <c r="D195" s="279" t="s">
        <v>10</v>
      </c>
      <c r="E195" s="279" t="s">
        <v>11</v>
      </c>
      <c r="F195" s="280">
        <f>ROUND('2017-18 ANS Price List'!F195*(1-'ANS Price List Reordered'!$J$10)*(1+'ANS Price List Reordered'!$J$9),2)</f>
        <v>16.079999999999998</v>
      </c>
      <c r="G195" s="281">
        <f t="shared" si="20"/>
        <v>17.687999999999999</v>
      </c>
    </row>
    <row r="196" spans="2:7" x14ac:dyDescent="0.2">
      <c r="B196" s="387"/>
      <c r="C196" s="296" t="s">
        <v>97</v>
      </c>
      <c r="D196" s="279" t="s">
        <v>10</v>
      </c>
      <c r="E196" s="279" t="s">
        <v>11</v>
      </c>
      <c r="F196" s="280">
        <f>ROUND('2017-18 ANS Price List'!F196*(1-'ANS Price List Reordered'!$J$10)*(1+'ANS Price List Reordered'!$J$9),2)</f>
        <v>185.12</v>
      </c>
      <c r="G196" s="281">
        <f t="shared" si="20"/>
        <v>203.63200000000003</v>
      </c>
    </row>
    <row r="197" spans="2:7" x14ac:dyDescent="0.2">
      <c r="B197" s="387"/>
      <c r="C197" s="296" t="s">
        <v>98</v>
      </c>
      <c r="D197" s="279" t="s">
        <v>10</v>
      </c>
      <c r="E197" s="279" t="s">
        <v>11</v>
      </c>
      <c r="F197" s="280">
        <f>ROUND('2017-18 ANS Price List'!F197*(1-'ANS Price List Reordered'!$J$10)*(1+'ANS Price List Reordered'!$J$9),2)</f>
        <v>112.68</v>
      </c>
      <c r="G197" s="281">
        <f t="shared" si="20"/>
        <v>123.94800000000002</v>
      </c>
    </row>
    <row r="198" spans="2:7" x14ac:dyDescent="0.2">
      <c r="B198" s="387"/>
      <c r="C198" s="296" t="s">
        <v>99</v>
      </c>
      <c r="D198" s="279" t="s">
        <v>10</v>
      </c>
      <c r="E198" s="279" t="s">
        <v>11</v>
      </c>
      <c r="F198" s="280">
        <f>ROUND('2017-18 ANS Price List'!F198*(1-'ANS Price List Reordered'!$J$10)*(1+'ANS Price List Reordered'!$J$9),2)</f>
        <v>64.39</v>
      </c>
      <c r="G198" s="281">
        <f t="shared" si="20"/>
        <v>70.829000000000008</v>
      </c>
    </row>
    <row r="199" spans="2:7" x14ac:dyDescent="0.2">
      <c r="B199" s="387"/>
      <c r="C199" s="296" t="s">
        <v>100</v>
      </c>
      <c r="D199" s="279" t="s">
        <v>10</v>
      </c>
      <c r="E199" s="279" t="s">
        <v>11</v>
      </c>
      <c r="F199" s="280">
        <f>ROUND('2017-18 ANS Price List'!F199*(1-'ANS Price List Reordered'!$J$10)*(1+'ANS Price List Reordered'!$J$9),2)</f>
        <v>402.46</v>
      </c>
      <c r="G199" s="281">
        <f t="shared" si="20"/>
        <v>442.70600000000002</v>
      </c>
    </row>
    <row r="200" spans="2:7" x14ac:dyDescent="0.2">
      <c r="B200" s="387"/>
      <c r="C200" s="296" t="s">
        <v>101</v>
      </c>
      <c r="D200" s="279" t="s">
        <v>10</v>
      </c>
      <c r="E200" s="279" t="s">
        <v>11</v>
      </c>
      <c r="F200" s="280">
        <f>ROUND('2017-18 ANS Price List'!F200*(1-'ANS Price List Reordered'!$J$10)*(1+'ANS Price List Reordered'!$J$9),2)</f>
        <v>225.37</v>
      </c>
      <c r="G200" s="281">
        <f t="shared" si="20"/>
        <v>247.90700000000004</v>
      </c>
    </row>
    <row r="201" spans="2:7" x14ac:dyDescent="0.2">
      <c r="B201" s="387"/>
      <c r="C201" s="296" t="s">
        <v>102</v>
      </c>
      <c r="D201" s="279" t="s">
        <v>10</v>
      </c>
      <c r="E201" s="279" t="s">
        <v>11</v>
      </c>
      <c r="F201" s="280">
        <f>ROUND('2017-18 ANS Price List'!F201*(1-'ANS Price List Reordered'!$J$10)*(1+'ANS Price List Reordered'!$J$9),2)</f>
        <v>104.64</v>
      </c>
      <c r="G201" s="281">
        <f t="shared" si="20"/>
        <v>115.10400000000001</v>
      </c>
    </row>
    <row r="202" spans="2:7" x14ac:dyDescent="0.2">
      <c r="B202" s="387"/>
      <c r="C202" s="296" t="s">
        <v>103</v>
      </c>
      <c r="D202" s="279" t="s">
        <v>23</v>
      </c>
      <c r="E202" s="289" t="s">
        <v>24</v>
      </c>
      <c r="F202" s="280">
        <f>ROUND('2017-18 ANS Price List'!F202*(1-'ANS Price List Reordered'!$J$10)*(1+'ANS Price List Reordered'!$J$9),2)</f>
        <v>160.99</v>
      </c>
      <c r="G202" s="281">
        <f t="shared" si="20"/>
        <v>177.08900000000003</v>
      </c>
    </row>
    <row r="203" spans="2:7" x14ac:dyDescent="0.2">
      <c r="B203" s="387"/>
      <c r="C203" s="296" t="s">
        <v>104</v>
      </c>
      <c r="D203" s="279" t="s">
        <v>10</v>
      </c>
      <c r="E203" s="279" t="s">
        <v>11</v>
      </c>
      <c r="F203" s="280">
        <f>ROUND('2017-18 ANS Price List'!F203*(1-'ANS Price List Reordered'!$J$10)*(1+'ANS Price List Reordered'!$J$9),2)</f>
        <v>80.489999999999995</v>
      </c>
      <c r="G203" s="281">
        <f t="shared" si="20"/>
        <v>88.539000000000001</v>
      </c>
    </row>
    <row r="204" spans="2:7" x14ac:dyDescent="0.2">
      <c r="B204" s="387"/>
      <c r="C204" s="296" t="s">
        <v>105</v>
      </c>
      <c r="D204" s="279" t="s">
        <v>10</v>
      </c>
      <c r="E204" s="279" t="s">
        <v>11</v>
      </c>
      <c r="F204" s="280">
        <f>ROUND('2017-18 ANS Price List'!F204*(1-'ANS Price List Reordered'!$J$10)*(1+'ANS Price List Reordered'!$J$9),2)</f>
        <v>48.28</v>
      </c>
      <c r="G204" s="281">
        <f t="shared" si="20"/>
        <v>53.108000000000004</v>
      </c>
    </row>
    <row r="205" spans="2:7" x14ac:dyDescent="0.2">
      <c r="B205" s="387"/>
      <c r="C205" s="296" t="s">
        <v>106</v>
      </c>
      <c r="D205" s="279" t="s">
        <v>10</v>
      </c>
      <c r="E205" s="279" t="s">
        <v>11</v>
      </c>
      <c r="F205" s="280">
        <f>ROUND('2017-18 ANS Price List'!F205*(1-'ANS Price List Reordered'!$J$10)*(1+'ANS Price List Reordered'!$J$9),2)</f>
        <v>16.079999999999998</v>
      </c>
      <c r="G205" s="281">
        <f t="shared" si="20"/>
        <v>17.687999999999999</v>
      </c>
    </row>
    <row r="206" spans="2:7" x14ac:dyDescent="0.2">
      <c r="B206" s="387"/>
      <c r="C206" s="296" t="s">
        <v>107</v>
      </c>
      <c r="D206" s="279" t="s">
        <v>10</v>
      </c>
      <c r="E206" s="279" t="s">
        <v>11</v>
      </c>
      <c r="F206" s="280">
        <f>ROUND('2017-18 ANS Price List'!F206*(1-'ANS Price List Reordered'!$J$10)*(1+'ANS Price List Reordered'!$J$9),2)</f>
        <v>193.18</v>
      </c>
      <c r="G206" s="281">
        <f t="shared" si="20"/>
        <v>212.49800000000002</v>
      </c>
    </row>
    <row r="207" spans="2:7" x14ac:dyDescent="0.2">
      <c r="B207" s="387"/>
      <c r="C207" s="296" t="s">
        <v>108</v>
      </c>
      <c r="D207" s="279" t="s">
        <v>10</v>
      </c>
      <c r="E207" s="279" t="s">
        <v>11</v>
      </c>
      <c r="F207" s="280">
        <f>ROUND('2017-18 ANS Price List'!F207*(1-'ANS Price List Reordered'!$J$10)*(1+'ANS Price List Reordered'!$J$9),2)</f>
        <v>104.64</v>
      </c>
      <c r="G207" s="281">
        <f t="shared" si="20"/>
        <v>115.10400000000001</v>
      </c>
    </row>
    <row r="208" spans="2:7" x14ac:dyDescent="0.2">
      <c r="B208" s="387"/>
      <c r="C208" s="296" t="s">
        <v>109</v>
      </c>
      <c r="D208" s="279" t="s">
        <v>10</v>
      </c>
      <c r="E208" s="279" t="s">
        <v>11</v>
      </c>
      <c r="F208" s="280">
        <f>ROUND('2017-18 ANS Price List'!F208*(1-'ANS Price List Reordered'!$J$10)*(1+'ANS Price List Reordered'!$J$9),2)</f>
        <v>64.39</v>
      </c>
      <c r="G208" s="281">
        <f t="shared" si="20"/>
        <v>70.829000000000008</v>
      </c>
    </row>
    <row r="209" spans="2:7" x14ac:dyDescent="0.2">
      <c r="B209" s="387"/>
      <c r="C209" s="296" t="s">
        <v>110</v>
      </c>
      <c r="D209" s="279" t="s">
        <v>10</v>
      </c>
      <c r="E209" s="279" t="s">
        <v>11</v>
      </c>
      <c r="F209" s="280">
        <f>ROUND('2017-18 ANS Price List'!F209*(1-'ANS Price List Reordered'!$J$10)*(1+'ANS Price List Reordered'!$J$9),2)</f>
        <v>410.5</v>
      </c>
      <c r="G209" s="281">
        <f t="shared" si="20"/>
        <v>451.55</v>
      </c>
    </row>
    <row r="210" spans="2:7" x14ac:dyDescent="0.2">
      <c r="B210" s="387"/>
      <c r="C210" s="296" t="s">
        <v>111</v>
      </c>
      <c r="D210" s="279" t="s">
        <v>10</v>
      </c>
      <c r="E210" s="279" t="s">
        <v>11</v>
      </c>
      <c r="F210" s="280">
        <f>ROUND('2017-18 ANS Price List'!F210*(1-'ANS Price List Reordered'!$J$10)*(1+'ANS Price List Reordered'!$J$9),2)</f>
        <v>241.47</v>
      </c>
      <c r="G210" s="281">
        <f t="shared" si="20"/>
        <v>265.61700000000002</v>
      </c>
    </row>
    <row r="211" spans="2:7" x14ac:dyDescent="0.2">
      <c r="B211" s="387"/>
      <c r="C211" s="296" t="s">
        <v>112</v>
      </c>
      <c r="D211" s="279" t="s">
        <v>10</v>
      </c>
      <c r="E211" s="279" t="s">
        <v>11</v>
      </c>
      <c r="F211" s="280">
        <f>ROUND('2017-18 ANS Price List'!F211*(1-'ANS Price List Reordered'!$J$10)*(1+'ANS Price List Reordered'!$J$9),2)</f>
        <v>112.68</v>
      </c>
      <c r="G211" s="281">
        <f t="shared" si="20"/>
        <v>123.94800000000002</v>
      </c>
    </row>
    <row r="212" spans="2:7" x14ac:dyDescent="0.2">
      <c r="B212" s="387"/>
      <c r="C212" s="296" t="s">
        <v>113</v>
      </c>
      <c r="D212" s="279" t="s">
        <v>10</v>
      </c>
      <c r="E212" s="279" t="s">
        <v>11</v>
      </c>
      <c r="F212" s="280">
        <f>ROUND('2017-18 ANS Price List'!F212*(1-'ANS Price List Reordered'!$J$10)*(1+'ANS Price List Reordered'!$J$9),2)</f>
        <v>96.59</v>
      </c>
      <c r="G212" s="281">
        <f t="shared" si="20"/>
        <v>106.24900000000001</v>
      </c>
    </row>
    <row r="213" spans="2:7" x14ac:dyDescent="0.2">
      <c r="B213" s="387"/>
      <c r="C213" s="296" t="s">
        <v>114</v>
      </c>
      <c r="D213" s="279" t="s">
        <v>10</v>
      </c>
      <c r="E213" s="279" t="s">
        <v>11</v>
      </c>
      <c r="F213" s="280">
        <f>ROUND('2017-18 ANS Price List'!F213*(1-'ANS Price List Reordered'!$J$10)*(1+'ANS Price List Reordered'!$J$9),2)</f>
        <v>80.489999999999995</v>
      </c>
      <c r="G213" s="281">
        <f t="shared" si="20"/>
        <v>88.539000000000001</v>
      </c>
    </row>
    <row r="214" spans="2:7" x14ac:dyDescent="0.2">
      <c r="B214" s="387"/>
      <c r="C214" s="296" t="s">
        <v>115</v>
      </c>
      <c r="D214" s="279" t="s">
        <v>10</v>
      </c>
      <c r="E214" s="279" t="s">
        <v>11</v>
      </c>
      <c r="F214" s="280">
        <f>ROUND('2017-18 ANS Price List'!F214*(1-'ANS Price List Reordered'!$J$10)*(1+'ANS Price List Reordered'!$J$9),2)</f>
        <v>64.39</v>
      </c>
      <c r="G214" s="281">
        <f t="shared" si="20"/>
        <v>70.829000000000008</v>
      </c>
    </row>
    <row r="215" spans="2:7" x14ac:dyDescent="0.2">
      <c r="B215" s="387"/>
      <c r="C215" s="296" t="s">
        <v>116</v>
      </c>
      <c r="D215" s="279" t="s">
        <v>10</v>
      </c>
      <c r="E215" s="279" t="s">
        <v>11</v>
      </c>
      <c r="F215" s="280">
        <f>ROUND('2017-18 ANS Price List'!F215*(1-'ANS Price List Reordered'!$J$10)*(1+'ANS Price List Reordered'!$J$9),2)</f>
        <v>547.33000000000004</v>
      </c>
      <c r="G215" s="281">
        <f t="shared" si="20"/>
        <v>602.0630000000001</v>
      </c>
    </row>
    <row r="216" spans="2:7" x14ac:dyDescent="0.2">
      <c r="B216" s="387"/>
      <c r="C216" s="296" t="s">
        <v>117</v>
      </c>
      <c r="D216" s="279" t="s">
        <v>10</v>
      </c>
      <c r="E216" s="279" t="s">
        <v>11</v>
      </c>
      <c r="F216" s="280">
        <f>ROUND('2017-18 ANS Price List'!F216*(1-'ANS Price List Reordered'!$J$10)*(1+'ANS Price List Reordered'!$J$9),2)</f>
        <v>193.18</v>
      </c>
      <c r="G216" s="281">
        <f t="shared" si="20"/>
        <v>212.49800000000002</v>
      </c>
    </row>
    <row r="217" spans="2:7" x14ac:dyDescent="0.2">
      <c r="B217" s="387"/>
      <c r="C217" s="296" t="s">
        <v>118</v>
      </c>
      <c r="D217" s="279" t="s">
        <v>10</v>
      </c>
      <c r="E217" s="279" t="s">
        <v>11</v>
      </c>
      <c r="F217" s="280">
        <f>ROUND('2017-18 ANS Price List'!F217*(1-'ANS Price List Reordered'!$J$10)*(1+'ANS Price List Reordered'!$J$9),2)</f>
        <v>160.99</v>
      </c>
      <c r="G217" s="281">
        <f t="shared" si="20"/>
        <v>177.08900000000003</v>
      </c>
    </row>
    <row r="218" spans="2:7" x14ac:dyDescent="0.2">
      <c r="B218" s="387"/>
      <c r="C218" s="296" t="s">
        <v>119</v>
      </c>
      <c r="D218" s="279" t="s">
        <v>10</v>
      </c>
      <c r="E218" s="279" t="s">
        <v>11</v>
      </c>
      <c r="F218" s="280">
        <f>ROUND('2017-18 ANS Price List'!F218*(1-'ANS Price List Reordered'!$J$10)*(1+'ANS Price List Reordered'!$J$9),2)</f>
        <v>104.64</v>
      </c>
      <c r="G218" s="281">
        <f t="shared" si="20"/>
        <v>115.10400000000001</v>
      </c>
    </row>
    <row r="219" spans="2:7" x14ac:dyDescent="0.2">
      <c r="B219" s="387"/>
      <c r="C219" s="296" t="s">
        <v>120</v>
      </c>
      <c r="D219" s="279" t="s">
        <v>10</v>
      </c>
      <c r="E219" s="279" t="s">
        <v>11</v>
      </c>
      <c r="F219" s="280">
        <f>ROUND('2017-18 ANS Price List'!F219*(1-'ANS Price List Reordered'!$J$10)*(1+'ANS Price List Reordered'!$J$9),2)</f>
        <v>1126.8599999999999</v>
      </c>
      <c r="G219" s="281">
        <f t="shared" si="20"/>
        <v>1239.546</v>
      </c>
    </row>
    <row r="220" spans="2:7" x14ac:dyDescent="0.2">
      <c r="B220" s="387"/>
      <c r="C220" s="296" t="s">
        <v>121</v>
      </c>
      <c r="D220" s="279" t="s">
        <v>10</v>
      </c>
      <c r="E220" s="279" t="s">
        <v>11</v>
      </c>
      <c r="F220" s="280">
        <f>ROUND('2017-18 ANS Price List'!F220*(1-'ANS Price List Reordered'!$J$10)*(1+'ANS Price List Reordered'!$J$9),2)</f>
        <v>321.95999999999998</v>
      </c>
      <c r="G220" s="281">
        <f t="shared" si="20"/>
        <v>354.15600000000001</v>
      </c>
    </row>
    <row r="221" spans="2:7" x14ac:dyDescent="0.2">
      <c r="B221" s="387"/>
      <c r="C221" s="296" t="s">
        <v>122</v>
      </c>
      <c r="D221" s="279" t="s">
        <v>10</v>
      </c>
      <c r="E221" s="279" t="s">
        <v>11</v>
      </c>
      <c r="F221" s="280">
        <f>ROUND('2017-18 ANS Price List'!F221*(1-'ANS Price List Reordered'!$J$10)*(1+'ANS Price List Reordered'!$J$9),2)</f>
        <v>297.82</v>
      </c>
      <c r="G221" s="281">
        <f t="shared" si="20"/>
        <v>327.60200000000003</v>
      </c>
    </row>
    <row r="222" spans="2:7" x14ac:dyDescent="0.2">
      <c r="B222" s="387"/>
      <c r="C222" s="296" t="s">
        <v>123</v>
      </c>
      <c r="D222" s="279" t="s">
        <v>10</v>
      </c>
      <c r="E222" s="279" t="s">
        <v>11</v>
      </c>
      <c r="F222" s="280">
        <f>ROUND('2017-18 ANS Price List'!F222*(1-'ANS Price List Reordered'!$J$10)*(1+'ANS Price List Reordered'!$J$9),2)</f>
        <v>225.37</v>
      </c>
      <c r="G222" s="281">
        <f t="shared" si="20"/>
        <v>247.90700000000004</v>
      </c>
    </row>
    <row r="223" spans="2:7" x14ac:dyDescent="0.2">
      <c r="B223" s="387"/>
      <c r="C223" s="296" t="s">
        <v>124</v>
      </c>
      <c r="D223" s="279" t="s">
        <v>10</v>
      </c>
      <c r="E223" s="279" t="s">
        <v>11</v>
      </c>
      <c r="F223" s="280">
        <f>ROUND('2017-18 ANS Price List'!F223*(1-'ANS Price List Reordered'!$J$10)*(1+'ANS Price List Reordered'!$J$9),2)</f>
        <v>1368.34</v>
      </c>
      <c r="G223" s="281">
        <f t="shared" si="20"/>
        <v>1505.174</v>
      </c>
    </row>
    <row r="224" spans="2:7" x14ac:dyDescent="0.2">
      <c r="B224" s="387"/>
      <c r="C224" s="296" t="s">
        <v>125</v>
      </c>
      <c r="D224" s="279" t="s">
        <v>10</v>
      </c>
      <c r="E224" s="279" t="s">
        <v>11</v>
      </c>
      <c r="F224" s="280">
        <f>ROUND('2017-18 ANS Price List'!F224*(1-'ANS Price List Reordered'!$J$10)*(1+'ANS Price List Reordered'!$J$9),2)</f>
        <v>96.59</v>
      </c>
      <c r="G224" s="281">
        <f t="shared" si="20"/>
        <v>106.24900000000001</v>
      </c>
    </row>
    <row r="225" spans="2:7" x14ac:dyDescent="0.2">
      <c r="B225" s="387"/>
      <c r="C225" s="296" t="s">
        <v>126</v>
      </c>
      <c r="D225" s="279" t="s">
        <v>10</v>
      </c>
      <c r="E225" s="279" t="s">
        <v>11</v>
      </c>
      <c r="F225" s="280">
        <f>ROUND('2017-18 ANS Price List'!F225*(1-'ANS Price List Reordered'!$J$10)*(1+'ANS Price List Reordered'!$J$9),2)</f>
        <v>80.489999999999995</v>
      </c>
      <c r="G225" s="281">
        <f t="shared" si="20"/>
        <v>88.539000000000001</v>
      </c>
    </row>
    <row r="226" spans="2:7" x14ac:dyDescent="0.2">
      <c r="B226" s="387"/>
      <c r="C226" s="296" t="s">
        <v>127</v>
      </c>
      <c r="D226" s="279" t="s">
        <v>10</v>
      </c>
      <c r="E226" s="279" t="s">
        <v>11</v>
      </c>
      <c r="F226" s="280">
        <f>ROUND('2017-18 ANS Price List'!F226*(1-'ANS Price List Reordered'!$J$10)*(1+'ANS Price List Reordered'!$J$9),2)</f>
        <v>64.39</v>
      </c>
      <c r="G226" s="281">
        <f t="shared" si="20"/>
        <v>70.829000000000008</v>
      </c>
    </row>
    <row r="227" spans="2:7" x14ac:dyDescent="0.2">
      <c r="B227" s="387"/>
      <c r="C227" s="296" t="s">
        <v>128</v>
      </c>
      <c r="D227" s="279" t="s">
        <v>10</v>
      </c>
      <c r="E227" s="279" t="s">
        <v>11</v>
      </c>
      <c r="F227" s="280">
        <f>ROUND('2017-18 ANS Price List'!F227*(1-'ANS Price List Reordered'!$J$10)*(1+'ANS Price List Reordered'!$J$9),2)</f>
        <v>563.44000000000005</v>
      </c>
      <c r="G227" s="281">
        <f t="shared" si="20"/>
        <v>619.78400000000011</v>
      </c>
    </row>
    <row r="228" spans="2:7" x14ac:dyDescent="0.2">
      <c r="B228" s="387"/>
      <c r="C228" s="296" t="s">
        <v>129</v>
      </c>
      <c r="D228" s="279" t="s">
        <v>10</v>
      </c>
      <c r="E228" s="279" t="s">
        <v>11</v>
      </c>
      <c r="F228" s="280">
        <f>ROUND('2017-18 ANS Price List'!F228*(1-'ANS Price List Reordered'!$J$10)*(1+'ANS Price List Reordered'!$J$9),2)</f>
        <v>177.07</v>
      </c>
      <c r="G228" s="281">
        <f t="shared" si="20"/>
        <v>194.77700000000002</v>
      </c>
    </row>
    <row r="229" spans="2:7" x14ac:dyDescent="0.2">
      <c r="B229" s="387"/>
      <c r="C229" s="296" t="s">
        <v>130</v>
      </c>
      <c r="D229" s="279" t="s">
        <v>10</v>
      </c>
      <c r="E229" s="279" t="s">
        <v>11</v>
      </c>
      <c r="F229" s="280">
        <f>ROUND('2017-18 ANS Price List'!F229*(1-'ANS Price List Reordered'!$J$10)*(1+'ANS Price List Reordered'!$J$9),2)</f>
        <v>160.99</v>
      </c>
      <c r="G229" s="281">
        <f t="shared" si="20"/>
        <v>177.08900000000003</v>
      </c>
    </row>
    <row r="230" spans="2:7" x14ac:dyDescent="0.2">
      <c r="B230" s="387"/>
      <c r="C230" s="296" t="s">
        <v>131</v>
      </c>
      <c r="D230" s="279" t="s">
        <v>10</v>
      </c>
      <c r="E230" s="279" t="s">
        <v>11</v>
      </c>
      <c r="F230" s="280">
        <f>ROUND('2017-18 ANS Price List'!F230*(1-'ANS Price List Reordered'!$J$10)*(1+'ANS Price List Reordered'!$J$9),2)</f>
        <v>112.68</v>
      </c>
      <c r="G230" s="281">
        <f t="shared" si="20"/>
        <v>123.94800000000002</v>
      </c>
    </row>
    <row r="231" spans="2:7" x14ac:dyDescent="0.2">
      <c r="B231" s="387"/>
      <c r="C231" s="296" t="s">
        <v>132</v>
      </c>
      <c r="D231" s="279" t="s">
        <v>10</v>
      </c>
      <c r="E231" s="279" t="s">
        <v>11</v>
      </c>
      <c r="F231" s="280">
        <f>ROUND('2017-18 ANS Price List'!F231*(1-'ANS Price List Reordered'!$J$10)*(1+'ANS Price List Reordered'!$J$9),2)</f>
        <v>1126.8599999999999</v>
      </c>
      <c r="G231" s="281">
        <f t="shared" si="20"/>
        <v>1239.546</v>
      </c>
    </row>
    <row r="232" spans="2:7" x14ac:dyDescent="0.2">
      <c r="B232" s="387"/>
      <c r="C232" s="296" t="s">
        <v>133</v>
      </c>
      <c r="D232" s="279" t="s">
        <v>10</v>
      </c>
      <c r="E232" s="279" t="s">
        <v>11</v>
      </c>
      <c r="F232" s="280">
        <f>ROUND('2017-18 ANS Price List'!F232*(1-'ANS Price List Reordered'!$J$10)*(1+'ANS Price List Reordered'!$J$9),2)</f>
        <v>354.16</v>
      </c>
      <c r="G232" s="281">
        <f t="shared" si="20"/>
        <v>389.57600000000008</v>
      </c>
    </row>
    <row r="233" spans="2:7" x14ac:dyDescent="0.2">
      <c r="B233" s="387"/>
      <c r="C233" s="296" t="s">
        <v>134</v>
      </c>
      <c r="D233" s="279" t="s">
        <v>10</v>
      </c>
      <c r="E233" s="279" t="s">
        <v>11</v>
      </c>
      <c r="F233" s="280">
        <f>ROUND('2017-18 ANS Price List'!F233*(1-'ANS Price List Reordered'!$J$10)*(1+'ANS Price List Reordered'!$J$9),2)</f>
        <v>320.35000000000002</v>
      </c>
      <c r="G233" s="281">
        <f t="shared" si="20"/>
        <v>352.38500000000005</v>
      </c>
    </row>
    <row r="234" spans="2:7" x14ac:dyDescent="0.2">
      <c r="B234" s="387"/>
      <c r="C234" s="296" t="s">
        <v>135</v>
      </c>
      <c r="D234" s="279" t="s">
        <v>10</v>
      </c>
      <c r="E234" s="279" t="s">
        <v>11</v>
      </c>
      <c r="F234" s="280">
        <f>ROUND('2017-18 ANS Price List'!F234*(1-'ANS Price List Reordered'!$J$10)*(1+'ANS Price List Reordered'!$J$9),2)</f>
        <v>241.47</v>
      </c>
      <c r="G234" s="281">
        <f t="shared" si="20"/>
        <v>265.61700000000002</v>
      </c>
    </row>
    <row r="235" spans="2:7" x14ac:dyDescent="0.2">
      <c r="B235" s="387"/>
      <c r="C235" s="296" t="s">
        <v>136</v>
      </c>
      <c r="D235" s="279" t="s">
        <v>10</v>
      </c>
      <c r="E235" s="279" t="s">
        <v>11</v>
      </c>
      <c r="F235" s="280">
        <f>ROUND('2017-18 ANS Price List'!F235*(1-'ANS Price List Reordered'!$J$10)*(1+'ANS Price List Reordered'!$J$9),2)</f>
        <v>1416.62</v>
      </c>
      <c r="G235" s="281">
        <f t="shared" si="20"/>
        <v>1558.2819999999999</v>
      </c>
    </row>
    <row r="236" spans="2:7" x14ac:dyDescent="0.2">
      <c r="B236" s="387"/>
      <c r="C236" s="296" t="s">
        <v>137</v>
      </c>
      <c r="D236" s="279" t="s">
        <v>10</v>
      </c>
      <c r="E236" s="279" t="s">
        <v>11</v>
      </c>
      <c r="F236" s="280">
        <f>ROUND('2017-18 ANS Price List'!F236*(1-'ANS Price List Reordered'!$J$10)*(1+'ANS Price List Reordered'!$J$9),2)</f>
        <v>80.489999999999995</v>
      </c>
      <c r="G236" s="281">
        <f t="shared" si="20"/>
        <v>88.539000000000001</v>
      </c>
    </row>
    <row r="237" spans="2:7" x14ac:dyDescent="0.2">
      <c r="B237" s="387"/>
      <c r="C237" s="296" t="s">
        <v>138</v>
      </c>
      <c r="D237" s="279" t="s">
        <v>10</v>
      </c>
      <c r="E237" s="279" t="s">
        <v>11</v>
      </c>
      <c r="F237" s="280">
        <f>ROUND('2017-18 ANS Price List'!F237*(1-'ANS Price List Reordered'!$J$10)*(1+'ANS Price List Reordered'!$J$9),2)</f>
        <v>80.489999999999995</v>
      </c>
      <c r="G237" s="281">
        <f t="shared" si="20"/>
        <v>88.539000000000001</v>
      </c>
    </row>
    <row r="238" spans="2:7" x14ac:dyDescent="0.2">
      <c r="B238" s="387"/>
      <c r="C238" s="296" t="s">
        <v>139</v>
      </c>
      <c r="D238" s="279" t="s">
        <v>10</v>
      </c>
      <c r="E238" s="279" t="s">
        <v>11</v>
      </c>
      <c r="F238" s="280">
        <f>ROUND('2017-18 ANS Price List'!F238*(1-'ANS Price List Reordered'!$J$10)*(1+'ANS Price List Reordered'!$J$9),2)</f>
        <v>80.489999999999995</v>
      </c>
      <c r="G238" s="281">
        <f t="shared" si="20"/>
        <v>88.539000000000001</v>
      </c>
    </row>
    <row r="239" spans="2:7" x14ac:dyDescent="0.2">
      <c r="B239" s="387"/>
      <c r="C239" s="296" t="s">
        <v>140</v>
      </c>
      <c r="D239" s="279" t="s">
        <v>10</v>
      </c>
      <c r="E239" s="279" t="s">
        <v>11</v>
      </c>
      <c r="F239" s="280">
        <f>ROUND('2017-18 ANS Price List'!F239*(1-'ANS Price List Reordered'!$J$10)*(1+'ANS Price List Reordered'!$J$9),2)</f>
        <v>193.18</v>
      </c>
      <c r="G239" s="281">
        <f t="shared" si="20"/>
        <v>212.49800000000002</v>
      </c>
    </row>
    <row r="240" spans="2:7" x14ac:dyDescent="0.2">
      <c r="B240" s="387"/>
      <c r="C240" s="296" t="s">
        <v>141</v>
      </c>
      <c r="D240" s="279" t="s">
        <v>10</v>
      </c>
      <c r="E240" s="279" t="s">
        <v>11</v>
      </c>
      <c r="F240" s="280">
        <f>ROUND('2017-18 ANS Price List'!F240*(1-'ANS Price List Reordered'!$J$10)*(1+'ANS Price List Reordered'!$J$9),2)</f>
        <v>193.18</v>
      </c>
      <c r="G240" s="281">
        <f t="shared" si="20"/>
        <v>212.49800000000002</v>
      </c>
    </row>
    <row r="241" spans="2:7" x14ac:dyDescent="0.2">
      <c r="B241" s="387"/>
      <c r="C241" s="296" t="s">
        <v>142</v>
      </c>
      <c r="D241" s="279" t="s">
        <v>10</v>
      </c>
      <c r="E241" s="279" t="s">
        <v>11</v>
      </c>
      <c r="F241" s="280">
        <f>ROUND('2017-18 ANS Price List'!F241*(1-'ANS Price List Reordered'!$J$10)*(1+'ANS Price List Reordered'!$J$9),2)</f>
        <v>193.18</v>
      </c>
      <c r="G241" s="281">
        <f t="shared" si="20"/>
        <v>212.49800000000002</v>
      </c>
    </row>
    <row r="242" spans="2:7" x14ac:dyDescent="0.2">
      <c r="B242" s="387"/>
      <c r="C242" s="296" t="s">
        <v>143</v>
      </c>
      <c r="D242" s="279" t="s">
        <v>10</v>
      </c>
      <c r="E242" s="279" t="s">
        <v>11</v>
      </c>
      <c r="F242" s="280">
        <f>ROUND('2017-18 ANS Price List'!F242*(1-'ANS Price List Reordered'!$J$10)*(1+'ANS Price List Reordered'!$J$9),2)</f>
        <v>402.46</v>
      </c>
      <c r="G242" s="281">
        <f t="shared" si="20"/>
        <v>442.70600000000002</v>
      </c>
    </row>
    <row r="243" spans="2:7" x14ac:dyDescent="0.2">
      <c r="B243" s="387"/>
      <c r="C243" s="296" t="s">
        <v>144</v>
      </c>
      <c r="D243" s="279" t="s">
        <v>10</v>
      </c>
      <c r="E243" s="279" t="s">
        <v>11</v>
      </c>
      <c r="F243" s="280">
        <f>ROUND('2017-18 ANS Price List'!F243*(1-'ANS Price List Reordered'!$J$10)*(1+'ANS Price List Reordered'!$J$9),2)</f>
        <v>402.46</v>
      </c>
      <c r="G243" s="281">
        <f t="shared" si="20"/>
        <v>442.70600000000002</v>
      </c>
    </row>
    <row r="244" spans="2:7" x14ac:dyDescent="0.2">
      <c r="B244" s="387"/>
      <c r="C244" s="296" t="s">
        <v>145</v>
      </c>
      <c r="D244" s="279" t="s">
        <v>10</v>
      </c>
      <c r="E244" s="279" t="s">
        <v>11</v>
      </c>
      <c r="F244" s="280">
        <f>ROUND('2017-18 ANS Price List'!F244*(1-'ANS Price List Reordered'!$J$10)*(1+'ANS Price List Reordered'!$J$9),2)</f>
        <v>402.46</v>
      </c>
      <c r="G244" s="281">
        <f t="shared" si="20"/>
        <v>442.70600000000002</v>
      </c>
    </row>
    <row r="245" spans="2:7" x14ac:dyDescent="0.2">
      <c r="B245" s="387"/>
      <c r="C245" s="297"/>
      <c r="D245" s="290"/>
      <c r="E245" s="290"/>
      <c r="F245" s="285"/>
      <c r="G245" s="286"/>
    </row>
    <row r="246" spans="2:7" x14ac:dyDescent="0.2">
      <c r="B246" s="387"/>
      <c r="C246" s="296" t="s">
        <v>146</v>
      </c>
      <c r="D246" s="279" t="s">
        <v>23</v>
      </c>
      <c r="E246" s="289" t="s">
        <v>24</v>
      </c>
      <c r="F246" s="280">
        <f>ROUND('2017-18 ANS Price List'!F246*(1-'ANS Price List Reordered'!$J$10)*(1+'ANS Price List Reordered'!$J$9),2)</f>
        <v>160.99</v>
      </c>
      <c r="G246" s="281">
        <f t="shared" ref="G246:G275" si="21">+F246*1.1</f>
        <v>177.08900000000003</v>
      </c>
    </row>
    <row r="247" spans="2:7" x14ac:dyDescent="0.2">
      <c r="B247" s="387"/>
      <c r="C247" s="296" t="s">
        <v>147</v>
      </c>
      <c r="D247" s="279" t="s">
        <v>23</v>
      </c>
      <c r="E247" s="289" t="s">
        <v>24</v>
      </c>
      <c r="F247" s="280">
        <f>ROUND('2017-18 ANS Price List'!F247*(1-'ANS Price List Reordered'!$J$10)*(1+'ANS Price List Reordered'!$J$9),2)</f>
        <v>160.99</v>
      </c>
      <c r="G247" s="281">
        <f t="shared" si="21"/>
        <v>177.08900000000003</v>
      </c>
    </row>
    <row r="248" spans="2:7" x14ac:dyDescent="0.2">
      <c r="B248" s="387"/>
      <c r="C248" s="298" t="s">
        <v>148</v>
      </c>
      <c r="D248" s="279" t="s">
        <v>23</v>
      </c>
      <c r="E248" s="289" t="s">
        <v>24</v>
      </c>
      <c r="F248" s="280">
        <f>ROUND('2017-18 ANS Price List'!F248*(1-'ANS Price List Reordered'!$J$10)*(1+'ANS Price List Reordered'!$J$9),2)</f>
        <v>160.99</v>
      </c>
      <c r="G248" s="281">
        <f t="shared" si="21"/>
        <v>177.08900000000003</v>
      </c>
    </row>
    <row r="249" spans="2:7" x14ac:dyDescent="0.2">
      <c r="B249" s="387"/>
      <c r="C249" s="298" t="s">
        <v>149</v>
      </c>
      <c r="D249" s="279" t="s">
        <v>23</v>
      </c>
      <c r="E249" s="289" t="s">
        <v>24</v>
      </c>
      <c r="F249" s="280">
        <f>ROUND('2017-18 ANS Price List'!F249*(1-'ANS Price List Reordered'!$J$10)*(1+'ANS Price List Reordered'!$J$9),2)</f>
        <v>160.99</v>
      </c>
      <c r="G249" s="281">
        <f t="shared" si="21"/>
        <v>177.08900000000003</v>
      </c>
    </row>
    <row r="250" spans="2:7" x14ac:dyDescent="0.2">
      <c r="B250" s="387"/>
      <c r="C250" s="296" t="s">
        <v>150</v>
      </c>
      <c r="D250" s="279" t="s">
        <v>10</v>
      </c>
      <c r="E250" s="279" t="s">
        <v>11</v>
      </c>
      <c r="F250" s="280">
        <f>ROUND('2017-18 ANS Price List'!F250*(1-'ANS Price List Reordered'!$J$10)*(1+'ANS Price List Reordered'!$J$9),2)</f>
        <v>96.59</v>
      </c>
      <c r="G250" s="281">
        <f t="shared" si="21"/>
        <v>106.24900000000001</v>
      </c>
    </row>
    <row r="251" spans="2:7" x14ac:dyDescent="0.2">
      <c r="B251" s="387"/>
      <c r="C251" s="296" t="s">
        <v>151</v>
      </c>
      <c r="D251" s="279" t="s">
        <v>10</v>
      </c>
      <c r="E251" s="279" t="s">
        <v>11</v>
      </c>
      <c r="F251" s="280">
        <f>ROUND('2017-18 ANS Price List'!F251*(1-'ANS Price List Reordered'!$J$10)*(1+'ANS Price List Reordered'!$J$9),2)</f>
        <v>193.18</v>
      </c>
      <c r="G251" s="281">
        <f t="shared" si="21"/>
        <v>212.49800000000002</v>
      </c>
    </row>
    <row r="252" spans="2:7" x14ac:dyDescent="0.2">
      <c r="B252" s="387"/>
      <c r="C252" s="296" t="s">
        <v>152</v>
      </c>
      <c r="D252" s="279" t="s">
        <v>10</v>
      </c>
      <c r="E252" s="279" t="s">
        <v>11</v>
      </c>
      <c r="F252" s="280">
        <f>ROUND('2017-18 ANS Price List'!F252*(1-'ANS Price List Reordered'!$J$10)*(1+'ANS Price List Reordered'!$J$9),2)</f>
        <v>354.16</v>
      </c>
      <c r="G252" s="281">
        <f t="shared" si="21"/>
        <v>389.57600000000008</v>
      </c>
    </row>
    <row r="253" spans="2:7" x14ac:dyDescent="0.2">
      <c r="B253" s="387"/>
      <c r="C253" s="296" t="s">
        <v>153</v>
      </c>
      <c r="D253" s="279" t="s">
        <v>10</v>
      </c>
      <c r="E253" s="279" t="s">
        <v>11</v>
      </c>
      <c r="F253" s="280">
        <f>ROUND('2017-18 ANS Price List'!F253*(1-'ANS Price List Reordered'!$J$10)*(1+'ANS Price List Reordered'!$J$9),2)</f>
        <v>80.489999999999995</v>
      </c>
      <c r="G253" s="281">
        <f t="shared" si="21"/>
        <v>88.539000000000001</v>
      </c>
    </row>
    <row r="254" spans="2:7" x14ac:dyDescent="0.2">
      <c r="B254" s="387"/>
      <c r="C254" s="296" t="s">
        <v>154</v>
      </c>
      <c r="D254" s="279" t="s">
        <v>10</v>
      </c>
      <c r="E254" s="279" t="s">
        <v>11</v>
      </c>
      <c r="F254" s="280">
        <f>ROUND('2017-18 ANS Price List'!F254*(1-'ANS Price List Reordered'!$J$10)*(1+'ANS Price List Reordered'!$J$9),2)</f>
        <v>160.99</v>
      </c>
      <c r="G254" s="281">
        <f t="shared" si="21"/>
        <v>177.08900000000003</v>
      </c>
    </row>
    <row r="255" spans="2:7" x14ac:dyDescent="0.2">
      <c r="B255" s="387"/>
      <c r="C255" s="296" t="s">
        <v>155</v>
      </c>
      <c r="D255" s="279" t="s">
        <v>10</v>
      </c>
      <c r="E255" s="279" t="s">
        <v>11</v>
      </c>
      <c r="F255" s="280">
        <f>ROUND('2017-18 ANS Price List'!F255*(1-'ANS Price List Reordered'!$J$10)*(1+'ANS Price List Reordered'!$J$9),2)</f>
        <v>320.35000000000002</v>
      </c>
      <c r="G255" s="281">
        <f t="shared" si="21"/>
        <v>352.38500000000005</v>
      </c>
    </row>
    <row r="256" spans="2:7" x14ac:dyDescent="0.2">
      <c r="B256" s="387"/>
      <c r="C256" s="296" t="s">
        <v>156</v>
      </c>
      <c r="D256" s="279" t="s">
        <v>10</v>
      </c>
      <c r="E256" s="279" t="s">
        <v>11</v>
      </c>
      <c r="F256" s="280">
        <f>ROUND('2017-18 ANS Price List'!F256*(1-'ANS Price List Reordered'!$J$10)*(1+'ANS Price List Reordered'!$J$9),2)</f>
        <v>64.39</v>
      </c>
      <c r="G256" s="281">
        <f t="shared" si="21"/>
        <v>70.829000000000008</v>
      </c>
    </row>
    <row r="257" spans="2:7" x14ac:dyDescent="0.2">
      <c r="B257" s="387"/>
      <c r="C257" s="296" t="s">
        <v>157</v>
      </c>
      <c r="D257" s="279" t="s">
        <v>10</v>
      </c>
      <c r="E257" s="279" t="s">
        <v>11</v>
      </c>
      <c r="F257" s="280">
        <f>ROUND('2017-18 ANS Price List'!F257*(1-'ANS Price List Reordered'!$J$10)*(1+'ANS Price List Reordered'!$J$9),2)</f>
        <v>112.68</v>
      </c>
      <c r="G257" s="281">
        <f t="shared" si="21"/>
        <v>123.94800000000002</v>
      </c>
    </row>
    <row r="258" spans="2:7" x14ac:dyDescent="0.2">
      <c r="B258" s="387"/>
      <c r="C258" s="296" t="s">
        <v>158</v>
      </c>
      <c r="D258" s="279" t="s">
        <v>10</v>
      </c>
      <c r="E258" s="279" t="s">
        <v>11</v>
      </c>
      <c r="F258" s="280">
        <f>ROUND('2017-18 ANS Price List'!F258*(1-'ANS Price List Reordered'!$J$10)*(1+'ANS Price List Reordered'!$J$9),2)</f>
        <v>241.47</v>
      </c>
      <c r="G258" s="281">
        <f t="shared" si="21"/>
        <v>265.61700000000002</v>
      </c>
    </row>
    <row r="259" spans="2:7" x14ac:dyDescent="0.2">
      <c r="B259" s="387"/>
      <c r="C259" s="298" t="s">
        <v>159</v>
      </c>
      <c r="D259" s="279" t="s">
        <v>10</v>
      </c>
      <c r="E259" s="279" t="s">
        <v>11</v>
      </c>
      <c r="F259" s="280">
        <f>ROUND('2017-18 ANS Price List'!F259*(1-'ANS Price List Reordered'!$J$10)*(1+'ANS Price List Reordered'!$J$9),2)</f>
        <v>547.33000000000004</v>
      </c>
      <c r="G259" s="281">
        <f t="shared" si="21"/>
        <v>602.0630000000001</v>
      </c>
    </row>
    <row r="260" spans="2:7" x14ac:dyDescent="0.2">
      <c r="B260" s="387"/>
      <c r="C260" s="298" t="s">
        <v>160</v>
      </c>
      <c r="D260" s="279" t="s">
        <v>10</v>
      </c>
      <c r="E260" s="279" t="s">
        <v>11</v>
      </c>
      <c r="F260" s="280">
        <f>ROUND('2017-18 ANS Price List'!F260*(1-'ANS Price List Reordered'!$J$10)*(1+'ANS Price List Reordered'!$J$9),2)</f>
        <v>1126.8599999999999</v>
      </c>
      <c r="G260" s="281">
        <f t="shared" si="21"/>
        <v>1239.546</v>
      </c>
    </row>
    <row r="261" spans="2:7" x14ac:dyDescent="0.2">
      <c r="B261" s="387"/>
      <c r="C261" s="298" t="s">
        <v>161</v>
      </c>
      <c r="D261" s="279" t="s">
        <v>10</v>
      </c>
      <c r="E261" s="279" t="s">
        <v>11</v>
      </c>
      <c r="F261" s="280">
        <f>ROUND('2017-18 ANS Price List'!F261*(1-'ANS Price List Reordered'!$J$10)*(1+'ANS Price List Reordered'!$J$9),2)</f>
        <v>1368.34</v>
      </c>
      <c r="G261" s="281">
        <f t="shared" si="21"/>
        <v>1505.174</v>
      </c>
    </row>
    <row r="262" spans="2:7" x14ac:dyDescent="0.2">
      <c r="B262" s="387"/>
      <c r="C262" s="298" t="s">
        <v>162</v>
      </c>
      <c r="D262" s="279" t="s">
        <v>23</v>
      </c>
      <c r="E262" s="289" t="s">
        <v>24</v>
      </c>
      <c r="F262" s="280">
        <f>ROUND('2017-18 ANS Price List'!F262*(1-'ANS Price List Reordered'!$J$10)*(1+'ANS Price List Reordered'!$J$9),2)</f>
        <v>160.99</v>
      </c>
      <c r="G262" s="281">
        <f t="shared" si="21"/>
        <v>177.08900000000003</v>
      </c>
    </row>
    <row r="263" spans="2:7" x14ac:dyDescent="0.2">
      <c r="B263" s="387"/>
      <c r="C263" s="298" t="s">
        <v>163</v>
      </c>
      <c r="D263" s="279" t="s">
        <v>23</v>
      </c>
      <c r="E263" s="289" t="s">
        <v>24</v>
      </c>
      <c r="F263" s="280">
        <f>ROUND('2017-18 ANS Price List'!F263*(1-'ANS Price List Reordered'!$J$10)*(1+'ANS Price List Reordered'!$J$9),2)</f>
        <v>160.99</v>
      </c>
      <c r="G263" s="281">
        <f t="shared" si="21"/>
        <v>177.08900000000003</v>
      </c>
    </row>
    <row r="264" spans="2:7" x14ac:dyDescent="0.2">
      <c r="B264" s="387"/>
      <c r="C264" s="298" t="s">
        <v>164</v>
      </c>
      <c r="D264" s="279" t="s">
        <v>10</v>
      </c>
      <c r="E264" s="279" t="s">
        <v>11</v>
      </c>
      <c r="F264" s="280">
        <f>ROUND('2017-18 ANS Price List'!F264*(1-'ANS Price List Reordered'!$J$10)*(1+'ANS Price List Reordered'!$J$9),2)</f>
        <v>96.59</v>
      </c>
      <c r="G264" s="281">
        <f t="shared" si="21"/>
        <v>106.24900000000001</v>
      </c>
    </row>
    <row r="265" spans="2:7" x14ac:dyDescent="0.2">
      <c r="B265" s="387"/>
      <c r="C265" s="298" t="s">
        <v>165</v>
      </c>
      <c r="D265" s="279" t="s">
        <v>10</v>
      </c>
      <c r="E265" s="279" t="s">
        <v>11</v>
      </c>
      <c r="F265" s="280">
        <f>ROUND('2017-18 ANS Price List'!F265*(1-'ANS Price List Reordered'!$J$10)*(1+'ANS Price List Reordered'!$J$9),2)</f>
        <v>185.12</v>
      </c>
      <c r="G265" s="281">
        <f t="shared" si="21"/>
        <v>203.63200000000003</v>
      </c>
    </row>
    <row r="266" spans="2:7" x14ac:dyDescent="0.2">
      <c r="B266" s="387"/>
      <c r="C266" s="298" t="s">
        <v>166</v>
      </c>
      <c r="D266" s="279" t="s">
        <v>10</v>
      </c>
      <c r="E266" s="279" t="s">
        <v>11</v>
      </c>
      <c r="F266" s="280">
        <f>ROUND('2017-18 ANS Price List'!F266*(1-'ANS Price List Reordered'!$J$10)*(1+'ANS Price List Reordered'!$J$9),2)</f>
        <v>354.16</v>
      </c>
      <c r="G266" s="281">
        <f t="shared" si="21"/>
        <v>389.57600000000008</v>
      </c>
    </row>
    <row r="267" spans="2:7" x14ac:dyDescent="0.2">
      <c r="B267" s="387"/>
      <c r="C267" s="298" t="s">
        <v>167</v>
      </c>
      <c r="D267" s="279" t="s">
        <v>10</v>
      </c>
      <c r="E267" s="279" t="s">
        <v>11</v>
      </c>
      <c r="F267" s="280">
        <f>ROUND('2017-18 ANS Price List'!F267*(1-'ANS Price List Reordered'!$J$10)*(1+'ANS Price List Reordered'!$J$9),2)</f>
        <v>80.489999999999995</v>
      </c>
      <c r="G267" s="281">
        <f t="shared" si="21"/>
        <v>88.539000000000001</v>
      </c>
    </row>
    <row r="268" spans="2:7" x14ac:dyDescent="0.2">
      <c r="B268" s="387"/>
      <c r="C268" s="298" t="s">
        <v>168</v>
      </c>
      <c r="D268" s="279" t="s">
        <v>10</v>
      </c>
      <c r="E268" s="279" t="s">
        <v>11</v>
      </c>
      <c r="F268" s="280">
        <f>ROUND('2017-18 ANS Price List'!F268*(1-'ANS Price List Reordered'!$J$10)*(1+'ANS Price List Reordered'!$J$9),2)</f>
        <v>160.99</v>
      </c>
      <c r="G268" s="281">
        <f t="shared" si="21"/>
        <v>177.08900000000003</v>
      </c>
    </row>
    <row r="269" spans="2:7" x14ac:dyDescent="0.2">
      <c r="B269" s="387"/>
      <c r="C269" s="298" t="s">
        <v>169</v>
      </c>
      <c r="D269" s="279" t="s">
        <v>10</v>
      </c>
      <c r="E269" s="279" t="s">
        <v>11</v>
      </c>
      <c r="F269" s="280">
        <f>ROUND('2017-18 ANS Price List'!F269*(1-'ANS Price List Reordered'!$J$10)*(1+'ANS Price List Reordered'!$J$9),2)</f>
        <v>320.35000000000002</v>
      </c>
      <c r="G269" s="281">
        <f t="shared" si="21"/>
        <v>352.38500000000005</v>
      </c>
    </row>
    <row r="270" spans="2:7" x14ac:dyDescent="0.2">
      <c r="B270" s="387"/>
      <c r="C270" s="298" t="s">
        <v>170</v>
      </c>
      <c r="D270" s="279" t="s">
        <v>10</v>
      </c>
      <c r="E270" s="279" t="s">
        <v>11</v>
      </c>
      <c r="F270" s="280">
        <f>ROUND('2017-18 ANS Price List'!F270*(1-'ANS Price List Reordered'!$J$10)*(1+'ANS Price List Reordered'!$J$9),2)</f>
        <v>64.39</v>
      </c>
      <c r="G270" s="281">
        <f t="shared" si="21"/>
        <v>70.829000000000008</v>
      </c>
    </row>
    <row r="271" spans="2:7" x14ac:dyDescent="0.2">
      <c r="B271" s="387"/>
      <c r="C271" s="298" t="s">
        <v>171</v>
      </c>
      <c r="D271" s="279" t="s">
        <v>10</v>
      </c>
      <c r="E271" s="279" t="s">
        <v>11</v>
      </c>
      <c r="F271" s="280">
        <f>ROUND('2017-18 ANS Price List'!F271*(1-'ANS Price List Reordered'!$J$10)*(1+'ANS Price List Reordered'!$J$9),2)</f>
        <v>112.68</v>
      </c>
      <c r="G271" s="281">
        <f t="shared" si="21"/>
        <v>123.94800000000002</v>
      </c>
    </row>
    <row r="272" spans="2:7" x14ac:dyDescent="0.2">
      <c r="B272" s="387"/>
      <c r="C272" s="298" t="s">
        <v>172</v>
      </c>
      <c r="D272" s="279" t="s">
        <v>10</v>
      </c>
      <c r="E272" s="279" t="s">
        <v>11</v>
      </c>
      <c r="F272" s="280">
        <f>ROUND('2017-18 ANS Price List'!F272*(1-'ANS Price List Reordered'!$J$10)*(1+'ANS Price List Reordered'!$J$9),2)</f>
        <v>241.47</v>
      </c>
      <c r="G272" s="281">
        <f t="shared" si="21"/>
        <v>265.61700000000002</v>
      </c>
    </row>
    <row r="273" spans="2:7" x14ac:dyDescent="0.2">
      <c r="B273" s="387"/>
      <c r="C273" s="298" t="s">
        <v>173</v>
      </c>
      <c r="D273" s="279" t="s">
        <v>10</v>
      </c>
      <c r="E273" s="279" t="s">
        <v>11</v>
      </c>
      <c r="F273" s="280">
        <f>ROUND('2017-18 ANS Price List'!F273*(1-'ANS Price List Reordered'!$J$10)*(1+'ANS Price List Reordered'!$J$9),2)</f>
        <v>563.44000000000005</v>
      </c>
      <c r="G273" s="281">
        <f t="shared" si="21"/>
        <v>619.78400000000011</v>
      </c>
    </row>
    <row r="274" spans="2:7" x14ac:dyDescent="0.2">
      <c r="B274" s="387"/>
      <c r="C274" s="298" t="s">
        <v>174</v>
      </c>
      <c r="D274" s="279" t="s">
        <v>10</v>
      </c>
      <c r="E274" s="279" t="s">
        <v>11</v>
      </c>
      <c r="F274" s="280">
        <f>ROUND('2017-18 ANS Price List'!F274*(1-'ANS Price List Reordered'!$J$10)*(1+'ANS Price List Reordered'!$J$9),2)</f>
        <v>1126.8599999999999</v>
      </c>
      <c r="G274" s="281">
        <f t="shared" si="21"/>
        <v>1239.546</v>
      </c>
    </row>
    <row r="275" spans="2:7" x14ac:dyDescent="0.2">
      <c r="B275" s="387"/>
      <c r="C275" s="298" t="s">
        <v>175</v>
      </c>
      <c r="D275" s="279" t="s">
        <v>10</v>
      </c>
      <c r="E275" s="279" t="s">
        <v>11</v>
      </c>
      <c r="F275" s="280">
        <f>ROUND('2017-18 ANS Price List'!F275*(1-'ANS Price List Reordered'!$J$10)*(1+'ANS Price List Reordered'!$J$9),2)</f>
        <v>1416.62</v>
      </c>
      <c r="G275" s="281">
        <f t="shared" si="21"/>
        <v>1558.2819999999999</v>
      </c>
    </row>
    <row r="276" spans="2:7" x14ac:dyDescent="0.2">
      <c r="B276" s="387"/>
      <c r="C276" s="297"/>
      <c r="D276" s="290"/>
      <c r="E276" s="290"/>
      <c r="F276" s="285"/>
      <c r="G276" s="286"/>
    </row>
    <row r="277" spans="2:7" x14ac:dyDescent="0.2">
      <c r="B277" s="387"/>
      <c r="C277" s="296" t="s">
        <v>176</v>
      </c>
      <c r="D277" s="279" t="s">
        <v>23</v>
      </c>
      <c r="E277" s="289" t="s">
        <v>24</v>
      </c>
      <c r="F277" s="280">
        <f>ROUND('2017-18 ANS Price List'!F277*(1-'ANS Price List Reordered'!$J$10)*(1+'ANS Price List Reordered'!$J$9),2)</f>
        <v>160.99</v>
      </c>
      <c r="G277" s="281">
        <f t="shared" ref="G277:G280" si="22">+F277*1.1</f>
        <v>177.08900000000003</v>
      </c>
    </row>
    <row r="278" spans="2:7" x14ac:dyDescent="0.2">
      <c r="B278" s="387"/>
      <c r="C278" s="296" t="s">
        <v>177</v>
      </c>
      <c r="D278" s="279" t="s">
        <v>23</v>
      </c>
      <c r="E278" s="289" t="s">
        <v>24</v>
      </c>
      <c r="F278" s="280">
        <f>ROUND('2017-18 ANS Price List'!F278*(1-'ANS Price List Reordered'!$J$10)*(1+'ANS Price List Reordered'!$J$9),2)</f>
        <v>160.99</v>
      </c>
      <c r="G278" s="281">
        <f t="shared" si="22"/>
        <v>177.08900000000003</v>
      </c>
    </row>
    <row r="279" spans="2:7" x14ac:dyDescent="0.2">
      <c r="B279" s="387"/>
      <c r="C279" s="296" t="s">
        <v>178</v>
      </c>
      <c r="D279" s="279" t="s">
        <v>23</v>
      </c>
      <c r="E279" s="289" t="s">
        <v>24</v>
      </c>
      <c r="F279" s="280">
        <f>ROUND('2017-18 ANS Price List'!F279*(1-'ANS Price List Reordered'!$J$10)*(1+'ANS Price List Reordered'!$J$9),2)</f>
        <v>160.99</v>
      </c>
      <c r="G279" s="281">
        <f t="shared" si="22"/>
        <v>177.08900000000003</v>
      </c>
    </row>
    <row r="280" spans="2:7" x14ac:dyDescent="0.2">
      <c r="B280" s="387"/>
      <c r="C280" s="296" t="s">
        <v>179</v>
      </c>
      <c r="D280" s="279" t="s">
        <v>23</v>
      </c>
      <c r="E280" s="289" t="s">
        <v>24</v>
      </c>
      <c r="F280" s="280">
        <f>ROUND('2017-18 ANS Price List'!F280*(1-'ANS Price List Reordered'!$J$10)*(1+'ANS Price List Reordered'!$J$9),2)</f>
        <v>160.99</v>
      </c>
      <c r="G280" s="281">
        <f t="shared" si="22"/>
        <v>177.08900000000003</v>
      </c>
    </row>
    <row r="281" spans="2:7" x14ac:dyDescent="0.2">
      <c r="B281" s="388"/>
      <c r="C281" s="292"/>
      <c r="D281" s="290"/>
      <c r="E281" s="290"/>
      <c r="F281" s="285"/>
      <c r="G281" s="286"/>
    </row>
    <row r="282" spans="2:7" x14ac:dyDescent="0.2">
      <c r="B282" s="27"/>
      <c r="D282" s="267"/>
      <c r="E282" s="267"/>
    </row>
    <row r="283" spans="2:7" s="267" customFormat="1" x14ac:dyDescent="0.2">
      <c r="B283" s="27"/>
      <c r="C283" s="253"/>
      <c r="F283" s="255"/>
      <c r="G283" s="256"/>
    </row>
    <row r="284" spans="2:7" s="261" customFormat="1" ht="30" x14ac:dyDescent="0.2">
      <c r="B284" s="260" t="s">
        <v>2</v>
      </c>
      <c r="C284" s="260" t="s">
        <v>0</v>
      </c>
      <c r="D284" s="260" t="s">
        <v>1</v>
      </c>
      <c r="E284" s="260" t="s">
        <v>2</v>
      </c>
      <c r="F284" s="381" t="s">
        <v>299</v>
      </c>
      <c r="G284" s="260" t="s">
        <v>300</v>
      </c>
    </row>
    <row r="285" spans="2:7" s="267" customFormat="1" x14ac:dyDescent="0.2">
      <c r="B285" s="386" t="s">
        <v>180</v>
      </c>
      <c r="C285" s="278" t="s">
        <v>8</v>
      </c>
      <c r="D285" s="287"/>
      <c r="E285" s="287"/>
      <c r="F285" s="280">
        <f>ROUND('2017-18 ANS Price List'!F285*(1-'ANS Price List Reordered'!$J$10)*(1+'ANS Price List Reordered'!$J$9),2)</f>
        <v>53.67</v>
      </c>
      <c r="G285" s="281">
        <f t="shared" ref="G285:G287" si="23">+F285*1.1</f>
        <v>59.037000000000006</v>
      </c>
    </row>
    <row r="286" spans="2:7" s="267" customFormat="1" x14ac:dyDescent="0.2">
      <c r="B286" s="387"/>
      <c r="C286" s="282" t="s">
        <v>181</v>
      </c>
      <c r="D286" s="279"/>
      <c r="E286" s="279"/>
      <c r="F286" s="280">
        <f>ROUND('2017-18 ANS Price List'!F286*(1-'ANS Price List Reordered'!$J$10)*(1+'ANS Price List Reordered'!$J$9),2)</f>
        <v>80.5</v>
      </c>
      <c r="G286" s="281">
        <f t="shared" si="23"/>
        <v>88.550000000000011</v>
      </c>
    </row>
    <row r="287" spans="2:7" s="267" customFormat="1" x14ac:dyDescent="0.2">
      <c r="B287" s="387"/>
      <c r="C287" s="282" t="s">
        <v>182</v>
      </c>
      <c r="D287" s="279"/>
      <c r="E287" s="279"/>
      <c r="F287" s="280">
        <f>ROUND('2017-18 ANS Price List'!F287*(1-'ANS Price List Reordered'!$J$10)*(1+'ANS Price List Reordered'!$J$9),2)</f>
        <v>2680.35</v>
      </c>
      <c r="G287" s="281">
        <f t="shared" si="23"/>
        <v>2948.3850000000002</v>
      </c>
    </row>
    <row r="288" spans="2:7" s="267" customFormat="1" x14ac:dyDescent="0.2">
      <c r="B288" s="387"/>
      <c r="C288" s="282"/>
      <c r="D288" s="299"/>
      <c r="E288" s="299"/>
      <c r="F288" s="280"/>
      <c r="G288" s="281"/>
    </row>
    <row r="289" spans="2:7" s="267" customFormat="1" x14ac:dyDescent="0.2">
      <c r="B289" s="387"/>
      <c r="C289" s="282"/>
      <c r="D289" s="299"/>
      <c r="E289" s="299"/>
      <c r="F289" s="280"/>
      <c r="G289" s="281"/>
    </row>
    <row r="290" spans="2:7" s="267" customFormat="1" x14ac:dyDescent="0.2">
      <c r="B290" s="388"/>
      <c r="C290" s="283"/>
      <c r="D290" s="290"/>
      <c r="E290" s="290"/>
      <c r="F290" s="285"/>
      <c r="G290" s="286"/>
    </row>
    <row r="291" spans="2:7" s="267" customFormat="1" x14ac:dyDescent="0.2">
      <c r="B291" s="274"/>
      <c r="C291" s="253"/>
      <c r="F291" s="255"/>
      <c r="G291" s="256"/>
    </row>
    <row r="292" spans="2:7" s="267" customFormat="1" x14ac:dyDescent="0.2">
      <c r="B292" s="274"/>
      <c r="C292" s="253"/>
      <c r="F292" s="255"/>
      <c r="G292" s="256"/>
    </row>
    <row r="293" spans="2:7" s="261" customFormat="1" ht="30" x14ac:dyDescent="0.2">
      <c r="B293" s="260" t="s">
        <v>2</v>
      </c>
      <c r="C293" s="260" t="s">
        <v>0</v>
      </c>
      <c r="D293" s="260" t="s">
        <v>1</v>
      </c>
      <c r="E293" s="260" t="s">
        <v>2</v>
      </c>
      <c r="F293" s="381" t="s">
        <v>299</v>
      </c>
      <c r="G293" s="260" t="s">
        <v>300</v>
      </c>
    </row>
    <row r="294" spans="2:7" s="267" customFormat="1" ht="38.25" x14ac:dyDescent="0.2">
      <c r="B294" s="327" t="s">
        <v>183</v>
      </c>
      <c r="C294" s="262" t="s">
        <v>183</v>
      </c>
      <c r="D294" s="300" t="s">
        <v>23</v>
      </c>
      <c r="E294" s="300" t="s">
        <v>24</v>
      </c>
      <c r="F294" s="265">
        <f>ROUND('2017-18 ANS Price List'!F294*(1-'ANS Price List Reordered'!$J$10)*(1+'ANS Price List Reordered'!$J$9),2)</f>
        <v>160.99</v>
      </c>
      <c r="G294" s="266">
        <f>+F294*1.1</f>
        <v>177.08900000000003</v>
      </c>
    </row>
    <row r="295" spans="2:7" s="267" customFormat="1" x14ac:dyDescent="0.2">
      <c r="B295" s="274"/>
      <c r="C295" s="253"/>
      <c r="F295" s="255"/>
      <c r="G295" s="256"/>
    </row>
    <row r="296" spans="2:7" s="267" customFormat="1" x14ac:dyDescent="0.2">
      <c r="B296" s="274"/>
      <c r="C296" s="253"/>
      <c r="F296" s="255"/>
      <c r="G296" s="256"/>
    </row>
    <row r="297" spans="2:7" s="261" customFormat="1" ht="30" x14ac:dyDescent="0.2">
      <c r="B297" s="260" t="s">
        <v>2</v>
      </c>
      <c r="C297" s="260" t="s">
        <v>0</v>
      </c>
      <c r="D297" s="260" t="s">
        <v>1</v>
      </c>
      <c r="E297" s="260" t="s">
        <v>2</v>
      </c>
      <c r="F297" s="381" t="s">
        <v>299</v>
      </c>
      <c r="G297" s="260" t="s">
        <v>300</v>
      </c>
    </row>
    <row r="298" spans="2:7" s="267" customFormat="1" x14ac:dyDescent="0.2">
      <c r="B298" s="386" t="s">
        <v>184</v>
      </c>
      <c r="C298" s="278" t="s">
        <v>185</v>
      </c>
      <c r="D298" s="279" t="s">
        <v>186</v>
      </c>
      <c r="E298" s="279" t="s">
        <v>11</v>
      </c>
      <c r="F298" s="280">
        <f>ROUND('2017-18 ANS Price List'!F298*(1-'ANS Price List Reordered'!$J$10)*(1+'ANS Price List Reordered'!$J$9),2)</f>
        <v>56.34</v>
      </c>
      <c r="G298" s="281">
        <f t="shared" ref="G298:G300" si="24">+F298*1.1</f>
        <v>61.974000000000011</v>
      </c>
    </row>
    <row r="299" spans="2:7" s="267" customFormat="1" x14ac:dyDescent="0.2">
      <c r="B299" s="387"/>
      <c r="C299" s="282" t="s">
        <v>187</v>
      </c>
      <c r="D299" s="279" t="s">
        <v>186</v>
      </c>
      <c r="E299" s="279" t="s">
        <v>11</v>
      </c>
      <c r="F299" s="280">
        <f>ROUND('2017-18 ANS Price List'!F299*(1-'ANS Price List Reordered'!$J$10)*(1+'ANS Price List Reordered'!$J$9),2)</f>
        <v>96.59</v>
      </c>
      <c r="G299" s="281">
        <f t="shared" si="24"/>
        <v>106.24900000000001</v>
      </c>
    </row>
    <row r="300" spans="2:7" s="267" customFormat="1" x14ac:dyDescent="0.2">
      <c r="B300" s="387"/>
      <c r="C300" s="282" t="s">
        <v>188</v>
      </c>
      <c r="D300" s="279" t="s">
        <v>186</v>
      </c>
      <c r="E300" s="279" t="s">
        <v>11</v>
      </c>
      <c r="F300" s="280">
        <f>ROUND('2017-18 ANS Price List'!F300*(1-'ANS Price List Reordered'!$J$10)*(1+'ANS Price List Reordered'!$J$9),2)</f>
        <v>321.95999999999998</v>
      </c>
      <c r="G300" s="281">
        <f t="shared" si="24"/>
        <v>354.15600000000001</v>
      </c>
    </row>
    <row r="301" spans="2:7" s="267" customFormat="1" x14ac:dyDescent="0.2">
      <c r="B301" s="388"/>
      <c r="C301" s="283"/>
      <c r="D301" s="290"/>
      <c r="E301" s="290"/>
      <c r="F301" s="285"/>
      <c r="G301" s="286"/>
    </row>
    <row r="302" spans="2:7" s="267" customFormat="1" x14ac:dyDescent="0.2">
      <c r="B302" s="274"/>
      <c r="C302" s="253"/>
      <c r="F302" s="255"/>
      <c r="G302" s="256"/>
    </row>
    <row r="303" spans="2:7" s="267" customFormat="1" x14ac:dyDescent="0.2">
      <c r="B303" s="274"/>
      <c r="C303" s="253"/>
      <c r="F303" s="255"/>
      <c r="G303" s="256"/>
    </row>
    <row r="304" spans="2:7" s="261" customFormat="1" ht="30" x14ac:dyDescent="0.2">
      <c r="B304" s="260" t="s">
        <v>2</v>
      </c>
      <c r="C304" s="260" t="s">
        <v>0</v>
      </c>
      <c r="D304" s="260" t="s">
        <v>1</v>
      </c>
      <c r="E304" s="260" t="s">
        <v>2</v>
      </c>
      <c r="F304" s="381" t="s">
        <v>299</v>
      </c>
      <c r="G304" s="260" t="s">
        <v>300</v>
      </c>
    </row>
    <row r="305" spans="2:7" s="267" customFormat="1" x14ac:dyDescent="0.2">
      <c r="B305" s="386" t="s">
        <v>189</v>
      </c>
      <c r="C305" s="295" t="s">
        <v>190</v>
      </c>
      <c r="D305" s="287" t="s">
        <v>10</v>
      </c>
      <c r="E305" s="287" t="s">
        <v>11</v>
      </c>
      <c r="F305" s="280">
        <f>ROUND('2017-18 ANS Price List'!F305*(1-'ANS Price List Reordered'!$J$10)*(1+'ANS Price List Reordered'!$J$9),2)</f>
        <v>161.27000000000001</v>
      </c>
      <c r="G305" s="281">
        <f t="shared" ref="G305:G312" si="25">+F305*1.1</f>
        <v>177.39700000000002</v>
      </c>
    </row>
    <row r="306" spans="2:7" s="267" customFormat="1" x14ac:dyDescent="0.2">
      <c r="B306" s="387"/>
      <c r="C306" s="295" t="s">
        <v>191</v>
      </c>
      <c r="D306" s="279" t="s">
        <v>10</v>
      </c>
      <c r="E306" s="279" t="s">
        <v>11</v>
      </c>
      <c r="F306" s="280">
        <f>ROUND('2017-18 ANS Price List'!F306*(1-'ANS Price List Reordered'!$J$10)*(1+'ANS Price List Reordered'!$J$9),2)</f>
        <v>333.38</v>
      </c>
      <c r="G306" s="281">
        <f t="shared" si="25"/>
        <v>366.71800000000002</v>
      </c>
    </row>
    <row r="307" spans="2:7" s="267" customFormat="1" x14ac:dyDescent="0.2">
      <c r="B307" s="387"/>
      <c r="C307" s="295" t="s">
        <v>192</v>
      </c>
      <c r="D307" s="279" t="s">
        <v>10</v>
      </c>
      <c r="E307" s="279" t="s">
        <v>11</v>
      </c>
      <c r="F307" s="280">
        <f>ROUND('2017-18 ANS Price List'!F307*(1-'ANS Price List Reordered'!$J$10)*(1+'ANS Price List Reordered'!$J$9),2)</f>
        <v>322.52999999999997</v>
      </c>
      <c r="G307" s="281">
        <f t="shared" si="25"/>
        <v>354.78300000000002</v>
      </c>
    </row>
    <row r="308" spans="2:7" s="267" customFormat="1" x14ac:dyDescent="0.2">
      <c r="B308" s="387"/>
      <c r="C308" s="295" t="s">
        <v>193</v>
      </c>
      <c r="D308" s="279" t="s">
        <v>10</v>
      </c>
      <c r="E308" s="279" t="s">
        <v>11</v>
      </c>
      <c r="F308" s="280">
        <f>ROUND('2017-18 ANS Price List'!F308*(1-'ANS Price List Reordered'!$J$10)*(1+'ANS Price List Reordered'!$J$9),2)</f>
        <v>666.77</v>
      </c>
      <c r="G308" s="281">
        <f t="shared" si="25"/>
        <v>733.447</v>
      </c>
    </row>
    <row r="309" spans="2:7" s="267" customFormat="1" x14ac:dyDescent="0.2">
      <c r="B309" s="387"/>
      <c r="C309" s="295" t="s">
        <v>194</v>
      </c>
      <c r="D309" s="279" t="s">
        <v>10</v>
      </c>
      <c r="E309" s="279" t="s">
        <v>11</v>
      </c>
      <c r="F309" s="280">
        <f>ROUND('2017-18 ANS Price List'!F309*(1-'ANS Price List Reordered'!$J$10)*(1+'ANS Price List Reordered'!$J$9),2)</f>
        <v>282.2</v>
      </c>
      <c r="G309" s="281">
        <f t="shared" si="25"/>
        <v>310.42</v>
      </c>
    </row>
    <row r="310" spans="2:7" s="267" customFormat="1" x14ac:dyDescent="0.2">
      <c r="B310" s="387"/>
      <c r="C310" s="295" t="s">
        <v>195</v>
      </c>
      <c r="D310" s="279" t="s">
        <v>10</v>
      </c>
      <c r="E310" s="279" t="s">
        <v>11</v>
      </c>
      <c r="F310" s="280">
        <f>ROUND('2017-18 ANS Price List'!F310*(1-'ANS Price List Reordered'!$J$10)*(1+'ANS Price List Reordered'!$J$9),2)</f>
        <v>583.41999999999996</v>
      </c>
      <c r="G310" s="281">
        <f t="shared" si="25"/>
        <v>641.76200000000006</v>
      </c>
    </row>
    <row r="311" spans="2:7" s="267" customFormat="1" x14ac:dyDescent="0.2">
      <c r="B311" s="387"/>
      <c r="C311" s="295" t="s">
        <v>196</v>
      </c>
      <c r="D311" s="279" t="s">
        <v>10</v>
      </c>
      <c r="E311" s="279" t="s">
        <v>11</v>
      </c>
      <c r="F311" s="280">
        <f>ROUND('2017-18 ANS Price List'!F311*(1-'ANS Price List Reordered'!$J$10)*(1+'ANS Price List Reordered'!$J$9),2)</f>
        <v>564.41999999999996</v>
      </c>
      <c r="G311" s="281">
        <f t="shared" si="25"/>
        <v>620.86199999999997</v>
      </c>
    </row>
    <row r="312" spans="2:7" s="267" customFormat="1" x14ac:dyDescent="0.2">
      <c r="B312" s="387"/>
      <c r="C312" s="295" t="s">
        <v>197</v>
      </c>
      <c r="D312" s="301" t="s">
        <v>10</v>
      </c>
      <c r="E312" s="302" t="s">
        <v>11</v>
      </c>
      <c r="F312" s="280">
        <f>ROUND('2017-18 ANS Price List'!F312*(1-'ANS Price List Reordered'!$J$10)*(1+'ANS Price List Reordered'!$J$9),2)</f>
        <v>1166.8499999999999</v>
      </c>
      <c r="G312" s="281">
        <f t="shared" si="25"/>
        <v>1283.5350000000001</v>
      </c>
    </row>
    <row r="313" spans="2:7" s="267" customFormat="1" x14ac:dyDescent="0.2">
      <c r="B313" s="399"/>
      <c r="C313" s="292"/>
      <c r="D313" s="303"/>
      <c r="E313" s="304"/>
      <c r="F313" s="285"/>
      <c r="G313" s="286"/>
    </row>
    <row r="314" spans="2:7" s="267" customFormat="1" x14ac:dyDescent="0.2">
      <c r="B314" s="274"/>
      <c r="C314" s="253"/>
      <c r="F314" s="255"/>
      <c r="G314" s="256"/>
    </row>
    <row r="315" spans="2:7" s="267" customFormat="1" x14ac:dyDescent="0.2">
      <c r="B315" s="274"/>
      <c r="C315" s="253"/>
      <c r="D315" s="275"/>
      <c r="E315" s="275"/>
      <c r="F315" s="255"/>
      <c r="G315" s="256"/>
    </row>
    <row r="316" spans="2:7" s="261" customFormat="1" ht="30" x14ac:dyDescent="0.2">
      <c r="B316" s="260" t="s">
        <v>2</v>
      </c>
      <c r="C316" s="260" t="s">
        <v>0</v>
      </c>
      <c r="D316" s="260" t="s">
        <v>1</v>
      </c>
      <c r="E316" s="260" t="s">
        <v>2</v>
      </c>
      <c r="F316" s="381" t="s">
        <v>299</v>
      </c>
      <c r="G316" s="260" t="s">
        <v>300</v>
      </c>
    </row>
    <row r="317" spans="2:7" s="267" customFormat="1" x14ac:dyDescent="0.2">
      <c r="B317" s="386" t="s">
        <v>182</v>
      </c>
      <c r="C317" s="295" t="s">
        <v>198</v>
      </c>
      <c r="D317" s="305" t="s">
        <v>199</v>
      </c>
      <c r="E317" s="306" t="s">
        <v>11</v>
      </c>
      <c r="F317" s="280">
        <f>ROUND('2017-18 ANS Price List'!F317*(1-'ANS Price List Reordered'!$J$10)*(1+'ANS Price List Reordered'!$J$9),2)</f>
        <v>61.9</v>
      </c>
      <c r="G317" s="281">
        <f t="shared" ref="G317:G322" si="26">+F317*1.1</f>
        <v>68.09</v>
      </c>
    </row>
    <row r="318" spans="2:7" s="267" customFormat="1" x14ac:dyDescent="0.2">
      <c r="B318" s="387"/>
      <c r="C318" s="295" t="s">
        <v>273</v>
      </c>
      <c r="D318" s="301" t="s">
        <v>200</v>
      </c>
      <c r="E318" s="302" t="s">
        <v>11</v>
      </c>
      <c r="F318" s="280">
        <f>ROUND('2017-18 ANS Price List'!F318*(1-'ANS Price List Reordered'!$J$10)*(1+'ANS Price List Reordered'!$J$9),2)</f>
        <v>2680.35</v>
      </c>
      <c r="G318" s="281">
        <f t="shared" si="26"/>
        <v>2948.3850000000002</v>
      </c>
    </row>
    <row r="319" spans="2:7" s="267" customFormat="1" x14ac:dyDescent="0.2">
      <c r="B319" s="387"/>
      <c r="C319" s="295" t="s">
        <v>274</v>
      </c>
      <c r="D319" s="301" t="s">
        <v>200</v>
      </c>
      <c r="E319" s="302" t="s">
        <v>11</v>
      </c>
      <c r="F319" s="280">
        <f>ROUND('2017-18 ANS Price List'!F319*(1-'ANS Price List Reordered'!$J$10)*(1+'ANS Price List Reordered'!$J$9),2)</f>
        <v>2680.35</v>
      </c>
      <c r="G319" s="281">
        <f t="shared" si="26"/>
        <v>2948.3850000000002</v>
      </c>
    </row>
    <row r="320" spans="2:7" s="267" customFormat="1" x14ac:dyDescent="0.2">
      <c r="B320" s="387"/>
      <c r="C320" s="295" t="s">
        <v>275</v>
      </c>
      <c r="D320" s="301" t="s">
        <v>200</v>
      </c>
      <c r="E320" s="302" t="s">
        <v>11</v>
      </c>
      <c r="F320" s="280">
        <f>ROUND('2017-18 ANS Price List'!F320*(1-'ANS Price List Reordered'!$J$10)*(1+'ANS Price List Reordered'!$J$9),2)</f>
        <v>2680.35</v>
      </c>
      <c r="G320" s="281">
        <f t="shared" si="26"/>
        <v>2948.3850000000002</v>
      </c>
    </row>
    <row r="321" spans="2:7" s="267" customFormat="1" x14ac:dyDescent="0.2">
      <c r="B321" s="387"/>
      <c r="C321" s="295" t="s">
        <v>276</v>
      </c>
      <c r="D321" s="301" t="s">
        <v>200</v>
      </c>
      <c r="E321" s="302" t="s">
        <v>11</v>
      </c>
      <c r="F321" s="280">
        <f>ROUND('2017-18 ANS Price List'!F321*(1-'ANS Price List Reordered'!$J$10)*(1+'ANS Price List Reordered'!$J$9),2)</f>
        <v>2680.35</v>
      </c>
      <c r="G321" s="281">
        <f t="shared" si="26"/>
        <v>2948.3850000000002</v>
      </c>
    </row>
    <row r="322" spans="2:7" s="267" customFormat="1" x14ac:dyDescent="0.2">
      <c r="B322" s="387"/>
      <c r="C322" s="295" t="s">
        <v>277</v>
      </c>
      <c r="D322" s="301" t="s">
        <v>200</v>
      </c>
      <c r="E322" s="302" t="s">
        <v>11</v>
      </c>
      <c r="F322" s="280">
        <f>ROUND('2017-18 ANS Price List'!F322*(1-'ANS Price List Reordered'!$J$10)*(1+'ANS Price List Reordered'!$J$9),2)</f>
        <v>2680.35</v>
      </c>
      <c r="G322" s="281">
        <f t="shared" si="26"/>
        <v>2948.3850000000002</v>
      </c>
    </row>
    <row r="323" spans="2:7" s="267" customFormat="1" x14ac:dyDescent="0.2">
      <c r="B323" s="388"/>
      <c r="C323" s="292"/>
      <c r="D323" s="303"/>
      <c r="E323" s="304"/>
      <c r="F323" s="285"/>
      <c r="G323" s="286"/>
    </row>
    <row r="324" spans="2:7" s="267" customFormat="1" x14ac:dyDescent="0.2">
      <c r="B324" s="274"/>
      <c r="C324" s="253"/>
      <c r="D324" s="307"/>
      <c r="E324" s="307"/>
      <c r="F324" s="270"/>
      <c r="G324" s="271"/>
    </row>
    <row r="325" spans="2:7" s="267" customFormat="1" x14ac:dyDescent="0.2">
      <c r="B325" s="274"/>
      <c r="C325" s="253"/>
      <c r="D325" s="307"/>
      <c r="E325" s="307"/>
      <c r="F325" s="270"/>
      <c r="G325" s="271"/>
    </row>
    <row r="326" spans="2:7" s="261" customFormat="1" ht="30" x14ac:dyDescent="0.2">
      <c r="B326" s="260" t="s">
        <v>2</v>
      </c>
      <c r="C326" s="260" t="s">
        <v>0</v>
      </c>
      <c r="D326" s="260" t="s">
        <v>1</v>
      </c>
      <c r="E326" s="260" t="s">
        <v>2</v>
      </c>
      <c r="F326" s="381" t="s">
        <v>299</v>
      </c>
      <c r="G326" s="260" t="s">
        <v>300</v>
      </c>
    </row>
    <row r="327" spans="2:7" s="267" customFormat="1" x14ac:dyDescent="0.2">
      <c r="B327" s="386" t="s">
        <v>201</v>
      </c>
      <c r="C327" s="295" t="s">
        <v>198</v>
      </c>
      <c r="D327" s="301" t="s">
        <v>199</v>
      </c>
      <c r="E327" s="302" t="s">
        <v>11</v>
      </c>
      <c r="F327" s="280">
        <f>ROUND('2017-18 ANS Price List'!F327*(1-'ANS Price List Reordered'!$J$10)*(1+'ANS Price List Reordered'!$J$9),2)</f>
        <v>64.849999999999994</v>
      </c>
      <c r="G327" s="281">
        <f t="shared" ref="G327:G332" si="27">+F327*1.1</f>
        <v>71.334999999999994</v>
      </c>
    </row>
    <row r="328" spans="2:7" s="267" customFormat="1" x14ac:dyDescent="0.2">
      <c r="B328" s="387"/>
      <c r="C328" s="295" t="s">
        <v>202</v>
      </c>
      <c r="D328" s="301" t="s">
        <v>203</v>
      </c>
      <c r="E328" s="302" t="s">
        <v>11</v>
      </c>
      <c r="F328" s="280">
        <f>ROUND('2017-18 ANS Price List'!F328*(1-'ANS Price List Reordered'!$J$10)*(1+'ANS Price List Reordered'!$J$9),2)</f>
        <v>1880.67</v>
      </c>
      <c r="G328" s="281">
        <f t="shared" si="27"/>
        <v>2068.7370000000001</v>
      </c>
    </row>
    <row r="329" spans="2:7" s="267" customFormat="1" x14ac:dyDescent="0.2">
      <c r="B329" s="387"/>
      <c r="C329" s="295" t="s">
        <v>204</v>
      </c>
      <c r="D329" s="301" t="s">
        <v>203</v>
      </c>
      <c r="E329" s="302" t="s">
        <v>11</v>
      </c>
      <c r="F329" s="280">
        <f>ROUND('2017-18 ANS Price List'!F329*(1-'ANS Price List Reordered'!$J$10)*(1+'ANS Price List Reordered'!$J$9),2)</f>
        <v>1880.67</v>
      </c>
      <c r="G329" s="281">
        <f t="shared" si="27"/>
        <v>2068.7370000000001</v>
      </c>
    </row>
    <row r="330" spans="2:7" s="267" customFormat="1" x14ac:dyDescent="0.2">
      <c r="B330" s="387"/>
      <c r="C330" s="295" t="s">
        <v>205</v>
      </c>
      <c r="D330" s="301" t="s">
        <v>203</v>
      </c>
      <c r="E330" s="302" t="s">
        <v>11</v>
      </c>
      <c r="F330" s="280">
        <f>ROUND('2017-18 ANS Price List'!F330*(1-'ANS Price List Reordered'!$J$10)*(1+'ANS Price List Reordered'!$J$9),2)</f>
        <v>1880.67</v>
      </c>
      <c r="G330" s="281">
        <f t="shared" si="27"/>
        <v>2068.7370000000001</v>
      </c>
    </row>
    <row r="331" spans="2:7" s="267" customFormat="1" x14ac:dyDescent="0.2">
      <c r="B331" s="387"/>
      <c r="C331" s="295" t="s">
        <v>206</v>
      </c>
      <c r="D331" s="301" t="s">
        <v>203</v>
      </c>
      <c r="E331" s="302" t="s">
        <v>11</v>
      </c>
      <c r="F331" s="280">
        <f>ROUND('2017-18 ANS Price List'!F331*(1-'ANS Price List Reordered'!$J$10)*(1+'ANS Price List Reordered'!$J$9),2)</f>
        <v>1880.67</v>
      </c>
      <c r="G331" s="281">
        <f t="shared" si="27"/>
        <v>2068.7370000000001</v>
      </c>
    </row>
    <row r="332" spans="2:7" s="267" customFormat="1" x14ac:dyDescent="0.2">
      <c r="B332" s="387"/>
      <c r="C332" s="295" t="s">
        <v>207</v>
      </c>
      <c r="D332" s="301" t="s">
        <v>203</v>
      </c>
      <c r="E332" s="302" t="s">
        <v>11</v>
      </c>
      <c r="F332" s="280">
        <f>ROUND('2017-18 ANS Price List'!F332*(1-'ANS Price List Reordered'!$J$10)*(1+'ANS Price List Reordered'!$J$9),2)</f>
        <v>1880.67</v>
      </c>
      <c r="G332" s="281">
        <f t="shared" si="27"/>
        <v>2068.7370000000001</v>
      </c>
    </row>
    <row r="333" spans="2:7" s="267" customFormat="1" x14ac:dyDescent="0.2">
      <c r="B333" s="388"/>
      <c r="C333" s="292"/>
      <c r="D333" s="308"/>
      <c r="E333" s="291"/>
      <c r="F333" s="285"/>
      <c r="G333" s="286"/>
    </row>
    <row r="334" spans="2:7" s="267" customFormat="1" x14ac:dyDescent="0.2">
      <c r="B334" s="274"/>
      <c r="C334" s="253"/>
      <c r="D334" s="307"/>
      <c r="E334" s="307"/>
      <c r="F334" s="270"/>
      <c r="G334" s="271"/>
    </row>
    <row r="335" spans="2:7" s="267" customFormat="1" x14ac:dyDescent="0.2">
      <c r="B335" s="274"/>
      <c r="C335" s="253"/>
      <c r="D335" s="307"/>
      <c r="E335" s="307"/>
      <c r="F335" s="270"/>
      <c r="G335" s="271"/>
    </row>
    <row r="336" spans="2:7" s="261" customFormat="1" ht="30" x14ac:dyDescent="0.2">
      <c r="B336" s="260" t="s">
        <v>2</v>
      </c>
      <c r="C336" s="260" t="s">
        <v>0</v>
      </c>
      <c r="D336" s="260" t="s">
        <v>1</v>
      </c>
      <c r="E336" s="260" t="s">
        <v>2</v>
      </c>
      <c r="F336" s="381" t="s">
        <v>299</v>
      </c>
      <c r="G336" s="260" t="s">
        <v>300</v>
      </c>
    </row>
    <row r="337" spans="2:7" s="267" customFormat="1" ht="25.5" x14ac:dyDescent="0.2">
      <c r="B337" s="386" t="s">
        <v>231</v>
      </c>
      <c r="C337" s="309" t="s">
        <v>232</v>
      </c>
      <c r="D337" s="263"/>
      <c r="E337" s="263"/>
      <c r="F337" s="265"/>
      <c r="G337" s="266"/>
    </row>
    <row r="338" spans="2:7" s="267" customFormat="1" x14ac:dyDescent="0.2">
      <c r="B338" s="387"/>
      <c r="C338" s="268" t="s">
        <v>233</v>
      </c>
      <c r="D338" s="263" t="s">
        <v>10</v>
      </c>
      <c r="E338" s="263" t="s">
        <v>11</v>
      </c>
      <c r="F338" s="265">
        <f>ROUND('2017-18 ANS Price List'!F338*(1-'ANS Price List Reordered'!$J$10)*(1+'ANS Price List Reordered'!$J$9),2)</f>
        <v>4658.7700000000004</v>
      </c>
      <c r="G338" s="266">
        <f t="shared" ref="G338:G349" si="28">+F338*1.1</f>
        <v>5124.6470000000008</v>
      </c>
    </row>
    <row r="339" spans="2:7" s="267" customFormat="1" x14ac:dyDescent="0.2">
      <c r="B339" s="387"/>
      <c r="C339" s="268" t="s">
        <v>234</v>
      </c>
      <c r="D339" s="263" t="s">
        <v>10</v>
      </c>
      <c r="E339" s="263" t="s">
        <v>11</v>
      </c>
      <c r="F339" s="265">
        <f>ROUND('2017-18 ANS Price List'!F339*(1-'ANS Price List Reordered'!$J$10)*(1+'ANS Price List Reordered'!$J$9),2)</f>
        <v>2981.44</v>
      </c>
      <c r="G339" s="266">
        <f t="shared" si="28"/>
        <v>3279.5840000000003</v>
      </c>
    </row>
    <row r="340" spans="2:7" s="267" customFormat="1" x14ac:dyDescent="0.2">
      <c r="B340" s="387"/>
      <c r="C340" s="268" t="s">
        <v>235</v>
      </c>
      <c r="D340" s="263" t="s">
        <v>10</v>
      </c>
      <c r="E340" s="263" t="s">
        <v>11</v>
      </c>
      <c r="F340" s="265">
        <f>ROUND('2017-18 ANS Price List'!F340*(1-'ANS Price List Reordered'!$J$10)*(1+'ANS Price List Reordered'!$J$9),2)</f>
        <v>3612.44</v>
      </c>
      <c r="G340" s="266">
        <f t="shared" si="28"/>
        <v>3973.6840000000002</v>
      </c>
    </row>
    <row r="341" spans="2:7" s="267" customFormat="1" x14ac:dyDescent="0.2">
      <c r="B341" s="387"/>
      <c r="C341" s="268" t="s">
        <v>236</v>
      </c>
      <c r="D341" s="263" t="s">
        <v>10</v>
      </c>
      <c r="E341" s="263" t="s">
        <v>11</v>
      </c>
      <c r="F341" s="265">
        <f>ROUND('2017-18 ANS Price List'!F341*(1-'ANS Price List Reordered'!$J$10)*(1+'ANS Price List Reordered'!$J$9),2)</f>
        <v>1997.22</v>
      </c>
      <c r="G341" s="266">
        <f t="shared" si="28"/>
        <v>2196.942</v>
      </c>
    </row>
    <row r="342" spans="2:7" s="267" customFormat="1" x14ac:dyDescent="0.2">
      <c r="B342" s="387"/>
      <c r="C342" s="268" t="s">
        <v>237</v>
      </c>
      <c r="D342" s="263" t="s">
        <v>10</v>
      </c>
      <c r="E342" s="263" t="s">
        <v>11</v>
      </c>
      <c r="F342" s="265">
        <f>ROUND('2017-18 ANS Price List'!F342*(1-'ANS Price List Reordered'!$J$10)*(1+'ANS Price List Reordered'!$J$9),2)</f>
        <v>2233.0500000000002</v>
      </c>
      <c r="G342" s="266">
        <f t="shared" si="28"/>
        <v>2456.3550000000005</v>
      </c>
    </row>
    <row r="343" spans="2:7" s="267" customFormat="1" x14ac:dyDescent="0.2">
      <c r="B343" s="387"/>
      <c r="C343" s="268" t="s">
        <v>238</v>
      </c>
      <c r="D343" s="263" t="s">
        <v>10</v>
      </c>
      <c r="E343" s="263" t="s">
        <v>11</v>
      </c>
      <c r="F343" s="265">
        <f>ROUND('2017-18 ANS Price List'!F343*(1-'ANS Price List Reordered'!$J$10)*(1+'ANS Price List Reordered'!$J$9),2)</f>
        <v>1050.3699999999999</v>
      </c>
      <c r="G343" s="266">
        <f t="shared" si="28"/>
        <v>1155.4069999999999</v>
      </c>
    </row>
    <row r="344" spans="2:7" s="267" customFormat="1" x14ac:dyDescent="0.2">
      <c r="B344" s="387"/>
      <c r="C344" s="268" t="s">
        <v>239</v>
      </c>
      <c r="D344" s="263" t="s">
        <v>10</v>
      </c>
      <c r="E344" s="263" t="s">
        <v>11</v>
      </c>
      <c r="F344" s="265">
        <f>ROUND('2017-18 ANS Price List'!F344*(1-'ANS Price List Reordered'!$J$10)*(1+'ANS Price List Reordered'!$J$9),2)</f>
        <v>2204.54</v>
      </c>
      <c r="G344" s="266">
        <f t="shared" si="28"/>
        <v>2424.9940000000001</v>
      </c>
    </row>
    <row r="345" spans="2:7" s="267" customFormat="1" x14ac:dyDescent="0.2">
      <c r="B345" s="387"/>
      <c r="C345" s="268" t="s">
        <v>240</v>
      </c>
      <c r="D345" s="263" t="s">
        <v>10</v>
      </c>
      <c r="E345" s="263" t="s">
        <v>11</v>
      </c>
      <c r="F345" s="265">
        <f>ROUND('2017-18 ANS Price List'!F345*(1-'ANS Price List Reordered'!$J$10)*(1+'ANS Price List Reordered'!$J$9),2)</f>
        <v>1021.85</v>
      </c>
      <c r="G345" s="266">
        <f t="shared" si="28"/>
        <v>1124.0350000000001</v>
      </c>
    </row>
    <row r="346" spans="2:7" s="267" customFormat="1" x14ac:dyDescent="0.2">
      <c r="B346" s="387"/>
      <c r="C346" s="268" t="s">
        <v>241</v>
      </c>
      <c r="D346" s="263" t="s">
        <v>10</v>
      </c>
      <c r="E346" s="263" t="s">
        <v>11</v>
      </c>
      <c r="F346" s="265">
        <f>ROUND('2017-18 ANS Price List'!F346*(1-'ANS Price List Reordered'!$J$10)*(1+'ANS Price List Reordered'!$J$9),2)</f>
        <v>2150.25</v>
      </c>
      <c r="G346" s="266">
        <f t="shared" si="28"/>
        <v>2365.2750000000001</v>
      </c>
    </row>
    <row r="347" spans="2:7" s="267" customFormat="1" x14ac:dyDescent="0.2">
      <c r="B347" s="387"/>
      <c r="C347" s="268" t="s">
        <v>242</v>
      </c>
      <c r="D347" s="263" t="s">
        <v>10</v>
      </c>
      <c r="E347" s="263" t="s">
        <v>11</v>
      </c>
      <c r="F347" s="265">
        <f>ROUND('2017-18 ANS Price List'!F347*(1-'ANS Price List Reordered'!$J$10)*(1+'ANS Price List Reordered'!$J$9),2)</f>
        <v>967.56</v>
      </c>
      <c r="G347" s="266">
        <f t="shared" si="28"/>
        <v>1064.316</v>
      </c>
    </row>
    <row r="348" spans="2:7" s="267" customFormat="1" x14ac:dyDescent="0.2">
      <c r="B348" s="387"/>
      <c r="C348" s="268" t="s">
        <v>243</v>
      </c>
      <c r="D348" s="263" t="s">
        <v>10</v>
      </c>
      <c r="E348" s="263" t="s">
        <v>11</v>
      </c>
      <c r="F348" s="265">
        <f>ROUND('2017-18 ANS Price List'!F348*(1-'ANS Price List Reordered'!$J$10)*(1+'ANS Price List Reordered'!$J$9),2)</f>
        <v>2150.25</v>
      </c>
      <c r="G348" s="266">
        <f t="shared" si="28"/>
        <v>2365.2750000000001</v>
      </c>
    </row>
    <row r="349" spans="2:7" s="267" customFormat="1" x14ac:dyDescent="0.2">
      <c r="B349" s="387"/>
      <c r="C349" s="268" t="s">
        <v>244</v>
      </c>
      <c r="D349" s="263" t="s">
        <v>10</v>
      </c>
      <c r="E349" s="263" t="s">
        <v>11</v>
      </c>
      <c r="F349" s="265">
        <f>ROUND('2017-18 ANS Price List'!F349*(1-'ANS Price List Reordered'!$J$10)*(1+'ANS Price List Reordered'!$J$9),2)</f>
        <v>967.56</v>
      </c>
      <c r="G349" s="266">
        <f t="shared" si="28"/>
        <v>1064.316</v>
      </c>
    </row>
    <row r="350" spans="2:7" s="267" customFormat="1" x14ac:dyDescent="0.2">
      <c r="B350" s="387"/>
      <c r="C350" s="268"/>
      <c r="D350" s="263"/>
      <c r="E350" s="263"/>
      <c r="F350" s="265"/>
      <c r="G350" s="266"/>
    </row>
    <row r="351" spans="2:7" s="267" customFormat="1" ht="25.5" x14ac:dyDescent="0.2">
      <c r="B351" s="387"/>
      <c r="C351" s="309" t="s">
        <v>245</v>
      </c>
      <c r="D351" s="263"/>
      <c r="E351" s="263"/>
      <c r="F351" s="265"/>
      <c r="G351" s="266"/>
    </row>
    <row r="352" spans="2:7" s="267" customFormat="1" x14ac:dyDescent="0.2">
      <c r="B352" s="387"/>
      <c r="C352" s="268" t="s">
        <v>246</v>
      </c>
      <c r="D352" s="263" t="s">
        <v>10</v>
      </c>
      <c r="E352" s="263" t="s">
        <v>11</v>
      </c>
      <c r="F352" s="265">
        <f>ROUND('2017-18 ANS Price List'!F352*(1-'ANS Price List Reordered'!$J$10)*(1+'ANS Price List Reordered'!$J$9),2)</f>
        <v>3451.19</v>
      </c>
      <c r="G352" s="266">
        <f t="shared" ref="G352:G362" si="29">+F352*1.1</f>
        <v>3796.3090000000002</v>
      </c>
    </row>
    <row r="353" spans="2:7" s="267" customFormat="1" x14ac:dyDescent="0.2">
      <c r="B353" s="387"/>
      <c r="C353" s="268" t="s">
        <v>247</v>
      </c>
      <c r="D353" s="263" t="s">
        <v>10</v>
      </c>
      <c r="E353" s="263" t="s">
        <v>11</v>
      </c>
      <c r="F353" s="265">
        <f>ROUND('2017-18 ANS Price List'!F353*(1-'ANS Price List Reordered'!$J$10)*(1+'ANS Price List Reordered'!$J$9),2)</f>
        <v>4491.66</v>
      </c>
      <c r="G353" s="266">
        <f t="shared" si="29"/>
        <v>4940.826</v>
      </c>
    </row>
    <row r="354" spans="2:7" s="267" customFormat="1" x14ac:dyDescent="0.2">
      <c r="B354" s="387"/>
      <c r="C354" s="268" t="s">
        <v>248</v>
      </c>
      <c r="D354" s="263" t="s">
        <v>10</v>
      </c>
      <c r="E354" s="263" t="s">
        <v>11</v>
      </c>
      <c r="F354" s="265">
        <f>ROUND('2017-18 ANS Price List'!F354*(1-'ANS Price List Reordered'!$J$10)*(1+'ANS Price List Reordered'!$J$9),2)</f>
        <v>5098.8900000000003</v>
      </c>
      <c r="G354" s="266">
        <f t="shared" si="29"/>
        <v>5608.7790000000005</v>
      </c>
    </row>
    <row r="355" spans="2:7" s="267" customFormat="1" x14ac:dyDescent="0.2">
      <c r="B355" s="387"/>
      <c r="C355" s="268" t="s">
        <v>249</v>
      </c>
      <c r="D355" s="263" t="s">
        <v>10</v>
      </c>
      <c r="E355" s="263" t="s">
        <v>11</v>
      </c>
      <c r="F355" s="265">
        <f>ROUND('2017-18 ANS Price List'!F355*(1-'ANS Price List Reordered'!$J$10)*(1+'ANS Price List Reordered'!$J$9),2)</f>
        <v>4051.13</v>
      </c>
      <c r="G355" s="266">
        <f t="shared" si="29"/>
        <v>4456.2430000000004</v>
      </c>
    </row>
    <row r="356" spans="2:7" s="267" customFormat="1" x14ac:dyDescent="0.2">
      <c r="B356" s="387"/>
      <c r="C356" s="268" t="s">
        <v>250</v>
      </c>
      <c r="D356" s="263" t="s">
        <v>10</v>
      </c>
      <c r="E356" s="263" t="s">
        <v>11</v>
      </c>
      <c r="F356" s="265">
        <f>ROUND('2017-18 ANS Price List'!F356*(1-'ANS Price List Reordered'!$J$10)*(1+'ANS Price List Reordered'!$J$9),2)</f>
        <v>4191.78</v>
      </c>
      <c r="G356" s="266">
        <f t="shared" si="29"/>
        <v>4610.9580000000005</v>
      </c>
    </row>
    <row r="357" spans="2:7" s="267" customFormat="1" x14ac:dyDescent="0.2">
      <c r="B357" s="387"/>
      <c r="C357" s="268" t="s">
        <v>251</v>
      </c>
      <c r="D357" s="263" t="s">
        <v>10</v>
      </c>
      <c r="E357" s="263" t="s">
        <v>11</v>
      </c>
      <c r="F357" s="265">
        <f>ROUND('2017-18 ANS Price List'!F357*(1-'ANS Price List Reordered'!$J$10)*(1+'ANS Price List Reordered'!$J$9),2)</f>
        <v>4370.87</v>
      </c>
      <c r="G357" s="266">
        <f t="shared" si="29"/>
        <v>4807.9570000000003</v>
      </c>
    </row>
    <row r="358" spans="2:7" s="267" customFormat="1" x14ac:dyDescent="0.2">
      <c r="B358" s="387"/>
      <c r="C358" s="268" t="s">
        <v>252</v>
      </c>
      <c r="D358" s="263" t="s">
        <v>10</v>
      </c>
      <c r="E358" s="263" t="s">
        <v>11</v>
      </c>
      <c r="F358" s="265">
        <f>ROUND('2017-18 ANS Price List'!F358*(1-'ANS Price List Reordered'!$J$10)*(1+'ANS Price List Reordered'!$J$9),2)</f>
        <v>5245.97</v>
      </c>
      <c r="G358" s="266">
        <f t="shared" si="29"/>
        <v>5770.5670000000009</v>
      </c>
    </row>
    <row r="359" spans="2:7" s="267" customFormat="1" x14ac:dyDescent="0.2">
      <c r="B359" s="387"/>
      <c r="C359" s="268" t="s">
        <v>253</v>
      </c>
      <c r="D359" s="263" t="s">
        <v>10</v>
      </c>
      <c r="E359" s="263" t="s">
        <v>11</v>
      </c>
      <c r="F359" s="265">
        <f>ROUND('2017-18 ANS Price List'!F359*(1-'ANS Price List Reordered'!$J$10)*(1+'ANS Price List Reordered'!$J$9),2)</f>
        <v>5130.74</v>
      </c>
      <c r="G359" s="266">
        <f t="shared" si="29"/>
        <v>5643.8140000000003</v>
      </c>
    </row>
    <row r="360" spans="2:7" s="267" customFormat="1" x14ac:dyDescent="0.2">
      <c r="B360" s="387"/>
      <c r="C360" s="268" t="s">
        <v>254</v>
      </c>
      <c r="D360" s="263" t="s">
        <v>10</v>
      </c>
      <c r="E360" s="263" t="s">
        <v>11</v>
      </c>
      <c r="F360" s="265">
        <f>ROUND('2017-18 ANS Price List'!F360*(1-'ANS Price List Reordered'!$J$10)*(1+'ANS Price List Reordered'!$J$9),2)</f>
        <v>5715.5</v>
      </c>
      <c r="G360" s="266">
        <f t="shared" si="29"/>
        <v>6287.05</v>
      </c>
    </row>
    <row r="361" spans="2:7" s="267" customFormat="1" x14ac:dyDescent="0.2">
      <c r="B361" s="387"/>
      <c r="C361" s="268" t="s">
        <v>255</v>
      </c>
      <c r="D361" s="263" t="s">
        <v>10</v>
      </c>
      <c r="E361" s="263" t="s">
        <v>11</v>
      </c>
      <c r="F361" s="265">
        <f>ROUND('2017-18 ANS Price List'!F361*(1-'ANS Price List Reordered'!$J$10)*(1+'ANS Price List Reordered'!$J$9),2)</f>
        <v>4306.74</v>
      </c>
      <c r="G361" s="266">
        <f t="shared" si="29"/>
        <v>4737.4139999999998</v>
      </c>
    </row>
    <row r="362" spans="2:7" s="267" customFormat="1" x14ac:dyDescent="0.2">
      <c r="B362" s="387"/>
      <c r="C362" s="268" t="s">
        <v>256</v>
      </c>
      <c r="D362" s="263" t="s">
        <v>10</v>
      </c>
      <c r="E362" s="263" t="s">
        <v>11</v>
      </c>
      <c r="F362" s="265">
        <f>ROUND('2017-18 ANS Price List'!F362*(1-'ANS Price List Reordered'!$J$10)*(1+'ANS Price List Reordered'!$J$9),2)</f>
        <v>4485.21</v>
      </c>
      <c r="G362" s="266">
        <f t="shared" si="29"/>
        <v>4933.7310000000007</v>
      </c>
    </row>
    <row r="363" spans="2:7" s="267" customFormat="1" x14ac:dyDescent="0.2">
      <c r="B363" s="387"/>
      <c r="C363" s="268"/>
      <c r="D363" s="263"/>
      <c r="E363" s="263"/>
      <c r="F363" s="265"/>
      <c r="G363" s="266"/>
    </row>
    <row r="364" spans="2:7" s="267" customFormat="1" x14ac:dyDescent="0.2">
      <c r="B364" s="387"/>
      <c r="C364" s="309" t="s">
        <v>257</v>
      </c>
      <c r="D364" s="263"/>
      <c r="E364" s="263"/>
      <c r="F364" s="265"/>
      <c r="G364" s="266"/>
    </row>
    <row r="365" spans="2:7" s="267" customFormat="1" ht="25.5" x14ac:dyDescent="0.2">
      <c r="B365" s="387"/>
      <c r="C365" s="268" t="s">
        <v>258</v>
      </c>
      <c r="D365" s="263" t="s">
        <v>10</v>
      </c>
      <c r="E365" s="263" t="s">
        <v>11</v>
      </c>
      <c r="F365" s="265">
        <f>ROUND('2017-18 ANS Price List'!F365*(1-'ANS Price List Reordered'!$J$10)*(1+'ANS Price List Reordered'!$J$9),2)</f>
        <v>4206.07</v>
      </c>
      <c r="G365" s="266">
        <f t="shared" ref="G365:G366" si="30">+F365*1.1</f>
        <v>4626.6769999999997</v>
      </c>
    </row>
    <row r="366" spans="2:7" s="267" customFormat="1" x14ac:dyDescent="0.2">
      <c r="B366" s="388"/>
      <c r="C366" s="268" t="s">
        <v>259</v>
      </c>
      <c r="D366" s="263" t="s">
        <v>10</v>
      </c>
      <c r="E366" s="263" t="s">
        <v>11</v>
      </c>
      <c r="F366" s="265">
        <f>ROUND('2017-18 ANS Price List'!F366*(1-'ANS Price List Reordered'!$J$10)*(1+'ANS Price List Reordered'!$J$9),2)</f>
        <v>3856.06</v>
      </c>
      <c r="G366" s="266">
        <f t="shared" si="30"/>
        <v>4241.6660000000002</v>
      </c>
    </row>
    <row r="367" spans="2:7" s="267" customFormat="1" x14ac:dyDescent="0.2">
      <c r="B367" s="274"/>
      <c r="C367" s="253"/>
      <c r="D367" s="307"/>
      <c r="E367" s="307"/>
      <c r="F367" s="270"/>
      <c r="G367" s="271"/>
    </row>
    <row r="368" spans="2:7" s="267" customFormat="1" x14ac:dyDescent="0.2">
      <c r="B368" s="274"/>
      <c r="C368" s="253"/>
      <c r="D368" s="307"/>
      <c r="E368" s="307"/>
      <c r="F368" s="270"/>
      <c r="G368" s="271"/>
    </row>
    <row r="369" spans="2:8" s="261" customFormat="1" ht="30" x14ac:dyDescent="0.2">
      <c r="B369" s="260" t="s">
        <v>2</v>
      </c>
      <c r="C369" s="260" t="s">
        <v>0</v>
      </c>
      <c r="D369" s="260" t="s">
        <v>1</v>
      </c>
      <c r="E369" s="260" t="s">
        <v>2</v>
      </c>
      <c r="F369" s="381" t="s">
        <v>299</v>
      </c>
      <c r="G369" s="260" t="s">
        <v>300</v>
      </c>
    </row>
    <row r="370" spans="2:8" s="267" customFormat="1" x14ac:dyDescent="0.2">
      <c r="B370" s="386" t="s">
        <v>208</v>
      </c>
      <c r="C370" s="310" t="s">
        <v>209</v>
      </c>
      <c r="D370" s="263" t="s">
        <v>210</v>
      </c>
      <c r="E370" s="264" t="s">
        <v>11</v>
      </c>
      <c r="F370" s="265">
        <f>ROUND('2017-18 ANS Price List'!F370*(1-'ANS Price List Reordered'!$J$10)*(1+'ANS Price List Reordered'!$J$9),2)</f>
        <v>424</v>
      </c>
      <c r="G370" s="266">
        <f t="shared" ref="G370:G371" si="31">+F370*1.1</f>
        <v>466.40000000000003</v>
      </c>
    </row>
    <row r="371" spans="2:8" s="267" customFormat="1" x14ac:dyDescent="0.2">
      <c r="B371" s="388"/>
      <c r="C371" s="311" t="s">
        <v>211</v>
      </c>
      <c r="D371" s="263" t="s">
        <v>210</v>
      </c>
      <c r="E371" s="264" t="s">
        <v>11</v>
      </c>
      <c r="F371" s="265">
        <f>ROUND('2017-18 ANS Price List'!F371*(1-'ANS Price List Reordered'!$J$10)*(1+'ANS Price List Reordered'!$J$9),2)</f>
        <v>472.38</v>
      </c>
      <c r="G371" s="266">
        <f t="shared" si="31"/>
        <v>519.61800000000005</v>
      </c>
    </row>
    <row r="372" spans="2:8" s="267" customFormat="1" x14ac:dyDescent="0.2">
      <c r="B372" s="27"/>
      <c r="C372" s="253"/>
      <c r="D372" s="275"/>
      <c r="E372" s="275"/>
      <c r="F372" s="255"/>
      <c r="G372" s="256"/>
    </row>
    <row r="373" spans="2:8" s="267" customFormat="1" x14ac:dyDescent="0.2">
      <c r="B373" s="274"/>
      <c r="C373" s="253"/>
      <c r="D373" s="275"/>
      <c r="E373" s="275"/>
      <c r="F373" s="255"/>
      <c r="G373" s="256"/>
    </row>
    <row r="374" spans="2:8" s="261" customFormat="1" ht="30" x14ac:dyDescent="0.2">
      <c r="B374" s="260" t="s">
        <v>2</v>
      </c>
      <c r="C374" s="260" t="s">
        <v>0</v>
      </c>
      <c r="D374" s="260" t="s">
        <v>1</v>
      </c>
      <c r="E374" s="260" t="s">
        <v>2</v>
      </c>
      <c r="F374" s="381" t="s">
        <v>299</v>
      </c>
      <c r="G374" s="260" t="s">
        <v>300</v>
      </c>
    </row>
    <row r="375" spans="2:8" s="267" customFormat="1" ht="25.5" x14ac:dyDescent="0.2">
      <c r="B375" s="327" t="s">
        <v>214</v>
      </c>
      <c r="C375" s="312" t="s">
        <v>279</v>
      </c>
      <c r="D375" s="263" t="s">
        <v>215</v>
      </c>
      <c r="E375" s="264" t="s">
        <v>11</v>
      </c>
      <c r="F375" s="265">
        <f>ROUND('2017-18 ANS Price List'!F375*(1-'ANS Price List Reordered'!$J$10)*(1+'ANS Price List Reordered'!$J$9),2)</f>
        <v>66.81</v>
      </c>
      <c r="G375" s="266">
        <f>F375</f>
        <v>66.81</v>
      </c>
      <c r="H375" s="267" t="s">
        <v>354</v>
      </c>
    </row>
    <row r="376" spans="2:8" s="267" customFormat="1" x14ac:dyDescent="0.2">
      <c r="B376" s="274"/>
      <c r="C376" s="253"/>
      <c r="D376" s="275"/>
      <c r="E376" s="275"/>
      <c r="F376" s="255"/>
      <c r="G376" s="256"/>
    </row>
    <row r="377" spans="2:8" s="267" customFormat="1" x14ac:dyDescent="0.2">
      <c r="B377" s="274"/>
      <c r="C377" s="253"/>
      <c r="D377" s="275"/>
      <c r="E377" s="275"/>
      <c r="F377" s="255"/>
      <c r="G377" s="256"/>
    </row>
    <row r="378" spans="2:8" s="261" customFormat="1" ht="30" x14ac:dyDescent="0.2">
      <c r="B378" s="260" t="s">
        <v>2</v>
      </c>
      <c r="C378" s="260" t="s">
        <v>0</v>
      </c>
      <c r="D378" s="260" t="s">
        <v>1</v>
      </c>
      <c r="E378" s="260" t="s">
        <v>2</v>
      </c>
      <c r="F378" s="381" t="s">
        <v>299</v>
      </c>
      <c r="G378" s="260" t="s">
        <v>300</v>
      </c>
    </row>
    <row r="379" spans="2:8" ht="25.5" x14ac:dyDescent="0.2">
      <c r="B379" s="394" t="s">
        <v>216</v>
      </c>
      <c r="C379" s="268" t="s">
        <v>296</v>
      </c>
      <c r="D379" s="263" t="s">
        <v>23</v>
      </c>
      <c r="E379" s="263" t="s">
        <v>24</v>
      </c>
      <c r="F379" s="265">
        <f>ROUND('2017-18 ANS Price List'!F379*(1-'ANS Price List Reordered'!$J$10)*(1+'ANS Price List Reordered'!$J$9),2)</f>
        <v>200.1</v>
      </c>
      <c r="G379" s="266">
        <f t="shared" ref="G379:G380" si="32">+F379*1.1</f>
        <v>220.11</v>
      </c>
    </row>
    <row r="380" spans="2:8" ht="25.5" x14ac:dyDescent="0.2">
      <c r="B380" s="394"/>
      <c r="C380" s="268" t="s">
        <v>297</v>
      </c>
      <c r="D380" s="263" t="s">
        <v>23</v>
      </c>
      <c r="E380" s="263" t="s">
        <v>24</v>
      </c>
      <c r="F380" s="265">
        <f>ROUND('2017-18 ANS Price List'!F380*(1-'ANS Price List Reordered'!$J$10)*(1+'ANS Price List Reordered'!$J$9),2)</f>
        <v>237.8</v>
      </c>
      <c r="G380" s="266">
        <f t="shared" si="32"/>
        <v>261.58000000000004</v>
      </c>
    </row>
    <row r="381" spans="2:8" x14ac:dyDescent="0.2">
      <c r="B381" s="79"/>
      <c r="C381" s="269"/>
      <c r="D381" s="253"/>
      <c r="E381" s="253"/>
      <c r="F381" s="270"/>
      <c r="G381" s="271"/>
    </row>
    <row r="382" spans="2:8" x14ac:dyDescent="0.2">
      <c r="B382" s="79"/>
      <c r="C382" s="269"/>
      <c r="D382" s="253"/>
      <c r="E382" s="253"/>
      <c r="F382" s="270"/>
      <c r="G382" s="271"/>
    </row>
    <row r="383" spans="2:8" s="261" customFormat="1" ht="30" x14ac:dyDescent="0.2">
      <c r="B383" s="260" t="s">
        <v>2</v>
      </c>
      <c r="C383" s="260" t="s">
        <v>0</v>
      </c>
      <c r="D383" s="260" t="s">
        <v>1</v>
      </c>
      <c r="E383" s="260" t="s">
        <v>2</v>
      </c>
      <c r="F383" s="381" t="s">
        <v>299</v>
      </c>
      <c r="G383" s="260" t="s">
        <v>300</v>
      </c>
    </row>
    <row r="384" spans="2:8" x14ac:dyDescent="0.2">
      <c r="B384" s="393" t="s">
        <v>217</v>
      </c>
      <c r="C384" s="268" t="s">
        <v>218</v>
      </c>
      <c r="D384" s="263" t="s">
        <v>10</v>
      </c>
      <c r="E384" s="263" t="s">
        <v>11</v>
      </c>
      <c r="F384" s="265">
        <f>ROUND('2017-18 ANS Price List'!F384*(1-'ANS Price List Reordered'!$J$10)*(1+'ANS Price List Reordered'!$J$9),2)</f>
        <v>26.84</v>
      </c>
      <c r="G384" s="266">
        <f t="shared" ref="G384:G385" si="33">+F384*1.1</f>
        <v>29.524000000000001</v>
      </c>
    </row>
    <row r="385" spans="2:7" x14ac:dyDescent="0.2">
      <c r="B385" s="393"/>
      <c r="C385" s="268" t="s">
        <v>219</v>
      </c>
      <c r="D385" s="263" t="s">
        <v>10</v>
      </c>
      <c r="E385" s="263" t="s">
        <v>11</v>
      </c>
      <c r="F385" s="265">
        <f>ROUND('2017-18 ANS Price List'!F385*(1-'ANS Price List Reordered'!$J$10)*(1+'ANS Price List Reordered'!$J$9),2)</f>
        <v>258.19</v>
      </c>
      <c r="G385" s="266">
        <f t="shared" si="33"/>
        <v>284.00900000000001</v>
      </c>
    </row>
    <row r="386" spans="2:7" x14ac:dyDescent="0.2">
      <c r="B386" s="27"/>
      <c r="C386" s="269"/>
      <c r="D386" s="253"/>
      <c r="E386" s="253"/>
      <c r="F386" s="270"/>
      <c r="G386" s="271"/>
    </row>
    <row r="387" spans="2:7" x14ac:dyDescent="0.2">
      <c r="B387" s="27"/>
      <c r="C387" s="269"/>
      <c r="D387" s="253"/>
      <c r="E387" s="253"/>
      <c r="F387" s="270"/>
      <c r="G387" s="271"/>
    </row>
    <row r="388" spans="2:7" s="261" customFormat="1" ht="30" x14ac:dyDescent="0.2">
      <c r="B388" s="260" t="s">
        <v>2</v>
      </c>
      <c r="C388" s="260" t="s">
        <v>0</v>
      </c>
      <c r="D388" s="260" t="s">
        <v>1</v>
      </c>
      <c r="E388" s="260" t="s">
        <v>2</v>
      </c>
      <c r="F388" s="381" t="s">
        <v>299</v>
      </c>
      <c r="G388" s="260" t="s">
        <v>300</v>
      </c>
    </row>
    <row r="389" spans="2:7" ht="25.5" x14ac:dyDescent="0.2">
      <c r="B389" s="327" t="s">
        <v>220</v>
      </c>
      <c r="C389" s="268" t="s">
        <v>221</v>
      </c>
      <c r="D389" s="263" t="s">
        <v>23</v>
      </c>
      <c r="E389" s="263" t="s">
        <v>24</v>
      </c>
      <c r="F389" s="265">
        <f>ROUND('2017-18 ANS Price List'!F389*(1-'ANS Price List Reordered'!$J$10)*(1+'ANS Price List Reordered'!$J$9),2)</f>
        <v>200.1</v>
      </c>
      <c r="G389" s="266">
        <f t="shared" ref="G389" si="34">+F389*1.1</f>
        <v>220.11</v>
      </c>
    </row>
    <row r="390" spans="2:7" x14ac:dyDescent="0.2">
      <c r="B390" s="27"/>
      <c r="C390" s="269"/>
      <c r="D390" s="253"/>
      <c r="E390" s="253"/>
      <c r="F390" s="270"/>
      <c r="G390" s="271"/>
    </row>
    <row r="391" spans="2:7" x14ac:dyDescent="0.2">
      <c r="B391" s="27"/>
      <c r="C391" s="269"/>
      <c r="D391" s="253"/>
      <c r="E391" s="253"/>
      <c r="F391" s="270"/>
      <c r="G391" s="271"/>
    </row>
    <row r="392" spans="2:7" s="261" customFormat="1" ht="30" x14ac:dyDescent="0.2">
      <c r="B392" s="260" t="s">
        <v>2</v>
      </c>
      <c r="C392" s="260" t="s">
        <v>0</v>
      </c>
      <c r="D392" s="260" t="s">
        <v>1</v>
      </c>
      <c r="E392" s="260" t="s">
        <v>2</v>
      </c>
      <c r="F392" s="381" t="s">
        <v>299</v>
      </c>
      <c r="G392" s="260" t="s">
        <v>300</v>
      </c>
    </row>
    <row r="393" spans="2:7" ht="78" customHeight="1" x14ac:dyDescent="0.2">
      <c r="B393" s="327" t="s">
        <v>222</v>
      </c>
      <c r="C393" s="268" t="s">
        <v>222</v>
      </c>
      <c r="D393" s="263" t="s">
        <v>23</v>
      </c>
      <c r="E393" s="263" t="s">
        <v>24</v>
      </c>
      <c r="F393" s="265">
        <f>ROUND('2017-18 ANS Price List'!F393*(1-'ANS Price List Reordered'!$J$10)*(1+'ANS Price List Reordered'!$J$9),2)</f>
        <v>160.99</v>
      </c>
      <c r="G393" s="266">
        <f t="shared" ref="G393" si="35">+F393*1.1</f>
        <v>177.08900000000003</v>
      </c>
    </row>
    <row r="394" spans="2:7" s="267" customFormat="1" x14ac:dyDescent="0.2">
      <c r="B394" s="27"/>
      <c r="C394" s="269"/>
      <c r="D394" s="253"/>
      <c r="E394" s="253"/>
      <c r="F394" s="270"/>
      <c r="G394" s="271"/>
    </row>
    <row r="395" spans="2:7" s="267" customFormat="1" x14ac:dyDescent="0.2">
      <c r="B395" s="27"/>
      <c r="C395" s="269"/>
      <c r="D395" s="253"/>
      <c r="E395" s="253"/>
      <c r="F395" s="270"/>
      <c r="G395" s="271"/>
    </row>
    <row r="396" spans="2:7" s="261" customFormat="1" ht="30" x14ac:dyDescent="0.2">
      <c r="B396" s="260" t="s">
        <v>2</v>
      </c>
      <c r="C396" s="260" t="s">
        <v>0</v>
      </c>
      <c r="D396" s="260" t="s">
        <v>1</v>
      </c>
      <c r="E396" s="260" t="s">
        <v>2</v>
      </c>
      <c r="F396" s="381" t="s">
        <v>299</v>
      </c>
      <c r="G396" s="260" t="s">
        <v>300</v>
      </c>
    </row>
    <row r="397" spans="2:7" s="267" customFormat="1" x14ac:dyDescent="0.2">
      <c r="B397" s="393" t="s">
        <v>223</v>
      </c>
      <c r="C397" s="268" t="s">
        <v>280</v>
      </c>
      <c r="D397" s="263" t="s">
        <v>23</v>
      </c>
      <c r="E397" s="263" t="s">
        <v>24</v>
      </c>
      <c r="F397" s="265">
        <f>ROUND('2017-18 ANS Price List'!F397*(1-'ANS Price List Reordered'!$J$10)*(1+'ANS Price List Reordered'!$J$9),2)</f>
        <v>100.38</v>
      </c>
      <c r="G397" s="266">
        <f t="shared" ref="G397:G398" si="36">+F397*1.1</f>
        <v>110.41800000000001</v>
      </c>
    </row>
    <row r="398" spans="2:7" s="267" customFormat="1" x14ac:dyDescent="0.2">
      <c r="B398" s="393"/>
      <c r="C398" s="268" t="s">
        <v>281</v>
      </c>
      <c r="D398" s="263" t="s">
        <v>23</v>
      </c>
      <c r="E398" s="263" t="s">
        <v>24</v>
      </c>
      <c r="F398" s="265">
        <f>ROUND('2017-18 ANS Price List'!F398*(1-'ANS Price List Reordered'!$J$10)*(1+'ANS Price List Reordered'!$J$9),2)</f>
        <v>237.8</v>
      </c>
      <c r="G398" s="266">
        <f t="shared" si="36"/>
        <v>261.58000000000004</v>
      </c>
    </row>
    <row r="399" spans="2:7" s="267" customFormat="1" x14ac:dyDescent="0.2">
      <c r="B399" s="27"/>
      <c r="C399" s="269"/>
      <c r="D399" s="253"/>
      <c r="E399" s="253"/>
      <c r="F399" s="270"/>
      <c r="G399" s="271"/>
    </row>
    <row r="400" spans="2:7" s="267" customFormat="1" x14ac:dyDescent="0.2">
      <c r="B400" s="27"/>
      <c r="C400" s="269"/>
      <c r="D400" s="253"/>
      <c r="E400" s="253"/>
      <c r="F400" s="270"/>
      <c r="G400" s="271"/>
    </row>
    <row r="401" spans="2:7" s="261" customFormat="1" ht="30" x14ac:dyDescent="0.2">
      <c r="B401" s="260" t="s">
        <v>2</v>
      </c>
      <c r="C401" s="260" t="s">
        <v>0</v>
      </c>
      <c r="D401" s="260" t="s">
        <v>1</v>
      </c>
      <c r="E401" s="260" t="s">
        <v>2</v>
      </c>
      <c r="F401" s="381" t="s">
        <v>299</v>
      </c>
      <c r="G401" s="260" t="s">
        <v>300</v>
      </c>
    </row>
    <row r="402" spans="2:7" s="267" customFormat="1" ht="38.25" x14ac:dyDescent="0.2">
      <c r="B402" s="327" t="s">
        <v>224</v>
      </c>
      <c r="C402" s="268" t="s">
        <v>225</v>
      </c>
      <c r="D402" s="263" t="s">
        <v>23</v>
      </c>
      <c r="E402" s="263" t="s">
        <v>24</v>
      </c>
      <c r="F402" s="265">
        <f>ROUND('2017-18 ANS Price List'!F402*(1-'ANS Price List Reordered'!$J$10)*(1+'ANS Price List Reordered'!$J$9),2)</f>
        <v>160.99</v>
      </c>
      <c r="G402" s="266">
        <f t="shared" ref="G402" si="37">+F402*1.1</f>
        <v>177.08900000000003</v>
      </c>
    </row>
    <row r="403" spans="2:7" s="267" customFormat="1" x14ac:dyDescent="0.2">
      <c r="B403" s="274"/>
      <c r="C403" s="253"/>
      <c r="D403" s="275"/>
      <c r="E403" s="275"/>
      <c r="F403" s="255"/>
      <c r="G403" s="256"/>
    </row>
    <row r="404" spans="2:7" s="267" customFormat="1" x14ac:dyDescent="0.2">
      <c r="B404" s="27"/>
      <c r="C404" s="269"/>
      <c r="D404" s="253"/>
      <c r="E404" s="253"/>
      <c r="F404" s="270"/>
      <c r="G404" s="271"/>
    </row>
    <row r="405" spans="2:7" s="261" customFormat="1" ht="30" x14ac:dyDescent="0.2">
      <c r="B405" s="260" t="s">
        <v>2</v>
      </c>
      <c r="C405" s="260" t="s">
        <v>0</v>
      </c>
      <c r="D405" s="260" t="s">
        <v>1</v>
      </c>
      <c r="E405" s="260" t="s">
        <v>2</v>
      </c>
      <c r="F405" s="381" t="s">
        <v>299</v>
      </c>
      <c r="G405" s="260" t="s">
        <v>300</v>
      </c>
    </row>
    <row r="406" spans="2:7" s="267" customFormat="1" x14ac:dyDescent="0.2">
      <c r="B406" s="327" t="s">
        <v>227</v>
      </c>
      <c r="C406" s="268" t="s">
        <v>227</v>
      </c>
      <c r="D406" s="263" t="s">
        <v>10</v>
      </c>
      <c r="E406" s="263" t="s">
        <v>11</v>
      </c>
      <c r="F406" s="265">
        <f>ROUND('2017-18 ANS Price List'!F406*(1-'ANS Price List Reordered'!$J$10)*(1+'ANS Price List Reordered'!$J$9),2)</f>
        <v>2233.6</v>
      </c>
      <c r="G406" s="266">
        <f t="shared" ref="G406" si="38">+F406*1.1</f>
        <v>2456.96</v>
      </c>
    </row>
    <row r="407" spans="2:7" s="267" customFormat="1" x14ac:dyDescent="0.2">
      <c r="B407" s="27"/>
      <c r="C407" s="269"/>
      <c r="D407" s="253"/>
      <c r="E407" s="253"/>
      <c r="F407" s="270"/>
      <c r="G407" s="271"/>
    </row>
    <row r="408" spans="2:7" s="267" customFormat="1" x14ac:dyDescent="0.2">
      <c r="B408" s="276"/>
      <c r="C408" s="269"/>
      <c r="D408" s="253"/>
      <c r="E408" s="253"/>
      <c r="F408" s="270"/>
      <c r="G408" s="271"/>
    </row>
    <row r="409" spans="2:7" s="261" customFormat="1" ht="30" x14ac:dyDescent="0.2">
      <c r="B409" s="260" t="s">
        <v>2</v>
      </c>
      <c r="C409" s="260" t="s">
        <v>0</v>
      </c>
      <c r="D409" s="260" t="s">
        <v>1</v>
      </c>
      <c r="E409" s="260" t="s">
        <v>2</v>
      </c>
      <c r="F409" s="381" t="s">
        <v>299</v>
      </c>
      <c r="G409" s="260" t="s">
        <v>300</v>
      </c>
    </row>
    <row r="410" spans="2:7" s="267" customFormat="1" ht="25.5" x14ac:dyDescent="0.2">
      <c r="B410" s="328" t="s">
        <v>265</v>
      </c>
      <c r="C410" s="314" t="s">
        <v>266</v>
      </c>
      <c r="D410" s="263" t="s">
        <v>10</v>
      </c>
      <c r="E410" s="263" t="s">
        <v>11</v>
      </c>
      <c r="F410" s="265">
        <f>ROUND('2017-18 ANS Price List'!F410*(1-'ANS Price List Reordered'!$J$10)*(1+'ANS Price List Reordered'!$J$9),2)</f>
        <v>18.059999999999999</v>
      </c>
      <c r="G410" s="266">
        <f t="shared" ref="G410" si="39">+F410*1.1</f>
        <v>19.866</v>
      </c>
    </row>
    <row r="411" spans="2:7" s="267" customFormat="1" x14ac:dyDescent="0.2">
      <c r="B411" s="276"/>
      <c r="C411" s="315"/>
      <c r="D411" s="253"/>
      <c r="E411" s="253"/>
      <c r="F411" s="270"/>
      <c r="G411" s="271"/>
    </row>
    <row r="412" spans="2:7" s="267" customFormat="1" x14ac:dyDescent="0.2">
      <c r="B412" s="276"/>
      <c r="C412" s="315"/>
      <c r="D412" s="253"/>
      <c r="E412" s="253"/>
      <c r="F412" s="270"/>
      <c r="G412" s="271"/>
    </row>
    <row r="413" spans="2:7" s="261" customFormat="1" ht="30" x14ac:dyDescent="0.2">
      <c r="B413" s="260" t="s">
        <v>2</v>
      </c>
      <c r="C413" s="260" t="s">
        <v>0</v>
      </c>
      <c r="D413" s="260" t="s">
        <v>1</v>
      </c>
      <c r="E413" s="260" t="s">
        <v>2</v>
      </c>
      <c r="F413" s="381" t="s">
        <v>299</v>
      </c>
      <c r="G413" s="260" t="s">
        <v>300</v>
      </c>
    </row>
    <row r="414" spans="2:7" s="267" customFormat="1" ht="25.5" x14ac:dyDescent="0.2">
      <c r="B414" s="328" t="s">
        <v>267</v>
      </c>
      <c r="C414" s="314" t="s">
        <v>267</v>
      </c>
      <c r="D414" s="263" t="s">
        <v>10</v>
      </c>
      <c r="E414" s="263" t="s">
        <v>11</v>
      </c>
      <c r="F414" s="265">
        <f>ROUND('2017-18 ANS Price List'!F414*(1-'ANS Price List Reordered'!$J$10)*(1+'ANS Price List Reordered'!$J$9),2)</f>
        <v>17.899999999999999</v>
      </c>
      <c r="G414" s="266">
        <f t="shared" ref="G414" si="40">+F414*1.1</f>
        <v>19.690000000000001</v>
      </c>
    </row>
    <row r="415" spans="2:7" s="267" customFormat="1" x14ac:dyDescent="0.2">
      <c r="B415" s="276"/>
      <c r="C415" s="315"/>
      <c r="D415" s="253"/>
      <c r="E415" s="253"/>
      <c r="F415" s="270"/>
      <c r="G415" s="271"/>
    </row>
    <row r="416" spans="2:7" s="267" customFormat="1" x14ac:dyDescent="0.2">
      <c r="B416" s="276"/>
      <c r="C416" s="315"/>
      <c r="D416" s="253"/>
      <c r="E416" s="253"/>
      <c r="F416" s="270"/>
      <c r="G416" s="271"/>
    </row>
    <row r="417" spans="2:7" s="261" customFormat="1" ht="30" x14ac:dyDescent="0.2">
      <c r="B417" s="260" t="s">
        <v>2</v>
      </c>
      <c r="C417" s="260" t="s">
        <v>0</v>
      </c>
      <c r="D417" s="260" t="s">
        <v>1</v>
      </c>
      <c r="E417" s="260" t="s">
        <v>2</v>
      </c>
      <c r="F417" s="381" t="s">
        <v>299</v>
      </c>
      <c r="G417" s="260" t="s">
        <v>300</v>
      </c>
    </row>
    <row r="418" spans="2:7" s="267" customFormat="1" ht="25.5" x14ac:dyDescent="0.2">
      <c r="B418" s="328" t="s">
        <v>268</v>
      </c>
      <c r="C418" s="314" t="s">
        <v>268</v>
      </c>
      <c r="D418" s="263" t="s">
        <v>10</v>
      </c>
      <c r="E418" s="263" t="s">
        <v>11</v>
      </c>
      <c r="F418" s="265">
        <f>ROUND('2017-18 ANS Price List'!F418*(1-'ANS Price List Reordered'!$J$10)*(1+'ANS Price List Reordered'!$J$9),2)</f>
        <v>564.41999999999996</v>
      </c>
      <c r="G418" s="266">
        <f t="shared" ref="G418" si="41">+F418*1.1</f>
        <v>620.86199999999997</v>
      </c>
    </row>
    <row r="419" spans="2:7" s="267" customFormat="1" x14ac:dyDescent="0.2">
      <c r="B419" s="276"/>
      <c r="C419" s="315"/>
      <c r="D419" s="253"/>
      <c r="E419" s="253"/>
      <c r="F419" s="270"/>
      <c r="G419" s="271"/>
    </row>
    <row r="420" spans="2:7" s="267" customFormat="1" x14ac:dyDescent="0.2">
      <c r="B420" s="276"/>
      <c r="C420" s="315"/>
      <c r="D420" s="253"/>
      <c r="E420" s="253"/>
      <c r="F420" s="270"/>
      <c r="G420" s="271"/>
    </row>
    <row r="421" spans="2:7" s="261" customFormat="1" ht="30" x14ac:dyDescent="0.2">
      <c r="B421" s="260" t="s">
        <v>2</v>
      </c>
      <c r="C421" s="260" t="s">
        <v>0</v>
      </c>
      <c r="D421" s="260" t="s">
        <v>1</v>
      </c>
      <c r="E421" s="260" t="s">
        <v>2</v>
      </c>
      <c r="F421" s="381" t="s">
        <v>299</v>
      </c>
      <c r="G421" s="260" t="s">
        <v>300</v>
      </c>
    </row>
    <row r="422" spans="2:7" s="267" customFormat="1" x14ac:dyDescent="0.2">
      <c r="B422" s="272" t="s">
        <v>269</v>
      </c>
      <c r="C422" s="262" t="s">
        <v>270</v>
      </c>
      <c r="D422" s="263" t="s">
        <v>10</v>
      </c>
      <c r="E422" s="263" t="s">
        <v>24</v>
      </c>
      <c r="F422" s="265" t="s">
        <v>271</v>
      </c>
      <c r="G422" s="266" t="s">
        <v>271</v>
      </c>
    </row>
    <row r="423" spans="2:7" s="267" customFormat="1" x14ac:dyDescent="0.2">
      <c r="B423" s="316"/>
      <c r="C423" s="253"/>
      <c r="D423" s="307"/>
      <c r="E423" s="307"/>
      <c r="F423" s="270"/>
      <c r="G423" s="271"/>
    </row>
    <row r="424" spans="2:7" x14ac:dyDescent="0.2">
      <c r="B424" s="316"/>
      <c r="D424" s="317"/>
      <c r="E424" s="317"/>
      <c r="F424" s="270"/>
      <c r="G424" s="271"/>
    </row>
    <row r="425" spans="2:7" x14ac:dyDescent="0.2">
      <c r="B425" s="316"/>
      <c r="D425" s="317"/>
      <c r="E425" s="317"/>
      <c r="F425" s="270"/>
      <c r="G425" s="271"/>
    </row>
    <row r="426" spans="2:7" x14ac:dyDescent="0.2">
      <c r="B426" s="316"/>
      <c r="D426" s="317"/>
      <c r="E426" s="317"/>
      <c r="F426" s="270"/>
      <c r="G426" s="271"/>
    </row>
    <row r="427" spans="2:7" ht="15" x14ac:dyDescent="0.2">
      <c r="B427" s="318" t="s">
        <v>328</v>
      </c>
      <c r="D427" s="317"/>
      <c r="E427" s="317"/>
      <c r="F427" s="270"/>
      <c r="G427" s="271"/>
    </row>
    <row r="428" spans="2:7" ht="30" x14ac:dyDescent="0.2">
      <c r="B428" s="260" t="s">
        <v>309</v>
      </c>
      <c r="C428" s="320"/>
      <c r="D428" s="321"/>
      <c r="E428" s="322" t="s">
        <v>336</v>
      </c>
      <c r="F428" s="381" t="s">
        <v>299</v>
      </c>
      <c r="G428" s="260" t="s">
        <v>300</v>
      </c>
    </row>
    <row r="429" spans="2:7" x14ac:dyDescent="0.2">
      <c r="B429" s="328" t="s">
        <v>310</v>
      </c>
      <c r="C429" s="314"/>
      <c r="D429" s="263" t="s">
        <v>23</v>
      </c>
      <c r="E429" s="263" t="s">
        <v>24</v>
      </c>
      <c r="F429" s="265">
        <f>ROUND('2017-18 ANS Price List'!F429*(1-'ANS Price List Reordered'!$J$10)*(1+'ANS Price List Reordered'!$J$9),2)</f>
        <v>100.38</v>
      </c>
      <c r="G429" s="266">
        <f t="shared" ref="G429:G433" si="42">+F429*1.1</f>
        <v>110.41800000000001</v>
      </c>
    </row>
    <row r="430" spans="2:7" x14ac:dyDescent="0.2">
      <c r="B430" s="328" t="s">
        <v>311</v>
      </c>
      <c r="C430" s="314"/>
      <c r="D430" s="263" t="s">
        <v>23</v>
      </c>
      <c r="E430" s="263" t="s">
        <v>24</v>
      </c>
      <c r="F430" s="265">
        <f>ROUND('2017-18 ANS Price List'!F430*(1-'ANS Price List Reordered'!$J$10)*(1+'ANS Price List Reordered'!$J$9),2)</f>
        <v>160.99</v>
      </c>
      <c r="G430" s="266">
        <f t="shared" si="42"/>
        <v>177.08900000000003</v>
      </c>
    </row>
    <row r="431" spans="2:7" x14ac:dyDescent="0.2">
      <c r="B431" s="328" t="s">
        <v>312</v>
      </c>
      <c r="C431" s="314"/>
      <c r="D431" s="263" t="s">
        <v>23</v>
      </c>
      <c r="E431" s="263" t="s">
        <v>24</v>
      </c>
      <c r="F431" s="265">
        <f>ROUND('2017-18 ANS Price List'!F431*(1-'ANS Price List Reordered'!$J$10)*(1+'ANS Price List Reordered'!$J$9),2)</f>
        <v>200.1</v>
      </c>
      <c r="G431" s="266">
        <f t="shared" si="42"/>
        <v>220.11</v>
      </c>
    </row>
    <row r="432" spans="2:7" x14ac:dyDescent="0.2">
      <c r="B432" s="328" t="s">
        <v>313</v>
      </c>
      <c r="C432" s="314"/>
      <c r="D432" s="263" t="s">
        <v>23</v>
      </c>
      <c r="E432" s="263" t="s">
        <v>24</v>
      </c>
      <c r="F432" s="265">
        <f>ROUND('2017-18 ANS Price List'!F432*(1-'ANS Price List Reordered'!$J$10)*(1+'ANS Price List Reordered'!$J$9),2)</f>
        <v>150.83000000000001</v>
      </c>
      <c r="G432" s="266">
        <f t="shared" si="42"/>
        <v>165.91300000000004</v>
      </c>
    </row>
    <row r="433" spans="2:7" x14ac:dyDescent="0.2">
      <c r="B433" s="328" t="s">
        <v>314</v>
      </c>
      <c r="C433" s="314"/>
      <c r="D433" s="263" t="s">
        <v>23</v>
      </c>
      <c r="E433" s="263" t="s">
        <v>24</v>
      </c>
      <c r="F433" s="265">
        <f>ROUND('2017-18 ANS Price List'!F433*(1-'ANS Price List Reordered'!$J$10)*(1+'ANS Price List Reordered'!$J$9),2)</f>
        <v>237.8</v>
      </c>
      <c r="G433" s="266">
        <f t="shared" si="42"/>
        <v>261.58000000000004</v>
      </c>
    </row>
  </sheetData>
  <mergeCells count="21">
    <mergeCell ref="B285:B290"/>
    <mergeCell ref="B23:B27"/>
    <mergeCell ref="B35:B41"/>
    <mergeCell ref="B45:B46"/>
    <mergeCell ref="B50:B51"/>
    <mergeCell ref="B55:B77"/>
    <mergeCell ref="B81:B112"/>
    <mergeCell ref="B116:B153"/>
    <mergeCell ref="B157:B169"/>
    <mergeCell ref="B173:B179"/>
    <mergeCell ref="B183:B189"/>
    <mergeCell ref="B193:B281"/>
    <mergeCell ref="B379:B380"/>
    <mergeCell ref="B384:B385"/>
    <mergeCell ref="B397:B398"/>
    <mergeCell ref="B298:B301"/>
    <mergeCell ref="B305:B313"/>
    <mergeCell ref="B317:B323"/>
    <mergeCell ref="B327:B333"/>
    <mergeCell ref="B337:B366"/>
    <mergeCell ref="B370:B371"/>
  </mergeCells>
  <pageMargins left="0.70866141732283472" right="0.31496062992125984" top="0.74803149606299213" bottom="0.74803149606299213" header="0.31496062992125984" footer="0.31496062992125984"/>
  <pageSetup paperSize="9" scale="60" fitToHeight="6" orientation="portrait" r:id="rId1"/>
  <headerFooter>
    <oddFooter>&amp;LEndeavour Energy 2017-18 Pricing Proposal&amp;RIndicative 2018-19 Ancillary Network Service Fees &amp; Charges</oddFooter>
  </headerFooter>
  <rowBreaks count="5" manualBreakCount="5">
    <brk id="52" min="1" max="6" man="1"/>
    <brk id="113" min="1" max="6" man="1"/>
    <brk id="190" min="1" max="6" man="1"/>
    <brk id="282" min="1" max="6" man="1"/>
    <brk id="334" min="1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P429"/>
  <sheetViews>
    <sheetView zoomScale="80" zoomScaleNormal="80" workbookViewId="0">
      <pane ySplit="6" topLeftCell="A7" activePane="bottomLeft" state="frozen"/>
      <selection activeCell="H368" sqref="H368"/>
      <selection pane="bottomLeft" activeCell="A7" sqref="A7"/>
    </sheetView>
  </sheetViews>
  <sheetFormatPr defaultRowHeight="12.75" x14ac:dyDescent="0.2"/>
  <cols>
    <col min="1" max="1" width="2.125" style="331" customWidth="1"/>
    <col min="2" max="2" width="19.625" style="333" customWidth="1"/>
    <col min="3" max="3" width="67.625" style="57" customWidth="1"/>
    <col min="4" max="4" width="14.375" style="331" customWidth="1"/>
    <col min="5" max="5" width="9.5" style="331" customWidth="1"/>
    <col min="6" max="10" width="14" style="109" customWidth="1"/>
    <col min="11" max="11" width="2.125" style="331" customWidth="1"/>
    <col min="12" max="15" width="9" style="331"/>
    <col min="16" max="16" width="9.875" style="331" customWidth="1"/>
    <col min="17" max="17" width="2.125" style="331" customWidth="1"/>
    <col min="18" max="16384" width="9" style="331"/>
  </cols>
  <sheetData>
    <row r="2" spans="2:16" ht="26.25" x14ac:dyDescent="0.2">
      <c r="B2" s="332" t="s">
        <v>272</v>
      </c>
    </row>
    <row r="3" spans="2:16" ht="18" customHeight="1" x14ac:dyDescent="0.2">
      <c r="B3" s="332"/>
    </row>
    <row r="4" spans="2:16" ht="23.25" x14ac:dyDescent="0.2">
      <c r="B4" s="258" t="s">
        <v>346</v>
      </c>
    </row>
    <row r="5" spans="2:16" ht="16.5" customHeight="1" x14ac:dyDescent="0.2">
      <c r="B5" s="258"/>
    </row>
    <row r="6" spans="2:16" ht="23.25" x14ac:dyDescent="0.2">
      <c r="B6" s="258" t="s">
        <v>329</v>
      </c>
    </row>
    <row r="7" spans="2:16" ht="18" x14ac:dyDescent="0.2">
      <c r="B7" s="334"/>
    </row>
    <row r="8" spans="2:16" ht="15" customHeight="1" x14ac:dyDescent="0.2">
      <c r="B8" s="334"/>
      <c r="F8" s="187" t="s">
        <v>342</v>
      </c>
      <c r="G8" s="187" t="s">
        <v>330</v>
      </c>
      <c r="H8" s="187" t="s">
        <v>323</v>
      </c>
      <c r="I8" s="187" t="s">
        <v>324</v>
      </c>
      <c r="J8" s="187" t="s">
        <v>325</v>
      </c>
    </row>
    <row r="9" spans="2:16" ht="15" customHeight="1" x14ac:dyDescent="0.2">
      <c r="B9" s="334"/>
      <c r="D9" s="186"/>
      <c r="E9" s="186" t="s">
        <v>326</v>
      </c>
      <c r="F9" s="335"/>
      <c r="G9" s="336">
        <f>'AER Final Decision'!$B$56</f>
        <v>2.4899999999999999E-2</v>
      </c>
      <c r="H9" s="336">
        <v>1.5100000000000001E-2</v>
      </c>
      <c r="I9" s="336">
        <v>1.2800000000000001E-2</v>
      </c>
      <c r="J9" s="336">
        <v>2.5000000000000001E-2</v>
      </c>
    </row>
    <row r="10" spans="2:16" ht="15" customHeight="1" x14ac:dyDescent="0.2">
      <c r="B10" s="334"/>
      <c r="D10" s="186"/>
      <c r="E10" s="186" t="s">
        <v>301</v>
      </c>
      <c r="F10" s="335"/>
      <c r="G10" s="336">
        <f>'AER Final Decision'!$B$57</f>
        <v>-1.0200000000000001E-2</v>
      </c>
      <c r="H10" s="336">
        <f>'AER Final Decision'!D51</f>
        <v>-1.0699999999999999E-2</v>
      </c>
      <c r="I10" s="336">
        <f>'AER Final Decision'!E51</f>
        <v>-1.11E-2</v>
      </c>
      <c r="J10" s="336">
        <f>'AER Final Decision'!F51</f>
        <v>-1.0999999999999999E-2</v>
      </c>
    </row>
    <row r="11" spans="2:16" ht="15" customHeight="1" x14ac:dyDescent="0.2">
      <c r="B11" s="334"/>
      <c r="D11" s="186"/>
      <c r="E11" s="186" t="s">
        <v>327</v>
      </c>
      <c r="F11" s="337"/>
      <c r="G11" s="375">
        <v>0</v>
      </c>
      <c r="H11" s="375">
        <v>0</v>
      </c>
      <c r="I11" s="375">
        <f>'AER Final Decision'!E52</f>
        <v>0</v>
      </c>
      <c r="J11" s="375">
        <f>'AER Final Decision'!F52</f>
        <v>0</v>
      </c>
    </row>
    <row r="12" spans="2:16" ht="12.75" customHeight="1" x14ac:dyDescent="0.2">
      <c r="B12" s="334"/>
      <c r="L12" s="338" t="s">
        <v>340</v>
      </c>
    </row>
    <row r="13" spans="2:16" ht="38.25" x14ac:dyDescent="0.2">
      <c r="B13" s="259"/>
      <c r="F13" s="324" t="s">
        <v>344</v>
      </c>
      <c r="G13" s="324" t="s">
        <v>344</v>
      </c>
      <c r="H13" s="324" t="s">
        <v>344</v>
      </c>
      <c r="I13" s="377" t="s">
        <v>355</v>
      </c>
      <c r="J13" s="377" t="s">
        <v>351</v>
      </c>
      <c r="L13" s="243" t="s">
        <v>2</v>
      </c>
      <c r="M13" s="244" t="s">
        <v>0</v>
      </c>
      <c r="N13" s="245" t="s">
        <v>1</v>
      </c>
      <c r="O13" s="245" t="s">
        <v>2</v>
      </c>
      <c r="P13" s="188" t="s">
        <v>319</v>
      </c>
    </row>
    <row r="14" spans="2:16" s="339" customFormat="1" ht="32.1" customHeight="1" x14ac:dyDescent="0.2">
      <c r="B14" s="243" t="s">
        <v>2</v>
      </c>
      <c r="C14" s="244" t="s">
        <v>0</v>
      </c>
      <c r="D14" s="245" t="s">
        <v>1</v>
      </c>
      <c r="E14" s="245" t="s">
        <v>2</v>
      </c>
      <c r="F14" s="188" t="s">
        <v>343</v>
      </c>
      <c r="G14" s="188" t="s">
        <v>319</v>
      </c>
      <c r="H14" s="188" t="s">
        <v>320</v>
      </c>
      <c r="I14" s="188" t="s">
        <v>321</v>
      </c>
      <c r="J14" s="188" t="s">
        <v>322</v>
      </c>
      <c r="L14" s="251" t="b">
        <f>B14='2015-16 ANS Price List'!B14</f>
        <v>1</v>
      </c>
      <c r="M14" s="251" t="b">
        <f>C14='2015-16 ANS Price List'!C14</f>
        <v>1</v>
      </c>
      <c r="N14" s="251" t="b">
        <f>D14='2015-16 ANS Price List'!D14</f>
        <v>1</v>
      </c>
      <c r="O14" s="251" t="b">
        <f>E14='2015-16 ANS Price List'!E14</f>
        <v>1</v>
      </c>
      <c r="P14" s="251" t="str">
        <f>IF(G14="2015/16 Excluding GST","TRUE",G14='2015-16 ANS Price List'!$F14)</f>
        <v>TRUE</v>
      </c>
    </row>
    <row r="15" spans="2:16" x14ac:dyDescent="0.2">
      <c r="B15" s="405" t="s">
        <v>8</v>
      </c>
      <c r="C15" s="342" t="s">
        <v>9</v>
      </c>
      <c r="D15" s="202" t="s">
        <v>10</v>
      </c>
      <c r="E15" s="202" t="s">
        <v>11</v>
      </c>
      <c r="F15" s="190">
        <v>356.24</v>
      </c>
      <c r="G15" s="189">
        <f>IFERROR(ROUND(F15*(1+G$9)*(1-G$10)+G$11,2),F15)</f>
        <v>368.83</v>
      </c>
      <c r="H15" s="189">
        <f>IFERROR(ROUND(G15*(1+H$9)*(1-H$10)+H$11,2),G15)</f>
        <v>378.41</v>
      </c>
      <c r="I15" s="190">
        <f>IFERROR(ROUND(H15*(1+I$9)*(1-I$10)+I$11,2),H15)</f>
        <v>387.51</v>
      </c>
      <c r="J15" s="190">
        <f t="shared" ref="J15" si="0">IFERROR(ROUND(I15*(1+J$9)*(1-J$10)+J$11,2),I15)</f>
        <v>401.57</v>
      </c>
      <c r="L15" s="251" t="b">
        <f>B15='2015-16 ANS Price List'!B15</f>
        <v>1</v>
      </c>
      <c r="M15" s="251" t="b">
        <f>C15='2015-16 ANS Price List'!C15</f>
        <v>1</v>
      </c>
      <c r="N15" s="251" t="b">
        <f>D15='2015-16 ANS Price List'!D15</f>
        <v>1</v>
      </c>
      <c r="O15" s="251" t="b">
        <f>E15='2015-16 ANS Price List'!E15</f>
        <v>1</v>
      </c>
      <c r="P15" s="251" t="b">
        <f>IF(G15="2015/16 Excluding GST","TRUE",G15='2015-16 ANS Price List'!$F15)</f>
        <v>1</v>
      </c>
    </row>
    <row r="16" spans="2:16" x14ac:dyDescent="0.2">
      <c r="B16" s="406"/>
      <c r="C16" s="343" t="s">
        <v>12</v>
      </c>
      <c r="D16" s="201" t="s">
        <v>10</v>
      </c>
      <c r="E16" s="201" t="s">
        <v>11</v>
      </c>
      <c r="F16" s="191">
        <v>445.3</v>
      </c>
      <c r="G16" s="191">
        <f t="shared" ref="G16:J16" si="1">IFERROR(ROUND(F16*(1+G$9)*(1-G$10)+G$11,2),F16)</f>
        <v>461.04</v>
      </c>
      <c r="H16" s="191">
        <f t="shared" si="1"/>
        <v>473.01</v>
      </c>
      <c r="I16" s="191">
        <f t="shared" si="1"/>
        <v>484.38</v>
      </c>
      <c r="J16" s="191">
        <f t="shared" si="1"/>
        <v>501.95</v>
      </c>
      <c r="L16" s="251" t="b">
        <f>B16='2015-16 ANS Price List'!B16</f>
        <v>1</v>
      </c>
      <c r="M16" s="251" t="b">
        <f>C16='2015-16 ANS Price List'!C16</f>
        <v>1</v>
      </c>
      <c r="N16" s="251" t="b">
        <f>D16='2015-16 ANS Price List'!D16</f>
        <v>1</v>
      </c>
      <c r="O16" s="251" t="b">
        <f>E16='2015-16 ANS Price List'!E16</f>
        <v>1</v>
      </c>
      <c r="P16" s="251" t="b">
        <f>IF(G16="2015/16 Excluding GST","TRUE",G16='2015-16 ANS Price List'!$F16)</f>
        <v>1</v>
      </c>
    </row>
    <row r="17" spans="2:16" x14ac:dyDescent="0.2">
      <c r="B17" s="406"/>
      <c r="C17" s="344" t="s">
        <v>13</v>
      </c>
      <c r="D17" s="202" t="s">
        <v>10</v>
      </c>
      <c r="E17" s="202" t="s">
        <v>11</v>
      </c>
      <c r="F17" s="190">
        <v>623.41999999999996</v>
      </c>
      <c r="G17" s="190">
        <f t="shared" ref="G17:J17" si="2">IFERROR(ROUND(F17*(1+G$9)*(1-G$10)+G$11,2),F17)</f>
        <v>645.46</v>
      </c>
      <c r="H17" s="190">
        <f t="shared" si="2"/>
        <v>662.22</v>
      </c>
      <c r="I17" s="190">
        <f t="shared" si="2"/>
        <v>678.14</v>
      </c>
      <c r="J17" s="190">
        <f t="shared" si="2"/>
        <v>702.74</v>
      </c>
      <c r="L17" s="251" t="b">
        <f>B17='2015-16 ANS Price List'!B17</f>
        <v>1</v>
      </c>
      <c r="M17" s="251" t="b">
        <f>C17='2015-16 ANS Price List'!C17</f>
        <v>1</v>
      </c>
      <c r="N17" s="251" t="b">
        <f>D17='2015-16 ANS Price List'!D17</f>
        <v>1</v>
      </c>
      <c r="O17" s="251" t="b">
        <f>E17='2015-16 ANS Price List'!E17</f>
        <v>1</v>
      </c>
      <c r="P17" s="251" t="b">
        <f>IF(G17="2015/16 Excluding GST","TRUE",G17='2015-16 ANS Price List'!$F17)</f>
        <v>1</v>
      </c>
    </row>
    <row r="18" spans="2:16" x14ac:dyDescent="0.2">
      <c r="B18" s="406"/>
      <c r="C18" s="343" t="s">
        <v>14</v>
      </c>
      <c r="D18" s="201" t="s">
        <v>10</v>
      </c>
      <c r="E18" s="201" t="s">
        <v>11</v>
      </c>
      <c r="F18" s="191">
        <v>712.48</v>
      </c>
      <c r="G18" s="191">
        <f t="shared" ref="G18:J18" si="3">IFERROR(ROUND(F18*(1+G$9)*(1-G$10)+G$11,2),F18)</f>
        <v>737.67</v>
      </c>
      <c r="H18" s="191">
        <f t="shared" si="3"/>
        <v>756.82</v>
      </c>
      <c r="I18" s="191">
        <f t="shared" si="3"/>
        <v>775.02</v>
      </c>
      <c r="J18" s="191">
        <f t="shared" si="3"/>
        <v>803.13</v>
      </c>
      <c r="L18" s="251" t="b">
        <f>B18='2015-16 ANS Price List'!B18</f>
        <v>1</v>
      </c>
      <c r="M18" s="251" t="b">
        <f>C18='2015-16 ANS Price List'!C18</f>
        <v>1</v>
      </c>
      <c r="N18" s="251" t="b">
        <f>D18='2015-16 ANS Price List'!D18</f>
        <v>1</v>
      </c>
      <c r="O18" s="251" t="b">
        <f>E18='2015-16 ANS Price List'!E18</f>
        <v>1</v>
      </c>
      <c r="P18" s="251" t="b">
        <f>IF(G18="2015/16 Excluding GST","TRUE",G18='2015-16 ANS Price List'!$F18)</f>
        <v>1</v>
      </c>
    </row>
    <row r="19" spans="2:16" x14ac:dyDescent="0.2">
      <c r="B19" s="406"/>
      <c r="C19" s="344" t="s">
        <v>15</v>
      </c>
      <c r="D19" s="202" t="s">
        <v>10</v>
      </c>
      <c r="E19" s="202" t="s">
        <v>11</v>
      </c>
      <c r="F19" s="190">
        <v>267.18</v>
      </c>
      <c r="G19" s="190">
        <f t="shared" ref="G19:J19" si="4">IFERROR(ROUND(F19*(1+G$9)*(1-G$10)+G$11,2),F19)</f>
        <v>276.63</v>
      </c>
      <c r="H19" s="190">
        <f t="shared" si="4"/>
        <v>283.81</v>
      </c>
      <c r="I19" s="190">
        <f t="shared" si="4"/>
        <v>290.63</v>
      </c>
      <c r="J19" s="190">
        <f t="shared" si="4"/>
        <v>301.17</v>
      </c>
      <c r="L19" s="251" t="b">
        <f>B19='2015-16 ANS Price List'!B19</f>
        <v>1</v>
      </c>
      <c r="M19" s="251" t="b">
        <f>C19='2015-16 ANS Price List'!C19</f>
        <v>1</v>
      </c>
      <c r="N19" s="251" t="b">
        <f>D19='2015-16 ANS Price List'!D19</f>
        <v>1</v>
      </c>
      <c r="O19" s="251" t="b">
        <f>E19='2015-16 ANS Price List'!E19</f>
        <v>1</v>
      </c>
      <c r="P19" s="251" t="b">
        <f>IF(G19="2015/16 Excluding GST","TRUE",G19='2015-16 ANS Price List'!$F19)</f>
        <v>1</v>
      </c>
    </row>
    <row r="20" spans="2:16" x14ac:dyDescent="0.2">
      <c r="B20" s="406"/>
      <c r="C20" s="343" t="s">
        <v>16</v>
      </c>
      <c r="D20" s="201" t="s">
        <v>10</v>
      </c>
      <c r="E20" s="201" t="s">
        <v>11</v>
      </c>
      <c r="F20" s="191">
        <v>356.24</v>
      </c>
      <c r="G20" s="191">
        <f t="shared" ref="G20:J20" si="5">IFERROR(ROUND(F20*(1+G$9)*(1-G$10)+G$11,2),F20)</f>
        <v>368.83</v>
      </c>
      <c r="H20" s="191">
        <f t="shared" si="5"/>
        <v>378.41</v>
      </c>
      <c r="I20" s="191">
        <f t="shared" si="5"/>
        <v>387.51</v>
      </c>
      <c r="J20" s="191">
        <f t="shared" si="5"/>
        <v>401.57</v>
      </c>
      <c r="L20" s="251" t="b">
        <f>B20='2015-16 ANS Price List'!B20</f>
        <v>1</v>
      </c>
      <c r="M20" s="251" t="b">
        <f>C20='2015-16 ANS Price List'!C20</f>
        <v>1</v>
      </c>
      <c r="N20" s="251" t="b">
        <f>D20='2015-16 ANS Price List'!D20</f>
        <v>1</v>
      </c>
      <c r="O20" s="251" t="b">
        <f>E20='2015-16 ANS Price List'!E20</f>
        <v>1</v>
      </c>
      <c r="P20" s="251" t="b">
        <f>IF(G20="2015/16 Excluding GST","TRUE",G20='2015-16 ANS Price List'!$F20)</f>
        <v>1</v>
      </c>
    </row>
    <row r="21" spans="2:16" x14ac:dyDescent="0.2">
      <c r="B21" s="406"/>
      <c r="C21" s="344" t="s">
        <v>17</v>
      </c>
      <c r="D21" s="202" t="s">
        <v>10</v>
      </c>
      <c r="E21" s="202" t="s">
        <v>11</v>
      </c>
      <c r="F21" s="190">
        <v>445.3</v>
      </c>
      <c r="G21" s="190">
        <f t="shared" ref="G21:J21" si="6">IFERROR(ROUND(F21*(1+G$9)*(1-G$10)+G$11,2),F21)</f>
        <v>461.04</v>
      </c>
      <c r="H21" s="190">
        <f t="shared" si="6"/>
        <v>473.01</v>
      </c>
      <c r="I21" s="190">
        <f t="shared" si="6"/>
        <v>484.38</v>
      </c>
      <c r="J21" s="190">
        <f t="shared" si="6"/>
        <v>501.95</v>
      </c>
      <c r="L21" s="251" t="b">
        <f>B21='2015-16 ANS Price List'!B21</f>
        <v>1</v>
      </c>
      <c r="M21" s="251" t="b">
        <f>C21='2015-16 ANS Price List'!C21</f>
        <v>1</v>
      </c>
      <c r="N21" s="251" t="b">
        <f>D21='2015-16 ANS Price List'!D21</f>
        <v>1</v>
      </c>
      <c r="O21" s="251" t="b">
        <f>E21='2015-16 ANS Price List'!E21</f>
        <v>1</v>
      </c>
      <c r="P21" s="251" t="b">
        <f>IF(G21="2015/16 Excluding GST","TRUE",G21='2015-16 ANS Price List'!$F21)</f>
        <v>1</v>
      </c>
    </row>
    <row r="22" spans="2:16" x14ac:dyDescent="0.2">
      <c r="B22" s="406"/>
      <c r="C22" s="343" t="s">
        <v>18</v>
      </c>
      <c r="D22" s="201" t="s">
        <v>10</v>
      </c>
      <c r="E22" s="201" t="s">
        <v>11</v>
      </c>
      <c r="F22" s="191">
        <v>534.36</v>
      </c>
      <c r="G22" s="191">
        <f t="shared" ref="G22:J22" si="7">IFERROR(ROUND(F22*(1+G$9)*(1-G$10)+G$11,2),F22)</f>
        <v>553.25</v>
      </c>
      <c r="H22" s="191">
        <f t="shared" si="7"/>
        <v>567.61</v>
      </c>
      <c r="I22" s="191">
        <f t="shared" si="7"/>
        <v>581.26</v>
      </c>
      <c r="J22" s="191">
        <f t="shared" si="7"/>
        <v>602.35</v>
      </c>
      <c r="L22" s="251" t="b">
        <f>B22='2015-16 ANS Price List'!B22</f>
        <v>1</v>
      </c>
      <c r="M22" s="251" t="b">
        <f>C22='2015-16 ANS Price List'!C22</f>
        <v>1</v>
      </c>
      <c r="N22" s="251" t="b">
        <f>D22='2015-16 ANS Price List'!D22</f>
        <v>1</v>
      </c>
      <c r="O22" s="251" t="b">
        <f>E22='2015-16 ANS Price List'!E22</f>
        <v>1</v>
      </c>
      <c r="P22" s="251" t="b">
        <f>IF(G22="2015/16 Excluding GST","TRUE",G22='2015-16 ANS Price List'!$F22)</f>
        <v>1</v>
      </c>
    </row>
    <row r="23" spans="2:16" x14ac:dyDescent="0.2">
      <c r="B23" s="406"/>
      <c r="C23" s="344" t="s">
        <v>19</v>
      </c>
      <c r="D23" s="202" t="s">
        <v>10</v>
      </c>
      <c r="E23" s="202" t="s">
        <v>11</v>
      </c>
      <c r="F23" s="190">
        <v>356.24</v>
      </c>
      <c r="G23" s="190">
        <f t="shared" ref="G23:J23" si="8">IFERROR(ROUND(F23*(1+G$9)*(1-G$10)+G$11,2),F23)</f>
        <v>368.83</v>
      </c>
      <c r="H23" s="190">
        <f t="shared" si="8"/>
        <v>378.41</v>
      </c>
      <c r="I23" s="190">
        <f t="shared" si="8"/>
        <v>387.51</v>
      </c>
      <c r="J23" s="190">
        <f t="shared" si="8"/>
        <v>401.57</v>
      </c>
      <c r="L23" s="251" t="b">
        <f>B23='2015-16 ANS Price List'!B23</f>
        <v>1</v>
      </c>
      <c r="M23" s="251" t="b">
        <f>C23='2015-16 ANS Price List'!C23</f>
        <v>1</v>
      </c>
      <c r="N23" s="251" t="b">
        <f>D23='2015-16 ANS Price List'!D23</f>
        <v>1</v>
      </c>
      <c r="O23" s="251" t="b">
        <f>E23='2015-16 ANS Price List'!E23</f>
        <v>1</v>
      </c>
      <c r="P23" s="251" t="b">
        <f>IF(G23="2015/16 Excluding GST","TRUE",G23='2015-16 ANS Price List'!$F23)</f>
        <v>1</v>
      </c>
    </row>
    <row r="24" spans="2:16" x14ac:dyDescent="0.2">
      <c r="B24" s="406"/>
      <c r="C24" s="343" t="s">
        <v>20</v>
      </c>
      <c r="D24" s="201" t="s">
        <v>10</v>
      </c>
      <c r="E24" s="201" t="s">
        <v>11</v>
      </c>
      <c r="F24" s="191">
        <v>445.3</v>
      </c>
      <c r="G24" s="191">
        <f t="shared" ref="G24:J24" si="9">IFERROR(ROUND(F24*(1+G$9)*(1-G$10)+G$11,2),F24)</f>
        <v>461.04</v>
      </c>
      <c r="H24" s="191">
        <f t="shared" si="9"/>
        <v>473.01</v>
      </c>
      <c r="I24" s="191">
        <f t="shared" si="9"/>
        <v>484.38</v>
      </c>
      <c r="J24" s="191">
        <f t="shared" si="9"/>
        <v>501.95</v>
      </c>
      <c r="L24" s="251" t="b">
        <f>B24='2015-16 ANS Price List'!B24</f>
        <v>1</v>
      </c>
      <c r="M24" s="251" t="b">
        <f>C24='2015-16 ANS Price List'!C24</f>
        <v>1</v>
      </c>
      <c r="N24" s="251" t="b">
        <f>D24='2015-16 ANS Price List'!D24</f>
        <v>1</v>
      </c>
      <c r="O24" s="251" t="b">
        <f>E24='2015-16 ANS Price List'!E24</f>
        <v>1</v>
      </c>
      <c r="P24" s="251" t="b">
        <f>IF(G24="2015/16 Excluding GST","TRUE",G24='2015-16 ANS Price List'!$F24)</f>
        <v>1</v>
      </c>
    </row>
    <row r="25" spans="2:16" x14ac:dyDescent="0.2">
      <c r="B25" s="406"/>
      <c r="C25" s="344" t="s">
        <v>21</v>
      </c>
      <c r="D25" s="202" t="s">
        <v>10</v>
      </c>
      <c r="E25" s="202" t="s">
        <v>11</v>
      </c>
      <c r="F25" s="190">
        <v>801.54</v>
      </c>
      <c r="G25" s="190">
        <f t="shared" ref="G25:J25" si="10">IFERROR(ROUND(F25*(1+G$9)*(1-G$10)+G$11,2),F25)</f>
        <v>829.88</v>
      </c>
      <c r="H25" s="190">
        <f t="shared" si="10"/>
        <v>851.42</v>
      </c>
      <c r="I25" s="190">
        <f t="shared" si="10"/>
        <v>871.89</v>
      </c>
      <c r="J25" s="190">
        <f t="shared" si="10"/>
        <v>903.52</v>
      </c>
      <c r="L25" s="251" t="b">
        <f>B25='2015-16 ANS Price List'!B25</f>
        <v>1</v>
      </c>
      <c r="M25" s="251" t="b">
        <f>C25='2015-16 ANS Price List'!C25</f>
        <v>1</v>
      </c>
      <c r="N25" s="251" t="b">
        <f>D25='2015-16 ANS Price List'!D25</f>
        <v>1</v>
      </c>
      <c r="O25" s="251" t="b">
        <f>E25='2015-16 ANS Price List'!E25</f>
        <v>1</v>
      </c>
      <c r="P25" s="251" t="b">
        <f>IF(G25="2015/16 Excluding GST","TRUE",G25='2015-16 ANS Price List'!$F25)</f>
        <v>1</v>
      </c>
    </row>
    <row r="26" spans="2:16" x14ac:dyDescent="0.2">
      <c r="B26" s="406"/>
      <c r="C26" s="343" t="s">
        <v>22</v>
      </c>
      <c r="D26" s="201" t="s">
        <v>23</v>
      </c>
      <c r="E26" s="201" t="s">
        <v>24</v>
      </c>
      <c r="F26" s="191">
        <v>89.06</v>
      </c>
      <c r="G26" s="191">
        <f t="shared" ref="G26:J26" si="11">IFERROR(ROUND(F26*(1+G$9)*(1-G$10)+G$11,2),F26)</f>
        <v>92.21</v>
      </c>
      <c r="H26" s="191">
        <f t="shared" si="11"/>
        <v>94.6</v>
      </c>
      <c r="I26" s="191">
        <f t="shared" si="11"/>
        <v>96.87</v>
      </c>
      <c r="J26" s="191">
        <f t="shared" si="11"/>
        <v>100.38</v>
      </c>
      <c r="L26" s="251" t="b">
        <f>B26='2015-16 ANS Price List'!B26</f>
        <v>1</v>
      </c>
      <c r="M26" s="251" t="b">
        <f>C26='2015-16 ANS Price List'!C26</f>
        <v>1</v>
      </c>
      <c r="N26" s="251" t="b">
        <f>D26='2015-16 ANS Price List'!D26</f>
        <v>1</v>
      </c>
      <c r="O26" s="251" t="b">
        <f>E26='2015-16 ANS Price List'!E26</f>
        <v>1</v>
      </c>
      <c r="P26" s="251" t="b">
        <f>IF(G26="2015/16 Excluding GST","TRUE",G26='2015-16 ANS Price List'!$F26)</f>
        <v>1</v>
      </c>
    </row>
    <row r="27" spans="2:16" s="340" customFormat="1" x14ac:dyDescent="0.2">
      <c r="B27" s="406"/>
      <c r="C27" s="192"/>
      <c r="D27" s="203"/>
      <c r="E27" s="203"/>
      <c r="F27" s="192"/>
      <c r="G27" s="192"/>
      <c r="H27" s="192"/>
      <c r="I27" s="192"/>
      <c r="J27" s="192"/>
      <c r="L27" s="251" t="b">
        <f>B27='2015-16 ANS Price List'!B27</f>
        <v>1</v>
      </c>
      <c r="M27" s="251" t="b">
        <f>C27='2015-16 ANS Price List'!C27</f>
        <v>1</v>
      </c>
      <c r="N27" s="251" t="b">
        <f>D27='2015-16 ANS Price List'!D27</f>
        <v>1</v>
      </c>
      <c r="O27" s="251" t="b">
        <f>E27='2015-16 ANS Price List'!E27</f>
        <v>1</v>
      </c>
      <c r="P27" s="251" t="b">
        <f>IF(G27="2015/16 Excluding GST","TRUE",G27='2015-16 ANS Price List'!$F27)</f>
        <v>1</v>
      </c>
    </row>
    <row r="28" spans="2:16" s="340" customFormat="1" x14ac:dyDescent="0.2">
      <c r="B28" s="406"/>
      <c r="C28" s="344" t="s">
        <v>25</v>
      </c>
      <c r="D28" s="202" t="s">
        <v>23</v>
      </c>
      <c r="E28" s="202" t="s">
        <v>24</v>
      </c>
      <c r="F28" s="190">
        <v>89.06</v>
      </c>
      <c r="G28" s="190">
        <f t="shared" ref="G28:J28" si="12">IFERROR(ROUND(F28*(1+G$9)*(1-G$10)+G$11,2),F28)</f>
        <v>92.21</v>
      </c>
      <c r="H28" s="190">
        <f t="shared" si="12"/>
        <v>94.6</v>
      </c>
      <c r="I28" s="190">
        <f t="shared" si="12"/>
        <v>96.87</v>
      </c>
      <c r="J28" s="190">
        <f t="shared" si="12"/>
        <v>100.38</v>
      </c>
      <c r="L28" s="251" t="b">
        <f>B28='2015-16 ANS Price List'!B28</f>
        <v>1</v>
      </c>
      <c r="M28" s="251" t="b">
        <f>C28='2015-16 ANS Price List'!C28</f>
        <v>1</v>
      </c>
      <c r="N28" s="251" t="b">
        <f>D28='2015-16 ANS Price List'!D28</f>
        <v>1</v>
      </c>
      <c r="O28" s="251" t="b">
        <f>E28='2015-16 ANS Price List'!E28</f>
        <v>1</v>
      </c>
      <c r="P28" s="251" t="b">
        <f>IF(G28="2015/16 Excluding GST","TRUE",G28='2015-16 ANS Price List'!$F28)</f>
        <v>1</v>
      </c>
    </row>
    <row r="29" spans="2:16" s="340" customFormat="1" x14ac:dyDescent="0.2">
      <c r="B29" s="406"/>
      <c r="C29" s="343" t="s">
        <v>26</v>
      </c>
      <c r="D29" s="201" t="s">
        <v>23</v>
      </c>
      <c r="E29" s="201" t="s">
        <v>24</v>
      </c>
      <c r="F29" s="191">
        <v>89.06</v>
      </c>
      <c r="G29" s="191">
        <f t="shared" ref="G29:J29" si="13">IFERROR(ROUND(F29*(1+G$9)*(1-G$10)+G$11,2),F29)</f>
        <v>92.21</v>
      </c>
      <c r="H29" s="191">
        <f t="shared" si="13"/>
        <v>94.6</v>
      </c>
      <c r="I29" s="191">
        <f t="shared" si="13"/>
        <v>96.87</v>
      </c>
      <c r="J29" s="191">
        <f t="shared" si="13"/>
        <v>100.38</v>
      </c>
      <c r="L29" s="251" t="b">
        <f>B29='2015-16 ANS Price List'!B29</f>
        <v>1</v>
      </c>
      <c r="M29" s="251" t="b">
        <f>C29='2015-16 ANS Price List'!C29</f>
        <v>1</v>
      </c>
      <c r="N29" s="251" t="b">
        <f>D29='2015-16 ANS Price List'!D29</f>
        <v>1</v>
      </c>
      <c r="O29" s="251" t="b">
        <f>E29='2015-16 ANS Price List'!E29</f>
        <v>1</v>
      </c>
      <c r="P29" s="251" t="b">
        <f>IF(G29="2015/16 Excluding GST","TRUE",G29='2015-16 ANS Price List'!$F29)</f>
        <v>1</v>
      </c>
    </row>
    <row r="30" spans="2:16" s="340" customFormat="1" x14ac:dyDescent="0.2">
      <c r="B30" s="406"/>
      <c r="C30" s="344" t="s">
        <v>27</v>
      </c>
      <c r="D30" s="202" t="s">
        <v>23</v>
      </c>
      <c r="E30" s="202" t="s">
        <v>24</v>
      </c>
      <c r="F30" s="190">
        <v>89.06</v>
      </c>
      <c r="G30" s="190">
        <f t="shared" ref="G30:J30" si="14">IFERROR(ROUND(F30*(1+G$9)*(1-G$10)+G$11,2),F30)</f>
        <v>92.21</v>
      </c>
      <c r="H30" s="190">
        <f t="shared" si="14"/>
        <v>94.6</v>
      </c>
      <c r="I30" s="190">
        <f t="shared" si="14"/>
        <v>96.87</v>
      </c>
      <c r="J30" s="190">
        <f t="shared" si="14"/>
        <v>100.38</v>
      </c>
      <c r="L30" s="251" t="b">
        <f>B30='2015-16 ANS Price List'!B30</f>
        <v>1</v>
      </c>
      <c r="M30" s="251" t="b">
        <f>C30='2015-16 ANS Price List'!C30</f>
        <v>1</v>
      </c>
      <c r="N30" s="251" t="b">
        <f>D30='2015-16 ANS Price List'!D30</f>
        <v>1</v>
      </c>
      <c r="O30" s="251" t="b">
        <f>E30='2015-16 ANS Price List'!E30</f>
        <v>1</v>
      </c>
      <c r="P30" s="251" t="b">
        <f>IF(G30="2015/16 Excluding GST","TRUE",G30='2015-16 ANS Price List'!$F30)</f>
        <v>1</v>
      </c>
    </row>
    <row r="31" spans="2:16" s="340" customFormat="1" x14ac:dyDescent="0.2">
      <c r="B31" s="406"/>
      <c r="C31" s="343" t="s">
        <v>28</v>
      </c>
      <c r="D31" s="201" t="s">
        <v>10</v>
      </c>
      <c r="E31" s="201" t="s">
        <v>11</v>
      </c>
      <c r="F31" s="191">
        <v>356.24</v>
      </c>
      <c r="G31" s="191">
        <f t="shared" ref="G31:J31" si="15">IFERROR(ROUND(F31*(1+G$9)*(1-G$10)+G$11,2),F31)</f>
        <v>368.83</v>
      </c>
      <c r="H31" s="191">
        <f t="shared" si="15"/>
        <v>378.41</v>
      </c>
      <c r="I31" s="191">
        <f t="shared" si="15"/>
        <v>387.51</v>
      </c>
      <c r="J31" s="191">
        <f t="shared" si="15"/>
        <v>401.57</v>
      </c>
      <c r="L31" s="251" t="b">
        <f>B31='2015-16 ANS Price List'!B31</f>
        <v>1</v>
      </c>
      <c r="M31" s="251" t="b">
        <f>C31='2015-16 ANS Price List'!C31</f>
        <v>1</v>
      </c>
      <c r="N31" s="251" t="b">
        <f>D31='2015-16 ANS Price List'!D31</f>
        <v>1</v>
      </c>
      <c r="O31" s="251" t="b">
        <f>E31='2015-16 ANS Price List'!E31</f>
        <v>1</v>
      </c>
      <c r="P31" s="251" t="b">
        <f>IF(G31="2015/16 Excluding GST","TRUE",G31='2015-16 ANS Price List'!$F31)</f>
        <v>1</v>
      </c>
    </row>
    <row r="32" spans="2:16" s="340" customFormat="1" x14ac:dyDescent="0.2">
      <c r="B32" s="406"/>
      <c r="C32" s="344" t="s">
        <v>29</v>
      </c>
      <c r="D32" s="202" t="s">
        <v>10</v>
      </c>
      <c r="E32" s="202" t="s">
        <v>11</v>
      </c>
      <c r="F32" s="190">
        <v>534.36</v>
      </c>
      <c r="G32" s="190">
        <f t="shared" ref="G32:J32" si="16">IFERROR(ROUND(F32*(1+G$9)*(1-G$10)+G$11,2),F32)</f>
        <v>553.25</v>
      </c>
      <c r="H32" s="190">
        <f t="shared" si="16"/>
        <v>567.61</v>
      </c>
      <c r="I32" s="190">
        <f t="shared" si="16"/>
        <v>581.26</v>
      </c>
      <c r="J32" s="190">
        <f t="shared" si="16"/>
        <v>602.35</v>
      </c>
      <c r="L32" s="251" t="b">
        <f>B32='2015-16 ANS Price List'!B32</f>
        <v>1</v>
      </c>
      <c r="M32" s="251" t="b">
        <f>C32='2015-16 ANS Price List'!C32</f>
        <v>1</v>
      </c>
      <c r="N32" s="251" t="b">
        <f>D32='2015-16 ANS Price List'!D32</f>
        <v>1</v>
      </c>
      <c r="O32" s="251" t="b">
        <f>E32='2015-16 ANS Price List'!E32</f>
        <v>1</v>
      </c>
      <c r="P32" s="251" t="b">
        <f>IF(G32="2015/16 Excluding GST","TRUE",G32='2015-16 ANS Price List'!$F32)</f>
        <v>1</v>
      </c>
    </row>
    <row r="33" spans="2:16" s="340" customFormat="1" x14ac:dyDescent="0.2">
      <c r="B33" s="406"/>
      <c r="C33" s="343" t="s">
        <v>30</v>
      </c>
      <c r="D33" s="201" t="s">
        <v>10</v>
      </c>
      <c r="E33" s="201" t="s">
        <v>11</v>
      </c>
      <c r="F33" s="191">
        <v>712.48</v>
      </c>
      <c r="G33" s="191">
        <f t="shared" ref="G33:J33" si="17">IFERROR(ROUND(F33*(1+G$9)*(1-G$10)+G$11,2),F33)</f>
        <v>737.67</v>
      </c>
      <c r="H33" s="191">
        <f t="shared" si="17"/>
        <v>756.82</v>
      </c>
      <c r="I33" s="191">
        <f t="shared" si="17"/>
        <v>775.02</v>
      </c>
      <c r="J33" s="191">
        <f t="shared" si="17"/>
        <v>803.13</v>
      </c>
      <c r="L33" s="251" t="b">
        <f>B33='2015-16 ANS Price List'!B33</f>
        <v>1</v>
      </c>
      <c r="M33" s="251" t="b">
        <f>C33='2015-16 ANS Price List'!C33</f>
        <v>1</v>
      </c>
      <c r="N33" s="251" t="b">
        <f>D33='2015-16 ANS Price List'!D33</f>
        <v>1</v>
      </c>
      <c r="O33" s="251" t="b">
        <f>E33='2015-16 ANS Price List'!E33</f>
        <v>1</v>
      </c>
      <c r="P33" s="251" t="b">
        <f>IF(G33="2015/16 Excluding GST","TRUE",G33='2015-16 ANS Price List'!$F33)</f>
        <v>1</v>
      </c>
    </row>
    <row r="34" spans="2:16" s="340" customFormat="1" x14ac:dyDescent="0.2">
      <c r="B34" s="406"/>
      <c r="C34" s="192"/>
      <c r="D34" s="203"/>
      <c r="E34" s="203"/>
      <c r="F34" s="192">
        <v>0</v>
      </c>
      <c r="G34" s="192"/>
      <c r="H34" s="192"/>
      <c r="I34" s="192"/>
      <c r="J34" s="192"/>
      <c r="L34" s="251" t="b">
        <f>B34='2015-16 ANS Price List'!B34</f>
        <v>1</v>
      </c>
      <c r="M34" s="251" t="b">
        <f>C34='2015-16 ANS Price List'!C34</f>
        <v>1</v>
      </c>
      <c r="N34" s="251" t="b">
        <f>D34='2015-16 ANS Price List'!D34</f>
        <v>1</v>
      </c>
      <c r="O34" s="251" t="b">
        <f>E34='2015-16 ANS Price List'!E34</f>
        <v>1</v>
      </c>
      <c r="P34" s="251" t="b">
        <f>IF(G34="2015/16 Excluding GST","TRUE",G34='2015-16 ANS Price List'!$F34)</f>
        <v>1</v>
      </c>
    </row>
    <row r="35" spans="2:16" s="340" customFormat="1" x14ac:dyDescent="0.2">
      <c r="B35" s="406"/>
      <c r="C35" s="344" t="s">
        <v>31</v>
      </c>
      <c r="D35" s="202" t="s">
        <v>23</v>
      </c>
      <c r="E35" s="202" t="s">
        <v>24</v>
      </c>
      <c r="F35" s="190">
        <v>89.06</v>
      </c>
      <c r="G35" s="190">
        <f t="shared" ref="G35:J35" si="18">IFERROR(ROUND(F35*(1+G$9)*(1-G$10)+G$11,2),F35)</f>
        <v>92.21</v>
      </c>
      <c r="H35" s="190">
        <f t="shared" si="18"/>
        <v>94.6</v>
      </c>
      <c r="I35" s="190">
        <f t="shared" si="18"/>
        <v>96.87</v>
      </c>
      <c r="J35" s="190">
        <f t="shared" si="18"/>
        <v>100.38</v>
      </c>
      <c r="L35" s="251" t="b">
        <f>B35='2015-16 ANS Price List'!B35</f>
        <v>1</v>
      </c>
      <c r="M35" s="251" t="b">
        <f>C35='2015-16 ANS Price List'!C35</f>
        <v>1</v>
      </c>
      <c r="N35" s="251" t="b">
        <f>D35='2015-16 ANS Price List'!D35</f>
        <v>1</v>
      </c>
      <c r="O35" s="251" t="b">
        <f>E35='2015-16 ANS Price List'!E35</f>
        <v>1</v>
      </c>
      <c r="P35" s="251" t="b">
        <f>IF(G35="2015/16 Excluding GST","TRUE",G35='2015-16 ANS Price List'!$F35)</f>
        <v>1</v>
      </c>
    </row>
    <row r="36" spans="2:16" s="340" customFormat="1" x14ac:dyDescent="0.2">
      <c r="B36" s="406"/>
      <c r="C36" s="343" t="s">
        <v>32</v>
      </c>
      <c r="D36" s="201" t="s">
        <v>23</v>
      </c>
      <c r="E36" s="201" t="s">
        <v>24</v>
      </c>
      <c r="F36" s="191">
        <v>89.06</v>
      </c>
      <c r="G36" s="191">
        <f t="shared" ref="G36:J36" si="19">IFERROR(ROUND(F36*(1+G$9)*(1-G$10)+G$11,2),F36)</f>
        <v>92.21</v>
      </c>
      <c r="H36" s="191">
        <f t="shared" si="19"/>
        <v>94.6</v>
      </c>
      <c r="I36" s="191">
        <f t="shared" si="19"/>
        <v>96.87</v>
      </c>
      <c r="J36" s="191">
        <f t="shared" si="19"/>
        <v>100.38</v>
      </c>
      <c r="L36" s="251" t="b">
        <f>B36='2015-16 ANS Price List'!B36</f>
        <v>1</v>
      </c>
      <c r="M36" s="251" t="b">
        <f>C36='2015-16 ANS Price List'!C36</f>
        <v>1</v>
      </c>
      <c r="N36" s="251" t="b">
        <f>D36='2015-16 ANS Price List'!D36</f>
        <v>1</v>
      </c>
      <c r="O36" s="251" t="b">
        <f>E36='2015-16 ANS Price List'!E36</f>
        <v>1</v>
      </c>
      <c r="P36" s="251" t="b">
        <f>IF(G36="2015/16 Excluding GST","TRUE",G36='2015-16 ANS Price List'!$F36)</f>
        <v>1</v>
      </c>
    </row>
    <row r="37" spans="2:16" s="340" customFormat="1" x14ac:dyDescent="0.2">
      <c r="B37" s="407"/>
      <c r="C37" s="192"/>
      <c r="D37" s="203"/>
      <c r="E37" s="203"/>
      <c r="F37" s="192"/>
      <c r="G37" s="192"/>
      <c r="H37" s="192"/>
      <c r="I37" s="192"/>
      <c r="J37" s="192"/>
      <c r="L37" s="251" t="b">
        <f>B37='2015-16 ANS Price List'!B37</f>
        <v>1</v>
      </c>
      <c r="M37" s="251" t="b">
        <f>C37='2015-16 ANS Price List'!C37</f>
        <v>1</v>
      </c>
      <c r="N37" s="251" t="b">
        <f>D37='2015-16 ANS Price List'!D37</f>
        <v>1</v>
      </c>
      <c r="O37" s="251" t="b">
        <f>E37='2015-16 ANS Price List'!E37</f>
        <v>1</v>
      </c>
      <c r="P37" s="251" t="b">
        <f>IF(G37="2015/16 Excluding GST","TRUE",G37='2015-16 ANS Price List'!$F37)</f>
        <v>1</v>
      </c>
    </row>
    <row r="38" spans="2:16" s="340" customFormat="1" x14ac:dyDescent="0.2">
      <c r="B38" s="333"/>
      <c r="C38" s="57"/>
      <c r="F38" s="109"/>
      <c r="G38" s="109"/>
      <c r="H38" s="109"/>
      <c r="I38" s="109"/>
      <c r="J38" s="109"/>
      <c r="L38" s="251" t="b">
        <f>B38='2015-16 ANS Price List'!B38</f>
        <v>1</v>
      </c>
      <c r="M38" s="251" t="b">
        <f>C38='2015-16 ANS Price List'!C38</f>
        <v>1</v>
      </c>
      <c r="N38" s="251" t="b">
        <f>D38='2015-16 ANS Price List'!D38</f>
        <v>1</v>
      </c>
      <c r="O38" s="251" t="b">
        <f>E38='2015-16 ANS Price List'!E38</f>
        <v>1</v>
      </c>
      <c r="P38" s="251" t="b">
        <f>IF(G38="2015/16 Excluding GST","TRUE",G38='2015-16 ANS Price List'!$F38)</f>
        <v>1</v>
      </c>
    </row>
    <row r="39" spans="2:16" s="340" customFormat="1" x14ac:dyDescent="0.2">
      <c r="B39" s="333"/>
      <c r="C39" s="57"/>
      <c r="F39" s="109"/>
      <c r="G39" s="109"/>
      <c r="H39" s="109"/>
      <c r="I39" s="377"/>
      <c r="J39" s="377"/>
      <c r="L39" s="251" t="b">
        <f>B39='2015-16 ANS Price List'!B39</f>
        <v>1</v>
      </c>
      <c r="M39" s="251" t="b">
        <f>C39='2015-16 ANS Price List'!C39</f>
        <v>1</v>
      </c>
      <c r="N39" s="251" t="b">
        <f>D39='2015-16 ANS Price List'!D39</f>
        <v>1</v>
      </c>
      <c r="O39" s="251" t="b">
        <f>E39='2015-16 ANS Price List'!E39</f>
        <v>1</v>
      </c>
      <c r="P39" s="251" t="b">
        <f>IF(G39="2015/16 Excluding GST","TRUE",G39='2015-16 ANS Price List'!$F39)</f>
        <v>1</v>
      </c>
    </row>
    <row r="40" spans="2:16" s="339" customFormat="1" ht="32.1" customHeight="1" x14ac:dyDescent="0.2">
      <c r="B40" s="243" t="s">
        <v>2</v>
      </c>
      <c r="C40" s="244" t="s">
        <v>0</v>
      </c>
      <c r="D40" s="245" t="s">
        <v>1</v>
      </c>
      <c r="E40" s="245" t="s">
        <v>2</v>
      </c>
      <c r="F40" s="188" t="s">
        <v>343</v>
      </c>
      <c r="G40" s="188" t="s">
        <v>319</v>
      </c>
      <c r="H40" s="188" t="s">
        <v>320</v>
      </c>
      <c r="I40" s="188" t="s">
        <v>321</v>
      </c>
      <c r="J40" s="188" t="s">
        <v>322</v>
      </c>
      <c r="L40" s="251" t="b">
        <f>B40='2015-16 ANS Price List'!B40</f>
        <v>1</v>
      </c>
      <c r="M40" s="251" t="b">
        <f>C40='2015-16 ANS Price List'!C40</f>
        <v>1</v>
      </c>
      <c r="N40" s="251" t="b">
        <f>D40='2015-16 ANS Price List'!D40</f>
        <v>1</v>
      </c>
      <c r="O40" s="251" t="b">
        <f>E40='2015-16 ANS Price List'!E40</f>
        <v>1</v>
      </c>
      <c r="P40" s="251" t="str">
        <f>IF(G40="2015/16 Excluding GST","TRUE",G40='2015-16 ANS Price List'!$F40)</f>
        <v>TRUE</v>
      </c>
    </row>
    <row r="41" spans="2:16" s="340" customFormat="1" x14ac:dyDescent="0.2">
      <c r="B41" s="408" t="s">
        <v>33</v>
      </c>
      <c r="C41" s="342" t="s">
        <v>9</v>
      </c>
      <c r="D41" s="323" t="s">
        <v>10</v>
      </c>
      <c r="E41" s="345" t="s">
        <v>11</v>
      </c>
      <c r="F41" s="190">
        <v>428.43</v>
      </c>
      <c r="G41" s="189">
        <f t="shared" ref="G41:J41" si="20">IFERROR(ROUND(F41*(1+G$9)*(1-G$10)+G$11,2),F41)</f>
        <v>443.58</v>
      </c>
      <c r="H41" s="189">
        <f t="shared" si="20"/>
        <v>455.1</v>
      </c>
      <c r="I41" s="190">
        <f t="shared" si="20"/>
        <v>466.04</v>
      </c>
      <c r="J41" s="190">
        <f t="shared" si="20"/>
        <v>482.95</v>
      </c>
      <c r="L41" s="251" t="b">
        <f>B41='2015-16 ANS Price List'!B41</f>
        <v>1</v>
      </c>
      <c r="M41" s="251" t="b">
        <f>C41='2015-16 ANS Price List'!C41</f>
        <v>1</v>
      </c>
      <c r="N41" s="251" t="b">
        <f>D41='2015-16 ANS Price List'!D41</f>
        <v>1</v>
      </c>
      <c r="O41" s="251" t="b">
        <f>E41='2015-16 ANS Price List'!E41</f>
        <v>1</v>
      </c>
      <c r="P41" s="251" t="b">
        <f>IF(G41="2015/16 Excluding GST","TRUE",G41='2015-16 ANS Price List'!$F41)</f>
        <v>1</v>
      </c>
    </row>
    <row r="42" spans="2:16" s="340" customFormat="1" x14ac:dyDescent="0.2">
      <c r="B42" s="409"/>
      <c r="C42" s="343" t="s">
        <v>12</v>
      </c>
      <c r="D42" s="201" t="s">
        <v>10</v>
      </c>
      <c r="E42" s="346" t="s">
        <v>11</v>
      </c>
      <c r="F42" s="191">
        <v>571.24</v>
      </c>
      <c r="G42" s="193">
        <f t="shared" ref="G42:J42" si="21">IFERROR(ROUND(F42*(1+G$9)*(1-G$10)+G$11,2),F42)</f>
        <v>591.44000000000005</v>
      </c>
      <c r="H42" s="193">
        <f t="shared" si="21"/>
        <v>606.79</v>
      </c>
      <c r="I42" s="191">
        <f t="shared" si="21"/>
        <v>621.38</v>
      </c>
      <c r="J42" s="191">
        <f t="shared" si="21"/>
        <v>643.91999999999996</v>
      </c>
      <c r="L42" s="251" t="b">
        <f>B42='2015-16 ANS Price List'!B42</f>
        <v>1</v>
      </c>
      <c r="M42" s="251" t="b">
        <f>C42='2015-16 ANS Price List'!C42</f>
        <v>1</v>
      </c>
      <c r="N42" s="251" t="b">
        <f>D42='2015-16 ANS Price List'!D42</f>
        <v>1</v>
      </c>
      <c r="O42" s="251" t="b">
        <f>E42='2015-16 ANS Price List'!E42</f>
        <v>1</v>
      </c>
      <c r="P42" s="251" t="b">
        <f>IF(G42="2015/16 Excluding GST","TRUE",G42='2015-16 ANS Price List'!$F42)</f>
        <v>1</v>
      </c>
    </row>
    <row r="43" spans="2:16" s="340" customFormat="1" x14ac:dyDescent="0.2">
      <c r="B43" s="409"/>
      <c r="C43" s="344" t="s">
        <v>34</v>
      </c>
      <c r="D43" s="202" t="s">
        <v>10</v>
      </c>
      <c r="E43" s="347" t="s">
        <v>11</v>
      </c>
      <c r="F43" s="190">
        <v>999.66</v>
      </c>
      <c r="G43" s="189">
        <f t="shared" ref="G43:J43" si="22">IFERROR(ROUND(F43*(1+G$9)*(1-G$10)+G$11,2),F43)</f>
        <v>1035</v>
      </c>
      <c r="H43" s="189">
        <f t="shared" si="22"/>
        <v>1061.8699999999999</v>
      </c>
      <c r="I43" s="190">
        <f t="shared" si="22"/>
        <v>1087.4000000000001</v>
      </c>
      <c r="J43" s="190">
        <f t="shared" si="22"/>
        <v>1126.8499999999999</v>
      </c>
      <c r="L43" s="251" t="b">
        <f>B43='2015-16 ANS Price List'!B43</f>
        <v>1</v>
      </c>
      <c r="M43" s="251" t="b">
        <f>C43='2015-16 ANS Price List'!C43</f>
        <v>1</v>
      </c>
      <c r="N43" s="251" t="b">
        <f>D43='2015-16 ANS Price List'!D43</f>
        <v>1</v>
      </c>
      <c r="O43" s="251" t="b">
        <f>E43='2015-16 ANS Price List'!E43</f>
        <v>1</v>
      </c>
      <c r="P43" s="251" t="b">
        <f>IF(G43="2015/16 Excluding GST","TRUE",G43='2015-16 ANS Price List'!$F43)</f>
        <v>1</v>
      </c>
    </row>
    <row r="44" spans="2:16" s="340" customFormat="1" x14ac:dyDescent="0.2">
      <c r="B44" s="409"/>
      <c r="C44" s="343" t="s">
        <v>14</v>
      </c>
      <c r="D44" s="201" t="s">
        <v>10</v>
      </c>
      <c r="E44" s="346" t="s">
        <v>11</v>
      </c>
      <c r="F44" s="191">
        <v>1285.28</v>
      </c>
      <c r="G44" s="193">
        <f t="shared" ref="G44:J44" si="23">IFERROR(ROUND(F44*(1+G$9)*(1-G$10)+G$11,2),F44)</f>
        <v>1330.72</v>
      </c>
      <c r="H44" s="193">
        <f t="shared" si="23"/>
        <v>1365.27</v>
      </c>
      <c r="I44" s="191">
        <f t="shared" si="23"/>
        <v>1398.09</v>
      </c>
      <c r="J44" s="191">
        <f t="shared" si="23"/>
        <v>1448.81</v>
      </c>
      <c r="L44" s="251" t="b">
        <f>B44='2015-16 ANS Price List'!B44</f>
        <v>1</v>
      </c>
      <c r="M44" s="251" t="b">
        <f>C44='2015-16 ANS Price List'!C44</f>
        <v>1</v>
      </c>
      <c r="N44" s="251" t="b">
        <f>D44='2015-16 ANS Price List'!D44</f>
        <v>1</v>
      </c>
      <c r="O44" s="251" t="b">
        <f>E44='2015-16 ANS Price List'!E44</f>
        <v>1</v>
      </c>
      <c r="P44" s="251" t="b">
        <f>IF(G44="2015/16 Excluding GST","TRUE",G44='2015-16 ANS Price List'!$F44)</f>
        <v>1</v>
      </c>
    </row>
    <row r="45" spans="2:16" s="340" customFormat="1" x14ac:dyDescent="0.2">
      <c r="B45" s="409"/>
      <c r="C45" s="344" t="s">
        <v>35</v>
      </c>
      <c r="D45" s="202" t="s">
        <v>23</v>
      </c>
      <c r="E45" s="347" t="s">
        <v>24</v>
      </c>
      <c r="F45" s="190">
        <v>142.81</v>
      </c>
      <c r="G45" s="189">
        <f t="shared" ref="G45:J45" si="24">IFERROR(ROUND(F45*(1+G$9)*(1-G$10)+G$11,2),F45)</f>
        <v>147.86000000000001</v>
      </c>
      <c r="H45" s="189">
        <f t="shared" si="24"/>
        <v>151.69999999999999</v>
      </c>
      <c r="I45" s="190">
        <f t="shared" si="24"/>
        <v>155.35</v>
      </c>
      <c r="J45" s="190">
        <f t="shared" si="24"/>
        <v>160.99</v>
      </c>
      <c r="L45" s="251" t="b">
        <f>B45='2015-16 ANS Price List'!B45</f>
        <v>1</v>
      </c>
      <c r="M45" s="251" t="b">
        <f>C45='2015-16 ANS Price List'!C45</f>
        <v>1</v>
      </c>
      <c r="N45" s="251" t="b">
        <f>D45='2015-16 ANS Price List'!D45</f>
        <v>1</v>
      </c>
      <c r="O45" s="251" t="b">
        <f>E45='2015-16 ANS Price List'!E45</f>
        <v>1</v>
      </c>
      <c r="P45" s="251" t="b">
        <f>IF(G45="2015/16 Excluding GST","TRUE",G45='2015-16 ANS Price List'!$F45)</f>
        <v>1</v>
      </c>
    </row>
    <row r="46" spans="2:16" s="340" customFormat="1" x14ac:dyDescent="0.2">
      <c r="B46" s="409"/>
      <c r="C46" s="343" t="s">
        <v>22</v>
      </c>
      <c r="D46" s="201" t="s">
        <v>23</v>
      </c>
      <c r="E46" s="346" t="s">
        <v>24</v>
      </c>
      <c r="F46" s="191">
        <v>142.81</v>
      </c>
      <c r="G46" s="193">
        <f t="shared" ref="G46:J46" si="25">IFERROR(ROUND(F46*(1+G$9)*(1-G$10)+G$11,2),F46)</f>
        <v>147.86000000000001</v>
      </c>
      <c r="H46" s="193">
        <f t="shared" si="25"/>
        <v>151.69999999999999</v>
      </c>
      <c r="I46" s="191">
        <f t="shared" si="25"/>
        <v>155.35</v>
      </c>
      <c r="J46" s="191">
        <f t="shared" si="25"/>
        <v>160.99</v>
      </c>
      <c r="L46" s="251" t="b">
        <f>B46='2015-16 ANS Price List'!B46</f>
        <v>1</v>
      </c>
      <c r="M46" s="251" t="b">
        <f>C46='2015-16 ANS Price List'!C46</f>
        <v>1</v>
      </c>
      <c r="N46" s="251" t="b">
        <f>D46='2015-16 ANS Price List'!D46</f>
        <v>1</v>
      </c>
      <c r="O46" s="251" t="b">
        <f>E46='2015-16 ANS Price List'!E46</f>
        <v>1</v>
      </c>
      <c r="P46" s="251" t="b">
        <f>IF(G46="2015/16 Excluding GST","TRUE",G46='2015-16 ANS Price List'!$F46)</f>
        <v>1</v>
      </c>
    </row>
    <row r="47" spans="2:16" s="340" customFormat="1" x14ac:dyDescent="0.2">
      <c r="B47" s="409"/>
      <c r="C47" s="192"/>
      <c r="D47" s="348"/>
      <c r="E47" s="349"/>
      <c r="F47" s="194"/>
      <c r="G47" s="194"/>
      <c r="H47" s="194"/>
      <c r="I47" s="194"/>
      <c r="J47" s="194"/>
      <c r="L47" s="251" t="b">
        <f>B47='2015-16 ANS Price List'!B47</f>
        <v>1</v>
      </c>
      <c r="M47" s="251" t="b">
        <f>C47='2015-16 ANS Price List'!C47</f>
        <v>1</v>
      </c>
      <c r="N47" s="251" t="b">
        <f>D47='2015-16 ANS Price List'!D47</f>
        <v>1</v>
      </c>
      <c r="O47" s="251" t="b">
        <f>E47='2015-16 ANS Price List'!E47</f>
        <v>1</v>
      </c>
      <c r="P47" s="251" t="b">
        <f>IF(G47="2015/16 Excluding GST","TRUE",G47='2015-16 ANS Price List'!$F47)</f>
        <v>1</v>
      </c>
    </row>
    <row r="48" spans="2:16" s="340" customFormat="1" x14ac:dyDescent="0.2">
      <c r="B48" s="409"/>
      <c r="C48" s="342" t="s">
        <v>36</v>
      </c>
      <c r="D48" s="202" t="s">
        <v>23</v>
      </c>
      <c r="E48" s="202" t="s">
        <v>24</v>
      </c>
      <c r="F48" s="190">
        <v>142.81</v>
      </c>
      <c r="G48" s="189">
        <f t="shared" ref="G48:J48" si="26">IFERROR(ROUND(F48*(1+G$9)*(1-G$10)+G$11,2),F48)</f>
        <v>147.86000000000001</v>
      </c>
      <c r="H48" s="189">
        <f t="shared" si="26"/>
        <v>151.69999999999999</v>
      </c>
      <c r="I48" s="190">
        <f t="shared" si="26"/>
        <v>155.35</v>
      </c>
      <c r="J48" s="190">
        <f t="shared" si="26"/>
        <v>160.99</v>
      </c>
      <c r="L48" s="251" t="b">
        <f>B48='2015-16 ANS Price List'!B48</f>
        <v>1</v>
      </c>
      <c r="M48" s="251" t="b">
        <f>C48='2015-16 ANS Price List'!C48</f>
        <v>1</v>
      </c>
      <c r="N48" s="251" t="b">
        <f>D48='2015-16 ANS Price List'!D48</f>
        <v>1</v>
      </c>
      <c r="O48" s="251" t="b">
        <f>E48='2015-16 ANS Price List'!E48</f>
        <v>1</v>
      </c>
      <c r="P48" s="251" t="b">
        <f>IF(G48="2015/16 Excluding GST","TRUE",G48='2015-16 ANS Price List'!$F48)</f>
        <v>1</v>
      </c>
    </row>
    <row r="49" spans="2:16" s="340" customFormat="1" x14ac:dyDescent="0.2">
      <c r="B49" s="409"/>
      <c r="C49" s="343" t="s">
        <v>37</v>
      </c>
      <c r="D49" s="201" t="s">
        <v>23</v>
      </c>
      <c r="E49" s="201" t="s">
        <v>24</v>
      </c>
      <c r="F49" s="191">
        <v>142.81</v>
      </c>
      <c r="G49" s="193">
        <f t="shared" ref="G49:J49" si="27">IFERROR(ROUND(F49*(1+G$9)*(1-G$10)+G$11,2),F49)</f>
        <v>147.86000000000001</v>
      </c>
      <c r="H49" s="193">
        <f t="shared" si="27"/>
        <v>151.69999999999999</v>
      </c>
      <c r="I49" s="191">
        <f t="shared" si="27"/>
        <v>155.35</v>
      </c>
      <c r="J49" s="191">
        <f t="shared" si="27"/>
        <v>160.99</v>
      </c>
      <c r="L49" s="251" t="b">
        <f>B49='2015-16 ANS Price List'!B49</f>
        <v>1</v>
      </c>
      <c r="M49" s="251" t="b">
        <f>C49='2015-16 ANS Price List'!C49</f>
        <v>1</v>
      </c>
      <c r="N49" s="251" t="b">
        <f>D49='2015-16 ANS Price List'!D49</f>
        <v>1</v>
      </c>
      <c r="O49" s="251" t="b">
        <f>E49='2015-16 ANS Price List'!E49</f>
        <v>1</v>
      </c>
      <c r="P49" s="251" t="b">
        <f>IF(G49="2015/16 Excluding GST","TRUE",G49='2015-16 ANS Price List'!$F49)</f>
        <v>1</v>
      </c>
    </row>
    <row r="50" spans="2:16" s="340" customFormat="1" x14ac:dyDescent="0.2">
      <c r="B50" s="409"/>
      <c r="C50" s="344" t="s">
        <v>38</v>
      </c>
      <c r="D50" s="202" t="s">
        <v>23</v>
      </c>
      <c r="E50" s="202" t="s">
        <v>24</v>
      </c>
      <c r="F50" s="190">
        <v>142.81</v>
      </c>
      <c r="G50" s="189">
        <f t="shared" ref="G50:J50" si="28">IFERROR(ROUND(F50*(1+G$9)*(1-G$10)+G$11,2),F50)</f>
        <v>147.86000000000001</v>
      </c>
      <c r="H50" s="189">
        <f t="shared" si="28"/>
        <v>151.69999999999999</v>
      </c>
      <c r="I50" s="190">
        <f t="shared" si="28"/>
        <v>155.35</v>
      </c>
      <c r="J50" s="190">
        <f t="shared" si="28"/>
        <v>160.99</v>
      </c>
      <c r="L50" s="251" t="b">
        <f>B50='2015-16 ANS Price List'!B50</f>
        <v>1</v>
      </c>
      <c r="M50" s="251" t="b">
        <f>C50='2015-16 ANS Price List'!C50</f>
        <v>1</v>
      </c>
      <c r="N50" s="251" t="b">
        <f>D50='2015-16 ANS Price List'!D50</f>
        <v>1</v>
      </c>
      <c r="O50" s="251" t="b">
        <f>E50='2015-16 ANS Price List'!E50</f>
        <v>1</v>
      </c>
      <c r="P50" s="251" t="b">
        <f>IF(G50="2015/16 Excluding GST","TRUE",G50='2015-16 ANS Price List'!$F50)</f>
        <v>1</v>
      </c>
    </row>
    <row r="51" spans="2:16" s="340" customFormat="1" x14ac:dyDescent="0.2">
      <c r="B51" s="409"/>
      <c r="C51" s="343" t="s">
        <v>39</v>
      </c>
      <c r="D51" s="201" t="s">
        <v>23</v>
      </c>
      <c r="E51" s="201" t="s">
        <v>24</v>
      </c>
      <c r="F51" s="191">
        <v>142.81</v>
      </c>
      <c r="G51" s="193">
        <f t="shared" ref="G51:J51" si="29">IFERROR(ROUND(F51*(1+G$9)*(1-G$10)+G$11,2),F51)</f>
        <v>147.86000000000001</v>
      </c>
      <c r="H51" s="193">
        <f t="shared" si="29"/>
        <v>151.69999999999999</v>
      </c>
      <c r="I51" s="191">
        <f t="shared" si="29"/>
        <v>155.35</v>
      </c>
      <c r="J51" s="191">
        <f t="shared" si="29"/>
        <v>160.99</v>
      </c>
      <c r="L51" s="251" t="b">
        <f>B51='2015-16 ANS Price List'!B51</f>
        <v>1</v>
      </c>
      <c r="M51" s="251" t="b">
        <f>C51='2015-16 ANS Price List'!C51</f>
        <v>1</v>
      </c>
      <c r="N51" s="251" t="b">
        <f>D51='2015-16 ANS Price List'!D51</f>
        <v>1</v>
      </c>
      <c r="O51" s="251" t="b">
        <f>E51='2015-16 ANS Price List'!E51</f>
        <v>1</v>
      </c>
      <c r="P51" s="251" t="b">
        <f>IF(G51="2015/16 Excluding GST","TRUE",G51='2015-16 ANS Price List'!$F51)</f>
        <v>1</v>
      </c>
    </row>
    <row r="52" spans="2:16" s="340" customFormat="1" x14ac:dyDescent="0.2">
      <c r="B52" s="409"/>
      <c r="C52" s="344" t="s">
        <v>40</v>
      </c>
      <c r="D52" s="202" t="s">
        <v>23</v>
      </c>
      <c r="E52" s="202" t="s">
        <v>24</v>
      </c>
      <c r="F52" s="190">
        <v>142.81</v>
      </c>
      <c r="G52" s="189">
        <f t="shared" ref="G52:J52" si="30">IFERROR(ROUND(F52*(1+G$9)*(1-G$10)+G$11,2),F52)</f>
        <v>147.86000000000001</v>
      </c>
      <c r="H52" s="189">
        <f t="shared" si="30"/>
        <v>151.69999999999999</v>
      </c>
      <c r="I52" s="190">
        <f t="shared" si="30"/>
        <v>155.35</v>
      </c>
      <c r="J52" s="190">
        <f t="shared" si="30"/>
        <v>160.99</v>
      </c>
      <c r="L52" s="251" t="b">
        <f>B52='2015-16 ANS Price List'!B52</f>
        <v>1</v>
      </c>
      <c r="M52" s="251" t="b">
        <f>C52='2015-16 ANS Price List'!C52</f>
        <v>1</v>
      </c>
      <c r="N52" s="251" t="b">
        <f>D52='2015-16 ANS Price List'!D52</f>
        <v>1</v>
      </c>
      <c r="O52" s="251" t="b">
        <f>E52='2015-16 ANS Price List'!E52</f>
        <v>1</v>
      </c>
      <c r="P52" s="251" t="b">
        <f>IF(G52="2015/16 Excluding GST","TRUE",G52='2015-16 ANS Price List'!$F52)</f>
        <v>1</v>
      </c>
    </row>
    <row r="53" spans="2:16" s="340" customFormat="1" x14ac:dyDescent="0.2">
      <c r="B53" s="409"/>
      <c r="C53" s="343" t="s">
        <v>41</v>
      </c>
      <c r="D53" s="201" t="s">
        <v>23</v>
      </c>
      <c r="E53" s="201" t="s">
        <v>24</v>
      </c>
      <c r="F53" s="191">
        <v>142.81</v>
      </c>
      <c r="G53" s="193">
        <f t="shared" ref="G53:J53" si="31">IFERROR(ROUND(F53*(1+G$9)*(1-G$10)+G$11,2),F53)</f>
        <v>147.86000000000001</v>
      </c>
      <c r="H53" s="193">
        <f t="shared" si="31"/>
        <v>151.69999999999999</v>
      </c>
      <c r="I53" s="191">
        <f t="shared" si="31"/>
        <v>155.35</v>
      </c>
      <c r="J53" s="191">
        <f t="shared" si="31"/>
        <v>160.99</v>
      </c>
      <c r="L53" s="251" t="b">
        <f>B53='2015-16 ANS Price List'!B53</f>
        <v>1</v>
      </c>
      <c r="M53" s="251" t="b">
        <f>C53='2015-16 ANS Price List'!C53</f>
        <v>1</v>
      </c>
      <c r="N53" s="251" t="b">
        <f>D53='2015-16 ANS Price List'!D53</f>
        <v>1</v>
      </c>
      <c r="O53" s="251" t="b">
        <f>E53='2015-16 ANS Price List'!E53</f>
        <v>1</v>
      </c>
      <c r="P53" s="251" t="b">
        <f>IF(G53="2015/16 Excluding GST","TRUE",G53='2015-16 ANS Price List'!$F53)</f>
        <v>1</v>
      </c>
    </row>
    <row r="54" spans="2:16" s="340" customFormat="1" x14ac:dyDescent="0.2">
      <c r="B54" s="409"/>
      <c r="C54" s="344" t="s">
        <v>42</v>
      </c>
      <c r="D54" s="202" t="s">
        <v>23</v>
      </c>
      <c r="E54" s="202" t="s">
        <v>24</v>
      </c>
      <c r="F54" s="190">
        <v>142.81</v>
      </c>
      <c r="G54" s="189">
        <f t="shared" ref="G54:J54" si="32">IFERROR(ROUND(F54*(1+G$9)*(1-G$10)+G$11,2),F54)</f>
        <v>147.86000000000001</v>
      </c>
      <c r="H54" s="189">
        <f t="shared" si="32"/>
        <v>151.69999999999999</v>
      </c>
      <c r="I54" s="190">
        <f t="shared" si="32"/>
        <v>155.35</v>
      </c>
      <c r="J54" s="190">
        <f t="shared" si="32"/>
        <v>160.99</v>
      </c>
      <c r="L54" s="251" t="b">
        <f>B54='2015-16 ANS Price List'!B54</f>
        <v>1</v>
      </c>
      <c r="M54" s="251" t="b">
        <f>C54='2015-16 ANS Price List'!C54</f>
        <v>1</v>
      </c>
      <c r="N54" s="251" t="b">
        <f>D54='2015-16 ANS Price List'!D54</f>
        <v>1</v>
      </c>
      <c r="O54" s="251" t="b">
        <f>E54='2015-16 ANS Price List'!E54</f>
        <v>1</v>
      </c>
      <c r="P54" s="251" t="b">
        <f>IF(G54="2015/16 Excluding GST","TRUE",G54='2015-16 ANS Price List'!$F54)</f>
        <v>1</v>
      </c>
    </row>
    <row r="55" spans="2:16" s="340" customFormat="1" x14ac:dyDescent="0.2">
      <c r="B55" s="409"/>
      <c r="C55" s="343" t="s">
        <v>43</v>
      </c>
      <c r="D55" s="201" t="s">
        <v>23</v>
      </c>
      <c r="E55" s="201" t="s">
        <v>24</v>
      </c>
      <c r="F55" s="191">
        <v>142.81</v>
      </c>
      <c r="G55" s="193">
        <f t="shared" ref="G55:J55" si="33">IFERROR(ROUND(F55*(1+G$9)*(1-G$10)+G$11,2),F55)</f>
        <v>147.86000000000001</v>
      </c>
      <c r="H55" s="193">
        <f t="shared" si="33"/>
        <v>151.69999999999999</v>
      </c>
      <c r="I55" s="191">
        <f t="shared" si="33"/>
        <v>155.35</v>
      </c>
      <c r="J55" s="191">
        <f t="shared" si="33"/>
        <v>160.99</v>
      </c>
      <c r="L55" s="251" t="b">
        <f>B55='2015-16 ANS Price List'!B55</f>
        <v>1</v>
      </c>
      <c r="M55" s="251" t="b">
        <f>C55='2015-16 ANS Price List'!C55</f>
        <v>1</v>
      </c>
      <c r="N55" s="251" t="b">
        <f>D55='2015-16 ANS Price List'!D55</f>
        <v>1</v>
      </c>
      <c r="O55" s="251" t="b">
        <f>E55='2015-16 ANS Price List'!E55</f>
        <v>1</v>
      </c>
      <c r="P55" s="251" t="b">
        <f>IF(G55="2015/16 Excluding GST","TRUE",G55='2015-16 ANS Price List'!$F55)</f>
        <v>1</v>
      </c>
    </row>
    <row r="56" spans="2:16" s="340" customFormat="1" x14ac:dyDescent="0.2">
      <c r="B56" s="409"/>
      <c r="C56" s="344" t="s">
        <v>44</v>
      </c>
      <c r="D56" s="202" t="s">
        <v>23</v>
      </c>
      <c r="E56" s="202" t="s">
        <v>24</v>
      </c>
      <c r="F56" s="190">
        <v>142.81</v>
      </c>
      <c r="G56" s="189">
        <f t="shared" ref="G56:J56" si="34">IFERROR(ROUND(F56*(1+G$9)*(1-G$10)+G$11,2),F56)</f>
        <v>147.86000000000001</v>
      </c>
      <c r="H56" s="189">
        <f t="shared" si="34"/>
        <v>151.69999999999999</v>
      </c>
      <c r="I56" s="190">
        <f t="shared" si="34"/>
        <v>155.35</v>
      </c>
      <c r="J56" s="190">
        <f t="shared" si="34"/>
        <v>160.99</v>
      </c>
      <c r="L56" s="251" t="b">
        <f>B56='2015-16 ANS Price List'!B56</f>
        <v>1</v>
      </c>
      <c r="M56" s="251" t="b">
        <f>C56='2015-16 ANS Price List'!C56</f>
        <v>1</v>
      </c>
      <c r="N56" s="251" t="b">
        <f>D56='2015-16 ANS Price List'!D56</f>
        <v>1</v>
      </c>
      <c r="O56" s="251" t="b">
        <f>E56='2015-16 ANS Price List'!E56</f>
        <v>1</v>
      </c>
      <c r="P56" s="251" t="b">
        <f>IF(G56="2015/16 Excluding GST","TRUE",G56='2015-16 ANS Price List'!$F56)</f>
        <v>1</v>
      </c>
    </row>
    <row r="57" spans="2:16" s="340" customFormat="1" x14ac:dyDescent="0.2">
      <c r="B57" s="409"/>
      <c r="C57" s="343" t="s">
        <v>45</v>
      </c>
      <c r="D57" s="201" t="s">
        <v>23</v>
      </c>
      <c r="E57" s="201" t="s">
        <v>24</v>
      </c>
      <c r="F57" s="191">
        <v>142.81</v>
      </c>
      <c r="G57" s="193">
        <f t="shared" ref="G57:J57" si="35">IFERROR(ROUND(F57*(1+G$9)*(1-G$10)+G$11,2),F57)</f>
        <v>147.86000000000001</v>
      </c>
      <c r="H57" s="193">
        <f t="shared" si="35"/>
        <v>151.69999999999999</v>
      </c>
      <c r="I57" s="191">
        <f t="shared" si="35"/>
        <v>155.35</v>
      </c>
      <c r="J57" s="191">
        <f t="shared" si="35"/>
        <v>160.99</v>
      </c>
      <c r="L57" s="251" t="b">
        <f>B57='2015-16 ANS Price List'!B57</f>
        <v>1</v>
      </c>
      <c r="M57" s="251" t="b">
        <f>C57='2015-16 ANS Price List'!C57</f>
        <v>1</v>
      </c>
      <c r="N57" s="251" t="b">
        <f>D57='2015-16 ANS Price List'!D57</f>
        <v>1</v>
      </c>
      <c r="O57" s="251" t="b">
        <f>E57='2015-16 ANS Price List'!E57</f>
        <v>1</v>
      </c>
      <c r="P57" s="251" t="b">
        <f>IF(G57="2015/16 Excluding GST","TRUE",G57='2015-16 ANS Price List'!$F57)</f>
        <v>1</v>
      </c>
    </row>
    <row r="58" spans="2:16" s="340" customFormat="1" x14ac:dyDescent="0.2">
      <c r="B58" s="409"/>
      <c r="C58" s="344" t="s">
        <v>46</v>
      </c>
      <c r="D58" s="202" t="s">
        <v>23</v>
      </c>
      <c r="E58" s="202" t="s">
        <v>24</v>
      </c>
      <c r="F58" s="190">
        <v>142.81</v>
      </c>
      <c r="G58" s="189">
        <f t="shared" ref="G58:J58" si="36">IFERROR(ROUND(F58*(1+G$9)*(1-G$10)+G$11,2),F58)</f>
        <v>147.86000000000001</v>
      </c>
      <c r="H58" s="189">
        <f t="shared" si="36"/>
        <v>151.69999999999999</v>
      </c>
      <c r="I58" s="190">
        <f t="shared" si="36"/>
        <v>155.35</v>
      </c>
      <c r="J58" s="190">
        <f t="shared" si="36"/>
        <v>160.99</v>
      </c>
      <c r="L58" s="251" t="b">
        <f>B58='2015-16 ANS Price List'!B58</f>
        <v>1</v>
      </c>
      <c r="M58" s="251" t="b">
        <f>C58='2015-16 ANS Price List'!C58</f>
        <v>1</v>
      </c>
      <c r="N58" s="251" t="b">
        <f>D58='2015-16 ANS Price List'!D58</f>
        <v>1</v>
      </c>
      <c r="O58" s="251" t="b">
        <f>E58='2015-16 ANS Price List'!E58</f>
        <v>1</v>
      </c>
      <c r="P58" s="251" t="b">
        <f>IF(G58="2015/16 Excluding GST","TRUE",G58='2015-16 ANS Price List'!$F58)</f>
        <v>1</v>
      </c>
    </row>
    <row r="59" spans="2:16" s="340" customFormat="1" x14ac:dyDescent="0.2">
      <c r="B59" s="409"/>
      <c r="C59" s="343" t="s">
        <v>47</v>
      </c>
      <c r="D59" s="201" t="s">
        <v>23</v>
      </c>
      <c r="E59" s="201" t="s">
        <v>24</v>
      </c>
      <c r="F59" s="191">
        <v>142.81</v>
      </c>
      <c r="G59" s="193">
        <f t="shared" ref="G59:J59" si="37">IFERROR(ROUND(F59*(1+G$9)*(1-G$10)+G$11,2),F59)</f>
        <v>147.86000000000001</v>
      </c>
      <c r="H59" s="193">
        <f t="shared" si="37"/>
        <v>151.69999999999999</v>
      </c>
      <c r="I59" s="191">
        <f t="shared" si="37"/>
        <v>155.35</v>
      </c>
      <c r="J59" s="191">
        <f t="shared" si="37"/>
        <v>160.99</v>
      </c>
      <c r="L59" s="251" t="b">
        <f>B59='2015-16 ANS Price List'!B59</f>
        <v>1</v>
      </c>
      <c r="M59" s="251" t="b">
        <f>C59='2015-16 ANS Price List'!C59</f>
        <v>1</v>
      </c>
      <c r="N59" s="251" t="b">
        <f>D59='2015-16 ANS Price List'!D59</f>
        <v>1</v>
      </c>
      <c r="O59" s="251" t="b">
        <f>E59='2015-16 ANS Price List'!E59</f>
        <v>1</v>
      </c>
      <c r="P59" s="251" t="b">
        <f>IF(G59="2015/16 Excluding GST","TRUE",G59='2015-16 ANS Price List'!$F59)</f>
        <v>1</v>
      </c>
    </row>
    <row r="60" spans="2:16" s="340" customFormat="1" x14ac:dyDescent="0.2">
      <c r="B60" s="409"/>
      <c r="C60" s="344" t="s">
        <v>48</v>
      </c>
      <c r="D60" s="202" t="s">
        <v>23</v>
      </c>
      <c r="E60" s="202" t="s">
        <v>24</v>
      </c>
      <c r="F60" s="190">
        <v>142.81</v>
      </c>
      <c r="G60" s="189">
        <f t="shared" ref="G60:J60" si="38">IFERROR(ROUND(F60*(1+G$9)*(1-G$10)+G$11,2),F60)</f>
        <v>147.86000000000001</v>
      </c>
      <c r="H60" s="189">
        <f t="shared" si="38"/>
        <v>151.69999999999999</v>
      </c>
      <c r="I60" s="190">
        <f t="shared" si="38"/>
        <v>155.35</v>
      </c>
      <c r="J60" s="190">
        <f t="shared" si="38"/>
        <v>160.99</v>
      </c>
      <c r="L60" s="251" t="b">
        <f>B60='2015-16 ANS Price List'!B60</f>
        <v>1</v>
      </c>
      <c r="M60" s="251" t="b">
        <f>C60='2015-16 ANS Price List'!C60</f>
        <v>1</v>
      </c>
      <c r="N60" s="251" t="b">
        <f>D60='2015-16 ANS Price List'!D60</f>
        <v>1</v>
      </c>
      <c r="O60" s="251" t="b">
        <f>E60='2015-16 ANS Price List'!E60</f>
        <v>1</v>
      </c>
      <c r="P60" s="251" t="b">
        <f>IF(G60="2015/16 Excluding GST","TRUE",G60='2015-16 ANS Price List'!$F60)</f>
        <v>1</v>
      </c>
    </row>
    <row r="61" spans="2:16" s="340" customFormat="1" x14ac:dyDescent="0.2">
      <c r="B61" s="409"/>
      <c r="C61" s="343" t="s">
        <v>49</v>
      </c>
      <c r="D61" s="201" t="s">
        <v>23</v>
      </c>
      <c r="E61" s="201" t="s">
        <v>24</v>
      </c>
      <c r="F61" s="191">
        <v>142.81</v>
      </c>
      <c r="G61" s="193">
        <f t="shared" ref="G61:J61" si="39">IFERROR(ROUND(F61*(1+G$9)*(1-G$10)+G$11,2),F61)</f>
        <v>147.86000000000001</v>
      </c>
      <c r="H61" s="193">
        <f t="shared" si="39"/>
        <v>151.69999999999999</v>
      </c>
      <c r="I61" s="191">
        <f t="shared" si="39"/>
        <v>155.35</v>
      </c>
      <c r="J61" s="191">
        <f t="shared" si="39"/>
        <v>160.99</v>
      </c>
      <c r="L61" s="251" t="b">
        <f>B61='2015-16 ANS Price List'!B61</f>
        <v>1</v>
      </c>
      <c r="M61" s="251" t="b">
        <f>C61='2015-16 ANS Price List'!C61</f>
        <v>1</v>
      </c>
      <c r="N61" s="251" t="b">
        <f>D61='2015-16 ANS Price List'!D61</f>
        <v>1</v>
      </c>
      <c r="O61" s="251" t="b">
        <f>E61='2015-16 ANS Price List'!E61</f>
        <v>1</v>
      </c>
      <c r="P61" s="251" t="b">
        <f>IF(G61="2015/16 Excluding GST","TRUE",G61='2015-16 ANS Price List'!$F61)</f>
        <v>1</v>
      </c>
    </row>
    <row r="62" spans="2:16" s="340" customFormat="1" x14ac:dyDescent="0.2">
      <c r="B62" s="409"/>
      <c r="C62" s="344" t="s">
        <v>50</v>
      </c>
      <c r="D62" s="202" t="s">
        <v>23</v>
      </c>
      <c r="E62" s="202" t="s">
        <v>24</v>
      </c>
      <c r="F62" s="190">
        <v>142.81</v>
      </c>
      <c r="G62" s="189">
        <f t="shared" ref="G62:J62" si="40">IFERROR(ROUND(F62*(1+G$9)*(1-G$10)+G$11,2),F62)</f>
        <v>147.86000000000001</v>
      </c>
      <c r="H62" s="189">
        <f t="shared" si="40"/>
        <v>151.69999999999999</v>
      </c>
      <c r="I62" s="190">
        <f t="shared" si="40"/>
        <v>155.35</v>
      </c>
      <c r="J62" s="190">
        <f t="shared" si="40"/>
        <v>160.99</v>
      </c>
      <c r="L62" s="251" t="b">
        <f>B62='2015-16 ANS Price List'!B62</f>
        <v>1</v>
      </c>
      <c r="M62" s="251" t="b">
        <f>C62='2015-16 ANS Price List'!C62</f>
        <v>1</v>
      </c>
      <c r="N62" s="251" t="b">
        <f>D62='2015-16 ANS Price List'!D62</f>
        <v>1</v>
      </c>
      <c r="O62" s="251" t="b">
        <f>E62='2015-16 ANS Price List'!E62</f>
        <v>1</v>
      </c>
      <c r="P62" s="251" t="b">
        <f>IF(G62="2015/16 Excluding GST","TRUE",G62='2015-16 ANS Price List'!$F62)</f>
        <v>1</v>
      </c>
    </row>
    <row r="63" spans="2:16" s="340" customFormat="1" x14ac:dyDescent="0.2">
      <c r="B63" s="409"/>
      <c r="C63" s="343" t="s">
        <v>51</v>
      </c>
      <c r="D63" s="201" t="s">
        <v>23</v>
      </c>
      <c r="E63" s="201" t="s">
        <v>24</v>
      </c>
      <c r="F63" s="191">
        <v>142.81</v>
      </c>
      <c r="G63" s="193">
        <f t="shared" ref="G63:J63" si="41">IFERROR(ROUND(F63*(1+G$9)*(1-G$10)+G$11,2),F63)</f>
        <v>147.86000000000001</v>
      </c>
      <c r="H63" s="193">
        <f t="shared" si="41"/>
        <v>151.69999999999999</v>
      </c>
      <c r="I63" s="191">
        <f t="shared" si="41"/>
        <v>155.35</v>
      </c>
      <c r="J63" s="191">
        <f t="shared" si="41"/>
        <v>160.99</v>
      </c>
      <c r="L63" s="251" t="b">
        <f>B63='2015-16 ANS Price List'!B63</f>
        <v>1</v>
      </c>
      <c r="M63" s="251" t="b">
        <f>C63='2015-16 ANS Price List'!C63</f>
        <v>1</v>
      </c>
      <c r="N63" s="251" t="b">
        <f>D63='2015-16 ANS Price List'!D63</f>
        <v>1</v>
      </c>
      <c r="O63" s="251" t="b">
        <f>E63='2015-16 ANS Price List'!E63</f>
        <v>1</v>
      </c>
      <c r="P63" s="251" t="b">
        <f>IF(G63="2015/16 Excluding GST","TRUE",G63='2015-16 ANS Price List'!$F63)</f>
        <v>1</v>
      </c>
    </row>
    <row r="64" spans="2:16" s="340" customFormat="1" x14ac:dyDescent="0.2">
      <c r="B64" s="409"/>
      <c r="C64" s="344" t="s">
        <v>52</v>
      </c>
      <c r="D64" s="202" t="s">
        <v>23</v>
      </c>
      <c r="E64" s="202" t="s">
        <v>24</v>
      </c>
      <c r="F64" s="190">
        <v>142.81</v>
      </c>
      <c r="G64" s="189">
        <f t="shared" ref="G64:J64" si="42">IFERROR(ROUND(F64*(1+G$9)*(1-G$10)+G$11,2),F64)</f>
        <v>147.86000000000001</v>
      </c>
      <c r="H64" s="189">
        <f t="shared" si="42"/>
        <v>151.69999999999999</v>
      </c>
      <c r="I64" s="190">
        <f t="shared" si="42"/>
        <v>155.35</v>
      </c>
      <c r="J64" s="190">
        <f t="shared" si="42"/>
        <v>160.99</v>
      </c>
      <c r="L64" s="251" t="b">
        <f>B64='2015-16 ANS Price List'!B64</f>
        <v>1</v>
      </c>
      <c r="M64" s="251" t="b">
        <f>C64='2015-16 ANS Price List'!C64</f>
        <v>1</v>
      </c>
      <c r="N64" s="251" t="b">
        <f>D64='2015-16 ANS Price List'!D64</f>
        <v>1</v>
      </c>
      <c r="O64" s="251" t="b">
        <f>E64='2015-16 ANS Price List'!E64</f>
        <v>1</v>
      </c>
      <c r="P64" s="251" t="b">
        <f>IF(G64="2015/16 Excluding GST","TRUE",G64='2015-16 ANS Price List'!$F64)</f>
        <v>1</v>
      </c>
    </row>
    <row r="65" spans="2:16" s="340" customFormat="1" x14ac:dyDescent="0.2">
      <c r="B65" s="409"/>
      <c r="C65" s="343" t="s">
        <v>53</v>
      </c>
      <c r="D65" s="201" t="s">
        <v>23</v>
      </c>
      <c r="E65" s="201" t="s">
        <v>24</v>
      </c>
      <c r="F65" s="191">
        <v>142.81</v>
      </c>
      <c r="G65" s="193">
        <f t="shared" ref="G65:J65" si="43">IFERROR(ROUND(F65*(1+G$9)*(1-G$10)+G$11,2),F65)</f>
        <v>147.86000000000001</v>
      </c>
      <c r="H65" s="193">
        <f t="shared" si="43"/>
        <v>151.69999999999999</v>
      </c>
      <c r="I65" s="191">
        <f t="shared" si="43"/>
        <v>155.35</v>
      </c>
      <c r="J65" s="191">
        <f t="shared" si="43"/>
        <v>160.99</v>
      </c>
      <c r="L65" s="251" t="b">
        <f>B65='2015-16 ANS Price List'!B65</f>
        <v>1</v>
      </c>
      <c r="M65" s="251" t="b">
        <f>C65='2015-16 ANS Price List'!C65</f>
        <v>1</v>
      </c>
      <c r="N65" s="251" t="b">
        <f>D65='2015-16 ANS Price List'!D65</f>
        <v>1</v>
      </c>
      <c r="O65" s="251" t="b">
        <f>E65='2015-16 ANS Price List'!E65</f>
        <v>1</v>
      </c>
      <c r="P65" s="251" t="b">
        <f>IF(G65="2015/16 Excluding GST","TRUE",G65='2015-16 ANS Price List'!$F65)</f>
        <v>1</v>
      </c>
    </row>
    <row r="66" spans="2:16" s="340" customFormat="1" x14ac:dyDescent="0.2">
      <c r="B66" s="409"/>
      <c r="C66" s="344" t="s">
        <v>54</v>
      </c>
      <c r="D66" s="202" t="s">
        <v>23</v>
      </c>
      <c r="E66" s="202" t="s">
        <v>24</v>
      </c>
      <c r="F66" s="190">
        <v>142.81</v>
      </c>
      <c r="G66" s="189">
        <f t="shared" ref="G66:J66" si="44">IFERROR(ROUND(F66*(1+G$9)*(1-G$10)+G$11,2),F66)</f>
        <v>147.86000000000001</v>
      </c>
      <c r="H66" s="189">
        <f t="shared" si="44"/>
        <v>151.69999999999999</v>
      </c>
      <c r="I66" s="190">
        <f t="shared" si="44"/>
        <v>155.35</v>
      </c>
      <c r="J66" s="190">
        <f t="shared" si="44"/>
        <v>160.99</v>
      </c>
      <c r="L66" s="251" t="b">
        <f>B66='2015-16 ANS Price List'!B66</f>
        <v>1</v>
      </c>
      <c r="M66" s="251" t="b">
        <f>C66='2015-16 ANS Price List'!C66</f>
        <v>1</v>
      </c>
      <c r="N66" s="251" t="b">
        <f>D66='2015-16 ANS Price List'!D66</f>
        <v>1</v>
      </c>
      <c r="O66" s="251" t="b">
        <f>E66='2015-16 ANS Price List'!E66</f>
        <v>1</v>
      </c>
      <c r="P66" s="251" t="b">
        <f>IF(G66="2015/16 Excluding GST","TRUE",G66='2015-16 ANS Price List'!$F66)</f>
        <v>1</v>
      </c>
    </row>
    <row r="67" spans="2:16" s="340" customFormat="1" x14ac:dyDescent="0.2">
      <c r="B67" s="409"/>
      <c r="C67" s="208"/>
      <c r="D67" s="350"/>
      <c r="E67" s="350"/>
      <c r="F67" s="195"/>
      <c r="G67" s="195"/>
      <c r="H67" s="195"/>
      <c r="I67" s="195"/>
      <c r="J67" s="195"/>
      <c r="L67" s="251" t="b">
        <f>B67='2015-16 ANS Price List'!B67</f>
        <v>1</v>
      </c>
      <c r="M67" s="251" t="b">
        <f>C67='2015-16 ANS Price List'!C67</f>
        <v>1</v>
      </c>
      <c r="N67" s="251" t="b">
        <f>D67='2015-16 ANS Price List'!D67</f>
        <v>1</v>
      </c>
      <c r="O67" s="251" t="b">
        <f>E67='2015-16 ANS Price List'!E67</f>
        <v>1</v>
      </c>
      <c r="P67" s="251" t="b">
        <f>IF(G67="2015/16 Excluding GST","TRUE",G67='2015-16 ANS Price List'!$F67)</f>
        <v>1</v>
      </c>
    </row>
    <row r="68" spans="2:16" s="340" customFormat="1" x14ac:dyDescent="0.2">
      <c r="B68" s="409"/>
      <c r="C68" s="343" t="s">
        <v>55</v>
      </c>
      <c r="D68" s="201" t="s">
        <v>23</v>
      </c>
      <c r="E68" s="201" t="s">
        <v>24</v>
      </c>
      <c r="F68" s="191">
        <v>142.81</v>
      </c>
      <c r="G68" s="193">
        <f t="shared" ref="G68:J68" si="45">IFERROR(ROUND(F68*(1+G$9)*(1-G$10)+G$11,2),F68)</f>
        <v>147.86000000000001</v>
      </c>
      <c r="H68" s="193">
        <f t="shared" si="45"/>
        <v>151.69999999999999</v>
      </c>
      <c r="I68" s="191">
        <f t="shared" si="45"/>
        <v>155.35</v>
      </c>
      <c r="J68" s="191">
        <f t="shared" si="45"/>
        <v>160.99</v>
      </c>
      <c r="L68" s="251" t="b">
        <f>B68='2015-16 ANS Price List'!B68</f>
        <v>1</v>
      </c>
      <c r="M68" s="251" t="b">
        <f>C68='2015-16 ANS Price List'!C68</f>
        <v>1</v>
      </c>
      <c r="N68" s="251" t="b">
        <f>D68='2015-16 ANS Price List'!D68</f>
        <v>1</v>
      </c>
      <c r="O68" s="251" t="b">
        <f>E68='2015-16 ANS Price List'!E68</f>
        <v>1</v>
      </c>
      <c r="P68" s="251" t="b">
        <f>IF(G68="2015/16 Excluding GST","TRUE",G68='2015-16 ANS Price List'!$F68)</f>
        <v>1</v>
      </c>
    </row>
    <row r="69" spans="2:16" s="340" customFormat="1" x14ac:dyDescent="0.2">
      <c r="B69" s="409"/>
      <c r="C69" s="344" t="s">
        <v>56</v>
      </c>
      <c r="D69" s="202" t="s">
        <v>23</v>
      </c>
      <c r="E69" s="202" t="s">
        <v>24</v>
      </c>
      <c r="F69" s="190">
        <v>142.81</v>
      </c>
      <c r="G69" s="189">
        <f t="shared" ref="G69:J69" si="46">IFERROR(ROUND(F69*(1+G$9)*(1-G$10)+G$11,2),F69)</f>
        <v>147.86000000000001</v>
      </c>
      <c r="H69" s="189">
        <f t="shared" si="46"/>
        <v>151.69999999999999</v>
      </c>
      <c r="I69" s="190">
        <f t="shared" si="46"/>
        <v>155.35</v>
      </c>
      <c r="J69" s="190">
        <f t="shared" si="46"/>
        <v>160.99</v>
      </c>
      <c r="L69" s="251" t="b">
        <f>B69='2015-16 ANS Price List'!B69</f>
        <v>1</v>
      </c>
      <c r="M69" s="251" t="b">
        <f>C69='2015-16 ANS Price List'!C69</f>
        <v>1</v>
      </c>
      <c r="N69" s="251" t="b">
        <f>D69='2015-16 ANS Price List'!D69</f>
        <v>1</v>
      </c>
      <c r="O69" s="251" t="b">
        <f>E69='2015-16 ANS Price List'!E69</f>
        <v>1</v>
      </c>
      <c r="P69" s="251" t="b">
        <f>IF(G69="2015/16 Excluding GST","TRUE",G69='2015-16 ANS Price List'!$F69)</f>
        <v>1</v>
      </c>
    </row>
    <row r="70" spans="2:16" s="340" customFormat="1" x14ac:dyDescent="0.2">
      <c r="B70" s="409"/>
      <c r="C70" s="343" t="s">
        <v>57</v>
      </c>
      <c r="D70" s="201" t="s">
        <v>23</v>
      </c>
      <c r="E70" s="201" t="s">
        <v>24</v>
      </c>
      <c r="F70" s="191">
        <v>142.81</v>
      </c>
      <c r="G70" s="193">
        <f t="shared" ref="G70:J70" si="47">IFERROR(ROUND(F70*(1+G$9)*(1-G$10)+G$11,2),F70)</f>
        <v>147.86000000000001</v>
      </c>
      <c r="H70" s="193">
        <f t="shared" si="47"/>
        <v>151.69999999999999</v>
      </c>
      <c r="I70" s="191">
        <f t="shared" si="47"/>
        <v>155.35</v>
      </c>
      <c r="J70" s="191">
        <f t="shared" si="47"/>
        <v>160.99</v>
      </c>
      <c r="L70" s="251" t="b">
        <f>B70='2015-16 ANS Price List'!B70</f>
        <v>1</v>
      </c>
      <c r="M70" s="251" t="b">
        <f>C70='2015-16 ANS Price List'!C70</f>
        <v>1</v>
      </c>
      <c r="N70" s="251" t="b">
        <f>D70='2015-16 ANS Price List'!D70</f>
        <v>1</v>
      </c>
      <c r="O70" s="251" t="b">
        <f>E70='2015-16 ANS Price List'!E70</f>
        <v>1</v>
      </c>
      <c r="P70" s="251" t="b">
        <f>IF(G70="2015/16 Excluding GST","TRUE",G70='2015-16 ANS Price List'!$F70)</f>
        <v>1</v>
      </c>
    </row>
    <row r="71" spans="2:16" s="340" customFormat="1" x14ac:dyDescent="0.2">
      <c r="B71" s="409"/>
      <c r="C71" s="344" t="s">
        <v>58</v>
      </c>
      <c r="D71" s="202" t="s">
        <v>23</v>
      </c>
      <c r="E71" s="202" t="s">
        <v>24</v>
      </c>
      <c r="F71" s="190">
        <v>142.81</v>
      </c>
      <c r="G71" s="189">
        <f t="shared" ref="G71:J71" si="48">IFERROR(ROUND(F71*(1+G$9)*(1-G$10)+G$11,2),F71)</f>
        <v>147.86000000000001</v>
      </c>
      <c r="H71" s="189">
        <f t="shared" si="48"/>
        <v>151.69999999999999</v>
      </c>
      <c r="I71" s="190">
        <f t="shared" si="48"/>
        <v>155.35</v>
      </c>
      <c r="J71" s="190">
        <f t="shared" si="48"/>
        <v>160.99</v>
      </c>
      <c r="L71" s="251" t="b">
        <f>B71='2015-16 ANS Price List'!B71</f>
        <v>1</v>
      </c>
      <c r="M71" s="251" t="b">
        <f>C71='2015-16 ANS Price List'!C71</f>
        <v>1</v>
      </c>
      <c r="N71" s="251" t="b">
        <f>D71='2015-16 ANS Price List'!D71</f>
        <v>1</v>
      </c>
      <c r="O71" s="251" t="b">
        <f>E71='2015-16 ANS Price List'!E71</f>
        <v>1</v>
      </c>
      <c r="P71" s="251" t="b">
        <f>IF(G71="2015/16 Excluding GST","TRUE",G71='2015-16 ANS Price List'!$F71)</f>
        <v>1</v>
      </c>
    </row>
    <row r="72" spans="2:16" s="340" customFormat="1" x14ac:dyDescent="0.2">
      <c r="B72" s="410"/>
      <c r="C72" s="208"/>
      <c r="D72" s="350"/>
      <c r="E72" s="350"/>
      <c r="F72" s="195"/>
      <c r="G72" s="195"/>
      <c r="H72" s="195"/>
      <c r="I72" s="195"/>
      <c r="J72" s="195"/>
      <c r="L72" s="251" t="b">
        <f>B72='2015-16 ANS Price List'!B72</f>
        <v>1</v>
      </c>
      <c r="M72" s="251" t="b">
        <f>C72='2015-16 ANS Price List'!C72</f>
        <v>1</v>
      </c>
      <c r="N72" s="251" t="b">
        <f>D72='2015-16 ANS Price List'!D72</f>
        <v>1</v>
      </c>
      <c r="O72" s="251" t="b">
        <f>E72='2015-16 ANS Price List'!E72</f>
        <v>1</v>
      </c>
      <c r="P72" s="251" t="b">
        <f>IF(G72="2015/16 Excluding GST","TRUE",G72='2015-16 ANS Price List'!$F72)</f>
        <v>1</v>
      </c>
    </row>
    <row r="73" spans="2:16" s="340" customFormat="1" x14ac:dyDescent="0.2">
      <c r="B73" s="27"/>
      <c r="C73" s="57"/>
      <c r="F73" s="109"/>
      <c r="G73" s="109"/>
      <c r="H73" s="109"/>
      <c r="I73" s="109"/>
      <c r="J73" s="109"/>
      <c r="L73" s="251" t="b">
        <f>B73='2015-16 ANS Price List'!B73</f>
        <v>1</v>
      </c>
      <c r="M73" s="251" t="b">
        <f>C73='2015-16 ANS Price List'!C73</f>
        <v>1</v>
      </c>
      <c r="N73" s="251" t="b">
        <f>D73='2015-16 ANS Price List'!D73</f>
        <v>1</v>
      </c>
      <c r="O73" s="251" t="b">
        <f>E73='2015-16 ANS Price List'!E73</f>
        <v>1</v>
      </c>
      <c r="P73" s="251" t="b">
        <f>IF(G73="2015/16 Excluding GST","TRUE",G73='2015-16 ANS Price List'!$F73)</f>
        <v>1</v>
      </c>
    </row>
    <row r="74" spans="2:16" s="340" customFormat="1" x14ac:dyDescent="0.2">
      <c r="B74" s="333"/>
      <c r="C74" s="57"/>
      <c r="F74" s="109"/>
      <c r="G74" s="109"/>
      <c r="H74" s="109"/>
      <c r="I74" s="377"/>
      <c r="J74" s="377"/>
      <c r="L74" s="251" t="b">
        <f>B74='2015-16 ANS Price List'!B74</f>
        <v>1</v>
      </c>
      <c r="M74" s="251" t="b">
        <f>C74='2015-16 ANS Price List'!C74</f>
        <v>1</v>
      </c>
      <c r="N74" s="251" t="b">
        <f>D74='2015-16 ANS Price List'!D74</f>
        <v>1</v>
      </c>
      <c r="O74" s="251" t="b">
        <f>E74='2015-16 ANS Price List'!E74</f>
        <v>1</v>
      </c>
      <c r="P74" s="251" t="b">
        <f>IF(G74="2015/16 Excluding GST","TRUE",G74='2015-16 ANS Price List'!$F74)</f>
        <v>1</v>
      </c>
    </row>
    <row r="75" spans="2:16" s="339" customFormat="1" ht="32.1" customHeight="1" x14ac:dyDescent="0.2">
      <c r="B75" s="243" t="s">
        <v>2</v>
      </c>
      <c r="C75" s="244" t="s">
        <v>0</v>
      </c>
      <c r="D75" s="245" t="s">
        <v>1</v>
      </c>
      <c r="E75" s="245" t="s">
        <v>2</v>
      </c>
      <c r="F75" s="188" t="s">
        <v>343</v>
      </c>
      <c r="G75" s="188" t="s">
        <v>319</v>
      </c>
      <c r="H75" s="188" t="s">
        <v>320</v>
      </c>
      <c r="I75" s="188" t="s">
        <v>321</v>
      </c>
      <c r="J75" s="188" t="s">
        <v>322</v>
      </c>
      <c r="L75" s="251" t="b">
        <f>B75='2015-16 ANS Price List'!B75</f>
        <v>1</v>
      </c>
      <c r="M75" s="251" t="b">
        <f>C75='2015-16 ANS Price List'!C75</f>
        <v>1</v>
      </c>
      <c r="N75" s="251" t="b">
        <f>D75='2015-16 ANS Price List'!D75</f>
        <v>1</v>
      </c>
      <c r="O75" s="251" t="b">
        <f>E75='2015-16 ANS Price List'!E75</f>
        <v>1</v>
      </c>
      <c r="P75" s="251" t="str">
        <f>IF(G75="2015/16 Excluding GST","TRUE",G75='2015-16 ANS Price List'!$F75)</f>
        <v>TRUE</v>
      </c>
    </row>
    <row r="76" spans="2:16" s="340" customFormat="1" x14ac:dyDescent="0.2">
      <c r="B76" s="411" t="s">
        <v>59</v>
      </c>
      <c r="C76" s="342" t="s">
        <v>9</v>
      </c>
      <c r="D76" s="323" t="s">
        <v>10</v>
      </c>
      <c r="E76" s="345" t="s">
        <v>11</v>
      </c>
      <c r="F76" s="190">
        <v>285.62</v>
      </c>
      <c r="G76" s="189">
        <f t="shared" ref="G76:J76" si="49">IFERROR(ROUND(F76*(1+G$9)*(1-G$10)+G$11,2),F76)</f>
        <v>295.72000000000003</v>
      </c>
      <c r="H76" s="189">
        <f t="shared" si="49"/>
        <v>303.39999999999998</v>
      </c>
      <c r="I76" s="190">
        <f t="shared" si="49"/>
        <v>310.69</v>
      </c>
      <c r="J76" s="190">
        <f t="shared" si="49"/>
        <v>321.95999999999998</v>
      </c>
      <c r="L76" s="251" t="b">
        <f>B76='2015-16 ANS Price List'!B76</f>
        <v>1</v>
      </c>
      <c r="M76" s="251" t="b">
        <f>C76='2015-16 ANS Price List'!C76</f>
        <v>1</v>
      </c>
      <c r="N76" s="251" t="b">
        <f>D76='2015-16 ANS Price List'!D76</f>
        <v>1</v>
      </c>
      <c r="O76" s="251" t="b">
        <f>E76='2015-16 ANS Price List'!E76</f>
        <v>1</v>
      </c>
      <c r="P76" s="251" t="b">
        <f>IF(G76="2015/16 Excluding GST","TRUE",G76='2015-16 ANS Price List'!$F76)</f>
        <v>1</v>
      </c>
    </row>
    <row r="77" spans="2:16" s="340" customFormat="1" x14ac:dyDescent="0.2">
      <c r="B77" s="412"/>
      <c r="C77" s="343" t="s">
        <v>12</v>
      </c>
      <c r="D77" s="201" t="s">
        <v>10</v>
      </c>
      <c r="E77" s="346" t="s">
        <v>11</v>
      </c>
      <c r="F77" s="191">
        <v>428.43</v>
      </c>
      <c r="G77" s="193">
        <f t="shared" ref="G77:J77" si="50">IFERROR(ROUND(F77*(1+G$9)*(1-G$10)+G$11,2),F77)</f>
        <v>443.58</v>
      </c>
      <c r="H77" s="193">
        <f t="shared" si="50"/>
        <v>455.1</v>
      </c>
      <c r="I77" s="191">
        <f t="shared" si="50"/>
        <v>466.04</v>
      </c>
      <c r="J77" s="191">
        <f t="shared" si="50"/>
        <v>482.95</v>
      </c>
      <c r="L77" s="251" t="b">
        <f>B77='2015-16 ANS Price List'!B77</f>
        <v>1</v>
      </c>
      <c r="M77" s="251" t="b">
        <f>C77='2015-16 ANS Price List'!C77</f>
        <v>1</v>
      </c>
      <c r="N77" s="251" t="b">
        <f>D77='2015-16 ANS Price List'!D77</f>
        <v>1</v>
      </c>
      <c r="O77" s="251" t="b">
        <f>E77='2015-16 ANS Price List'!E77</f>
        <v>1</v>
      </c>
      <c r="P77" s="251" t="b">
        <f>IF(G77="2015/16 Excluding GST","TRUE",G77='2015-16 ANS Price List'!$F77)</f>
        <v>1</v>
      </c>
    </row>
    <row r="78" spans="2:16" s="340" customFormat="1" x14ac:dyDescent="0.2">
      <c r="B78" s="412"/>
      <c r="C78" s="344" t="s">
        <v>34</v>
      </c>
      <c r="D78" s="202" t="s">
        <v>10</v>
      </c>
      <c r="E78" s="347" t="s">
        <v>11</v>
      </c>
      <c r="F78" s="190">
        <v>714.04</v>
      </c>
      <c r="G78" s="189">
        <f t="shared" ref="G78:J78" si="51">IFERROR(ROUND(F78*(1+G$9)*(1-G$10)+G$11,2),F78)</f>
        <v>739.28</v>
      </c>
      <c r="H78" s="189">
        <f t="shared" si="51"/>
        <v>758.47</v>
      </c>
      <c r="I78" s="190">
        <f t="shared" si="51"/>
        <v>776.71</v>
      </c>
      <c r="J78" s="190">
        <f t="shared" si="51"/>
        <v>804.89</v>
      </c>
      <c r="L78" s="251" t="b">
        <f>B78='2015-16 ANS Price List'!B78</f>
        <v>1</v>
      </c>
      <c r="M78" s="251" t="b">
        <f>C78='2015-16 ANS Price List'!C78</f>
        <v>1</v>
      </c>
      <c r="N78" s="251" t="b">
        <f>D78='2015-16 ANS Price List'!D78</f>
        <v>1</v>
      </c>
      <c r="O78" s="251" t="b">
        <f>E78='2015-16 ANS Price List'!E78</f>
        <v>1</v>
      </c>
      <c r="P78" s="251" t="b">
        <f>IF(G78="2015/16 Excluding GST","TRUE",G78='2015-16 ANS Price List'!$F78)</f>
        <v>1</v>
      </c>
    </row>
    <row r="79" spans="2:16" s="340" customFormat="1" x14ac:dyDescent="0.2">
      <c r="B79" s="412"/>
      <c r="C79" s="343" t="s">
        <v>14</v>
      </c>
      <c r="D79" s="201" t="s">
        <v>10</v>
      </c>
      <c r="E79" s="346" t="s">
        <v>11</v>
      </c>
      <c r="F79" s="191">
        <v>856.85</v>
      </c>
      <c r="G79" s="193">
        <f t="shared" ref="G79:J79" si="52">IFERROR(ROUND(F79*(1+G$9)*(1-G$10)+G$11,2),F79)</f>
        <v>887.14</v>
      </c>
      <c r="H79" s="193">
        <f t="shared" si="52"/>
        <v>910.17</v>
      </c>
      <c r="I79" s="191">
        <f t="shared" si="52"/>
        <v>932.05</v>
      </c>
      <c r="J79" s="191">
        <f t="shared" si="52"/>
        <v>965.86</v>
      </c>
      <c r="L79" s="251" t="b">
        <f>B79='2015-16 ANS Price List'!B79</f>
        <v>1</v>
      </c>
      <c r="M79" s="251" t="b">
        <f>C79='2015-16 ANS Price List'!C79</f>
        <v>1</v>
      </c>
      <c r="N79" s="251" t="b">
        <f>D79='2015-16 ANS Price List'!D79</f>
        <v>1</v>
      </c>
      <c r="O79" s="251" t="b">
        <f>E79='2015-16 ANS Price List'!E79</f>
        <v>1</v>
      </c>
      <c r="P79" s="251" t="b">
        <f>IF(G79="2015/16 Excluding GST","TRUE",G79='2015-16 ANS Price List'!$F79)</f>
        <v>1</v>
      </c>
    </row>
    <row r="80" spans="2:16" s="340" customFormat="1" x14ac:dyDescent="0.2">
      <c r="B80" s="412"/>
      <c r="C80" s="344" t="s">
        <v>15</v>
      </c>
      <c r="D80" s="202" t="s">
        <v>10</v>
      </c>
      <c r="E80" s="347" t="s">
        <v>11</v>
      </c>
      <c r="F80" s="190">
        <v>142.81</v>
      </c>
      <c r="G80" s="189">
        <f t="shared" ref="G80:J80" si="53">IFERROR(ROUND(F80*(1+G$9)*(1-G$10)+G$11,2),F80)</f>
        <v>147.86000000000001</v>
      </c>
      <c r="H80" s="189">
        <f t="shared" si="53"/>
        <v>151.69999999999999</v>
      </c>
      <c r="I80" s="190">
        <f t="shared" si="53"/>
        <v>155.35</v>
      </c>
      <c r="J80" s="190">
        <f t="shared" si="53"/>
        <v>160.99</v>
      </c>
      <c r="L80" s="251" t="b">
        <f>B80='2015-16 ANS Price List'!B80</f>
        <v>1</v>
      </c>
      <c r="M80" s="251" t="b">
        <f>C80='2015-16 ANS Price List'!C80</f>
        <v>1</v>
      </c>
      <c r="N80" s="251" t="b">
        <f>D80='2015-16 ANS Price List'!D80</f>
        <v>1</v>
      </c>
      <c r="O80" s="251" t="b">
        <f>E80='2015-16 ANS Price List'!E80</f>
        <v>1</v>
      </c>
      <c r="P80" s="251" t="b">
        <f>IF(G80="2015/16 Excluding GST","TRUE",G80='2015-16 ANS Price List'!$F80)</f>
        <v>1</v>
      </c>
    </row>
    <row r="81" spans="2:16" s="340" customFormat="1" x14ac:dyDescent="0.2">
      <c r="B81" s="412"/>
      <c r="C81" s="343" t="s">
        <v>16</v>
      </c>
      <c r="D81" s="201" t="s">
        <v>10</v>
      </c>
      <c r="E81" s="346" t="s">
        <v>11</v>
      </c>
      <c r="F81" s="191">
        <v>428.43</v>
      </c>
      <c r="G81" s="193">
        <f t="shared" ref="G81:J81" si="54">IFERROR(ROUND(F81*(1+G$9)*(1-G$10)+G$11,2),F81)</f>
        <v>443.58</v>
      </c>
      <c r="H81" s="193">
        <f t="shared" si="54"/>
        <v>455.1</v>
      </c>
      <c r="I81" s="191">
        <f t="shared" si="54"/>
        <v>466.04</v>
      </c>
      <c r="J81" s="191">
        <f t="shared" si="54"/>
        <v>482.95</v>
      </c>
      <c r="L81" s="251" t="b">
        <f>B81='2015-16 ANS Price List'!B81</f>
        <v>1</v>
      </c>
      <c r="M81" s="251" t="b">
        <f>C81='2015-16 ANS Price List'!C81</f>
        <v>1</v>
      </c>
      <c r="N81" s="251" t="b">
        <f>D81='2015-16 ANS Price List'!D81</f>
        <v>1</v>
      </c>
      <c r="O81" s="251" t="b">
        <f>E81='2015-16 ANS Price List'!E81</f>
        <v>1</v>
      </c>
      <c r="P81" s="251" t="b">
        <f>IF(G81="2015/16 Excluding GST","TRUE",G81='2015-16 ANS Price List'!$F81)</f>
        <v>1</v>
      </c>
    </row>
    <row r="82" spans="2:16" s="340" customFormat="1" x14ac:dyDescent="0.2">
      <c r="B82" s="412"/>
      <c r="C82" s="344" t="s">
        <v>17</v>
      </c>
      <c r="D82" s="202" t="s">
        <v>10</v>
      </c>
      <c r="E82" s="347" t="s">
        <v>11</v>
      </c>
      <c r="F82" s="190">
        <v>571.24</v>
      </c>
      <c r="G82" s="189">
        <f t="shared" ref="G82:J82" si="55">IFERROR(ROUND(F82*(1+G$9)*(1-G$10)+G$11,2),F82)</f>
        <v>591.44000000000005</v>
      </c>
      <c r="H82" s="189">
        <f t="shared" si="55"/>
        <v>606.79</v>
      </c>
      <c r="I82" s="190">
        <f t="shared" si="55"/>
        <v>621.38</v>
      </c>
      <c r="J82" s="190">
        <f t="shared" si="55"/>
        <v>643.91999999999996</v>
      </c>
      <c r="L82" s="251" t="b">
        <f>B82='2015-16 ANS Price List'!B82</f>
        <v>1</v>
      </c>
      <c r="M82" s="251" t="b">
        <f>C82='2015-16 ANS Price List'!C82</f>
        <v>1</v>
      </c>
      <c r="N82" s="251" t="b">
        <f>D82='2015-16 ANS Price List'!D82</f>
        <v>1</v>
      </c>
      <c r="O82" s="251" t="b">
        <f>E82='2015-16 ANS Price List'!E82</f>
        <v>1</v>
      </c>
      <c r="P82" s="251" t="b">
        <f>IF(G82="2015/16 Excluding GST","TRUE",G82='2015-16 ANS Price List'!$F82)</f>
        <v>1</v>
      </c>
    </row>
    <row r="83" spans="2:16" s="340" customFormat="1" x14ac:dyDescent="0.2">
      <c r="B83" s="412"/>
      <c r="C83" s="343" t="s">
        <v>18</v>
      </c>
      <c r="D83" s="201" t="s">
        <v>10</v>
      </c>
      <c r="E83" s="346" t="s">
        <v>11</v>
      </c>
      <c r="F83" s="191">
        <v>571.24</v>
      </c>
      <c r="G83" s="193">
        <f t="shared" ref="G83:J83" si="56">IFERROR(ROUND(F83*(1+G$9)*(1-G$10)+G$11,2),F83)</f>
        <v>591.44000000000005</v>
      </c>
      <c r="H83" s="193">
        <f t="shared" si="56"/>
        <v>606.79</v>
      </c>
      <c r="I83" s="191">
        <f t="shared" si="56"/>
        <v>621.38</v>
      </c>
      <c r="J83" s="191">
        <f t="shared" si="56"/>
        <v>643.91999999999996</v>
      </c>
      <c r="L83" s="251" t="b">
        <f>B83='2015-16 ANS Price List'!B83</f>
        <v>1</v>
      </c>
      <c r="M83" s="251" t="b">
        <f>C83='2015-16 ANS Price List'!C83</f>
        <v>1</v>
      </c>
      <c r="N83" s="251" t="b">
        <f>D83='2015-16 ANS Price List'!D83</f>
        <v>1</v>
      </c>
      <c r="O83" s="251" t="b">
        <f>E83='2015-16 ANS Price List'!E83</f>
        <v>1</v>
      </c>
      <c r="P83" s="251" t="b">
        <f>IF(G83="2015/16 Excluding GST","TRUE",G83='2015-16 ANS Price List'!$F83)</f>
        <v>1</v>
      </c>
    </row>
    <row r="84" spans="2:16" s="340" customFormat="1" x14ac:dyDescent="0.2">
      <c r="B84" s="412"/>
      <c r="C84" s="344" t="s">
        <v>19</v>
      </c>
      <c r="D84" s="202" t="s">
        <v>10</v>
      </c>
      <c r="E84" s="347" t="s">
        <v>11</v>
      </c>
      <c r="F84" s="190">
        <v>285.62</v>
      </c>
      <c r="G84" s="189">
        <f t="shared" ref="G84:J84" si="57">IFERROR(ROUND(F84*(1+G$9)*(1-G$10)+G$11,2),F84)</f>
        <v>295.72000000000003</v>
      </c>
      <c r="H84" s="189">
        <f t="shared" si="57"/>
        <v>303.39999999999998</v>
      </c>
      <c r="I84" s="190">
        <f t="shared" si="57"/>
        <v>310.69</v>
      </c>
      <c r="J84" s="190">
        <f t="shared" si="57"/>
        <v>321.95999999999998</v>
      </c>
      <c r="L84" s="251" t="b">
        <f>B84='2015-16 ANS Price List'!B84</f>
        <v>1</v>
      </c>
      <c r="M84" s="251" t="b">
        <f>C84='2015-16 ANS Price List'!C84</f>
        <v>1</v>
      </c>
      <c r="N84" s="251" t="b">
        <f>D84='2015-16 ANS Price List'!D84</f>
        <v>1</v>
      </c>
      <c r="O84" s="251" t="b">
        <f>E84='2015-16 ANS Price List'!E84</f>
        <v>1</v>
      </c>
      <c r="P84" s="251" t="b">
        <f>IF(G84="2015/16 Excluding GST","TRUE",G84='2015-16 ANS Price List'!$F84)</f>
        <v>1</v>
      </c>
    </row>
    <row r="85" spans="2:16" s="340" customFormat="1" x14ac:dyDescent="0.2">
      <c r="B85" s="412"/>
      <c r="C85" s="343" t="s">
        <v>20</v>
      </c>
      <c r="D85" s="201" t="s">
        <v>10</v>
      </c>
      <c r="E85" s="346" t="s">
        <v>11</v>
      </c>
      <c r="F85" s="191">
        <v>428.43</v>
      </c>
      <c r="G85" s="193">
        <f t="shared" ref="G85:J85" si="58">IFERROR(ROUND(F85*(1+G$9)*(1-G$10)+G$11,2),F85)</f>
        <v>443.58</v>
      </c>
      <c r="H85" s="193">
        <f t="shared" si="58"/>
        <v>455.1</v>
      </c>
      <c r="I85" s="191">
        <f t="shared" si="58"/>
        <v>466.04</v>
      </c>
      <c r="J85" s="191">
        <f t="shared" si="58"/>
        <v>482.95</v>
      </c>
      <c r="L85" s="251" t="b">
        <f>B85='2015-16 ANS Price List'!B85</f>
        <v>1</v>
      </c>
      <c r="M85" s="251" t="b">
        <f>C85='2015-16 ANS Price List'!C85</f>
        <v>1</v>
      </c>
      <c r="N85" s="251" t="b">
        <f>D85='2015-16 ANS Price List'!D85</f>
        <v>1</v>
      </c>
      <c r="O85" s="251" t="b">
        <f>E85='2015-16 ANS Price List'!E85</f>
        <v>1</v>
      </c>
      <c r="P85" s="251" t="b">
        <f>IF(G85="2015/16 Excluding GST","TRUE",G85='2015-16 ANS Price List'!$F85)</f>
        <v>1</v>
      </c>
    </row>
    <row r="86" spans="2:16" s="340" customFormat="1" x14ac:dyDescent="0.2">
      <c r="B86" s="412"/>
      <c r="C86" s="344" t="s">
        <v>21</v>
      </c>
      <c r="D86" s="202" t="s">
        <v>10</v>
      </c>
      <c r="E86" s="347" t="s">
        <v>11</v>
      </c>
      <c r="F86" s="190">
        <v>714.04</v>
      </c>
      <c r="G86" s="189">
        <f t="shared" ref="G86:J86" si="59">IFERROR(ROUND(F86*(1+G$9)*(1-G$10)+G$11,2),F86)</f>
        <v>739.28</v>
      </c>
      <c r="H86" s="189">
        <f t="shared" si="59"/>
        <v>758.47</v>
      </c>
      <c r="I86" s="190">
        <f t="shared" si="59"/>
        <v>776.71</v>
      </c>
      <c r="J86" s="190">
        <f t="shared" si="59"/>
        <v>804.89</v>
      </c>
      <c r="L86" s="251" t="b">
        <f>B86='2015-16 ANS Price List'!B86</f>
        <v>1</v>
      </c>
      <c r="M86" s="251" t="b">
        <f>C86='2015-16 ANS Price List'!C86</f>
        <v>1</v>
      </c>
      <c r="N86" s="251" t="b">
        <f>D86='2015-16 ANS Price List'!D86</f>
        <v>1</v>
      </c>
      <c r="O86" s="251" t="b">
        <f>E86='2015-16 ANS Price List'!E86</f>
        <v>1</v>
      </c>
      <c r="P86" s="251" t="b">
        <f>IF(G86="2015/16 Excluding GST","TRUE",G86='2015-16 ANS Price List'!$F86)</f>
        <v>1</v>
      </c>
    </row>
    <row r="87" spans="2:16" s="340" customFormat="1" x14ac:dyDescent="0.2">
      <c r="B87" s="412"/>
      <c r="C87" s="343" t="s">
        <v>60</v>
      </c>
      <c r="D87" s="201" t="s">
        <v>10</v>
      </c>
      <c r="E87" s="346" t="s">
        <v>11</v>
      </c>
      <c r="F87" s="191">
        <v>428.43</v>
      </c>
      <c r="G87" s="193">
        <f t="shared" ref="G87:J87" si="60">IFERROR(ROUND(F87*(1+G$9)*(1-G$10)+G$11,2),F87)</f>
        <v>443.58</v>
      </c>
      <c r="H87" s="193">
        <f t="shared" si="60"/>
        <v>455.1</v>
      </c>
      <c r="I87" s="191">
        <f t="shared" si="60"/>
        <v>466.04</v>
      </c>
      <c r="J87" s="191">
        <f t="shared" si="60"/>
        <v>482.95</v>
      </c>
      <c r="L87" s="251" t="b">
        <f>B87='2015-16 ANS Price List'!B87</f>
        <v>1</v>
      </c>
      <c r="M87" s="251" t="b">
        <f>C87='2015-16 ANS Price List'!C87</f>
        <v>1</v>
      </c>
      <c r="N87" s="251" t="b">
        <f>D87='2015-16 ANS Price List'!D87</f>
        <v>1</v>
      </c>
      <c r="O87" s="251" t="b">
        <f>E87='2015-16 ANS Price List'!E87</f>
        <v>1</v>
      </c>
      <c r="P87" s="251" t="b">
        <f>IF(G87="2015/16 Excluding GST","TRUE",G87='2015-16 ANS Price List'!$F87)</f>
        <v>1</v>
      </c>
    </row>
    <row r="88" spans="2:16" s="340" customFormat="1" x14ac:dyDescent="0.2">
      <c r="B88" s="412"/>
      <c r="C88" s="344" t="s">
        <v>61</v>
      </c>
      <c r="D88" s="202" t="s">
        <v>10</v>
      </c>
      <c r="E88" s="347" t="s">
        <v>11</v>
      </c>
      <c r="F88" s="190">
        <v>571.24</v>
      </c>
      <c r="G88" s="189">
        <f t="shared" ref="G88:J88" si="61">IFERROR(ROUND(F88*(1+G$9)*(1-G$10)+G$11,2),F88)</f>
        <v>591.44000000000005</v>
      </c>
      <c r="H88" s="189">
        <f t="shared" si="61"/>
        <v>606.79</v>
      </c>
      <c r="I88" s="190">
        <f t="shared" si="61"/>
        <v>621.38</v>
      </c>
      <c r="J88" s="190">
        <f t="shared" si="61"/>
        <v>643.91999999999996</v>
      </c>
      <c r="L88" s="251" t="b">
        <f>B88='2015-16 ANS Price List'!B88</f>
        <v>1</v>
      </c>
      <c r="M88" s="251" t="b">
        <f>C88='2015-16 ANS Price List'!C88</f>
        <v>1</v>
      </c>
      <c r="N88" s="251" t="b">
        <f>D88='2015-16 ANS Price List'!D88</f>
        <v>1</v>
      </c>
      <c r="O88" s="251" t="b">
        <f>E88='2015-16 ANS Price List'!E88</f>
        <v>1</v>
      </c>
      <c r="P88" s="251" t="b">
        <f>IF(G88="2015/16 Excluding GST","TRUE",G88='2015-16 ANS Price List'!$F88)</f>
        <v>1</v>
      </c>
    </row>
    <row r="89" spans="2:16" s="340" customFormat="1" x14ac:dyDescent="0.2">
      <c r="B89" s="412"/>
      <c r="C89" s="343" t="s">
        <v>62</v>
      </c>
      <c r="D89" s="201" t="s">
        <v>10</v>
      </c>
      <c r="E89" s="346" t="s">
        <v>11</v>
      </c>
      <c r="F89" s="191">
        <v>856.85</v>
      </c>
      <c r="G89" s="193">
        <f t="shared" ref="G89:J89" si="62">IFERROR(ROUND(F89*(1+G$9)*(1-G$10)+G$11,2),F89)</f>
        <v>887.14</v>
      </c>
      <c r="H89" s="193">
        <f t="shared" si="62"/>
        <v>910.17</v>
      </c>
      <c r="I89" s="191">
        <f t="shared" si="62"/>
        <v>932.05</v>
      </c>
      <c r="J89" s="191">
        <f t="shared" si="62"/>
        <v>965.86</v>
      </c>
      <c r="L89" s="251" t="b">
        <f>B89='2015-16 ANS Price List'!B89</f>
        <v>1</v>
      </c>
      <c r="M89" s="251" t="b">
        <f>C89='2015-16 ANS Price List'!C89</f>
        <v>1</v>
      </c>
      <c r="N89" s="251" t="b">
        <f>D89='2015-16 ANS Price List'!D89</f>
        <v>1</v>
      </c>
      <c r="O89" s="251" t="b">
        <f>E89='2015-16 ANS Price List'!E89</f>
        <v>1</v>
      </c>
      <c r="P89" s="251" t="b">
        <f>IF(G89="2015/16 Excluding GST","TRUE",G89='2015-16 ANS Price List'!$F89)</f>
        <v>1</v>
      </c>
    </row>
    <row r="90" spans="2:16" s="340" customFormat="1" x14ac:dyDescent="0.2">
      <c r="B90" s="412"/>
      <c r="C90" s="344" t="s">
        <v>63</v>
      </c>
      <c r="D90" s="202" t="s">
        <v>10</v>
      </c>
      <c r="E90" s="347" t="s">
        <v>11</v>
      </c>
      <c r="F90" s="190">
        <v>285.62</v>
      </c>
      <c r="G90" s="189">
        <f t="shared" ref="G90:J90" si="63">IFERROR(ROUND(F90*(1+G$9)*(1-G$10)+G$11,2),F90)</f>
        <v>295.72000000000003</v>
      </c>
      <c r="H90" s="189">
        <f t="shared" si="63"/>
        <v>303.39999999999998</v>
      </c>
      <c r="I90" s="190">
        <f t="shared" si="63"/>
        <v>310.69</v>
      </c>
      <c r="J90" s="190">
        <f t="shared" si="63"/>
        <v>321.95999999999998</v>
      </c>
      <c r="L90" s="251" t="b">
        <f>B90='2015-16 ANS Price List'!B90</f>
        <v>1</v>
      </c>
      <c r="M90" s="251" t="b">
        <f>C90='2015-16 ANS Price List'!C90</f>
        <v>1</v>
      </c>
      <c r="N90" s="251" t="b">
        <f>D90='2015-16 ANS Price List'!D90</f>
        <v>1</v>
      </c>
      <c r="O90" s="251" t="b">
        <f>E90='2015-16 ANS Price List'!E90</f>
        <v>1</v>
      </c>
      <c r="P90" s="251" t="b">
        <f>IF(G90="2015/16 Excluding GST","TRUE",G90='2015-16 ANS Price List'!$F90)</f>
        <v>1</v>
      </c>
    </row>
    <row r="91" spans="2:16" s="340" customFormat="1" x14ac:dyDescent="0.2">
      <c r="B91" s="412"/>
      <c r="C91" s="343" t="s">
        <v>64</v>
      </c>
      <c r="D91" s="201" t="s">
        <v>10</v>
      </c>
      <c r="E91" s="346" t="s">
        <v>11</v>
      </c>
      <c r="F91" s="191">
        <v>428.43</v>
      </c>
      <c r="G91" s="193">
        <f t="shared" ref="G91:J91" si="64">IFERROR(ROUND(F91*(1+G$9)*(1-G$10)+G$11,2),F91)</f>
        <v>443.58</v>
      </c>
      <c r="H91" s="193">
        <f t="shared" si="64"/>
        <v>455.1</v>
      </c>
      <c r="I91" s="191">
        <f t="shared" si="64"/>
        <v>466.04</v>
      </c>
      <c r="J91" s="191">
        <f t="shared" si="64"/>
        <v>482.95</v>
      </c>
      <c r="L91" s="251" t="b">
        <f>B91='2015-16 ANS Price List'!B91</f>
        <v>1</v>
      </c>
      <c r="M91" s="251" t="b">
        <f>C91='2015-16 ANS Price List'!C91</f>
        <v>1</v>
      </c>
      <c r="N91" s="251" t="b">
        <f>D91='2015-16 ANS Price List'!D91</f>
        <v>1</v>
      </c>
      <c r="O91" s="251" t="b">
        <f>E91='2015-16 ANS Price List'!E91</f>
        <v>1</v>
      </c>
      <c r="P91" s="251" t="b">
        <f>IF(G91="2015/16 Excluding GST","TRUE",G91='2015-16 ANS Price List'!$F91)</f>
        <v>1</v>
      </c>
    </row>
    <row r="92" spans="2:16" s="340" customFormat="1" x14ac:dyDescent="0.2">
      <c r="B92" s="412"/>
      <c r="C92" s="344" t="s">
        <v>65</v>
      </c>
      <c r="D92" s="202" t="s">
        <v>10</v>
      </c>
      <c r="E92" s="347" t="s">
        <v>11</v>
      </c>
      <c r="F92" s="190">
        <v>714.04</v>
      </c>
      <c r="G92" s="189">
        <f t="shared" ref="G92:J92" si="65">IFERROR(ROUND(F92*(1+G$9)*(1-G$10)+G$11,2),F92)</f>
        <v>739.28</v>
      </c>
      <c r="H92" s="189">
        <f t="shared" si="65"/>
        <v>758.47</v>
      </c>
      <c r="I92" s="190">
        <f t="shared" si="65"/>
        <v>776.71</v>
      </c>
      <c r="J92" s="190">
        <f t="shared" si="65"/>
        <v>804.89</v>
      </c>
      <c r="L92" s="251" t="b">
        <f>B92='2015-16 ANS Price List'!B92</f>
        <v>1</v>
      </c>
      <c r="M92" s="251" t="b">
        <f>C92='2015-16 ANS Price List'!C92</f>
        <v>1</v>
      </c>
      <c r="N92" s="251" t="b">
        <f>D92='2015-16 ANS Price List'!D92</f>
        <v>1</v>
      </c>
      <c r="O92" s="251" t="b">
        <f>E92='2015-16 ANS Price List'!E92</f>
        <v>1</v>
      </c>
      <c r="P92" s="251" t="b">
        <f>IF(G92="2015/16 Excluding GST","TRUE",G92='2015-16 ANS Price List'!$F92)</f>
        <v>1</v>
      </c>
    </row>
    <row r="93" spans="2:16" s="340" customFormat="1" x14ac:dyDescent="0.2">
      <c r="B93" s="412"/>
      <c r="C93" s="208"/>
      <c r="D93" s="350"/>
      <c r="E93" s="351"/>
      <c r="F93" s="195"/>
      <c r="G93" s="195"/>
      <c r="H93" s="195"/>
      <c r="I93" s="195"/>
      <c r="J93" s="195"/>
      <c r="L93" s="251" t="b">
        <f>B93='2015-16 ANS Price List'!B93</f>
        <v>1</v>
      </c>
      <c r="M93" s="251" t="b">
        <f>C93='2015-16 ANS Price List'!C93</f>
        <v>1</v>
      </c>
      <c r="N93" s="251" t="b">
        <f>D93='2015-16 ANS Price List'!D93</f>
        <v>1</v>
      </c>
      <c r="O93" s="251" t="b">
        <f>E93='2015-16 ANS Price List'!E93</f>
        <v>1</v>
      </c>
      <c r="P93" s="251" t="b">
        <f>IF(G93="2015/16 Excluding GST","TRUE",G93='2015-16 ANS Price List'!$F93)</f>
        <v>1</v>
      </c>
    </row>
    <row r="94" spans="2:16" s="340" customFormat="1" x14ac:dyDescent="0.2">
      <c r="B94" s="412"/>
      <c r="C94" s="352" t="s">
        <v>36</v>
      </c>
      <c r="D94" s="201" t="s">
        <v>23</v>
      </c>
      <c r="E94" s="346" t="s">
        <v>24</v>
      </c>
      <c r="F94" s="191">
        <v>142.81</v>
      </c>
      <c r="G94" s="193">
        <f t="shared" ref="G94:J94" si="66">IFERROR(ROUND(F94*(1+G$9)*(1-G$10)+G$11,2),F94)</f>
        <v>147.86000000000001</v>
      </c>
      <c r="H94" s="193">
        <f t="shared" si="66"/>
        <v>151.69999999999999</v>
      </c>
      <c r="I94" s="191">
        <f t="shared" si="66"/>
        <v>155.35</v>
      </c>
      <c r="J94" s="191">
        <f t="shared" si="66"/>
        <v>160.99</v>
      </c>
      <c r="L94" s="251" t="b">
        <f>B94='2015-16 ANS Price List'!B94</f>
        <v>1</v>
      </c>
      <c r="M94" s="251" t="b">
        <f>C94='2015-16 ANS Price List'!C94</f>
        <v>1</v>
      </c>
      <c r="N94" s="251" t="b">
        <f>D94='2015-16 ANS Price List'!D94</f>
        <v>1</v>
      </c>
      <c r="O94" s="251" t="b">
        <f>E94='2015-16 ANS Price List'!E94</f>
        <v>1</v>
      </c>
      <c r="P94" s="251" t="b">
        <f>IF(G94="2015/16 Excluding GST","TRUE",G94='2015-16 ANS Price List'!$F94)</f>
        <v>1</v>
      </c>
    </row>
    <row r="95" spans="2:16" s="340" customFormat="1" x14ac:dyDescent="0.2">
      <c r="B95" s="412"/>
      <c r="C95" s="344" t="s">
        <v>37</v>
      </c>
      <c r="D95" s="202" t="s">
        <v>23</v>
      </c>
      <c r="E95" s="347" t="s">
        <v>24</v>
      </c>
      <c r="F95" s="190">
        <v>142.81</v>
      </c>
      <c r="G95" s="189">
        <f t="shared" ref="G95:J95" si="67">IFERROR(ROUND(F95*(1+G$9)*(1-G$10)+G$11,2),F95)</f>
        <v>147.86000000000001</v>
      </c>
      <c r="H95" s="189">
        <f t="shared" si="67"/>
        <v>151.69999999999999</v>
      </c>
      <c r="I95" s="190">
        <f t="shared" si="67"/>
        <v>155.35</v>
      </c>
      <c r="J95" s="190">
        <f t="shared" si="67"/>
        <v>160.99</v>
      </c>
      <c r="L95" s="251" t="b">
        <f>B95='2015-16 ANS Price List'!B95</f>
        <v>1</v>
      </c>
      <c r="M95" s="251" t="b">
        <f>C95='2015-16 ANS Price List'!C95</f>
        <v>1</v>
      </c>
      <c r="N95" s="251" t="b">
        <f>D95='2015-16 ANS Price List'!D95</f>
        <v>1</v>
      </c>
      <c r="O95" s="251" t="b">
        <f>E95='2015-16 ANS Price List'!E95</f>
        <v>1</v>
      </c>
      <c r="P95" s="251" t="b">
        <f>IF(G95="2015/16 Excluding GST","TRUE",G95='2015-16 ANS Price List'!$F95)</f>
        <v>1</v>
      </c>
    </row>
    <row r="96" spans="2:16" s="340" customFormat="1" x14ac:dyDescent="0.2">
      <c r="B96" s="412"/>
      <c r="C96" s="343" t="s">
        <v>38</v>
      </c>
      <c r="D96" s="201" t="s">
        <v>23</v>
      </c>
      <c r="E96" s="346" t="s">
        <v>24</v>
      </c>
      <c r="F96" s="191">
        <v>142.81</v>
      </c>
      <c r="G96" s="193">
        <f t="shared" ref="G96:J96" si="68">IFERROR(ROUND(F96*(1+G$9)*(1-G$10)+G$11,2),F96)</f>
        <v>147.86000000000001</v>
      </c>
      <c r="H96" s="193">
        <f t="shared" si="68"/>
        <v>151.69999999999999</v>
      </c>
      <c r="I96" s="191">
        <f t="shared" si="68"/>
        <v>155.35</v>
      </c>
      <c r="J96" s="191">
        <f t="shared" si="68"/>
        <v>160.99</v>
      </c>
      <c r="L96" s="251" t="b">
        <f>B96='2015-16 ANS Price List'!B96</f>
        <v>1</v>
      </c>
      <c r="M96" s="251" t="b">
        <f>C96='2015-16 ANS Price List'!C96</f>
        <v>1</v>
      </c>
      <c r="N96" s="251" t="b">
        <f>D96='2015-16 ANS Price List'!D96</f>
        <v>1</v>
      </c>
      <c r="O96" s="251" t="b">
        <f>E96='2015-16 ANS Price List'!E96</f>
        <v>1</v>
      </c>
      <c r="P96" s="251" t="b">
        <f>IF(G96="2015/16 Excluding GST","TRUE",G96='2015-16 ANS Price List'!$F96)</f>
        <v>1</v>
      </c>
    </row>
    <row r="97" spans="2:16" s="340" customFormat="1" x14ac:dyDescent="0.2">
      <c r="B97" s="412"/>
      <c r="C97" s="344" t="s">
        <v>39</v>
      </c>
      <c r="D97" s="202" t="s">
        <v>23</v>
      </c>
      <c r="E97" s="347" t="s">
        <v>24</v>
      </c>
      <c r="F97" s="190">
        <v>142.81</v>
      </c>
      <c r="G97" s="189">
        <f t="shared" ref="G97:J97" si="69">IFERROR(ROUND(F97*(1+G$9)*(1-G$10)+G$11,2),F97)</f>
        <v>147.86000000000001</v>
      </c>
      <c r="H97" s="189">
        <f t="shared" si="69"/>
        <v>151.69999999999999</v>
      </c>
      <c r="I97" s="190">
        <f t="shared" si="69"/>
        <v>155.35</v>
      </c>
      <c r="J97" s="190">
        <f t="shared" si="69"/>
        <v>160.99</v>
      </c>
      <c r="L97" s="251" t="b">
        <f>B97='2015-16 ANS Price List'!B97</f>
        <v>1</v>
      </c>
      <c r="M97" s="251" t="b">
        <f>C97='2015-16 ANS Price List'!C97</f>
        <v>1</v>
      </c>
      <c r="N97" s="251" t="b">
        <f>D97='2015-16 ANS Price List'!D97</f>
        <v>1</v>
      </c>
      <c r="O97" s="251" t="b">
        <f>E97='2015-16 ANS Price List'!E97</f>
        <v>1</v>
      </c>
      <c r="P97" s="251" t="b">
        <f>IF(G97="2015/16 Excluding GST","TRUE",G97='2015-16 ANS Price List'!$F97)</f>
        <v>1</v>
      </c>
    </row>
    <row r="98" spans="2:16" s="340" customFormat="1" x14ac:dyDescent="0.2">
      <c r="B98" s="412"/>
      <c r="C98" s="343" t="s">
        <v>40</v>
      </c>
      <c r="D98" s="201" t="s">
        <v>23</v>
      </c>
      <c r="E98" s="346" t="s">
        <v>24</v>
      </c>
      <c r="F98" s="191">
        <v>142.81</v>
      </c>
      <c r="G98" s="193">
        <f t="shared" ref="G98:J98" si="70">IFERROR(ROUND(F98*(1+G$9)*(1-G$10)+G$11,2),F98)</f>
        <v>147.86000000000001</v>
      </c>
      <c r="H98" s="193">
        <f t="shared" si="70"/>
        <v>151.69999999999999</v>
      </c>
      <c r="I98" s="191">
        <f t="shared" si="70"/>
        <v>155.35</v>
      </c>
      <c r="J98" s="191">
        <f t="shared" si="70"/>
        <v>160.99</v>
      </c>
      <c r="L98" s="251" t="b">
        <f>B98='2015-16 ANS Price List'!B98</f>
        <v>1</v>
      </c>
      <c r="M98" s="251" t="b">
        <f>C98='2015-16 ANS Price List'!C98</f>
        <v>1</v>
      </c>
      <c r="N98" s="251" t="b">
        <f>D98='2015-16 ANS Price List'!D98</f>
        <v>1</v>
      </c>
      <c r="O98" s="251" t="b">
        <f>E98='2015-16 ANS Price List'!E98</f>
        <v>1</v>
      </c>
      <c r="P98" s="251" t="b">
        <f>IF(G98="2015/16 Excluding GST","TRUE",G98='2015-16 ANS Price List'!$F98)</f>
        <v>1</v>
      </c>
    </row>
    <row r="99" spans="2:16" s="340" customFormat="1" x14ac:dyDescent="0.2">
      <c r="B99" s="412"/>
      <c r="C99" s="344" t="s">
        <v>41</v>
      </c>
      <c r="D99" s="202" t="s">
        <v>23</v>
      </c>
      <c r="E99" s="347" t="s">
        <v>24</v>
      </c>
      <c r="F99" s="190">
        <v>142.81</v>
      </c>
      <c r="G99" s="189">
        <f t="shared" ref="G99:J99" si="71">IFERROR(ROUND(F99*(1+G$9)*(1-G$10)+G$11,2),F99)</f>
        <v>147.86000000000001</v>
      </c>
      <c r="H99" s="189">
        <f t="shared" si="71"/>
        <v>151.69999999999999</v>
      </c>
      <c r="I99" s="190">
        <f t="shared" si="71"/>
        <v>155.35</v>
      </c>
      <c r="J99" s="190">
        <f t="shared" si="71"/>
        <v>160.99</v>
      </c>
      <c r="L99" s="251" t="b">
        <f>B99='2015-16 ANS Price List'!B99</f>
        <v>1</v>
      </c>
      <c r="M99" s="251" t="b">
        <f>C99='2015-16 ANS Price List'!C99</f>
        <v>1</v>
      </c>
      <c r="N99" s="251" t="b">
        <f>D99='2015-16 ANS Price List'!D99</f>
        <v>1</v>
      </c>
      <c r="O99" s="251" t="b">
        <f>E99='2015-16 ANS Price List'!E99</f>
        <v>1</v>
      </c>
      <c r="P99" s="251" t="b">
        <f>IF(G99="2015/16 Excluding GST","TRUE",G99='2015-16 ANS Price List'!$F99)</f>
        <v>1</v>
      </c>
    </row>
    <row r="100" spans="2:16" s="340" customFormat="1" x14ac:dyDescent="0.2">
      <c r="B100" s="412"/>
      <c r="C100" s="343" t="s">
        <v>42</v>
      </c>
      <c r="D100" s="201" t="s">
        <v>23</v>
      </c>
      <c r="E100" s="346" t="s">
        <v>24</v>
      </c>
      <c r="F100" s="191">
        <v>142.81</v>
      </c>
      <c r="G100" s="193">
        <f t="shared" ref="G100:J100" si="72">IFERROR(ROUND(F100*(1+G$9)*(1-G$10)+G$11,2),F100)</f>
        <v>147.86000000000001</v>
      </c>
      <c r="H100" s="193">
        <f t="shared" si="72"/>
        <v>151.69999999999999</v>
      </c>
      <c r="I100" s="191">
        <f t="shared" si="72"/>
        <v>155.35</v>
      </c>
      <c r="J100" s="191">
        <f t="shared" si="72"/>
        <v>160.99</v>
      </c>
      <c r="L100" s="251" t="b">
        <f>B100='2015-16 ANS Price List'!B100</f>
        <v>1</v>
      </c>
      <c r="M100" s="251" t="b">
        <f>C100='2015-16 ANS Price List'!C100</f>
        <v>1</v>
      </c>
      <c r="N100" s="251" t="b">
        <f>D100='2015-16 ANS Price List'!D100</f>
        <v>1</v>
      </c>
      <c r="O100" s="251" t="b">
        <f>E100='2015-16 ANS Price List'!E100</f>
        <v>1</v>
      </c>
      <c r="P100" s="251" t="b">
        <f>IF(G100="2015/16 Excluding GST","TRUE",G100='2015-16 ANS Price List'!$F100)</f>
        <v>1</v>
      </c>
    </row>
    <row r="101" spans="2:16" s="340" customFormat="1" x14ac:dyDescent="0.2">
      <c r="B101" s="412"/>
      <c r="C101" s="344" t="s">
        <v>43</v>
      </c>
      <c r="D101" s="202" t="s">
        <v>23</v>
      </c>
      <c r="E101" s="347" t="s">
        <v>24</v>
      </c>
      <c r="F101" s="190">
        <v>142.81</v>
      </c>
      <c r="G101" s="189">
        <f t="shared" ref="G101:J101" si="73">IFERROR(ROUND(F101*(1+G$9)*(1-G$10)+G$11,2),F101)</f>
        <v>147.86000000000001</v>
      </c>
      <c r="H101" s="189">
        <f t="shared" si="73"/>
        <v>151.69999999999999</v>
      </c>
      <c r="I101" s="190">
        <f t="shared" si="73"/>
        <v>155.35</v>
      </c>
      <c r="J101" s="190">
        <f t="shared" si="73"/>
        <v>160.99</v>
      </c>
      <c r="L101" s="251" t="b">
        <f>B101='2015-16 ANS Price List'!B101</f>
        <v>1</v>
      </c>
      <c r="M101" s="251" t="b">
        <f>C101='2015-16 ANS Price List'!C101</f>
        <v>1</v>
      </c>
      <c r="N101" s="251" t="b">
        <f>D101='2015-16 ANS Price List'!D101</f>
        <v>1</v>
      </c>
      <c r="O101" s="251" t="b">
        <f>E101='2015-16 ANS Price List'!E101</f>
        <v>1</v>
      </c>
      <c r="P101" s="251" t="b">
        <f>IF(G101="2015/16 Excluding GST","TRUE",G101='2015-16 ANS Price List'!$F101)</f>
        <v>1</v>
      </c>
    </row>
    <row r="102" spans="2:16" s="340" customFormat="1" x14ac:dyDescent="0.2">
      <c r="B102" s="412"/>
      <c r="C102" s="343" t="s">
        <v>44</v>
      </c>
      <c r="D102" s="201" t="s">
        <v>23</v>
      </c>
      <c r="E102" s="346" t="s">
        <v>24</v>
      </c>
      <c r="F102" s="191">
        <v>142.81</v>
      </c>
      <c r="G102" s="193">
        <f t="shared" ref="G102:J102" si="74">IFERROR(ROUND(F102*(1+G$9)*(1-G$10)+G$11,2),F102)</f>
        <v>147.86000000000001</v>
      </c>
      <c r="H102" s="193">
        <f t="shared" si="74"/>
        <v>151.69999999999999</v>
      </c>
      <c r="I102" s="191">
        <f t="shared" si="74"/>
        <v>155.35</v>
      </c>
      <c r="J102" s="191">
        <f t="shared" si="74"/>
        <v>160.99</v>
      </c>
      <c r="L102" s="251" t="b">
        <f>B102='2015-16 ANS Price List'!B102</f>
        <v>1</v>
      </c>
      <c r="M102" s="251" t="b">
        <f>C102='2015-16 ANS Price List'!C102</f>
        <v>1</v>
      </c>
      <c r="N102" s="251" t="b">
        <f>D102='2015-16 ANS Price List'!D102</f>
        <v>1</v>
      </c>
      <c r="O102" s="251" t="b">
        <f>E102='2015-16 ANS Price List'!E102</f>
        <v>1</v>
      </c>
      <c r="P102" s="251" t="b">
        <f>IF(G102="2015/16 Excluding GST","TRUE",G102='2015-16 ANS Price List'!$F102)</f>
        <v>1</v>
      </c>
    </row>
    <row r="103" spans="2:16" s="340" customFormat="1" x14ac:dyDescent="0.2">
      <c r="B103" s="412"/>
      <c r="C103" s="344" t="s">
        <v>27</v>
      </c>
      <c r="D103" s="202" t="s">
        <v>23</v>
      </c>
      <c r="E103" s="347" t="s">
        <v>24</v>
      </c>
      <c r="F103" s="190">
        <v>142.81</v>
      </c>
      <c r="G103" s="189">
        <f t="shared" ref="G103:J103" si="75">IFERROR(ROUND(F103*(1+G$9)*(1-G$10)+G$11,2),F103)</f>
        <v>147.86000000000001</v>
      </c>
      <c r="H103" s="189">
        <f t="shared" si="75"/>
        <v>151.69999999999999</v>
      </c>
      <c r="I103" s="190">
        <f t="shared" si="75"/>
        <v>155.35</v>
      </c>
      <c r="J103" s="190">
        <f t="shared" si="75"/>
        <v>160.99</v>
      </c>
      <c r="L103" s="251" t="b">
        <f>B103='2015-16 ANS Price List'!B103</f>
        <v>1</v>
      </c>
      <c r="M103" s="251" t="b">
        <f>C103='2015-16 ANS Price List'!C103</f>
        <v>1</v>
      </c>
      <c r="N103" s="251" t="b">
        <f>D103='2015-16 ANS Price List'!D103</f>
        <v>1</v>
      </c>
      <c r="O103" s="251" t="b">
        <f>E103='2015-16 ANS Price List'!E103</f>
        <v>1</v>
      </c>
      <c r="P103" s="251" t="b">
        <f>IF(G103="2015/16 Excluding GST","TRUE",G103='2015-16 ANS Price List'!$F103)</f>
        <v>1</v>
      </c>
    </row>
    <row r="104" spans="2:16" s="340" customFormat="1" x14ac:dyDescent="0.2">
      <c r="B104" s="412"/>
      <c r="C104" s="343" t="s">
        <v>66</v>
      </c>
      <c r="D104" s="201" t="s">
        <v>10</v>
      </c>
      <c r="E104" s="346" t="s">
        <v>11</v>
      </c>
      <c r="F104" s="191">
        <v>285.62</v>
      </c>
      <c r="G104" s="193">
        <f t="shared" ref="G104:J104" si="76">IFERROR(ROUND(F104*(1+G$9)*(1-G$10)+G$11,2),F104)</f>
        <v>295.72000000000003</v>
      </c>
      <c r="H104" s="193">
        <f t="shared" si="76"/>
        <v>303.39999999999998</v>
      </c>
      <c r="I104" s="191">
        <f t="shared" si="76"/>
        <v>310.69</v>
      </c>
      <c r="J104" s="191">
        <f t="shared" si="76"/>
        <v>321.95999999999998</v>
      </c>
      <c r="L104" s="251" t="b">
        <f>B104='2015-16 ANS Price List'!B104</f>
        <v>1</v>
      </c>
      <c r="M104" s="251" t="b">
        <f>C104='2015-16 ANS Price List'!C104</f>
        <v>1</v>
      </c>
      <c r="N104" s="251" t="b">
        <f>D104='2015-16 ANS Price List'!D104</f>
        <v>1</v>
      </c>
      <c r="O104" s="251" t="b">
        <f>E104='2015-16 ANS Price List'!E104</f>
        <v>1</v>
      </c>
      <c r="P104" s="251" t="b">
        <f>IF(G104="2015/16 Excluding GST","TRUE",G104='2015-16 ANS Price List'!$F104)</f>
        <v>1</v>
      </c>
    </row>
    <row r="105" spans="2:16" s="340" customFormat="1" x14ac:dyDescent="0.2">
      <c r="B105" s="412"/>
      <c r="C105" s="344" t="s">
        <v>67</v>
      </c>
      <c r="D105" s="202" t="s">
        <v>10</v>
      </c>
      <c r="E105" s="347" t="s">
        <v>11</v>
      </c>
      <c r="F105" s="190">
        <v>428.43</v>
      </c>
      <c r="G105" s="189">
        <f t="shared" ref="G105:J105" si="77">IFERROR(ROUND(F105*(1+G$9)*(1-G$10)+G$11,2),F105)</f>
        <v>443.58</v>
      </c>
      <c r="H105" s="189">
        <f t="shared" si="77"/>
        <v>455.1</v>
      </c>
      <c r="I105" s="190">
        <f t="shared" si="77"/>
        <v>466.04</v>
      </c>
      <c r="J105" s="190">
        <f t="shared" si="77"/>
        <v>482.95</v>
      </c>
      <c r="L105" s="251" t="b">
        <f>B105='2015-16 ANS Price List'!B105</f>
        <v>1</v>
      </c>
      <c r="M105" s="251" t="b">
        <f>C105='2015-16 ANS Price List'!C105</f>
        <v>1</v>
      </c>
      <c r="N105" s="251" t="b">
        <f>D105='2015-16 ANS Price List'!D105</f>
        <v>1</v>
      </c>
      <c r="O105" s="251" t="b">
        <f>E105='2015-16 ANS Price List'!E105</f>
        <v>1</v>
      </c>
      <c r="P105" s="251" t="b">
        <f>IF(G105="2015/16 Excluding GST","TRUE",G105='2015-16 ANS Price List'!$F105)</f>
        <v>1</v>
      </c>
    </row>
    <row r="106" spans="2:16" s="340" customFormat="1" x14ac:dyDescent="0.2">
      <c r="B106" s="412"/>
      <c r="C106" s="343" t="s">
        <v>68</v>
      </c>
      <c r="D106" s="201" t="s">
        <v>10</v>
      </c>
      <c r="E106" s="346" t="s">
        <v>11</v>
      </c>
      <c r="F106" s="191">
        <v>714.04</v>
      </c>
      <c r="G106" s="193">
        <f t="shared" ref="G106:J106" si="78">IFERROR(ROUND(F106*(1+G$9)*(1-G$10)+G$11,2),F106)</f>
        <v>739.28</v>
      </c>
      <c r="H106" s="193">
        <f t="shared" si="78"/>
        <v>758.47</v>
      </c>
      <c r="I106" s="191">
        <f t="shared" si="78"/>
        <v>776.71</v>
      </c>
      <c r="J106" s="191">
        <f t="shared" si="78"/>
        <v>804.89</v>
      </c>
      <c r="L106" s="251" t="b">
        <f>B106='2015-16 ANS Price List'!B106</f>
        <v>1</v>
      </c>
      <c r="M106" s="251" t="b">
        <f>C106='2015-16 ANS Price List'!C106</f>
        <v>1</v>
      </c>
      <c r="N106" s="251" t="b">
        <f>D106='2015-16 ANS Price List'!D106</f>
        <v>1</v>
      </c>
      <c r="O106" s="251" t="b">
        <f>E106='2015-16 ANS Price List'!E106</f>
        <v>1</v>
      </c>
      <c r="P106" s="251" t="b">
        <f>IF(G106="2015/16 Excluding GST","TRUE",G106='2015-16 ANS Price List'!$F106)</f>
        <v>1</v>
      </c>
    </row>
    <row r="107" spans="2:16" s="340" customFormat="1" x14ac:dyDescent="0.2">
      <c r="B107" s="412"/>
      <c r="C107" s="344" t="s">
        <v>69</v>
      </c>
      <c r="D107" s="202" t="s">
        <v>23</v>
      </c>
      <c r="E107" s="347" t="s">
        <v>24</v>
      </c>
      <c r="F107" s="190">
        <v>142.81</v>
      </c>
      <c r="G107" s="189">
        <f t="shared" ref="G107:J107" si="79">IFERROR(ROUND(F107*(1+G$9)*(1-G$10)+G$11,2),F107)</f>
        <v>147.86000000000001</v>
      </c>
      <c r="H107" s="189">
        <f t="shared" si="79"/>
        <v>151.69999999999999</v>
      </c>
      <c r="I107" s="190">
        <f t="shared" si="79"/>
        <v>155.35</v>
      </c>
      <c r="J107" s="190">
        <f t="shared" si="79"/>
        <v>160.99</v>
      </c>
      <c r="L107" s="251" t="b">
        <f>B107='2015-16 ANS Price List'!B107</f>
        <v>1</v>
      </c>
      <c r="M107" s="251" t="b">
        <f>C107='2015-16 ANS Price List'!C107</f>
        <v>1</v>
      </c>
      <c r="N107" s="251" t="b">
        <f>D107='2015-16 ANS Price List'!D107</f>
        <v>1</v>
      </c>
      <c r="O107" s="251" t="b">
        <f>E107='2015-16 ANS Price List'!E107</f>
        <v>1</v>
      </c>
      <c r="P107" s="251" t="b">
        <f>IF(G107="2015/16 Excluding GST","TRUE",G107='2015-16 ANS Price List'!$F107)</f>
        <v>1</v>
      </c>
    </row>
    <row r="108" spans="2:16" s="340" customFormat="1" x14ac:dyDescent="0.2">
      <c r="B108" s="412"/>
      <c r="C108" s="208"/>
      <c r="D108" s="350"/>
      <c r="E108" s="351"/>
      <c r="F108" s="195"/>
      <c r="G108" s="195"/>
      <c r="H108" s="195"/>
      <c r="I108" s="195"/>
      <c r="J108" s="195"/>
      <c r="L108" s="251" t="b">
        <f>B108='2015-16 ANS Price List'!B108</f>
        <v>1</v>
      </c>
      <c r="M108" s="251" t="b">
        <f>C108='2015-16 ANS Price List'!C108</f>
        <v>1</v>
      </c>
      <c r="N108" s="251" t="b">
        <f>D108='2015-16 ANS Price List'!D108</f>
        <v>1</v>
      </c>
      <c r="O108" s="251" t="b">
        <f>E108='2015-16 ANS Price List'!E108</f>
        <v>1</v>
      </c>
      <c r="P108" s="251" t="b">
        <f>IF(G108="2015/16 Excluding GST","TRUE",G108='2015-16 ANS Price List'!$F108)</f>
        <v>1</v>
      </c>
    </row>
    <row r="109" spans="2:16" s="340" customFormat="1" x14ac:dyDescent="0.2">
      <c r="B109" s="412"/>
      <c r="C109" s="343" t="s">
        <v>55</v>
      </c>
      <c r="D109" s="201" t="s">
        <v>23</v>
      </c>
      <c r="E109" s="346" t="s">
        <v>24</v>
      </c>
      <c r="F109" s="191">
        <v>142.81</v>
      </c>
      <c r="G109" s="193">
        <f t="shared" ref="G109:J109" si="80">IFERROR(ROUND(F109*(1+G$9)*(1-G$10)+G$11,2),F109)</f>
        <v>147.86000000000001</v>
      </c>
      <c r="H109" s="193">
        <f t="shared" si="80"/>
        <v>151.69999999999999</v>
      </c>
      <c r="I109" s="191">
        <f t="shared" si="80"/>
        <v>155.35</v>
      </c>
      <c r="J109" s="191">
        <f t="shared" si="80"/>
        <v>160.99</v>
      </c>
      <c r="L109" s="251" t="b">
        <f>B109='2015-16 ANS Price List'!B109</f>
        <v>1</v>
      </c>
      <c r="M109" s="251" t="b">
        <f>C109='2015-16 ANS Price List'!C109</f>
        <v>1</v>
      </c>
      <c r="N109" s="251" t="b">
        <f>D109='2015-16 ANS Price List'!D109</f>
        <v>1</v>
      </c>
      <c r="O109" s="251" t="b">
        <f>E109='2015-16 ANS Price List'!E109</f>
        <v>1</v>
      </c>
      <c r="P109" s="251" t="b">
        <f>IF(G109="2015/16 Excluding GST","TRUE",G109='2015-16 ANS Price List'!$F109)</f>
        <v>1</v>
      </c>
    </row>
    <row r="110" spans="2:16" s="340" customFormat="1" x14ac:dyDescent="0.2">
      <c r="B110" s="412"/>
      <c r="C110" s="344" t="s">
        <v>56</v>
      </c>
      <c r="D110" s="202" t="s">
        <v>23</v>
      </c>
      <c r="E110" s="347" t="s">
        <v>24</v>
      </c>
      <c r="F110" s="190">
        <v>142.81</v>
      </c>
      <c r="G110" s="189">
        <f t="shared" ref="G110:J110" si="81">IFERROR(ROUND(F110*(1+G$9)*(1-G$10)+G$11,2),F110)</f>
        <v>147.86000000000001</v>
      </c>
      <c r="H110" s="189">
        <f t="shared" si="81"/>
        <v>151.69999999999999</v>
      </c>
      <c r="I110" s="190">
        <f t="shared" si="81"/>
        <v>155.35</v>
      </c>
      <c r="J110" s="190">
        <f t="shared" si="81"/>
        <v>160.99</v>
      </c>
      <c r="L110" s="251" t="b">
        <f>B110='2015-16 ANS Price List'!B110</f>
        <v>1</v>
      </c>
      <c r="M110" s="251" t="b">
        <f>C110='2015-16 ANS Price List'!C110</f>
        <v>1</v>
      </c>
      <c r="N110" s="251" t="b">
        <f>D110='2015-16 ANS Price List'!D110</f>
        <v>1</v>
      </c>
      <c r="O110" s="251" t="b">
        <f>E110='2015-16 ANS Price List'!E110</f>
        <v>1</v>
      </c>
      <c r="P110" s="251" t="b">
        <f>IF(G110="2015/16 Excluding GST","TRUE",G110='2015-16 ANS Price List'!$F110)</f>
        <v>1</v>
      </c>
    </row>
    <row r="111" spans="2:16" s="340" customFormat="1" x14ac:dyDescent="0.2">
      <c r="B111" s="412"/>
      <c r="C111" s="343" t="s">
        <v>57</v>
      </c>
      <c r="D111" s="201" t="s">
        <v>23</v>
      </c>
      <c r="E111" s="346" t="s">
        <v>24</v>
      </c>
      <c r="F111" s="191">
        <v>142.81</v>
      </c>
      <c r="G111" s="193">
        <f t="shared" ref="G111:J111" si="82">IFERROR(ROUND(F111*(1+G$9)*(1-G$10)+G$11,2),F111)</f>
        <v>147.86000000000001</v>
      </c>
      <c r="H111" s="193">
        <f t="shared" si="82"/>
        <v>151.69999999999999</v>
      </c>
      <c r="I111" s="191">
        <f t="shared" si="82"/>
        <v>155.35</v>
      </c>
      <c r="J111" s="191">
        <f t="shared" si="82"/>
        <v>160.99</v>
      </c>
      <c r="L111" s="251" t="b">
        <f>B111='2015-16 ANS Price List'!B111</f>
        <v>1</v>
      </c>
      <c r="M111" s="251" t="b">
        <f>C111='2015-16 ANS Price List'!C111</f>
        <v>1</v>
      </c>
      <c r="N111" s="251" t="b">
        <f>D111='2015-16 ANS Price List'!D111</f>
        <v>1</v>
      </c>
      <c r="O111" s="251" t="b">
        <f>E111='2015-16 ANS Price List'!E111</f>
        <v>1</v>
      </c>
      <c r="P111" s="251" t="b">
        <f>IF(G111="2015/16 Excluding GST","TRUE",G111='2015-16 ANS Price List'!$F111)</f>
        <v>1</v>
      </c>
    </row>
    <row r="112" spans="2:16" s="340" customFormat="1" x14ac:dyDescent="0.2">
      <c r="B112" s="412"/>
      <c r="C112" s="344" t="s">
        <v>58</v>
      </c>
      <c r="D112" s="202" t="s">
        <v>23</v>
      </c>
      <c r="E112" s="347" t="s">
        <v>24</v>
      </c>
      <c r="F112" s="190">
        <v>142.81</v>
      </c>
      <c r="G112" s="189">
        <f t="shared" ref="G112:J112" si="83">IFERROR(ROUND(F112*(1+G$9)*(1-G$10)+G$11,2),F112)</f>
        <v>147.86000000000001</v>
      </c>
      <c r="H112" s="189">
        <f t="shared" si="83"/>
        <v>151.69999999999999</v>
      </c>
      <c r="I112" s="190">
        <f t="shared" si="83"/>
        <v>155.35</v>
      </c>
      <c r="J112" s="190">
        <f t="shared" si="83"/>
        <v>160.99</v>
      </c>
      <c r="L112" s="251" t="b">
        <f>B112='2015-16 ANS Price List'!B112</f>
        <v>1</v>
      </c>
      <c r="M112" s="251" t="b">
        <f>C112='2015-16 ANS Price List'!C112</f>
        <v>1</v>
      </c>
      <c r="N112" s="251" t="b">
        <f>D112='2015-16 ANS Price List'!D112</f>
        <v>1</v>
      </c>
      <c r="O112" s="251" t="b">
        <f>E112='2015-16 ANS Price List'!E112</f>
        <v>1</v>
      </c>
      <c r="P112" s="251" t="b">
        <f>IF(G112="2015/16 Excluding GST","TRUE",G112='2015-16 ANS Price List'!$F112)</f>
        <v>1</v>
      </c>
    </row>
    <row r="113" spans="2:16" s="340" customFormat="1" x14ac:dyDescent="0.2">
      <c r="B113" s="413"/>
      <c r="C113" s="353"/>
      <c r="D113" s="350"/>
      <c r="E113" s="351"/>
      <c r="F113" s="195"/>
      <c r="G113" s="195"/>
      <c r="H113" s="195"/>
      <c r="I113" s="195"/>
      <c r="J113" s="195"/>
      <c r="L113" s="251" t="b">
        <f>B113='2015-16 ANS Price List'!B113</f>
        <v>1</v>
      </c>
      <c r="M113" s="251" t="b">
        <f>C113='2015-16 ANS Price List'!C113</f>
        <v>1</v>
      </c>
      <c r="N113" s="251" t="b">
        <f>D113='2015-16 ANS Price List'!D113</f>
        <v>1</v>
      </c>
      <c r="O113" s="251" t="b">
        <f>E113='2015-16 ANS Price List'!E113</f>
        <v>1</v>
      </c>
      <c r="P113" s="251" t="b">
        <f>IF(G113="2015/16 Excluding GST","TRUE",G113='2015-16 ANS Price List'!$F113)</f>
        <v>1</v>
      </c>
    </row>
    <row r="114" spans="2:16" s="340" customFormat="1" x14ac:dyDescent="0.2">
      <c r="B114" s="333"/>
      <c r="C114" s="57"/>
      <c r="D114" s="247"/>
      <c r="E114" s="247"/>
      <c r="F114" s="111"/>
      <c r="G114" s="111"/>
      <c r="H114" s="111"/>
      <c r="I114" s="111"/>
      <c r="J114" s="111"/>
      <c r="L114" s="251" t="b">
        <f>B114='2015-16 ANS Price List'!B114</f>
        <v>1</v>
      </c>
      <c r="M114" s="251" t="b">
        <f>C114='2015-16 ANS Price List'!C114</f>
        <v>1</v>
      </c>
      <c r="N114" s="251" t="b">
        <f>D114='2015-16 ANS Price List'!D114</f>
        <v>1</v>
      </c>
      <c r="O114" s="251" t="b">
        <f>E114='2015-16 ANS Price List'!E114</f>
        <v>1</v>
      </c>
      <c r="P114" s="251" t="b">
        <f>IF(G114="2015/16 Excluding GST","TRUE",G114='2015-16 ANS Price List'!$F114)</f>
        <v>1</v>
      </c>
    </row>
    <row r="115" spans="2:16" s="340" customFormat="1" x14ac:dyDescent="0.2">
      <c r="B115" s="333"/>
      <c r="C115" s="57"/>
      <c r="D115" s="247"/>
      <c r="E115" s="247"/>
      <c r="F115" s="111"/>
      <c r="G115" s="111"/>
      <c r="H115" s="111"/>
      <c r="I115" s="377"/>
      <c r="J115" s="377"/>
      <c r="L115" s="251" t="b">
        <f>B115='2015-16 ANS Price List'!B115</f>
        <v>1</v>
      </c>
      <c r="M115" s="251" t="b">
        <f>C115='2015-16 ANS Price List'!C115</f>
        <v>1</v>
      </c>
      <c r="N115" s="251" t="b">
        <f>D115='2015-16 ANS Price List'!D115</f>
        <v>1</v>
      </c>
      <c r="O115" s="251" t="b">
        <f>E115='2015-16 ANS Price List'!E115</f>
        <v>1</v>
      </c>
      <c r="P115" s="251" t="b">
        <f>IF(G115="2015/16 Excluding GST","TRUE",G115='2015-16 ANS Price List'!$F115)</f>
        <v>1</v>
      </c>
    </row>
    <row r="116" spans="2:16" s="339" customFormat="1" ht="32.1" customHeight="1" x14ac:dyDescent="0.2">
      <c r="B116" s="243" t="s">
        <v>2</v>
      </c>
      <c r="C116" s="244" t="s">
        <v>0</v>
      </c>
      <c r="D116" s="245" t="s">
        <v>1</v>
      </c>
      <c r="E116" s="245" t="s">
        <v>2</v>
      </c>
      <c r="F116" s="188" t="s">
        <v>343</v>
      </c>
      <c r="G116" s="188" t="s">
        <v>319</v>
      </c>
      <c r="H116" s="188" t="s">
        <v>320</v>
      </c>
      <c r="I116" s="188" t="s">
        <v>321</v>
      </c>
      <c r="J116" s="188" t="s">
        <v>322</v>
      </c>
      <c r="L116" s="251" t="b">
        <f>B116='2015-16 ANS Price List'!B116</f>
        <v>1</v>
      </c>
      <c r="M116" s="251" t="b">
        <f>C116='2015-16 ANS Price List'!C116</f>
        <v>1</v>
      </c>
      <c r="N116" s="251" t="b">
        <f>D116='2015-16 ANS Price List'!D116</f>
        <v>1</v>
      </c>
      <c r="O116" s="251" t="b">
        <f>E116='2015-16 ANS Price List'!E116</f>
        <v>1</v>
      </c>
      <c r="P116" s="251" t="str">
        <f>IF(G116="2015/16 Excluding GST","TRUE",G116='2015-16 ANS Price List'!$F116)</f>
        <v>TRUE</v>
      </c>
    </row>
    <row r="117" spans="2:16" s="340" customFormat="1" x14ac:dyDescent="0.2">
      <c r="B117" s="408" t="s">
        <v>70</v>
      </c>
      <c r="C117" s="342" t="s">
        <v>71</v>
      </c>
      <c r="D117" s="202" t="s">
        <v>23</v>
      </c>
      <c r="E117" s="347" t="s">
        <v>24</v>
      </c>
      <c r="F117" s="190">
        <v>142.81</v>
      </c>
      <c r="G117" s="189">
        <f t="shared" ref="G117:J117" si="84">IFERROR(ROUND(F117*(1+G$9)*(1-G$10)+G$11,2),F117)</f>
        <v>147.86000000000001</v>
      </c>
      <c r="H117" s="189">
        <f t="shared" si="84"/>
        <v>151.69999999999999</v>
      </c>
      <c r="I117" s="190">
        <f t="shared" si="84"/>
        <v>155.35</v>
      </c>
      <c r="J117" s="190">
        <f t="shared" si="84"/>
        <v>160.99</v>
      </c>
      <c r="L117" s="251" t="b">
        <f>B117='2015-16 ANS Price List'!B117</f>
        <v>1</v>
      </c>
      <c r="M117" s="251" t="b">
        <f>C117='2015-16 ANS Price List'!C117</f>
        <v>1</v>
      </c>
      <c r="N117" s="251" t="b">
        <f>D117='2015-16 ANS Price List'!D117</f>
        <v>1</v>
      </c>
      <c r="O117" s="251" t="b">
        <f>E117='2015-16 ANS Price List'!E117</f>
        <v>1</v>
      </c>
      <c r="P117" s="251" t="b">
        <f>IF(G117="2015/16 Excluding GST","TRUE",G117='2015-16 ANS Price List'!$F117)</f>
        <v>1</v>
      </c>
    </row>
    <row r="118" spans="2:16" s="340" customFormat="1" x14ac:dyDescent="0.2">
      <c r="B118" s="409"/>
      <c r="C118" s="343" t="s">
        <v>35</v>
      </c>
      <c r="D118" s="201" t="s">
        <v>23</v>
      </c>
      <c r="E118" s="346" t="s">
        <v>24</v>
      </c>
      <c r="F118" s="191">
        <v>142.81</v>
      </c>
      <c r="G118" s="193">
        <f t="shared" ref="G118:J118" si="85">IFERROR(ROUND(F118*(1+G$9)*(1-G$10)+G$11,2),F118)</f>
        <v>147.86000000000001</v>
      </c>
      <c r="H118" s="193">
        <f t="shared" si="85"/>
        <v>151.69999999999999</v>
      </c>
      <c r="I118" s="191">
        <f t="shared" si="85"/>
        <v>155.35</v>
      </c>
      <c r="J118" s="191">
        <f t="shared" si="85"/>
        <v>160.99</v>
      </c>
      <c r="L118" s="251" t="b">
        <f>B118='2015-16 ANS Price List'!B118</f>
        <v>1</v>
      </c>
      <c r="M118" s="251" t="b">
        <f>C118='2015-16 ANS Price List'!C118</f>
        <v>1</v>
      </c>
      <c r="N118" s="251" t="b">
        <f>D118='2015-16 ANS Price List'!D118</f>
        <v>1</v>
      </c>
      <c r="O118" s="251" t="b">
        <f>E118='2015-16 ANS Price List'!E118</f>
        <v>1</v>
      </c>
      <c r="P118" s="251" t="b">
        <f>IF(G118="2015/16 Excluding GST","TRUE",G118='2015-16 ANS Price List'!$F118)</f>
        <v>1</v>
      </c>
    </row>
    <row r="119" spans="2:16" s="340" customFormat="1" x14ac:dyDescent="0.2">
      <c r="B119" s="409"/>
      <c r="C119" s="344" t="s">
        <v>72</v>
      </c>
      <c r="D119" s="202" t="s">
        <v>23</v>
      </c>
      <c r="E119" s="347" t="s">
        <v>24</v>
      </c>
      <c r="F119" s="190">
        <v>142.81</v>
      </c>
      <c r="G119" s="189">
        <f t="shared" ref="G119:J119" si="86">IFERROR(ROUND(F119*(1+G$9)*(1-G$10)+G$11,2),F119)</f>
        <v>147.86000000000001</v>
      </c>
      <c r="H119" s="189">
        <f t="shared" si="86"/>
        <v>151.69999999999999</v>
      </c>
      <c r="I119" s="190">
        <f t="shared" si="86"/>
        <v>155.35</v>
      </c>
      <c r="J119" s="190">
        <f t="shared" si="86"/>
        <v>160.99</v>
      </c>
      <c r="L119" s="251" t="b">
        <f>B119='2015-16 ANS Price List'!B119</f>
        <v>1</v>
      </c>
      <c r="M119" s="251" t="b">
        <f>C119='2015-16 ANS Price List'!C119</f>
        <v>1</v>
      </c>
      <c r="N119" s="251" t="b">
        <f>D119='2015-16 ANS Price List'!D119</f>
        <v>1</v>
      </c>
      <c r="O119" s="251" t="b">
        <f>E119='2015-16 ANS Price List'!E119</f>
        <v>1</v>
      </c>
      <c r="P119" s="251" t="b">
        <f>IF(G119="2015/16 Excluding GST","TRUE",G119='2015-16 ANS Price List'!$F119)</f>
        <v>1</v>
      </c>
    </row>
    <row r="120" spans="2:16" s="340" customFormat="1" x14ac:dyDescent="0.2">
      <c r="B120" s="409"/>
      <c r="C120" s="208"/>
      <c r="D120" s="350"/>
      <c r="E120" s="350"/>
      <c r="F120" s="195"/>
      <c r="G120" s="195"/>
      <c r="H120" s="195"/>
      <c r="I120" s="195"/>
      <c r="J120" s="195"/>
      <c r="L120" s="251" t="b">
        <f>B120='2015-16 ANS Price List'!B120</f>
        <v>1</v>
      </c>
      <c r="M120" s="251" t="b">
        <f>C120='2015-16 ANS Price List'!C120</f>
        <v>1</v>
      </c>
      <c r="N120" s="251" t="b">
        <f>D120='2015-16 ANS Price List'!D120</f>
        <v>1</v>
      </c>
      <c r="O120" s="251" t="b">
        <f>E120='2015-16 ANS Price List'!E120</f>
        <v>1</v>
      </c>
      <c r="P120" s="251" t="b">
        <f>IF(G120="2015/16 Excluding GST","TRUE",G120='2015-16 ANS Price List'!$F120)</f>
        <v>1</v>
      </c>
    </row>
    <row r="121" spans="2:16" s="340" customFormat="1" x14ac:dyDescent="0.2">
      <c r="B121" s="409"/>
      <c r="C121" s="352" t="s">
        <v>73</v>
      </c>
      <c r="D121" s="201" t="s">
        <v>23</v>
      </c>
      <c r="E121" s="346" t="s">
        <v>24</v>
      </c>
      <c r="F121" s="191">
        <v>142.81</v>
      </c>
      <c r="G121" s="193">
        <f t="shared" ref="G121:J121" si="87">IFERROR(ROUND(F121*(1+G$9)*(1-G$10)+G$11,2),F121)</f>
        <v>147.86000000000001</v>
      </c>
      <c r="H121" s="193">
        <f t="shared" si="87"/>
        <v>151.69999999999999</v>
      </c>
      <c r="I121" s="191">
        <f t="shared" si="87"/>
        <v>155.35</v>
      </c>
      <c r="J121" s="191">
        <f t="shared" si="87"/>
        <v>160.99</v>
      </c>
      <c r="L121" s="251" t="b">
        <f>B121='2015-16 ANS Price List'!B121</f>
        <v>1</v>
      </c>
      <c r="M121" s="251" t="b">
        <f>C121='2015-16 ANS Price List'!C121</f>
        <v>1</v>
      </c>
      <c r="N121" s="251" t="b">
        <f>D121='2015-16 ANS Price List'!D121</f>
        <v>1</v>
      </c>
      <c r="O121" s="251" t="b">
        <f>E121='2015-16 ANS Price List'!E121</f>
        <v>1</v>
      </c>
      <c r="P121" s="251" t="b">
        <f>IF(G121="2015/16 Excluding GST","TRUE",G121='2015-16 ANS Price List'!$F121)</f>
        <v>1</v>
      </c>
    </row>
    <row r="122" spans="2:16" s="340" customFormat="1" x14ac:dyDescent="0.2">
      <c r="B122" s="409"/>
      <c r="C122" s="344" t="s">
        <v>74</v>
      </c>
      <c r="D122" s="202" t="s">
        <v>23</v>
      </c>
      <c r="E122" s="347" t="s">
        <v>24</v>
      </c>
      <c r="F122" s="190">
        <v>142.81</v>
      </c>
      <c r="G122" s="189">
        <f t="shared" ref="G122:J122" si="88">IFERROR(ROUND(F122*(1+G$9)*(1-G$10)+G$11,2),F122)</f>
        <v>147.86000000000001</v>
      </c>
      <c r="H122" s="189">
        <f t="shared" si="88"/>
        <v>151.69999999999999</v>
      </c>
      <c r="I122" s="190">
        <f t="shared" si="88"/>
        <v>155.35</v>
      </c>
      <c r="J122" s="190">
        <f t="shared" si="88"/>
        <v>160.99</v>
      </c>
      <c r="L122" s="251" t="b">
        <f>B122='2015-16 ANS Price List'!B122</f>
        <v>1</v>
      </c>
      <c r="M122" s="251" t="b">
        <f>C122='2015-16 ANS Price List'!C122</f>
        <v>1</v>
      </c>
      <c r="N122" s="251" t="b">
        <f>D122='2015-16 ANS Price List'!D122</f>
        <v>1</v>
      </c>
      <c r="O122" s="251" t="b">
        <f>E122='2015-16 ANS Price List'!E122</f>
        <v>1</v>
      </c>
      <c r="P122" s="251" t="b">
        <f>IF(G122="2015/16 Excluding GST","TRUE",G122='2015-16 ANS Price List'!$F122)</f>
        <v>1</v>
      </c>
    </row>
    <row r="123" spans="2:16" s="340" customFormat="1" x14ac:dyDescent="0.2">
      <c r="B123" s="409"/>
      <c r="C123" s="343" t="s">
        <v>25</v>
      </c>
      <c r="D123" s="201" t="s">
        <v>23</v>
      </c>
      <c r="E123" s="346" t="s">
        <v>24</v>
      </c>
      <c r="F123" s="191">
        <v>142.81</v>
      </c>
      <c r="G123" s="193">
        <f t="shared" ref="G123:J123" si="89">IFERROR(ROUND(F123*(1+G$9)*(1-G$10)+G$11,2),F123)</f>
        <v>147.86000000000001</v>
      </c>
      <c r="H123" s="193">
        <f t="shared" si="89"/>
        <v>151.69999999999999</v>
      </c>
      <c r="I123" s="191">
        <f t="shared" si="89"/>
        <v>155.35</v>
      </c>
      <c r="J123" s="191">
        <f t="shared" si="89"/>
        <v>160.99</v>
      </c>
      <c r="L123" s="251" t="b">
        <f>B123='2015-16 ANS Price List'!B123</f>
        <v>1</v>
      </c>
      <c r="M123" s="251" t="b">
        <f>C123='2015-16 ANS Price List'!C123</f>
        <v>1</v>
      </c>
      <c r="N123" s="251" t="b">
        <f>D123='2015-16 ANS Price List'!D123</f>
        <v>1</v>
      </c>
      <c r="O123" s="251" t="b">
        <f>E123='2015-16 ANS Price List'!E123</f>
        <v>1</v>
      </c>
      <c r="P123" s="251" t="b">
        <f>IF(G123="2015/16 Excluding GST","TRUE",G123='2015-16 ANS Price List'!$F123)</f>
        <v>1</v>
      </c>
    </row>
    <row r="124" spans="2:16" s="340" customFormat="1" x14ac:dyDescent="0.2">
      <c r="B124" s="409"/>
      <c r="C124" s="192"/>
      <c r="D124" s="348"/>
      <c r="E124" s="348"/>
      <c r="F124" s="194"/>
      <c r="G124" s="194"/>
      <c r="H124" s="194"/>
      <c r="I124" s="194"/>
      <c r="J124" s="194"/>
      <c r="L124" s="251" t="b">
        <f>B124='2015-16 ANS Price List'!B124</f>
        <v>1</v>
      </c>
      <c r="M124" s="251" t="b">
        <f>C124='2015-16 ANS Price List'!C124</f>
        <v>1</v>
      </c>
      <c r="N124" s="251" t="b">
        <f>D124='2015-16 ANS Price List'!D124</f>
        <v>1</v>
      </c>
      <c r="O124" s="251" t="b">
        <f>E124='2015-16 ANS Price List'!E124</f>
        <v>1</v>
      </c>
      <c r="P124" s="251" t="b">
        <f>IF(G124="2015/16 Excluding GST","TRUE",G124='2015-16 ANS Price List'!$F124)</f>
        <v>1</v>
      </c>
    </row>
    <row r="125" spans="2:16" s="340" customFormat="1" x14ac:dyDescent="0.2">
      <c r="B125" s="409"/>
      <c r="C125" s="344" t="s">
        <v>75</v>
      </c>
      <c r="D125" s="202" t="s">
        <v>23</v>
      </c>
      <c r="E125" s="347" t="s">
        <v>24</v>
      </c>
      <c r="F125" s="190">
        <v>142.81</v>
      </c>
      <c r="G125" s="189">
        <f t="shared" ref="G125:J125" si="90">IFERROR(ROUND(F125*(1+G$9)*(1-G$10)+G$11,2),F125)</f>
        <v>147.86000000000001</v>
      </c>
      <c r="H125" s="189">
        <f t="shared" si="90"/>
        <v>151.69999999999999</v>
      </c>
      <c r="I125" s="190">
        <f t="shared" si="90"/>
        <v>155.35</v>
      </c>
      <c r="J125" s="190">
        <f t="shared" si="90"/>
        <v>160.99</v>
      </c>
      <c r="L125" s="251" t="b">
        <f>B125='2015-16 ANS Price List'!B125</f>
        <v>1</v>
      </c>
      <c r="M125" s="251" t="b">
        <f>C125='2015-16 ANS Price List'!C125</f>
        <v>1</v>
      </c>
      <c r="N125" s="251" t="b">
        <f>D125='2015-16 ANS Price List'!D125</f>
        <v>1</v>
      </c>
      <c r="O125" s="251" t="b">
        <f>E125='2015-16 ANS Price List'!E125</f>
        <v>1</v>
      </c>
      <c r="P125" s="251" t="b">
        <f>IF(G125="2015/16 Excluding GST","TRUE",G125='2015-16 ANS Price List'!$F125)</f>
        <v>1</v>
      </c>
    </row>
    <row r="126" spans="2:16" s="340" customFormat="1" x14ac:dyDescent="0.2">
      <c r="B126" s="409"/>
      <c r="C126" s="343" t="s">
        <v>76</v>
      </c>
      <c r="D126" s="201" t="s">
        <v>23</v>
      </c>
      <c r="E126" s="346" t="s">
        <v>24</v>
      </c>
      <c r="F126" s="191">
        <v>142.81</v>
      </c>
      <c r="G126" s="193">
        <f t="shared" ref="G126:J126" si="91">IFERROR(ROUND(F126*(1+G$9)*(1-G$10)+G$11,2),F126)</f>
        <v>147.86000000000001</v>
      </c>
      <c r="H126" s="193">
        <f t="shared" si="91"/>
        <v>151.69999999999999</v>
      </c>
      <c r="I126" s="191">
        <f t="shared" si="91"/>
        <v>155.35</v>
      </c>
      <c r="J126" s="191">
        <f t="shared" si="91"/>
        <v>160.99</v>
      </c>
      <c r="L126" s="251" t="b">
        <f>B126='2015-16 ANS Price List'!B126</f>
        <v>1</v>
      </c>
      <c r="M126" s="251" t="b">
        <f>C126='2015-16 ANS Price List'!C126</f>
        <v>1</v>
      </c>
      <c r="N126" s="251" t="b">
        <f>D126='2015-16 ANS Price List'!D126</f>
        <v>1</v>
      </c>
      <c r="O126" s="251" t="b">
        <f>E126='2015-16 ANS Price List'!E126</f>
        <v>1</v>
      </c>
      <c r="P126" s="251" t="b">
        <f>IF(G126="2015/16 Excluding GST","TRUE",G126='2015-16 ANS Price List'!$F126)</f>
        <v>1</v>
      </c>
    </row>
    <row r="127" spans="2:16" s="340" customFormat="1" x14ac:dyDescent="0.2">
      <c r="B127" s="409"/>
      <c r="C127" s="344" t="s">
        <v>77</v>
      </c>
      <c r="D127" s="202" t="s">
        <v>23</v>
      </c>
      <c r="E127" s="347" t="s">
        <v>24</v>
      </c>
      <c r="F127" s="190">
        <v>142.81</v>
      </c>
      <c r="G127" s="189">
        <f t="shared" ref="G127:J127" si="92">IFERROR(ROUND(F127*(1+G$9)*(1-G$10)+G$11,2),F127)</f>
        <v>147.86000000000001</v>
      </c>
      <c r="H127" s="189">
        <f t="shared" si="92"/>
        <v>151.69999999999999</v>
      </c>
      <c r="I127" s="190">
        <f t="shared" si="92"/>
        <v>155.35</v>
      </c>
      <c r="J127" s="190">
        <f t="shared" si="92"/>
        <v>160.99</v>
      </c>
      <c r="L127" s="251" t="b">
        <f>B127='2015-16 ANS Price List'!B127</f>
        <v>1</v>
      </c>
      <c r="M127" s="251" t="b">
        <f>C127='2015-16 ANS Price List'!C127</f>
        <v>1</v>
      </c>
      <c r="N127" s="251" t="b">
        <f>D127='2015-16 ANS Price List'!D127</f>
        <v>1</v>
      </c>
      <c r="O127" s="251" t="b">
        <f>E127='2015-16 ANS Price List'!E127</f>
        <v>1</v>
      </c>
      <c r="P127" s="251" t="b">
        <f>IF(G127="2015/16 Excluding GST","TRUE",G127='2015-16 ANS Price List'!$F127)</f>
        <v>1</v>
      </c>
    </row>
    <row r="128" spans="2:16" s="340" customFormat="1" x14ac:dyDescent="0.2">
      <c r="B128" s="409"/>
      <c r="C128" s="343" t="s">
        <v>78</v>
      </c>
      <c r="D128" s="201" t="s">
        <v>23</v>
      </c>
      <c r="E128" s="346" t="s">
        <v>24</v>
      </c>
      <c r="F128" s="191">
        <v>142.81</v>
      </c>
      <c r="G128" s="193">
        <f t="shared" ref="G128:J128" si="93">IFERROR(ROUND(F128*(1+G$9)*(1-G$10)+G$11,2),F128)</f>
        <v>147.86000000000001</v>
      </c>
      <c r="H128" s="193">
        <f t="shared" si="93"/>
        <v>151.69999999999999</v>
      </c>
      <c r="I128" s="191">
        <f t="shared" si="93"/>
        <v>155.35</v>
      </c>
      <c r="J128" s="191">
        <f t="shared" si="93"/>
        <v>160.99</v>
      </c>
      <c r="L128" s="251" t="b">
        <f>B128='2015-16 ANS Price List'!B128</f>
        <v>1</v>
      </c>
      <c r="M128" s="251" t="b">
        <f>C128='2015-16 ANS Price List'!C128</f>
        <v>1</v>
      </c>
      <c r="N128" s="251" t="b">
        <f>D128='2015-16 ANS Price List'!D128</f>
        <v>1</v>
      </c>
      <c r="O128" s="251" t="b">
        <f>E128='2015-16 ANS Price List'!E128</f>
        <v>1</v>
      </c>
      <c r="P128" s="251" t="b">
        <f>IF(G128="2015/16 Excluding GST","TRUE",G128='2015-16 ANS Price List'!$F128)</f>
        <v>1</v>
      </c>
    </row>
    <row r="129" spans="2:16" s="340" customFormat="1" x14ac:dyDescent="0.2">
      <c r="B129" s="410"/>
      <c r="C129" s="192"/>
      <c r="D129" s="348"/>
      <c r="E129" s="348"/>
      <c r="F129" s="194"/>
      <c r="G129" s="194"/>
      <c r="H129" s="194"/>
      <c r="I129" s="194"/>
      <c r="J129" s="194"/>
      <c r="L129" s="251" t="b">
        <f>B129='2015-16 ANS Price List'!B129</f>
        <v>1</v>
      </c>
      <c r="M129" s="251" t="b">
        <f>C129='2015-16 ANS Price List'!C129</f>
        <v>1</v>
      </c>
      <c r="N129" s="251" t="b">
        <f>D129='2015-16 ANS Price List'!D129</f>
        <v>1</v>
      </c>
      <c r="O129" s="251" t="b">
        <f>E129='2015-16 ANS Price List'!E129</f>
        <v>1</v>
      </c>
      <c r="P129" s="251" t="b">
        <f>IF(G129="2015/16 Excluding GST","TRUE",G129='2015-16 ANS Price List'!$F129)</f>
        <v>1</v>
      </c>
    </row>
    <row r="130" spans="2:16" s="340" customFormat="1" x14ac:dyDescent="0.2">
      <c r="B130" s="333"/>
      <c r="C130" s="57"/>
      <c r="F130" s="109"/>
      <c r="G130" s="109"/>
      <c r="H130" s="109"/>
      <c r="I130" s="109"/>
      <c r="J130" s="109"/>
      <c r="L130" s="251" t="b">
        <f>B130='2015-16 ANS Price List'!B130</f>
        <v>1</v>
      </c>
      <c r="M130" s="251" t="b">
        <f>C130='2015-16 ANS Price List'!C130</f>
        <v>1</v>
      </c>
      <c r="N130" s="251" t="b">
        <f>D130='2015-16 ANS Price List'!D130</f>
        <v>1</v>
      </c>
      <c r="O130" s="251" t="b">
        <f>E130='2015-16 ANS Price List'!E130</f>
        <v>1</v>
      </c>
      <c r="P130" s="251" t="b">
        <f>IF(G130="2015/16 Excluding GST","TRUE",G130='2015-16 ANS Price List'!$F130)</f>
        <v>1</v>
      </c>
    </row>
    <row r="131" spans="2:16" s="340" customFormat="1" x14ac:dyDescent="0.2">
      <c r="B131" s="333"/>
      <c r="C131" s="57"/>
      <c r="F131" s="109"/>
      <c r="G131" s="109"/>
      <c r="H131" s="109"/>
      <c r="I131" s="377"/>
      <c r="J131" s="377"/>
      <c r="L131" s="251" t="b">
        <f>B131='2015-16 ANS Price List'!B131</f>
        <v>1</v>
      </c>
      <c r="M131" s="251" t="b">
        <f>C131='2015-16 ANS Price List'!C131</f>
        <v>1</v>
      </c>
      <c r="N131" s="251" t="b">
        <f>D131='2015-16 ANS Price List'!D131</f>
        <v>1</v>
      </c>
      <c r="O131" s="251" t="b">
        <f>E131='2015-16 ANS Price List'!E131</f>
        <v>1</v>
      </c>
      <c r="P131" s="251" t="b">
        <f>IF(G131="2015/16 Excluding GST","TRUE",G131='2015-16 ANS Price List'!$F131)</f>
        <v>1</v>
      </c>
    </row>
    <row r="132" spans="2:16" s="339" customFormat="1" ht="32.1" customHeight="1" x14ac:dyDescent="0.2">
      <c r="B132" s="243" t="s">
        <v>2</v>
      </c>
      <c r="C132" s="244" t="s">
        <v>0</v>
      </c>
      <c r="D132" s="245" t="s">
        <v>1</v>
      </c>
      <c r="E132" s="245" t="s">
        <v>2</v>
      </c>
      <c r="F132" s="188" t="s">
        <v>343</v>
      </c>
      <c r="G132" s="188" t="s">
        <v>319</v>
      </c>
      <c r="H132" s="188" t="s">
        <v>320</v>
      </c>
      <c r="I132" s="188" t="s">
        <v>321</v>
      </c>
      <c r="J132" s="188" t="s">
        <v>322</v>
      </c>
      <c r="L132" s="251" t="b">
        <f>B132='2015-16 ANS Price List'!B132</f>
        <v>1</v>
      </c>
      <c r="M132" s="251" t="b">
        <f>C132='2015-16 ANS Price List'!C132</f>
        <v>1</v>
      </c>
      <c r="N132" s="251" t="b">
        <f>D132='2015-16 ANS Price List'!D132</f>
        <v>1</v>
      </c>
      <c r="O132" s="251" t="b">
        <f>E132='2015-16 ANS Price List'!E132</f>
        <v>1</v>
      </c>
      <c r="P132" s="251" t="str">
        <f>IF(G132="2015/16 Excluding GST","TRUE",G132='2015-16 ANS Price List'!$F132)</f>
        <v>TRUE</v>
      </c>
    </row>
    <row r="133" spans="2:16" s="340" customFormat="1" x14ac:dyDescent="0.2">
      <c r="B133" s="411" t="s">
        <v>79</v>
      </c>
      <c r="C133" s="354" t="s">
        <v>80</v>
      </c>
      <c r="D133" s="202" t="s">
        <v>10</v>
      </c>
      <c r="E133" s="202" t="s">
        <v>11</v>
      </c>
      <c r="F133" s="190">
        <v>178.12</v>
      </c>
      <c r="G133" s="189">
        <f t="shared" ref="G133:J133" si="94">IFERROR(ROUND(F133*(1+G$9)*(1-G$10)+G$11,2),F133)</f>
        <v>184.42</v>
      </c>
      <c r="H133" s="189">
        <f t="shared" si="94"/>
        <v>189.21</v>
      </c>
      <c r="I133" s="190">
        <f t="shared" si="94"/>
        <v>193.76</v>
      </c>
      <c r="J133" s="190">
        <f t="shared" si="94"/>
        <v>200.79</v>
      </c>
      <c r="L133" s="251" t="b">
        <f>B133='2015-16 ANS Price List'!B133</f>
        <v>1</v>
      </c>
      <c r="M133" s="251" t="b">
        <f>C133='2015-16 ANS Price List'!C133</f>
        <v>1</v>
      </c>
      <c r="N133" s="251" t="b">
        <f>D133='2015-16 ANS Price List'!D133</f>
        <v>1</v>
      </c>
      <c r="O133" s="251" t="b">
        <f>E133='2015-16 ANS Price List'!E133</f>
        <v>1</v>
      </c>
      <c r="P133" s="251" t="b">
        <f>IF(G133="2015/16 Excluding GST","TRUE",G133='2015-16 ANS Price List'!$F133)</f>
        <v>1</v>
      </c>
    </row>
    <row r="134" spans="2:16" s="340" customFormat="1" x14ac:dyDescent="0.2">
      <c r="B134" s="412"/>
      <c r="C134" s="355" t="s">
        <v>81</v>
      </c>
      <c r="D134" s="201" t="s">
        <v>10</v>
      </c>
      <c r="E134" s="201" t="s">
        <v>11</v>
      </c>
      <c r="F134" s="191">
        <v>178.12</v>
      </c>
      <c r="G134" s="193">
        <f t="shared" ref="G134:J134" si="95">IFERROR(ROUND(F134*(1+G$9)*(1-G$10)+G$11,2),F134)</f>
        <v>184.42</v>
      </c>
      <c r="H134" s="193">
        <f t="shared" si="95"/>
        <v>189.21</v>
      </c>
      <c r="I134" s="191">
        <f t="shared" si="95"/>
        <v>193.76</v>
      </c>
      <c r="J134" s="191">
        <f t="shared" si="95"/>
        <v>200.79</v>
      </c>
      <c r="L134" s="251" t="b">
        <f>B134='2015-16 ANS Price List'!B134</f>
        <v>1</v>
      </c>
      <c r="M134" s="251" t="b">
        <f>C134='2015-16 ANS Price List'!C134</f>
        <v>1</v>
      </c>
      <c r="N134" s="251" t="b">
        <f>D134='2015-16 ANS Price List'!D134</f>
        <v>1</v>
      </c>
      <c r="O134" s="251" t="b">
        <f>E134='2015-16 ANS Price List'!E134</f>
        <v>1</v>
      </c>
      <c r="P134" s="251" t="b">
        <f>IF(G134="2015/16 Excluding GST","TRUE",G134='2015-16 ANS Price List'!$F134)</f>
        <v>1</v>
      </c>
    </row>
    <row r="135" spans="2:16" s="340" customFormat="1" x14ac:dyDescent="0.2">
      <c r="B135" s="412"/>
      <c r="C135" s="356" t="s">
        <v>82</v>
      </c>
      <c r="D135" s="202" t="s">
        <v>10</v>
      </c>
      <c r="E135" s="202" t="s">
        <v>11</v>
      </c>
      <c r="F135" s="190">
        <v>178.12</v>
      </c>
      <c r="G135" s="189">
        <f t="shared" ref="G135:J135" si="96">IFERROR(ROUND(F135*(1+G$9)*(1-G$10)+G$11,2),F135)</f>
        <v>184.42</v>
      </c>
      <c r="H135" s="189">
        <f t="shared" si="96"/>
        <v>189.21</v>
      </c>
      <c r="I135" s="190">
        <f t="shared" si="96"/>
        <v>193.76</v>
      </c>
      <c r="J135" s="190">
        <f t="shared" si="96"/>
        <v>200.79</v>
      </c>
      <c r="L135" s="251" t="b">
        <f>B135='2015-16 ANS Price List'!B135</f>
        <v>1</v>
      </c>
      <c r="M135" s="251" t="b">
        <f>C135='2015-16 ANS Price List'!C135</f>
        <v>1</v>
      </c>
      <c r="N135" s="251" t="b">
        <f>D135='2015-16 ANS Price List'!D135</f>
        <v>1</v>
      </c>
      <c r="O135" s="251" t="b">
        <f>E135='2015-16 ANS Price List'!E135</f>
        <v>1</v>
      </c>
      <c r="P135" s="251" t="b">
        <f>IF(G135="2015/16 Excluding GST","TRUE",G135='2015-16 ANS Price List'!$F135)</f>
        <v>1</v>
      </c>
    </row>
    <row r="136" spans="2:16" s="340" customFormat="1" x14ac:dyDescent="0.2">
      <c r="B136" s="412"/>
      <c r="C136" s="355" t="s">
        <v>83</v>
      </c>
      <c r="D136" s="201" t="s">
        <v>23</v>
      </c>
      <c r="E136" s="346" t="s">
        <v>24</v>
      </c>
      <c r="F136" s="191">
        <v>89.06</v>
      </c>
      <c r="G136" s="193">
        <f t="shared" ref="G136:J136" si="97">IFERROR(ROUND(F136*(1+G$9)*(1-G$10)+G$11,2),F136)</f>
        <v>92.21</v>
      </c>
      <c r="H136" s="193">
        <f t="shared" si="97"/>
        <v>94.6</v>
      </c>
      <c r="I136" s="191">
        <f t="shared" si="97"/>
        <v>96.87</v>
      </c>
      <c r="J136" s="191">
        <f t="shared" si="97"/>
        <v>100.38</v>
      </c>
      <c r="L136" s="251" t="b">
        <f>B136='2015-16 ANS Price List'!B136</f>
        <v>1</v>
      </c>
      <c r="M136" s="251" t="b">
        <f>C136='2015-16 ANS Price List'!C136</f>
        <v>1</v>
      </c>
      <c r="N136" s="251" t="b">
        <f>D136='2015-16 ANS Price List'!D136</f>
        <v>1</v>
      </c>
      <c r="O136" s="251" t="b">
        <f>E136='2015-16 ANS Price List'!E136</f>
        <v>1</v>
      </c>
      <c r="P136" s="251" t="b">
        <f>IF(G136="2015/16 Excluding GST","TRUE",G136='2015-16 ANS Price List'!$F136)</f>
        <v>1</v>
      </c>
    </row>
    <row r="137" spans="2:16" s="340" customFormat="1" x14ac:dyDescent="0.2">
      <c r="B137" s="412"/>
      <c r="C137" s="356" t="s">
        <v>84</v>
      </c>
      <c r="D137" s="202" t="s">
        <v>23</v>
      </c>
      <c r="E137" s="347" t="s">
        <v>24</v>
      </c>
      <c r="F137" s="190">
        <v>89.06</v>
      </c>
      <c r="G137" s="189">
        <f t="shared" ref="G137:J137" si="98">IFERROR(ROUND(F137*(1+G$9)*(1-G$10)+G$11,2),F137)</f>
        <v>92.21</v>
      </c>
      <c r="H137" s="189">
        <f t="shared" si="98"/>
        <v>94.6</v>
      </c>
      <c r="I137" s="190">
        <f t="shared" si="98"/>
        <v>96.87</v>
      </c>
      <c r="J137" s="190">
        <f t="shared" si="98"/>
        <v>100.38</v>
      </c>
      <c r="L137" s="251" t="b">
        <f>B137='2015-16 ANS Price List'!B137</f>
        <v>1</v>
      </c>
      <c r="M137" s="251" t="b">
        <f>C137='2015-16 ANS Price List'!C137</f>
        <v>1</v>
      </c>
      <c r="N137" s="251" t="b">
        <f>D137='2015-16 ANS Price List'!D137</f>
        <v>1</v>
      </c>
      <c r="O137" s="251" t="b">
        <f>E137='2015-16 ANS Price List'!E137</f>
        <v>1</v>
      </c>
      <c r="P137" s="251" t="b">
        <f>IF(G137="2015/16 Excluding GST","TRUE",G137='2015-16 ANS Price List'!$F137)</f>
        <v>1</v>
      </c>
    </row>
    <row r="138" spans="2:16" s="340" customFormat="1" x14ac:dyDescent="0.2">
      <c r="B138" s="412"/>
      <c r="C138" s="355" t="s">
        <v>85</v>
      </c>
      <c r="D138" s="201" t="s">
        <v>23</v>
      </c>
      <c r="E138" s="346" t="s">
        <v>24</v>
      </c>
      <c r="F138" s="191">
        <v>89.06</v>
      </c>
      <c r="G138" s="193">
        <f t="shared" ref="G138:J138" si="99">IFERROR(ROUND(F138*(1+G$9)*(1-G$10)+G$11,2),F138)</f>
        <v>92.21</v>
      </c>
      <c r="H138" s="193">
        <f t="shared" si="99"/>
        <v>94.6</v>
      </c>
      <c r="I138" s="191">
        <f t="shared" si="99"/>
        <v>96.87</v>
      </c>
      <c r="J138" s="191">
        <f t="shared" si="99"/>
        <v>100.38</v>
      </c>
      <c r="L138" s="251" t="b">
        <f>B138='2015-16 ANS Price List'!B138</f>
        <v>1</v>
      </c>
      <c r="M138" s="251" t="b">
        <f>C138='2015-16 ANS Price List'!C138</f>
        <v>1</v>
      </c>
      <c r="N138" s="251" t="b">
        <f>D138='2015-16 ANS Price List'!D138</f>
        <v>1</v>
      </c>
      <c r="O138" s="251" t="b">
        <f>E138='2015-16 ANS Price List'!E138</f>
        <v>1</v>
      </c>
      <c r="P138" s="251" t="b">
        <f>IF(G138="2015/16 Excluding GST","TRUE",G138='2015-16 ANS Price List'!$F138)</f>
        <v>1</v>
      </c>
    </row>
    <row r="139" spans="2:16" s="340" customFormat="1" x14ac:dyDescent="0.2">
      <c r="B139" s="413"/>
      <c r="C139" s="357"/>
      <c r="D139" s="348"/>
      <c r="E139" s="348"/>
      <c r="F139" s="194"/>
      <c r="G139" s="194"/>
      <c r="H139" s="194"/>
      <c r="I139" s="194"/>
      <c r="J139" s="194"/>
      <c r="L139" s="251" t="b">
        <f>B139='2015-16 ANS Price List'!B139</f>
        <v>1</v>
      </c>
      <c r="M139" s="251" t="b">
        <f>C139='2015-16 ANS Price List'!C139</f>
        <v>1</v>
      </c>
      <c r="N139" s="251" t="b">
        <f>D139='2015-16 ANS Price List'!D139</f>
        <v>1</v>
      </c>
      <c r="O139" s="251" t="b">
        <f>E139='2015-16 ANS Price List'!E139</f>
        <v>1</v>
      </c>
      <c r="P139" s="251" t="b">
        <f>IF(G139="2015/16 Excluding GST","TRUE",G139='2015-16 ANS Price List'!$F139)</f>
        <v>1</v>
      </c>
    </row>
    <row r="140" spans="2:16" s="340" customFormat="1" x14ac:dyDescent="0.2">
      <c r="B140" s="333"/>
      <c r="C140" s="57"/>
      <c r="F140" s="109"/>
      <c r="G140" s="109"/>
      <c r="H140" s="109"/>
      <c r="I140" s="109"/>
      <c r="J140" s="109"/>
      <c r="L140" s="251" t="b">
        <f>B140='2015-16 ANS Price List'!B140</f>
        <v>1</v>
      </c>
      <c r="M140" s="251" t="b">
        <f>C140='2015-16 ANS Price List'!C140</f>
        <v>1</v>
      </c>
      <c r="N140" s="251" t="b">
        <f>D140='2015-16 ANS Price List'!D140</f>
        <v>1</v>
      </c>
      <c r="O140" s="251" t="b">
        <f>E140='2015-16 ANS Price List'!E140</f>
        <v>1</v>
      </c>
      <c r="P140" s="251" t="b">
        <f>IF(G140="2015/16 Excluding GST","TRUE",G140='2015-16 ANS Price List'!$F140)</f>
        <v>1</v>
      </c>
    </row>
    <row r="141" spans="2:16" s="340" customFormat="1" x14ac:dyDescent="0.2">
      <c r="B141" s="333"/>
      <c r="C141" s="57"/>
      <c r="F141" s="109"/>
      <c r="G141" s="109"/>
      <c r="H141" s="109"/>
      <c r="I141" s="377"/>
      <c r="J141" s="377"/>
      <c r="L141" s="251" t="b">
        <f>B141='2015-16 ANS Price List'!B141</f>
        <v>1</v>
      </c>
      <c r="M141" s="251" t="b">
        <f>C141='2015-16 ANS Price List'!C141</f>
        <v>1</v>
      </c>
      <c r="N141" s="251" t="b">
        <f>D141='2015-16 ANS Price List'!D141</f>
        <v>1</v>
      </c>
      <c r="O141" s="251" t="b">
        <f>E141='2015-16 ANS Price List'!E141</f>
        <v>1</v>
      </c>
      <c r="P141" s="251" t="b">
        <f>IF(G141="2015/16 Excluding GST","TRUE",G141='2015-16 ANS Price List'!$F141)</f>
        <v>1</v>
      </c>
    </row>
    <row r="142" spans="2:16" s="339" customFormat="1" ht="32.1" customHeight="1" x14ac:dyDescent="0.2">
      <c r="B142" s="243" t="s">
        <v>2</v>
      </c>
      <c r="C142" s="244" t="s">
        <v>0</v>
      </c>
      <c r="D142" s="245" t="s">
        <v>1</v>
      </c>
      <c r="E142" s="245" t="s">
        <v>2</v>
      </c>
      <c r="F142" s="188" t="s">
        <v>343</v>
      </c>
      <c r="G142" s="188" t="s">
        <v>319</v>
      </c>
      <c r="H142" s="188" t="s">
        <v>320</v>
      </c>
      <c r="I142" s="188" t="s">
        <v>321</v>
      </c>
      <c r="J142" s="188" t="s">
        <v>322</v>
      </c>
      <c r="L142" s="251" t="b">
        <f>B142='2015-16 ANS Price List'!B142</f>
        <v>1</v>
      </c>
      <c r="M142" s="251" t="b">
        <f>C142='2015-16 ANS Price List'!C142</f>
        <v>1</v>
      </c>
      <c r="N142" s="251" t="b">
        <f>D142='2015-16 ANS Price List'!D142</f>
        <v>1</v>
      </c>
      <c r="O142" s="251" t="b">
        <f>E142='2015-16 ANS Price List'!E142</f>
        <v>1</v>
      </c>
      <c r="P142" s="251" t="str">
        <f>IF(G142="2015/16 Excluding GST","TRUE",G142='2015-16 ANS Price List'!$F142)</f>
        <v>TRUE</v>
      </c>
    </row>
    <row r="143" spans="2:16" s="340" customFormat="1" x14ac:dyDescent="0.2">
      <c r="B143" s="408" t="s">
        <v>86</v>
      </c>
      <c r="C143" s="356" t="s">
        <v>87</v>
      </c>
      <c r="D143" s="202" t="s">
        <v>10</v>
      </c>
      <c r="E143" s="202" t="s">
        <v>11</v>
      </c>
      <c r="F143" s="190">
        <v>178.12</v>
      </c>
      <c r="G143" s="189">
        <f t="shared" ref="G143:J143" si="100">IFERROR(ROUND(F143*(1+G$9)*(1-G$10)+G$11,2),F143)</f>
        <v>184.42</v>
      </c>
      <c r="H143" s="189">
        <f t="shared" si="100"/>
        <v>189.21</v>
      </c>
      <c r="I143" s="190">
        <f t="shared" si="100"/>
        <v>193.76</v>
      </c>
      <c r="J143" s="190">
        <f t="shared" si="100"/>
        <v>200.79</v>
      </c>
      <c r="L143" s="251" t="b">
        <f>B143='2015-16 ANS Price List'!B143</f>
        <v>1</v>
      </c>
      <c r="M143" s="251" t="b">
        <f>C143='2015-16 ANS Price List'!C143</f>
        <v>1</v>
      </c>
      <c r="N143" s="251" t="b">
        <f>D143='2015-16 ANS Price List'!D143</f>
        <v>1</v>
      </c>
      <c r="O143" s="251" t="b">
        <f>E143='2015-16 ANS Price List'!E143</f>
        <v>1</v>
      </c>
      <c r="P143" s="251" t="b">
        <f>IF(G143="2015/16 Excluding GST","TRUE",G143='2015-16 ANS Price List'!$F143)</f>
        <v>1</v>
      </c>
    </row>
    <row r="144" spans="2:16" s="340" customFormat="1" x14ac:dyDescent="0.2">
      <c r="B144" s="409"/>
      <c r="C144" s="355" t="s">
        <v>88</v>
      </c>
      <c r="D144" s="201" t="s">
        <v>10</v>
      </c>
      <c r="E144" s="201" t="s">
        <v>11</v>
      </c>
      <c r="F144" s="191">
        <v>267.18</v>
      </c>
      <c r="G144" s="193">
        <f t="shared" ref="G144:J144" si="101">IFERROR(ROUND(F144*(1+G$9)*(1-G$10)+G$11,2),F144)</f>
        <v>276.63</v>
      </c>
      <c r="H144" s="193">
        <f t="shared" si="101"/>
        <v>283.81</v>
      </c>
      <c r="I144" s="191">
        <f t="shared" si="101"/>
        <v>290.63</v>
      </c>
      <c r="J144" s="191">
        <f t="shared" si="101"/>
        <v>301.17</v>
      </c>
      <c r="L144" s="251" t="b">
        <f>B144='2015-16 ANS Price List'!B144</f>
        <v>1</v>
      </c>
      <c r="M144" s="251" t="b">
        <f>C144='2015-16 ANS Price List'!C144</f>
        <v>1</v>
      </c>
      <c r="N144" s="251" t="b">
        <f>D144='2015-16 ANS Price List'!D144</f>
        <v>1</v>
      </c>
      <c r="O144" s="251" t="b">
        <f>E144='2015-16 ANS Price List'!E144</f>
        <v>1</v>
      </c>
      <c r="P144" s="251" t="b">
        <f>IF(G144="2015/16 Excluding GST","TRUE",G144='2015-16 ANS Price List'!$F144)</f>
        <v>1</v>
      </c>
    </row>
    <row r="145" spans="2:16" s="340" customFormat="1" x14ac:dyDescent="0.2">
      <c r="B145" s="409"/>
      <c r="C145" s="356" t="s">
        <v>89</v>
      </c>
      <c r="D145" s="202" t="s">
        <v>10</v>
      </c>
      <c r="E145" s="202" t="s">
        <v>11</v>
      </c>
      <c r="F145" s="190">
        <v>178.12</v>
      </c>
      <c r="G145" s="189">
        <f t="shared" ref="G145:J145" si="102">IFERROR(ROUND(F145*(1+G$9)*(1-G$10)+G$11,2),F145)</f>
        <v>184.42</v>
      </c>
      <c r="H145" s="189">
        <f t="shared" si="102"/>
        <v>189.21</v>
      </c>
      <c r="I145" s="190">
        <f t="shared" si="102"/>
        <v>193.76</v>
      </c>
      <c r="J145" s="190">
        <f t="shared" si="102"/>
        <v>200.79</v>
      </c>
      <c r="L145" s="251" t="b">
        <f>B145='2015-16 ANS Price List'!B145</f>
        <v>1</v>
      </c>
      <c r="M145" s="251" t="b">
        <f>C145='2015-16 ANS Price List'!C145</f>
        <v>1</v>
      </c>
      <c r="N145" s="251" t="b">
        <f>D145='2015-16 ANS Price List'!D145</f>
        <v>1</v>
      </c>
      <c r="O145" s="251" t="b">
        <f>E145='2015-16 ANS Price List'!E145</f>
        <v>1</v>
      </c>
      <c r="P145" s="251" t="b">
        <f>IF(G145="2015/16 Excluding GST","TRUE",G145='2015-16 ANS Price List'!$F145)</f>
        <v>1</v>
      </c>
    </row>
    <row r="146" spans="2:16" s="340" customFormat="1" x14ac:dyDescent="0.2">
      <c r="B146" s="409"/>
      <c r="C146" s="355" t="s">
        <v>90</v>
      </c>
      <c r="D146" s="201" t="s">
        <v>23</v>
      </c>
      <c r="E146" s="346" t="s">
        <v>24</v>
      </c>
      <c r="F146" s="191">
        <v>89.06</v>
      </c>
      <c r="G146" s="193">
        <f t="shared" ref="G146:J146" si="103">IFERROR(ROUND(F146*(1+G$9)*(1-G$10)+G$11,2),F146)</f>
        <v>92.21</v>
      </c>
      <c r="H146" s="193">
        <f t="shared" si="103"/>
        <v>94.6</v>
      </c>
      <c r="I146" s="191">
        <f t="shared" si="103"/>
        <v>96.87</v>
      </c>
      <c r="J146" s="191">
        <f t="shared" si="103"/>
        <v>100.38</v>
      </c>
      <c r="L146" s="251" t="b">
        <f>B146='2015-16 ANS Price List'!B146</f>
        <v>1</v>
      </c>
      <c r="M146" s="251" t="b">
        <f>C146='2015-16 ANS Price List'!C146</f>
        <v>1</v>
      </c>
      <c r="N146" s="251" t="b">
        <f>D146='2015-16 ANS Price List'!D146</f>
        <v>1</v>
      </c>
      <c r="O146" s="251" t="b">
        <f>E146='2015-16 ANS Price List'!E146</f>
        <v>1</v>
      </c>
      <c r="P146" s="251" t="b">
        <f>IF(G146="2015/16 Excluding GST","TRUE",G146='2015-16 ANS Price List'!$F146)</f>
        <v>1</v>
      </c>
    </row>
    <row r="147" spans="2:16" s="340" customFormat="1" x14ac:dyDescent="0.2">
      <c r="B147" s="409"/>
      <c r="C147" s="356" t="s">
        <v>91</v>
      </c>
      <c r="D147" s="202" t="s">
        <v>23</v>
      </c>
      <c r="E147" s="347" t="s">
        <v>24</v>
      </c>
      <c r="F147" s="190">
        <v>89.06</v>
      </c>
      <c r="G147" s="189">
        <f t="shared" ref="G147:J147" si="104">IFERROR(ROUND(F147*(1+G$9)*(1-G$10)+G$11,2),F147)</f>
        <v>92.21</v>
      </c>
      <c r="H147" s="189">
        <f t="shared" si="104"/>
        <v>94.6</v>
      </c>
      <c r="I147" s="190">
        <f t="shared" si="104"/>
        <v>96.87</v>
      </c>
      <c r="J147" s="190">
        <f t="shared" si="104"/>
        <v>100.38</v>
      </c>
      <c r="L147" s="251" t="b">
        <f>B147='2015-16 ANS Price List'!B147</f>
        <v>1</v>
      </c>
      <c r="M147" s="251" t="b">
        <f>C147='2015-16 ANS Price List'!C147</f>
        <v>1</v>
      </c>
      <c r="N147" s="251" t="b">
        <f>D147='2015-16 ANS Price List'!D147</f>
        <v>1</v>
      </c>
      <c r="O147" s="251" t="b">
        <f>E147='2015-16 ANS Price List'!E147</f>
        <v>1</v>
      </c>
      <c r="P147" s="251" t="b">
        <f>IF(G147="2015/16 Excluding GST","TRUE",G147='2015-16 ANS Price List'!$F147)</f>
        <v>1</v>
      </c>
    </row>
    <row r="148" spans="2:16" s="340" customFormat="1" x14ac:dyDescent="0.2">
      <c r="B148" s="409"/>
      <c r="C148" s="355" t="s">
        <v>92</v>
      </c>
      <c r="D148" s="201" t="s">
        <v>23</v>
      </c>
      <c r="E148" s="346" t="s">
        <v>24</v>
      </c>
      <c r="F148" s="191">
        <v>89.06</v>
      </c>
      <c r="G148" s="193">
        <f t="shared" ref="G148:J148" si="105">IFERROR(ROUND(F148*(1+G$9)*(1-G$10)+G$11,2),F148)</f>
        <v>92.21</v>
      </c>
      <c r="H148" s="193">
        <f t="shared" si="105"/>
        <v>94.6</v>
      </c>
      <c r="I148" s="191">
        <f t="shared" si="105"/>
        <v>96.87</v>
      </c>
      <c r="J148" s="191">
        <f t="shared" si="105"/>
        <v>100.38</v>
      </c>
      <c r="L148" s="251" t="b">
        <f>B148='2015-16 ANS Price List'!B148</f>
        <v>1</v>
      </c>
      <c r="M148" s="251" t="b">
        <f>C148='2015-16 ANS Price List'!C148</f>
        <v>1</v>
      </c>
      <c r="N148" s="251" t="b">
        <f>D148='2015-16 ANS Price List'!D148</f>
        <v>1</v>
      </c>
      <c r="O148" s="251" t="b">
        <f>E148='2015-16 ANS Price List'!E148</f>
        <v>1</v>
      </c>
      <c r="P148" s="251" t="b">
        <f>IF(G148="2015/16 Excluding GST","TRUE",G148='2015-16 ANS Price List'!$F148)</f>
        <v>1</v>
      </c>
    </row>
    <row r="149" spans="2:16" s="340" customFormat="1" x14ac:dyDescent="0.2">
      <c r="B149" s="410"/>
      <c r="C149" s="357"/>
      <c r="D149" s="348"/>
      <c r="E149" s="348"/>
      <c r="F149" s="194"/>
      <c r="G149" s="194"/>
      <c r="H149" s="194"/>
      <c r="I149" s="194"/>
      <c r="J149" s="194"/>
      <c r="L149" s="251" t="b">
        <f>B149='2015-16 ANS Price List'!B149</f>
        <v>1</v>
      </c>
      <c r="M149" s="251" t="b">
        <f>C149='2015-16 ANS Price List'!C149</f>
        <v>1</v>
      </c>
      <c r="N149" s="251" t="b">
        <f>D149='2015-16 ANS Price List'!D149</f>
        <v>1</v>
      </c>
      <c r="O149" s="251" t="b">
        <f>E149='2015-16 ANS Price List'!E149</f>
        <v>1</v>
      </c>
      <c r="P149" s="251" t="b">
        <f>IF(G149="2015/16 Excluding GST","TRUE",G149='2015-16 ANS Price List'!$F149)</f>
        <v>1</v>
      </c>
    </row>
    <row r="150" spans="2:16" s="340" customFormat="1" x14ac:dyDescent="0.2">
      <c r="B150" s="27"/>
      <c r="C150" s="57"/>
      <c r="F150" s="109"/>
      <c r="G150" s="109"/>
      <c r="H150" s="109"/>
      <c r="I150" s="109"/>
      <c r="J150" s="109"/>
      <c r="L150" s="251" t="b">
        <f>B150='2015-16 ANS Price List'!B150</f>
        <v>1</v>
      </c>
      <c r="M150" s="251" t="b">
        <f>C150='2015-16 ANS Price List'!C150</f>
        <v>1</v>
      </c>
      <c r="N150" s="251" t="b">
        <f>D150='2015-16 ANS Price List'!D150</f>
        <v>1</v>
      </c>
      <c r="O150" s="251" t="b">
        <f>E150='2015-16 ANS Price List'!E150</f>
        <v>1</v>
      </c>
      <c r="P150" s="251" t="b">
        <f>IF(G150="2015/16 Excluding GST","TRUE",G150='2015-16 ANS Price List'!$F150)</f>
        <v>1</v>
      </c>
    </row>
    <row r="151" spans="2:16" x14ac:dyDescent="0.2">
      <c r="B151" s="27"/>
      <c r="D151" s="340"/>
      <c r="E151" s="340"/>
      <c r="I151" s="377"/>
      <c r="J151" s="377"/>
      <c r="L151" s="251" t="b">
        <f>B151='2015-16 ANS Price List'!B151</f>
        <v>1</v>
      </c>
      <c r="M151" s="251" t="b">
        <f>C151='2015-16 ANS Price List'!C151</f>
        <v>1</v>
      </c>
      <c r="N151" s="251" t="b">
        <f>D151='2015-16 ANS Price List'!D151</f>
        <v>1</v>
      </c>
      <c r="O151" s="251" t="b">
        <f>E151='2015-16 ANS Price List'!E151</f>
        <v>1</v>
      </c>
      <c r="P151" s="251" t="b">
        <f>IF(G151="2015/16 Excluding GST","TRUE",G151='2015-16 ANS Price List'!$F151)</f>
        <v>1</v>
      </c>
    </row>
    <row r="152" spans="2:16" s="339" customFormat="1" ht="32.1" customHeight="1" x14ac:dyDescent="0.2">
      <c r="B152" s="243" t="s">
        <v>2</v>
      </c>
      <c r="C152" s="244" t="s">
        <v>0</v>
      </c>
      <c r="D152" s="245" t="s">
        <v>1</v>
      </c>
      <c r="E152" s="245" t="s">
        <v>2</v>
      </c>
      <c r="F152" s="188" t="s">
        <v>343</v>
      </c>
      <c r="G152" s="188" t="s">
        <v>319</v>
      </c>
      <c r="H152" s="188" t="s">
        <v>320</v>
      </c>
      <c r="I152" s="188" t="s">
        <v>321</v>
      </c>
      <c r="J152" s="188" t="s">
        <v>322</v>
      </c>
      <c r="L152" s="251" t="b">
        <f>B152='2015-16 ANS Price List'!B152</f>
        <v>1</v>
      </c>
      <c r="M152" s="251" t="b">
        <f>C152='2015-16 ANS Price List'!C152</f>
        <v>1</v>
      </c>
      <c r="N152" s="251" t="b">
        <f>D152='2015-16 ANS Price List'!D152</f>
        <v>1</v>
      </c>
      <c r="O152" s="251" t="b">
        <f>E152='2015-16 ANS Price List'!E152</f>
        <v>1</v>
      </c>
      <c r="P152" s="251" t="str">
        <f>IF(G152="2015/16 Excluding GST","TRUE",G152='2015-16 ANS Price List'!$F152)</f>
        <v>TRUE</v>
      </c>
    </row>
    <row r="153" spans="2:16" x14ac:dyDescent="0.2">
      <c r="B153" s="405" t="s">
        <v>93</v>
      </c>
      <c r="C153" s="358" t="s">
        <v>94</v>
      </c>
      <c r="D153" s="202" t="s">
        <v>10</v>
      </c>
      <c r="E153" s="202" t="s">
        <v>11</v>
      </c>
      <c r="F153" s="190">
        <v>71.41</v>
      </c>
      <c r="G153" s="189">
        <f t="shared" ref="G153:J153" si="106">IFERROR(ROUND(F153*(1+G$9)*(1-G$10)+G$11,2),F153)</f>
        <v>73.930000000000007</v>
      </c>
      <c r="H153" s="189">
        <f t="shared" si="106"/>
        <v>75.849999999999994</v>
      </c>
      <c r="I153" s="190">
        <f t="shared" si="106"/>
        <v>77.67</v>
      </c>
      <c r="J153" s="190">
        <f t="shared" si="106"/>
        <v>80.489999999999995</v>
      </c>
      <c r="L153" s="251" t="b">
        <f>B153='2015-16 ANS Price List'!B153</f>
        <v>1</v>
      </c>
      <c r="M153" s="251" t="b">
        <f>C153='2015-16 ANS Price List'!C153</f>
        <v>1</v>
      </c>
      <c r="N153" s="251" t="b">
        <f>D153='2015-16 ANS Price List'!D153</f>
        <v>1</v>
      </c>
      <c r="O153" s="251" t="b">
        <f>E153='2015-16 ANS Price List'!E153</f>
        <v>1</v>
      </c>
      <c r="P153" s="251" t="b">
        <f>IF(G153="2015/16 Excluding GST","TRUE",G153='2015-16 ANS Price List'!$F153)</f>
        <v>1</v>
      </c>
    </row>
    <row r="154" spans="2:16" x14ac:dyDescent="0.2">
      <c r="B154" s="406"/>
      <c r="C154" s="359" t="s">
        <v>95</v>
      </c>
      <c r="D154" s="201" t="s">
        <v>10</v>
      </c>
      <c r="E154" s="201" t="s">
        <v>11</v>
      </c>
      <c r="F154" s="191">
        <v>42.84</v>
      </c>
      <c r="G154" s="193">
        <f t="shared" ref="G154:J154" si="107">IFERROR(ROUND(F154*(1+G$9)*(1-G$10)+G$11,2),F154)</f>
        <v>44.35</v>
      </c>
      <c r="H154" s="193">
        <f t="shared" si="107"/>
        <v>45.5</v>
      </c>
      <c r="I154" s="191">
        <f t="shared" si="107"/>
        <v>46.59</v>
      </c>
      <c r="J154" s="191">
        <f t="shared" si="107"/>
        <v>48.28</v>
      </c>
      <c r="L154" s="251" t="b">
        <f>B154='2015-16 ANS Price List'!B154</f>
        <v>1</v>
      </c>
      <c r="M154" s="251" t="b">
        <f>C154='2015-16 ANS Price List'!C154</f>
        <v>1</v>
      </c>
      <c r="N154" s="251" t="b">
        <f>D154='2015-16 ANS Price List'!D154</f>
        <v>1</v>
      </c>
      <c r="O154" s="251" t="b">
        <f>E154='2015-16 ANS Price List'!E154</f>
        <v>1</v>
      </c>
      <c r="P154" s="251" t="b">
        <f>IF(G154="2015/16 Excluding GST","TRUE",G154='2015-16 ANS Price List'!$F154)</f>
        <v>1</v>
      </c>
    </row>
    <row r="155" spans="2:16" x14ac:dyDescent="0.2">
      <c r="B155" s="406"/>
      <c r="C155" s="358" t="s">
        <v>96</v>
      </c>
      <c r="D155" s="202" t="s">
        <v>10</v>
      </c>
      <c r="E155" s="202" t="s">
        <v>11</v>
      </c>
      <c r="F155" s="190">
        <v>14.28</v>
      </c>
      <c r="G155" s="189">
        <f t="shared" ref="G155:J155" si="108">IFERROR(ROUND(F155*(1+G$9)*(1-G$10)+G$11,2),F155)</f>
        <v>14.78</v>
      </c>
      <c r="H155" s="189">
        <f t="shared" si="108"/>
        <v>15.16</v>
      </c>
      <c r="I155" s="190">
        <f t="shared" si="108"/>
        <v>15.52</v>
      </c>
      <c r="J155" s="190">
        <f t="shared" si="108"/>
        <v>16.079999999999998</v>
      </c>
      <c r="L155" s="251" t="b">
        <f>B155='2015-16 ANS Price List'!B155</f>
        <v>1</v>
      </c>
      <c r="M155" s="251" t="b">
        <f>C155='2015-16 ANS Price List'!C155</f>
        <v>1</v>
      </c>
      <c r="N155" s="251" t="b">
        <f>D155='2015-16 ANS Price List'!D155</f>
        <v>1</v>
      </c>
      <c r="O155" s="251" t="b">
        <f>E155='2015-16 ANS Price List'!E155</f>
        <v>1</v>
      </c>
      <c r="P155" s="251" t="b">
        <f>IF(G155="2015/16 Excluding GST","TRUE",G155='2015-16 ANS Price List'!$F155)</f>
        <v>1</v>
      </c>
    </row>
    <row r="156" spans="2:16" x14ac:dyDescent="0.2">
      <c r="B156" s="406"/>
      <c r="C156" s="359" t="s">
        <v>97</v>
      </c>
      <c r="D156" s="201" t="s">
        <v>10</v>
      </c>
      <c r="E156" s="201" t="s">
        <v>11</v>
      </c>
      <c r="F156" s="191">
        <v>164.23</v>
      </c>
      <c r="G156" s="193">
        <f t="shared" ref="G156:J156" si="109">IFERROR(ROUND(F156*(1+G$9)*(1-G$10)+G$11,2),F156)</f>
        <v>170.04</v>
      </c>
      <c r="H156" s="193">
        <f t="shared" si="109"/>
        <v>174.45</v>
      </c>
      <c r="I156" s="191">
        <f t="shared" si="109"/>
        <v>178.64</v>
      </c>
      <c r="J156" s="191">
        <f t="shared" si="109"/>
        <v>185.12</v>
      </c>
      <c r="L156" s="251" t="b">
        <f>B156='2015-16 ANS Price List'!B156</f>
        <v>1</v>
      </c>
      <c r="M156" s="251" t="b">
        <f>C156='2015-16 ANS Price List'!C156</f>
        <v>1</v>
      </c>
      <c r="N156" s="251" t="b">
        <f>D156='2015-16 ANS Price List'!D156</f>
        <v>1</v>
      </c>
      <c r="O156" s="251" t="b">
        <f>E156='2015-16 ANS Price List'!E156</f>
        <v>1</v>
      </c>
      <c r="P156" s="251" t="b">
        <f>IF(G156="2015/16 Excluding GST","TRUE",G156='2015-16 ANS Price List'!$F156)</f>
        <v>1</v>
      </c>
    </row>
    <row r="157" spans="2:16" x14ac:dyDescent="0.2">
      <c r="B157" s="406"/>
      <c r="C157" s="358" t="s">
        <v>98</v>
      </c>
      <c r="D157" s="202" t="s">
        <v>10</v>
      </c>
      <c r="E157" s="202" t="s">
        <v>11</v>
      </c>
      <c r="F157" s="190">
        <v>99.97</v>
      </c>
      <c r="G157" s="189">
        <f t="shared" ref="G157:J157" si="110">IFERROR(ROUND(F157*(1+G$9)*(1-G$10)+G$11,2),F157)</f>
        <v>103.5</v>
      </c>
      <c r="H157" s="189">
        <f t="shared" si="110"/>
        <v>106.19</v>
      </c>
      <c r="I157" s="190">
        <f t="shared" si="110"/>
        <v>108.74</v>
      </c>
      <c r="J157" s="190">
        <f t="shared" si="110"/>
        <v>112.68</v>
      </c>
      <c r="L157" s="251" t="b">
        <f>B157='2015-16 ANS Price List'!B157</f>
        <v>1</v>
      </c>
      <c r="M157" s="251" t="b">
        <f>C157='2015-16 ANS Price List'!C157</f>
        <v>1</v>
      </c>
      <c r="N157" s="251" t="b">
        <f>D157='2015-16 ANS Price List'!D157</f>
        <v>1</v>
      </c>
      <c r="O157" s="251" t="b">
        <f>E157='2015-16 ANS Price List'!E157</f>
        <v>1</v>
      </c>
      <c r="P157" s="251" t="b">
        <f>IF(G157="2015/16 Excluding GST","TRUE",G157='2015-16 ANS Price List'!$F157)</f>
        <v>1</v>
      </c>
    </row>
    <row r="158" spans="2:16" x14ac:dyDescent="0.2">
      <c r="B158" s="406"/>
      <c r="C158" s="359" t="s">
        <v>99</v>
      </c>
      <c r="D158" s="201" t="s">
        <v>10</v>
      </c>
      <c r="E158" s="201" t="s">
        <v>11</v>
      </c>
      <c r="F158" s="191">
        <v>57.12</v>
      </c>
      <c r="G158" s="193">
        <f t="shared" ref="G158:J158" si="111">IFERROR(ROUND(F158*(1+G$9)*(1-G$10)+G$11,2),F158)</f>
        <v>59.14</v>
      </c>
      <c r="H158" s="193">
        <f t="shared" si="111"/>
        <v>60.68</v>
      </c>
      <c r="I158" s="191">
        <f t="shared" si="111"/>
        <v>62.14</v>
      </c>
      <c r="J158" s="191">
        <f t="shared" si="111"/>
        <v>64.39</v>
      </c>
      <c r="L158" s="251" t="b">
        <f>B158='2015-16 ANS Price List'!B158</f>
        <v>1</v>
      </c>
      <c r="M158" s="251" t="b">
        <f>C158='2015-16 ANS Price List'!C158</f>
        <v>1</v>
      </c>
      <c r="N158" s="251" t="b">
        <f>D158='2015-16 ANS Price List'!D158</f>
        <v>1</v>
      </c>
      <c r="O158" s="251" t="b">
        <f>E158='2015-16 ANS Price List'!E158</f>
        <v>1</v>
      </c>
      <c r="P158" s="251" t="b">
        <f>IF(G158="2015/16 Excluding GST","TRUE",G158='2015-16 ANS Price List'!$F158)</f>
        <v>1</v>
      </c>
    </row>
    <row r="159" spans="2:16" x14ac:dyDescent="0.2">
      <c r="B159" s="406"/>
      <c r="C159" s="358" t="s">
        <v>100</v>
      </c>
      <c r="D159" s="202" t="s">
        <v>10</v>
      </c>
      <c r="E159" s="202" t="s">
        <v>11</v>
      </c>
      <c r="F159" s="190">
        <v>357.03</v>
      </c>
      <c r="G159" s="189">
        <f t="shared" ref="G159:J159" si="112">IFERROR(ROUND(F159*(1+G$9)*(1-G$10)+G$11,2),F159)</f>
        <v>369.65</v>
      </c>
      <c r="H159" s="189">
        <f t="shared" si="112"/>
        <v>379.25</v>
      </c>
      <c r="I159" s="190">
        <f t="shared" si="112"/>
        <v>388.37</v>
      </c>
      <c r="J159" s="190">
        <f t="shared" si="112"/>
        <v>402.46</v>
      </c>
      <c r="L159" s="251" t="b">
        <f>B159='2015-16 ANS Price List'!B159</f>
        <v>1</v>
      </c>
      <c r="M159" s="251" t="b">
        <f>C159='2015-16 ANS Price List'!C159</f>
        <v>1</v>
      </c>
      <c r="N159" s="251" t="b">
        <f>D159='2015-16 ANS Price List'!D159</f>
        <v>1</v>
      </c>
      <c r="O159" s="251" t="b">
        <f>E159='2015-16 ANS Price List'!E159</f>
        <v>1</v>
      </c>
      <c r="P159" s="251" t="b">
        <f>IF(G159="2015/16 Excluding GST","TRUE",G159='2015-16 ANS Price List'!$F159)</f>
        <v>1</v>
      </c>
    </row>
    <row r="160" spans="2:16" x14ac:dyDescent="0.2">
      <c r="B160" s="406"/>
      <c r="C160" s="359" t="s">
        <v>101</v>
      </c>
      <c r="D160" s="201" t="s">
        <v>10</v>
      </c>
      <c r="E160" s="201" t="s">
        <v>11</v>
      </c>
      <c r="F160" s="191">
        <v>199.93</v>
      </c>
      <c r="G160" s="193">
        <f t="shared" ref="G160:J160" si="113">IFERROR(ROUND(F160*(1+G$9)*(1-G$10)+G$11,2),F160)</f>
        <v>207</v>
      </c>
      <c r="H160" s="193">
        <f t="shared" si="113"/>
        <v>212.37</v>
      </c>
      <c r="I160" s="191">
        <f t="shared" si="113"/>
        <v>217.48</v>
      </c>
      <c r="J160" s="191">
        <f t="shared" si="113"/>
        <v>225.37</v>
      </c>
      <c r="L160" s="251" t="b">
        <f>B160='2015-16 ANS Price List'!B160</f>
        <v>1</v>
      </c>
      <c r="M160" s="251" t="b">
        <f>C160='2015-16 ANS Price List'!C160</f>
        <v>1</v>
      </c>
      <c r="N160" s="251" t="b">
        <f>D160='2015-16 ANS Price List'!D160</f>
        <v>1</v>
      </c>
      <c r="O160" s="251" t="b">
        <f>E160='2015-16 ANS Price List'!E160</f>
        <v>1</v>
      </c>
      <c r="P160" s="251" t="b">
        <f>IF(G160="2015/16 Excluding GST","TRUE",G160='2015-16 ANS Price List'!$F160)</f>
        <v>1</v>
      </c>
    </row>
    <row r="161" spans="2:16" x14ac:dyDescent="0.2">
      <c r="B161" s="406"/>
      <c r="C161" s="358" t="s">
        <v>102</v>
      </c>
      <c r="D161" s="202" t="s">
        <v>10</v>
      </c>
      <c r="E161" s="202" t="s">
        <v>11</v>
      </c>
      <c r="F161" s="190">
        <v>92.83</v>
      </c>
      <c r="G161" s="189">
        <f t="shared" ref="G161:J161" si="114">IFERROR(ROUND(F161*(1+G$9)*(1-G$10)+G$11,2),F161)</f>
        <v>96.11</v>
      </c>
      <c r="H161" s="189">
        <f t="shared" si="114"/>
        <v>98.61</v>
      </c>
      <c r="I161" s="190">
        <f t="shared" si="114"/>
        <v>100.98</v>
      </c>
      <c r="J161" s="190">
        <f t="shared" si="114"/>
        <v>104.64</v>
      </c>
      <c r="L161" s="251" t="b">
        <f>B161='2015-16 ANS Price List'!B161</f>
        <v>1</v>
      </c>
      <c r="M161" s="251" t="b">
        <f>C161='2015-16 ANS Price List'!C161</f>
        <v>1</v>
      </c>
      <c r="N161" s="251" t="b">
        <f>D161='2015-16 ANS Price List'!D161</f>
        <v>1</v>
      </c>
      <c r="O161" s="251" t="b">
        <f>E161='2015-16 ANS Price List'!E161</f>
        <v>1</v>
      </c>
      <c r="P161" s="251" t="b">
        <f>IF(G161="2015/16 Excluding GST","TRUE",G161='2015-16 ANS Price List'!$F161)</f>
        <v>1</v>
      </c>
    </row>
    <row r="162" spans="2:16" x14ac:dyDescent="0.2">
      <c r="B162" s="406"/>
      <c r="C162" s="359" t="s">
        <v>103</v>
      </c>
      <c r="D162" s="201" t="s">
        <v>23</v>
      </c>
      <c r="E162" s="201" t="s">
        <v>24</v>
      </c>
      <c r="F162" s="191">
        <v>142.81</v>
      </c>
      <c r="G162" s="193">
        <f t="shared" ref="G162:J162" si="115">IFERROR(ROUND(F162*(1+G$9)*(1-G$10)+G$11,2),F162)</f>
        <v>147.86000000000001</v>
      </c>
      <c r="H162" s="193">
        <f t="shared" si="115"/>
        <v>151.69999999999999</v>
      </c>
      <c r="I162" s="191">
        <f t="shared" si="115"/>
        <v>155.35</v>
      </c>
      <c r="J162" s="191">
        <f t="shared" si="115"/>
        <v>160.99</v>
      </c>
      <c r="L162" s="251" t="b">
        <f>B162='2015-16 ANS Price List'!B162</f>
        <v>1</v>
      </c>
      <c r="M162" s="251" t="b">
        <f>C162='2015-16 ANS Price List'!C162</f>
        <v>1</v>
      </c>
      <c r="N162" s="251" t="b">
        <f>D162='2015-16 ANS Price List'!D162</f>
        <v>1</v>
      </c>
      <c r="O162" s="251" t="b">
        <f>E162='2015-16 ANS Price List'!E162</f>
        <v>1</v>
      </c>
      <c r="P162" s="251" t="b">
        <f>IF(G162="2015/16 Excluding GST","TRUE",G162='2015-16 ANS Price List'!$F162)</f>
        <v>1</v>
      </c>
    </row>
    <row r="163" spans="2:16" x14ac:dyDescent="0.2">
      <c r="B163" s="406"/>
      <c r="C163" s="358" t="s">
        <v>104</v>
      </c>
      <c r="D163" s="202" t="s">
        <v>10</v>
      </c>
      <c r="E163" s="202" t="s">
        <v>11</v>
      </c>
      <c r="F163" s="190">
        <v>71.41</v>
      </c>
      <c r="G163" s="189">
        <f t="shared" ref="G163:J163" si="116">IFERROR(ROUND(F163*(1+G$9)*(1-G$10)+G$11,2),F163)</f>
        <v>73.930000000000007</v>
      </c>
      <c r="H163" s="189">
        <f t="shared" si="116"/>
        <v>75.849999999999994</v>
      </c>
      <c r="I163" s="190">
        <f t="shared" si="116"/>
        <v>77.67</v>
      </c>
      <c r="J163" s="190">
        <f t="shared" si="116"/>
        <v>80.489999999999995</v>
      </c>
      <c r="L163" s="251" t="b">
        <f>B163='2015-16 ANS Price List'!B163</f>
        <v>1</v>
      </c>
      <c r="M163" s="251" t="b">
        <f>C163='2015-16 ANS Price List'!C163</f>
        <v>1</v>
      </c>
      <c r="N163" s="251" t="b">
        <f>D163='2015-16 ANS Price List'!D163</f>
        <v>1</v>
      </c>
      <c r="O163" s="251" t="b">
        <f>E163='2015-16 ANS Price List'!E163</f>
        <v>1</v>
      </c>
      <c r="P163" s="251" t="b">
        <f>IF(G163="2015/16 Excluding GST","TRUE",G163='2015-16 ANS Price List'!$F163)</f>
        <v>1</v>
      </c>
    </row>
    <row r="164" spans="2:16" x14ac:dyDescent="0.2">
      <c r="B164" s="406"/>
      <c r="C164" s="359" t="s">
        <v>105</v>
      </c>
      <c r="D164" s="201" t="s">
        <v>10</v>
      </c>
      <c r="E164" s="201" t="s">
        <v>11</v>
      </c>
      <c r="F164" s="191">
        <v>42.84</v>
      </c>
      <c r="G164" s="193">
        <f t="shared" ref="G164:J164" si="117">IFERROR(ROUND(F164*(1+G$9)*(1-G$10)+G$11,2),F164)</f>
        <v>44.35</v>
      </c>
      <c r="H164" s="193">
        <f t="shared" si="117"/>
        <v>45.5</v>
      </c>
      <c r="I164" s="191">
        <f t="shared" si="117"/>
        <v>46.59</v>
      </c>
      <c r="J164" s="191">
        <f t="shared" si="117"/>
        <v>48.28</v>
      </c>
      <c r="L164" s="251" t="b">
        <f>B164='2015-16 ANS Price List'!B164</f>
        <v>1</v>
      </c>
      <c r="M164" s="251" t="b">
        <f>C164='2015-16 ANS Price List'!C164</f>
        <v>1</v>
      </c>
      <c r="N164" s="251" t="b">
        <f>D164='2015-16 ANS Price List'!D164</f>
        <v>1</v>
      </c>
      <c r="O164" s="251" t="b">
        <f>E164='2015-16 ANS Price List'!E164</f>
        <v>1</v>
      </c>
      <c r="P164" s="251" t="b">
        <f>IF(G164="2015/16 Excluding GST","TRUE",G164='2015-16 ANS Price List'!$F164)</f>
        <v>1</v>
      </c>
    </row>
    <row r="165" spans="2:16" x14ac:dyDescent="0.2">
      <c r="B165" s="406"/>
      <c r="C165" s="358" t="s">
        <v>106</v>
      </c>
      <c r="D165" s="202" t="s">
        <v>10</v>
      </c>
      <c r="E165" s="202" t="s">
        <v>11</v>
      </c>
      <c r="F165" s="190">
        <v>14.28</v>
      </c>
      <c r="G165" s="189">
        <f t="shared" ref="G165:J165" si="118">IFERROR(ROUND(F165*(1+G$9)*(1-G$10)+G$11,2),F165)</f>
        <v>14.78</v>
      </c>
      <c r="H165" s="189">
        <f t="shared" si="118"/>
        <v>15.16</v>
      </c>
      <c r="I165" s="190">
        <f t="shared" si="118"/>
        <v>15.52</v>
      </c>
      <c r="J165" s="190">
        <f t="shared" si="118"/>
        <v>16.079999999999998</v>
      </c>
      <c r="L165" s="251" t="b">
        <f>B165='2015-16 ANS Price List'!B165</f>
        <v>1</v>
      </c>
      <c r="M165" s="251" t="b">
        <f>C165='2015-16 ANS Price List'!C165</f>
        <v>1</v>
      </c>
      <c r="N165" s="251" t="b">
        <f>D165='2015-16 ANS Price List'!D165</f>
        <v>1</v>
      </c>
      <c r="O165" s="251" t="b">
        <f>E165='2015-16 ANS Price List'!E165</f>
        <v>1</v>
      </c>
      <c r="P165" s="251" t="b">
        <f>IF(G165="2015/16 Excluding GST","TRUE",G165='2015-16 ANS Price List'!$F165)</f>
        <v>1</v>
      </c>
    </row>
    <row r="166" spans="2:16" x14ac:dyDescent="0.2">
      <c r="B166" s="406"/>
      <c r="C166" s="359" t="s">
        <v>107</v>
      </c>
      <c r="D166" s="201" t="s">
        <v>10</v>
      </c>
      <c r="E166" s="201" t="s">
        <v>11</v>
      </c>
      <c r="F166" s="191">
        <v>171.37</v>
      </c>
      <c r="G166" s="193">
        <f t="shared" ref="G166:J166" si="119">IFERROR(ROUND(F166*(1+G$9)*(1-G$10)+G$11,2),F166)</f>
        <v>177.43</v>
      </c>
      <c r="H166" s="193">
        <f t="shared" si="119"/>
        <v>182.04</v>
      </c>
      <c r="I166" s="191">
        <f t="shared" si="119"/>
        <v>186.42</v>
      </c>
      <c r="J166" s="191">
        <f t="shared" si="119"/>
        <v>193.18</v>
      </c>
      <c r="L166" s="251" t="b">
        <f>B166='2015-16 ANS Price List'!B166</f>
        <v>1</v>
      </c>
      <c r="M166" s="251" t="b">
        <f>C166='2015-16 ANS Price List'!C166</f>
        <v>1</v>
      </c>
      <c r="N166" s="251" t="b">
        <f>D166='2015-16 ANS Price List'!D166</f>
        <v>1</v>
      </c>
      <c r="O166" s="251" t="b">
        <f>E166='2015-16 ANS Price List'!E166</f>
        <v>1</v>
      </c>
      <c r="P166" s="251" t="b">
        <f>IF(G166="2015/16 Excluding GST","TRUE",G166='2015-16 ANS Price List'!$F166)</f>
        <v>1</v>
      </c>
    </row>
    <row r="167" spans="2:16" x14ac:dyDescent="0.2">
      <c r="B167" s="406"/>
      <c r="C167" s="358" t="s">
        <v>108</v>
      </c>
      <c r="D167" s="202" t="s">
        <v>10</v>
      </c>
      <c r="E167" s="202" t="s">
        <v>11</v>
      </c>
      <c r="F167" s="190">
        <v>92.83</v>
      </c>
      <c r="G167" s="189">
        <f t="shared" ref="G167:J167" si="120">IFERROR(ROUND(F167*(1+G$9)*(1-G$10)+G$11,2),F167)</f>
        <v>96.11</v>
      </c>
      <c r="H167" s="189">
        <f t="shared" si="120"/>
        <v>98.61</v>
      </c>
      <c r="I167" s="190">
        <f t="shared" si="120"/>
        <v>100.98</v>
      </c>
      <c r="J167" s="190">
        <f t="shared" si="120"/>
        <v>104.64</v>
      </c>
      <c r="L167" s="251" t="b">
        <f>B167='2015-16 ANS Price List'!B167</f>
        <v>1</v>
      </c>
      <c r="M167" s="251" t="b">
        <f>C167='2015-16 ANS Price List'!C167</f>
        <v>1</v>
      </c>
      <c r="N167" s="251" t="b">
        <f>D167='2015-16 ANS Price List'!D167</f>
        <v>1</v>
      </c>
      <c r="O167" s="251" t="b">
        <f>E167='2015-16 ANS Price List'!E167</f>
        <v>1</v>
      </c>
      <c r="P167" s="251" t="b">
        <f>IF(G167="2015/16 Excluding GST","TRUE",G167='2015-16 ANS Price List'!$F167)</f>
        <v>1</v>
      </c>
    </row>
    <row r="168" spans="2:16" x14ac:dyDescent="0.2">
      <c r="B168" s="406"/>
      <c r="C168" s="359" t="s">
        <v>109</v>
      </c>
      <c r="D168" s="201" t="s">
        <v>10</v>
      </c>
      <c r="E168" s="201" t="s">
        <v>11</v>
      </c>
      <c r="F168" s="191">
        <v>57.12</v>
      </c>
      <c r="G168" s="193">
        <f t="shared" ref="G168:J168" si="121">IFERROR(ROUND(F168*(1+G$9)*(1-G$10)+G$11,2),F168)</f>
        <v>59.14</v>
      </c>
      <c r="H168" s="193">
        <f t="shared" si="121"/>
        <v>60.68</v>
      </c>
      <c r="I168" s="191">
        <f t="shared" si="121"/>
        <v>62.14</v>
      </c>
      <c r="J168" s="191">
        <f t="shared" si="121"/>
        <v>64.39</v>
      </c>
      <c r="L168" s="251" t="b">
        <f>B168='2015-16 ANS Price List'!B168</f>
        <v>1</v>
      </c>
      <c r="M168" s="251" t="b">
        <f>C168='2015-16 ANS Price List'!C168</f>
        <v>1</v>
      </c>
      <c r="N168" s="251" t="b">
        <f>D168='2015-16 ANS Price List'!D168</f>
        <v>1</v>
      </c>
      <c r="O168" s="251" t="b">
        <f>E168='2015-16 ANS Price List'!E168</f>
        <v>1</v>
      </c>
      <c r="P168" s="251" t="b">
        <f>IF(G168="2015/16 Excluding GST","TRUE",G168='2015-16 ANS Price List'!$F168)</f>
        <v>1</v>
      </c>
    </row>
    <row r="169" spans="2:16" x14ac:dyDescent="0.2">
      <c r="B169" s="406"/>
      <c r="C169" s="358" t="s">
        <v>110</v>
      </c>
      <c r="D169" s="202" t="s">
        <v>10</v>
      </c>
      <c r="E169" s="202" t="s">
        <v>11</v>
      </c>
      <c r="F169" s="190">
        <v>364.17</v>
      </c>
      <c r="G169" s="189">
        <f t="shared" ref="G169:J169" si="122">IFERROR(ROUND(F169*(1+G$9)*(1-G$10)+G$11,2),F169)</f>
        <v>377.04</v>
      </c>
      <c r="H169" s="189">
        <f t="shared" si="122"/>
        <v>386.83</v>
      </c>
      <c r="I169" s="190">
        <f t="shared" si="122"/>
        <v>396.13</v>
      </c>
      <c r="J169" s="190">
        <f t="shared" si="122"/>
        <v>410.5</v>
      </c>
      <c r="L169" s="251" t="b">
        <f>B169='2015-16 ANS Price List'!B169</f>
        <v>1</v>
      </c>
      <c r="M169" s="251" t="b">
        <f>C169='2015-16 ANS Price List'!C169</f>
        <v>1</v>
      </c>
      <c r="N169" s="251" t="b">
        <f>D169='2015-16 ANS Price List'!D169</f>
        <v>1</v>
      </c>
      <c r="O169" s="251" t="b">
        <f>E169='2015-16 ANS Price List'!E169</f>
        <v>1</v>
      </c>
      <c r="P169" s="251" t="b">
        <f>IF(G169="2015/16 Excluding GST","TRUE",G169='2015-16 ANS Price List'!$F169)</f>
        <v>1</v>
      </c>
    </row>
    <row r="170" spans="2:16" x14ac:dyDescent="0.2">
      <c r="B170" s="406"/>
      <c r="C170" s="359" t="s">
        <v>111</v>
      </c>
      <c r="D170" s="201" t="s">
        <v>10</v>
      </c>
      <c r="E170" s="201" t="s">
        <v>11</v>
      </c>
      <c r="F170" s="191">
        <v>214.22</v>
      </c>
      <c r="G170" s="193">
        <f t="shared" ref="G170:J170" si="123">IFERROR(ROUND(F170*(1+G$9)*(1-G$10)+G$11,2),F170)</f>
        <v>221.79</v>
      </c>
      <c r="H170" s="193">
        <f t="shared" si="123"/>
        <v>227.55</v>
      </c>
      <c r="I170" s="191">
        <f t="shared" si="123"/>
        <v>233.02</v>
      </c>
      <c r="J170" s="191">
        <f t="shared" si="123"/>
        <v>241.47</v>
      </c>
      <c r="L170" s="251" t="b">
        <f>B170='2015-16 ANS Price List'!B170</f>
        <v>1</v>
      </c>
      <c r="M170" s="251" t="b">
        <f>C170='2015-16 ANS Price List'!C170</f>
        <v>1</v>
      </c>
      <c r="N170" s="251" t="b">
        <f>D170='2015-16 ANS Price List'!D170</f>
        <v>1</v>
      </c>
      <c r="O170" s="251" t="b">
        <f>E170='2015-16 ANS Price List'!E170</f>
        <v>1</v>
      </c>
      <c r="P170" s="251" t="b">
        <f>IF(G170="2015/16 Excluding GST","TRUE",G170='2015-16 ANS Price List'!$F170)</f>
        <v>1</v>
      </c>
    </row>
    <row r="171" spans="2:16" x14ac:dyDescent="0.2">
      <c r="B171" s="406"/>
      <c r="C171" s="358" t="s">
        <v>112</v>
      </c>
      <c r="D171" s="202" t="s">
        <v>10</v>
      </c>
      <c r="E171" s="202" t="s">
        <v>11</v>
      </c>
      <c r="F171" s="190">
        <v>99.97</v>
      </c>
      <c r="G171" s="189">
        <f t="shared" ref="G171:J171" si="124">IFERROR(ROUND(F171*(1+G$9)*(1-G$10)+G$11,2),F171)</f>
        <v>103.5</v>
      </c>
      <c r="H171" s="189">
        <f t="shared" si="124"/>
        <v>106.19</v>
      </c>
      <c r="I171" s="190">
        <f t="shared" si="124"/>
        <v>108.74</v>
      </c>
      <c r="J171" s="190">
        <f t="shared" si="124"/>
        <v>112.68</v>
      </c>
      <c r="L171" s="251" t="b">
        <f>B171='2015-16 ANS Price List'!B171</f>
        <v>1</v>
      </c>
      <c r="M171" s="251" t="b">
        <f>C171='2015-16 ANS Price List'!C171</f>
        <v>1</v>
      </c>
      <c r="N171" s="251" t="b">
        <f>D171='2015-16 ANS Price List'!D171</f>
        <v>1</v>
      </c>
      <c r="O171" s="251" t="b">
        <f>E171='2015-16 ANS Price List'!E171</f>
        <v>1</v>
      </c>
      <c r="P171" s="251" t="b">
        <f>IF(G171="2015/16 Excluding GST","TRUE",G171='2015-16 ANS Price List'!$F171)</f>
        <v>1</v>
      </c>
    </row>
    <row r="172" spans="2:16" x14ac:dyDescent="0.2">
      <c r="B172" s="406"/>
      <c r="C172" s="359" t="s">
        <v>113</v>
      </c>
      <c r="D172" s="201" t="s">
        <v>10</v>
      </c>
      <c r="E172" s="201" t="s">
        <v>11</v>
      </c>
      <c r="F172" s="191">
        <v>85.69</v>
      </c>
      <c r="G172" s="193">
        <f t="shared" ref="G172:J172" si="125">IFERROR(ROUND(F172*(1+G$9)*(1-G$10)+G$11,2),F172)</f>
        <v>88.72</v>
      </c>
      <c r="H172" s="193">
        <f t="shared" si="125"/>
        <v>91.02</v>
      </c>
      <c r="I172" s="191">
        <f t="shared" si="125"/>
        <v>93.21</v>
      </c>
      <c r="J172" s="191">
        <f t="shared" si="125"/>
        <v>96.59</v>
      </c>
      <c r="L172" s="251" t="b">
        <f>B172='2015-16 ANS Price List'!B172</f>
        <v>1</v>
      </c>
      <c r="M172" s="251" t="b">
        <f>C172='2015-16 ANS Price List'!C172</f>
        <v>1</v>
      </c>
      <c r="N172" s="251" t="b">
        <f>D172='2015-16 ANS Price List'!D172</f>
        <v>1</v>
      </c>
      <c r="O172" s="251" t="b">
        <f>E172='2015-16 ANS Price List'!E172</f>
        <v>1</v>
      </c>
      <c r="P172" s="251" t="b">
        <f>IF(G172="2015/16 Excluding GST","TRUE",G172='2015-16 ANS Price List'!$F172)</f>
        <v>1</v>
      </c>
    </row>
    <row r="173" spans="2:16" x14ac:dyDescent="0.2">
      <c r="B173" s="406"/>
      <c r="C173" s="358" t="s">
        <v>114</v>
      </c>
      <c r="D173" s="202" t="s">
        <v>10</v>
      </c>
      <c r="E173" s="202" t="s">
        <v>11</v>
      </c>
      <c r="F173" s="190">
        <v>71.41</v>
      </c>
      <c r="G173" s="189">
        <f t="shared" ref="G173:J173" si="126">IFERROR(ROUND(F173*(1+G$9)*(1-G$10)+G$11,2),F173)</f>
        <v>73.930000000000007</v>
      </c>
      <c r="H173" s="189">
        <f t="shared" si="126"/>
        <v>75.849999999999994</v>
      </c>
      <c r="I173" s="190">
        <f t="shared" si="126"/>
        <v>77.67</v>
      </c>
      <c r="J173" s="190">
        <f t="shared" si="126"/>
        <v>80.489999999999995</v>
      </c>
      <c r="L173" s="251" t="b">
        <f>B173='2015-16 ANS Price List'!B173</f>
        <v>1</v>
      </c>
      <c r="M173" s="251" t="b">
        <f>C173='2015-16 ANS Price List'!C173</f>
        <v>1</v>
      </c>
      <c r="N173" s="251" t="b">
        <f>D173='2015-16 ANS Price List'!D173</f>
        <v>1</v>
      </c>
      <c r="O173" s="251" t="b">
        <f>E173='2015-16 ANS Price List'!E173</f>
        <v>1</v>
      </c>
      <c r="P173" s="251" t="b">
        <f>IF(G173="2015/16 Excluding GST","TRUE",G173='2015-16 ANS Price List'!$F173)</f>
        <v>1</v>
      </c>
    </row>
    <row r="174" spans="2:16" x14ac:dyDescent="0.2">
      <c r="B174" s="406"/>
      <c r="C174" s="359" t="s">
        <v>115</v>
      </c>
      <c r="D174" s="201" t="s">
        <v>10</v>
      </c>
      <c r="E174" s="201" t="s">
        <v>11</v>
      </c>
      <c r="F174" s="191">
        <v>57.12</v>
      </c>
      <c r="G174" s="193">
        <f t="shared" ref="G174:J174" si="127">IFERROR(ROUND(F174*(1+G$9)*(1-G$10)+G$11,2),F174)</f>
        <v>59.14</v>
      </c>
      <c r="H174" s="193">
        <f t="shared" si="127"/>
        <v>60.68</v>
      </c>
      <c r="I174" s="191">
        <f t="shared" si="127"/>
        <v>62.14</v>
      </c>
      <c r="J174" s="191">
        <f t="shared" si="127"/>
        <v>64.39</v>
      </c>
      <c r="L174" s="251" t="b">
        <f>B174='2015-16 ANS Price List'!B174</f>
        <v>1</v>
      </c>
      <c r="M174" s="251" t="b">
        <f>C174='2015-16 ANS Price List'!C174</f>
        <v>1</v>
      </c>
      <c r="N174" s="251" t="b">
        <f>D174='2015-16 ANS Price List'!D174</f>
        <v>1</v>
      </c>
      <c r="O174" s="251" t="b">
        <f>E174='2015-16 ANS Price List'!E174</f>
        <v>1</v>
      </c>
      <c r="P174" s="251" t="b">
        <f>IF(G174="2015/16 Excluding GST","TRUE",G174='2015-16 ANS Price List'!$F174)</f>
        <v>1</v>
      </c>
    </row>
    <row r="175" spans="2:16" x14ac:dyDescent="0.2">
      <c r="B175" s="406"/>
      <c r="C175" s="358" t="s">
        <v>116</v>
      </c>
      <c r="D175" s="202" t="s">
        <v>10</v>
      </c>
      <c r="E175" s="202" t="s">
        <v>11</v>
      </c>
      <c r="F175" s="190">
        <v>485.55</v>
      </c>
      <c r="G175" s="189">
        <f t="shared" ref="G175:J175" si="128">IFERROR(ROUND(F175*(1+G$9)*(1-G$10)+G$11,2),F175)</f>
        <v>502.72</v>
      </c>
      <c r="H175" s="189">
        <f t="shared" si="128"/>
        <v>515.77</v>
      </c>
      <c r="I175" s="190">
        <f t="shared" si="128"/>
        <v>528.16999999999996</v>
      </c>
      <c r="J175" s="190">
        <f t="shared" si="128"/>
        <v>547.33000000000004</v>
      </c>
      <c r="L175" s="251" t="b">
        <f>B175='2015-16 ANS Price List'!B175</f>
        <v>1</v>
      </c>
      <c r="M175" s="251" t="b">
        <f>C175='2015-16 ANS Price List'!C175</f>
        <v>1</v>
      </c>
      <c r="N175" s="251" t="b">
        <f>D175='2015-16 ANS Price List'!D175</f>
        <v>1</v>
      </c>
      <c r="O175" s="251" t="b">
        <f>E175='2015-16 ANS Price List'!E175</f>
        <v>1</v>
      </c>
      <c r="P175" s="251" t="b">
        <f>IF(G175="2015/16 Excluding GST","TRUE",G175='2015-16 ANS Price List'!$F175)</f>
        <v>1</v>
      </c>
    </row>
    <row r="176" spans="2:16" x14ac:dyDescent="0.2">
      <c r="B176" s="406"/>
      <c r="C176" s="359" t="s">
        <v>117</v>
      </c>
      <c r="D176" s="201" t="s">
        <v>10</v>
      </c>
      <c r="E176" s="201" t="s">
        <v>11</v>
      </c>
      <c r="F176" s="191">
        <v>171.37</v>
      </c>
      <c r="G176" s="193">
        <f t="shared" ref="G176:J176" si="129">IFERROR(ROUND(F176*(1+G$9)*(1-G$10)+G$11,2),F176)</f>
        <v>177.43</v>
      </c>
      <c r="H176" s="193">
        <f t="shared" si="129"/>
        <v>182.04</v>
      </c>
      <c r="I176" s="191">
        <f t="shared" si="129"/>
        <v>186.42</v>
      </c>
      <c r="J176" s="191">
        <f t="shared" si="129"/>
        <v>193.18</v>
      </c>
      <c r="L176" s="251" t="b">
        <f>B176='2015-16 ANS Price List'!B176</f>
        <v>1</v>
      </c>
      <c r="M176" s="251" t="b">
        <f>C176='2015-16 ANS Price List'!C176</f>
        <v>1</v>
      </c>
      <c r="N176" s="251" t="b">
        <f>D176='2015-16 ANS Price List'!D176</f>
        <v>1</v>
      </c>
      <c r="O176" s="251" t="b">
        <f>E176='2015-16 ANS Price List'!E176</f>
        <v>1</v>
      </c>
      <c r="P176" s="251" t="b">
        <f>IF(G176="2015/16 Excluding GST","TRUE",G176='2015-16 ANS Price List'!$F176)</f>
        <v>1</v>
      </c>
    </row>
    <row r="177" spans="2:16" x14ac:dyDescent="0.2">
      <c r="B177" s="406"/>
      <c r="C177" s="358" t="s">
        <v>118</v>
      </c>
      <c r="D177" s="202" t="s">
        <v>10</v>
      </c>
      <c r="E177" s="202" t="s">
        <v>11</v>
      </c>
      <c r="F177" s="190">
        <v>142.81</v>
      </c>
      <c r="G177" s="189">
        <f t="shared" ref="G177:J177" si="130">IFERROR(ROUND(F177*(1+G$9)*(1-G$10)+G$11,2),F177)</f>
        <v>147.86000000000001</v>
      </c>
      <c r="H177" s="189">
        <f t="shared" si="130"/>
        <v>151.69999999999999</v>
      </c>
      <c r="I177" s="190">
        <f t="shared" si="130"/>
        <v>155.35</v>
      </c>
      <c r="J177" s="190">
        <f t="shared" si="130"/>
        <v>160.99</v>
      </c>
      <c r="L177" s="251" t="b">
        <f>B177='2015-16 ANS Price List'!B177</f>
        <v>1</v>
      </c>
      <c r="M177" s="251" t="b">
        <f>C177='2015-16 ANS Price List'!C177</f>
        <v>1</v>
      </c>
      <c r="N177" s="251" t="b">
        <f>D177='2015-16 ANS Price List'!D177</f>
        <v>1</v>
      </c>
      <c r="O177" s="251" t="b">
        <f>E177='2015-16 ANS Price List'!E177</f>
        <v>1</v>
      </c>
      <c r="P177" s="251" t="b">
        <f>IF(G177="2015/16 Excluding GST","TRUE",G177='2015-16 ANS Price List'!$F177)</f>
        <v>1</v>
      </c>
    </row>
    <row r="178" spans="2:16" x14ac:dyDescent="0.2">
      <c r="B178" s="406"/>
      <c r="C178" s="359" t="s">
        <v>119</v>
      </c>
      <c r="D178" s="201" t="s">
        <v>10</v>
      </c>
      <c r="E178" s="201" t="s">
        <v>11</v>
      </c>
      <c r="F178" s="191">
        <v>92.83</v>
      </c>
      <c r="G178" s="193">
        <f t="shared" ref="G178:J178" si="131">IFERROR(ROUND(F178*(1+G$9)*(1-G$10)+G$11,2),F178)</f>
        <v>96.11</v>
      </c>
      <c r="H178" s="193">
        <f t="shared" si="131"/>
        <v>98.61</v>
      </c>
      <c r="I178" s="191">
        <f t="shared" si="131"/>
        <v>100.98</v>
      </c>
      <c r="J178" s="191">
        <f t="shared" si="131"/>
        <v>104.64</v>
      </c>
      <c r="L178" s="251" t="b">
        <f>B178='2015-16 ANS Price List'!B178</f>
        <v>1</v>
      </c>
      <c r="M178" s="251" t="b">
        <f>C178='2015-16 ANS Price List'!C178</f>
        <v>1</v>
      </c>
      <c r="N178" s="251" t="b">
        <f>D178='2015-16 ANS Price List'!D178</f>
        <v>1</v>
      </c>
      <c r="O178" s="251" t="b">
        <f>E178='2015-16 ANS Price List'!E178</f>
        <v>1</v>
      </c>
      <c r="P178" s="251" t="b">
        <f>IF(G178="2015/16 Excluding GST","TRUE",G178='2015-16 ANS Price List'!$F178)</f>
        <v>1</v>
      </c>
    </row>
    <row r="179" spans="2:16" x14ac:dyDescent="0.2">
      <c r="B179" s="406"/>
      <c r="C179" s="358" t="s">
        <v>120</v>
      </c>
      <c r="D179" s="202" t="s">
        <v>10</v>
      </c>
      <c r="E179" s="202" t="s">
        <v>11</v>
      </c>
      <c r="F179" s="190">
        <v>999.67</v>
      </c>
      <c r="G179" s="189">
        <f t="shared" ref="G179:J179" si="132">IFERROR(ROUND(F179*(1+G$9)*(1-G$10)+G$11,2),F179)</f>
        <v>1035.01</v>
      </c>
      <c r="H179" s="189">
        <f t="shared" si="132"/>
        <v>1061.8800000000001</v>
      </c>
      <c r="I179" s="190">
        <f t="shared" si="132"/>
        <v>1087.4100000000001</v>
      </c>
      <c r="J179" s="190">
        <f t="shared" si="132"/>
        <v>1126.8599999999999</v>
      </c>
      <c r="L179" s="251" t="b">
        <f>B179='2015-16 ANS Price List'!B179</f>
        <v>1</v>
      </c>
      <c r="M179" s="251" t="b">
        <f>C179='2015-16 ANS Price List'!C179</f>
        <v>1</v>
      </c>
      <c r="N179" s="251" t="b">
        <f>D179='2015-16 ANS Price List'!D179</f>
        <v>1</v>
      </c>
      <c r="O179" s="251" t="b">
        <f>E179='2015-16 ANS Price List'!E179</f>
        <v>1</v>
      </c>
      <c r="P179" s="251" t="b">
        <f>IF(G179="2015/16 Excluding GST","TRUE",G179='2015-16 ANS Price List'!$F179)</f>
        <v>1</v>
      </c>
    </row>
    <row r="180" spans="2:16" x14ac:dyDescent="0.2">
      <c r="B180" s="406"/>
      <c r="C180" s="359" t="s">
        <v>121</v>
      </c>
      <c r="D180" s="201" t="s">
        <v>10</v>
      </c>
      <c r="E180" s="201" t="s">
        <v>11</v>
      </c>
      <c r="F180" s="191">
        <v>285.62</v>
      </c>
      <c r="G180" s="193">
        <f t="shared" ref="G180:J180" si="133">IFERROR(ROUND(F180*(1+G$9)*(1-G$10)+G$11,2),F180)</f>
        <v>295.72000000000003</v>
      </c>
      <c r="H180" s="193">
        <f t="shared" si="133"/>
        <v>303.39999999999998</v>
      </c>
      <c r="I180" s="191">
        <f t="shared" si="133"/>
        <v>310.69</v>
      </c>
      <c r="J180" s="191">
        <f t="shared" si="133"/>
        <v>321.95999999999998</v>
      </c>
      <c r="L180" s="251" t="b">
        <f>B180='2015-16 ANS Price List'!B180</f>
        <v>1</v>
      </c>
      <c r="M180" s="251" t="b">
        <f>C180='2015-16 ANS Price List'!C180</f>
        <v>1</v>
      </c>
      <c r="N180" s="251" t="b">
        <f>D180='2015-16 ANS Price List'!D180</f>
        <v>1</v>
      </c>
      <c r="O180" s="251" t="b">
        <f>E180='2015-16 ANS Price List'!E180</f>
        <v>1</v>
      </c>
      <c r="P180" s="251" t="b">
        <f>IF(G180="2015/16 Excluding GST","TRUE",G180='2015-16 ANS Price List'!$F180)</f>
        <v>1</v>
      </c>
    </row>
    <row r="181" spans="2:16" x14ac:dyDescent="0.2">
      <c r="B181" s="406"/>
      <c r="C181" s="358" t="s">
        <v>122</v>
      </c>
      <c r="D181" s="202" t="s">
        <v>10</v>
      </c>
      <c r="E181" s="202" t="s">
        <v>11</v>
      </c>
      <c r="F181" s="190">
        <v>264.2</v>
      </c>
      <c r="G181" s="189">
        <f t="shared" ref="G181:J181" si="134">IFERROR(ROUND(F181*(1+G$9)*(1-G$10)+G$11,2),F181)</f>
        <v>273.54000000000002</v>
      </c>
      <c r="H181" s="189">
        <f t="shared" si="134"/>
        <v>280.64</v>
      </c>
      <c r="I181" s="190">
        <f t="shared" si="134"/>
        <v>287.39</v>
      </c>
      <c r="J181" s="190">
        <f t="shared" si="134"/>
        <v>297.82</v>
      </c>
      <c r="L181" s="251" t="b">
        <f>B181='2015-16 ANS Price List'!B181</f>
        <v>1</v>
      </c>
      <c r="M181" s="251" t="b">
        <f>C181='2015-16 ANS Price List'!C181</f>
        <v>1</v>
      </c>
      <c r="N181" s="251" t="b">
        <f>D181='2015-16 ANS Price List'!D181</f>
        <v>1</v>
      </c>
      <c r="O181" s="251" t="b">
        <f>E181='2015-16 ANS Price List'!E181</f>
        <v>1</v>
      </c>
      <c r="P181" s="251" t="b">
        <f>IF(G181="2015/16 Excluding GST","TRUE",G181='2015-16 ANS Price List'!$F181)</f>
        <v>1</v>
      </c>
    </row>
    <row r="182" spans="2:16" x14ac:dyDescent="0.2">
      <c r="B182" s="406"/>
      <c r="C182" s="359" t="s">
        <v>123</v>
      </c>
      <c r="D182" s="201" t="s">
        <v>10</v>
      </c>
      <c r="E182" s="201" t="s">
        <v>11</v>
      </c>
      <c r="F182" s="191">
        <v>199.93</v>
      </c>
      <c r="G182" s="193">
        <f t="shared" ref="G182:J182" si="135">IFERROR(ROUND(F182*(1+G$9)*(1-G$10)+G$11,2),F182)</f>
        <v>207</v>
      </c>
      <c r="H182" s="193">
        <f t="shared" si="135"/>
        <v>212.37</v>
      </c>
      <c r="I182" s="191">
        <f t="shared" si="135"/>
        <v>217.48</v>
      </c>
      <c r="J182" s="191">
        <f t="shared" si="135"/>
        <v>225.37</v>
      </c>
      <c r="L182" s="251" t="b">
        <f>B182='2015-16 ANS Price List'!B182</f>
        <v>1</v>
      </c>
      <c r="M182" s="251" t="b">
        <f>C182='2015-16 ANS Price List'!C182</f>
        <v>1</v>
      </c>
      <c r="N182" s="251" t="b">
        <f>D182='2015-16 ANS Price List'!D182</f>
        <v>1</v>
      </c>
      <c r="O182" s="251" t="b">
        <f>E182='2015-16 ANS Price List'!E182</f>
        <v>1</v>
      </c>
      <c r="P182" s="251" t="b">
        <f>IF(G182="2015/16 Excluding GST","TRUE",G182='2015-16 ANS Price List'!$F182)</f>
        <v>1</v>
      </c>
    </row>
    <row r="183" spans="2:16" x14ac:dyDescent="0.2">
      <c r="B183" s="406"/>
      <c r="C183" s="358" t="s">
        <v>124</v>
      </c>
      <c r="D183" s="202" t="s">
        <v>10</v>
      </c>
      <c r="E183" s="202" t="s">
        <v>11</v>
      </c>
      <c r="F183" s="190">
        <v>1213.8900000000001</v>
      </c>
      <c r="G183" s="189">
        <f t="shared" ref="G183:J183" si="136">IFERROR(ROUND(F183*(1+G$9)*(1-G$10)+G$11,2),F183)</f>
        <v>1256.81</v>
      </c>
      <c r="H183" s="189">
        <f t="shared" si="136"/>
        <v>1289.44</v>
      </c>
      <c r="I183" s="190">
        <f t="shared" si="136"/>
        <v>1320.44</v>
      </c>
      <c r="J183" s="190">
        <f t="shared" si="136"/>
        <v>1368.34</v>
      </c>
      <c r="L183" s="251" t="b">
        <f>B183='2015-16 ANS Price List'!B183</f>
        <v>1</v>
      </c>
      <c r="M183" s="251" t="b">
        <f>C183='2015-16 ANS Price List'!C183</f>
        <v>1</v>
      </c>
      <c r="N183" s="251" t="b">
        <f>D183='2015-16 ANS Price List'!D183</f>
        <v>1</v>
      </c>
      <c r="O183" s="251" t="b">
        <f>E183='2015-16 ANS Price List'!E183</f>
        <v>1</v>
      </c>
      <c r="P183" s="251" t="b">
        <f>IF(G183="2015/16 Excluding GST","TRUE",G183='2015-16 ANS Price List'!$F183)</f>
        <v>1</v>
      </c>
    </row>
    <row r="184" spans="2:16" x14ac:dyDescent="0.2">
      <c r="B184" s="406"/>
      <c r="C184" s="359" t="s">
        <v>125</v>
      </c>
      <c r="D184" s="201" t="s">
        <v>10</v>
      </c>
      <c r="E184" s="201" t="s">
        <v>11</v>
      </c>
      <c r="F184" s="191">
        <v>85.69</v>
      </c>
      <c r="G184" s="193">
        <f t="shared" ref="G184:J184" si="137">IFERROR(ROUND(F184*(1+G$9)*(1-G$10)+G$11,2),F184)</f>
        <v>88.72</v>
      </c>
      <c r="H184" s="193">
        <f t="shared" si="137"/>
        <v>91.02</v>
      </c>
      <c r="I184" s="191">
        <f t="shared" si="137"/>
        <v>93.21</v>
      </c>
      <c r="J184" s="191">
        <f t="shared" si="137"/>
        <v>96.59</v>
      </c>
      <c r="L184" s="251" t="b">
        <f>B184='2015-16 ANS Price List'!B184</f>
        <v>1</v>
      </c>
      <c r="M184" s="251" t="b">
        <f>C184='2015-16 ANS Price List'!C184</f>
        <v>1</v>
      </c>
      <c r="N184" s="251" t="b">
        <f>D184='2015-16 ANS Price List'!D184</f>
        <v>1</v>
      </c>
      <c r="O184" s="251" t="b">
        <f>E184='2015-16 ANS Price List'!E184</f>
        <v>1</v>
      </c>
      <c r="P184" s="251" t="b">
        <f>IF(G184="2015/16 Excluding GST","TRUE",G184='2015-16 ANS Price List'!$F184)</f>
        <v>1</v>
      </c>
    </row>
    <row r="185" spans="2:16" x14ac:dyDescent="0.2">
      <c r="B185" s="406"/>
      <c r="C185" s="358" t="s">
        <v>126</v>
      </c>
      <c r="D185" s="202" t="s">
        <v>10</v>
      </c>
      <c r="E185" s="202" t="s">
        <v>11</v>
      </c>
      <c r="F185" s="190">
        <v>71.41</v>
      </c>
      <c r="G185" s="189">
        <f t="shared" ref="G185:J185" si="138">IFERROR(ROUND(F185*(1+G$9)*(1-G$10)+G$11,2),F185)</f>
        <v>73.930000000000007</v>
      </c>
      <c r="H185" s="189">
        <f t="shared" si="138"/>
        <v>75.849999999999994</v>
      </c>
      <c r="I185" s="190">
        <f t="shared" si="138"/>
        <v>77.67</v>
      </c>
      <c r="J185" s="190">
        <f t="shared" si="138"/>
        <v>80.489999999999995</v>
      </c>
      <c r="L185" s="251" t="b">
        <f>B185='2015-16 ANS Price List'!B185</f>
        <v>1</v>
      </c>
      <c r="M185" s="251" t="b">
        <f>C185='2015-16 ANS Price List'!C185</f>
        <v>1</v>
      </c>
      <c r="N185" s="251" t="b">
        <f>D185='2015-16 ANS Price List'!D185</f>
        <v>1</v>
      </c>
      <c r="O185" s="251" t="b">
        <f>E185='2015-16 ANS Price List'!E185</f>
        <v>1</v>
      </c>
      <c r="P185" s="251" t="b">
        <f>IF(G185="2015/16 Excluding GST","TRUE",G185='2015-16 ANS Price List'!$F185)</f>
        <v>1</v>
      </c>
    </row>
    <row r="186" spans="2:16" x14ac:dyDescent="0.2">
      <c r="B186" s="406"/>
      <c r="C186" s="359" t="s">
        <v>127</v>
      </c>
      <c r="D186" s="201" t="s">
        <v>10</v>
      </c>
      <c r="E186" s="201" t="s">
        <v>11</v>
      </c>
      <c r="F186" s="191">
        <v>57.12</v>
      </c>
      <c r="G186" s="193">
        <f t="shared" ref="G186:J186" si="139">IFERROR(ROUND(F186*(1+G$9)*(1-G$10)+G$11,2),F186)</f>
        <v>59.14</v>
      </c>
      <c r="H186" s="193">
        <f t="shared" si="139"/>
        <v>60.68</v>
      </c>
      <c r="I186" s="191">
        <f t="shared" si="139"/>
        <v>62.14</v>
      </c>
      <c r="J186" s="191">
        <f t="shared" si="139"/>
        <v>64.39</v>
      </c>
      <c r="L186" s="251" t="b">
        <f>B186='2015-16 ANS Price List'!B186</f>
        <v>1</v>
      </c>
      <c r="M186" s="251" t="b">
        <f>C186='2015-16 ANS Price List'!C186</f>
        <v>1</v>
      </c>
      <c r="N186" s="251" t="b">
        <f>D186='2015-16 ANS Price List'!D186</f>
        <v>1</v>
      </c>
      <c r="O186" s="251" t="b">
        <f>E186='2015-16 ANS Price List'!E186</f>
        <v>1</v>
      </c>
      <c r="P186" s="251" t="b">
        <f>IF(G186="2015/16 Excluding GST","TRUE",G186='2015-16 ANS Price List'!$F186)</f>
        <v>1</v>
      </c>
    </row>
    <row r="187" spans="2:16" x14ac:dyDescent="0.2">
      <c r="B187" s="406"/>
      <c r="C187" s="358" t="s">
        <v>128</v>
      </c>
      <c r="D187" s="202" t="s">
        <v>10</v>
      </c>
      <c r="E187" s="202" t="s">
        <v>11</v>
      </c>
      <c r="F187" s="190">
        <v>499.84</v>
      </c>
      <c r="G187" s="189">
        <f t="shared" ref="G187:J187" si="140">IFERROR(ROUND(F187*(1+G$9)*(1-G$10)+G$11,2),F187)</f>
        <v>517.51</v>
      </c>
      <c r="H187" s="189">
        <f t="shared" si="140"/>
        <v>530.95000000000005</v>
      </c>
      <c r="I187" s="190">
        <f t="shared" si="140"/>
        <v>543.72</v>
      </c>
      <c r="J187" s="190">
        <f t="shared" si="140"/>
        <v>563.44000000000005</v>
      </c>
      <c r="L187" s="251" t="b">
        <f>B187='2015-16 ANS Price List'!B187</f>
        <v>1</v>
      </c>
      <c r="M187" s="251" t="b">
        <f>C187='2015-16 ANS Price List'!C187</f>
        <v>1</v>
      </c>
      <c r="N187" s="251" t="b">
        <f>D187='2015-16 ANS Price List'!D187</f>
        <v>1</v>
      </c>
      <c r="O187" s="251" t="b">
        <f>E187='2015-16 ANS Price List'!E187</f>
        <v>1</v>
      </c>
      <c r="P187" s="251" t="b">
        <f>IF(G187="2015/16 Excluding GST","TRUE",G187='2015-16 ANS Price List'!$F187)</f>
        <v>1</v>
      </c>
    </row>
    <row r="188" spans="2:16" x14ac:dyDescent="0.2">
      <c r="B188" s="406"/>
      <c r="C188" s="359" t="s">
        <v>129</v>
      </c>
      <c r="D188" s="201" t="s">
        <v>10</v>
      </c>
      <c r="E188" s="201" t="s">
        <v>11</v>
      </c>
      <c r="F188" s="191">
        <v>157.09</v>
      </c>
      <c r="G188" s="193">
        <f t="shared" ref="G188:J188" si="141">IFERROR(ROUND(F188*(1+G$9)*(1-G$10)+G$11,2),F188)</f>
        <v>162.63999999999999</v>
      </c>
      <c r="H188" s="193">
        <f t="shared" si="141"/>
        <v>166.86</v>
      </c>
      <c r="I188" s="191">
        <f t="shared" si="141"/>
        <v>170.87</v>
      </c>
      <c r="J188" s="191">
        <f t="shared" si="141"/>
        <v>177.07</v>
      </c>
      <c r="L188" s="251" t="b">
        <f>B188='2015-16 ANS Price List'!B188</f>
        <v>1</v>
      </c>
      <c r="M188" s="251" t="b">
        <f>C188='2015-16 ANS Price List'!C188</f>
        <v>1</v>
      </c>
      <c r="N188" s="251" t="b">
        <f>D188='2015-16 ANS Price List'!D188</f>
        <v>1</v>
      </c>
      <c r="O188" s="251" t="b">
        <f>E188='2015-16 ANS Price List'!E188</f>
        <v>1</v>
      </c>
      <c r="P188" s="251" t="b">
        <f>IF(G188="2015/16 Excluding GST","TRUE",G188='2015-16 ANS Price List'!$F188)</f>
        <v>1</v>
      </c>
    </row>
    <row r="189" spans="2:16" x14ac:dyDescent="0.2">
      <c r="B189" s="406"/>
      <c r="C189" s="358" t="s">
        <v>130</v>
      </c>
      <c r="D189" s="202" t="s">
        <v>10</v>
      </c>
      <c r="E189" s="202" t="s">
        <v>11</v>
      </c>
      <c r="F189" s="190">
        <v>142.81</v>
      </c>
      <c r="G189" s="189">
        <f t="shared" ref="G189:J189" si="142">IFERROR(ROUND(F189*(1+G$9)*(1-G$10)+G$11,2),F189)</f>
        <v>147.86000000000001</v>
      </c>
      <c r="H189" s="189">
        <f t="shared" si="142"/>
        <v>151.69999999999999</v>
      </c>
      <c r="I189" s="190">
        <f t="shared" si="142"/>
        <v>155.35</v>
      </c>
      <c r="J189" s="190">
        <f t="shared" si="142"/>
        <v>160.99</v>
      </c>
      <c r="L189" s="251" t="b">
        <f>B189='2015-16 ANS Price List'!B189</f>
        <v>1</v>
      </c>
      <c r="M189" s="251" t="b">
        <f>C189='2015-16 ANS Price List'!C189</f>
        <v>1</v>
      </c>
      <c r="N189" s="251" t="b">
        <f>D189='2015-16 ANS Price List'!D189</f>
        <v>1</v>
      </c>
      <c r="O189" s="251" t="b">
        <f>E189='2015-16 ANS Price List'!E189</f>
        <v>1</v>
      </c>
      <c r="P189" s="251" t="b">
        <f>IF(G189="2015/16 Excluding GST","TRUE",G189='2015-16 ANS Price List'!$F189)</f>
        <v>1</v>
      </c>
    </row>
    <row r="190" spans="2:16" x14ac:dyDescent="0.2">
      <c r="B190" s="406"/>
      <c r="C190" s="359" t="s">
        <v>131</v>
      </c>
      <c r="D190" s="201" t="s">
        <v>10</v>
      </c>
      <c r="E190" s="201" t="s">
        <v>11</v>
      </c>
      <c r="F190" s="191">
        <v>99.97</v>
      </c>
      <c r="G190" s="193">
        <f t="shared" ref="G190:J190" si="143">IFERROR(ROUND(F190*(1+G$9)*(1-G$10)+G$11,2),F190)</f>
        <v>103.5</v>
      </c>
      <c r="H190" s="193">
        <f t="shared" si="143"/>
        <v>106.19</v>
      </c>
      <c r="I190" s="191">
        <f t="shared" si="143"/>
        <v>108.74</v>
      </c>
      <c r="J190" s="191">
        <f t="shared" si="143"/>
        <v>112.68</v>
      </c>
      <c r="L190" s="251" t="b">
        <f>B190='2015-16 ANS Price List'!B190</f>
        <v>1</v>
      </c>
      <c r="M190" s="251" t="b">
        <f>C190='2015-16 ANS Price List'!C190</f>
        <v>1</v>
      </c>
      <c r="N190" s="251" t="b">
        <f>D190='2015-16 ANS Price List'!D190</f>
        <v>1</v>
      </c>
      <c r="O190" s="251" t="b">
        <f>E190='2015-16 ANS Price List'!E190</f>
        <v>1</v>
      </c>
      <c r="P190" s="251" t="b">
        <f>IF(G190="2015/16 Excluding GST","TRUE",G190='2015-16 ANS Price List'!$F190)</f>
        <v>1</v>
      </c>
    </row>
    <row r="191" spans="2:16" x14ac:dyDescent="0.2">
      <c r="B191" s="406"/>
      <c r="C191" s="358" t="s">
        <v>132</v>
      </c>
      <c r="D191" s="202" t="s">
        <v>10</v>
      </c>
      <c r="E191" s="202" t="s">
        <v>11</v>
      </c>
      <c r="F191" s="190">
        <v>999.67</v>
      </c>
      <c r="G191" s="189">
        <f t="shared" ref="G191:J191" si="144">IFERROR(ROUND(F191*(1+G$9)*(1-G$10)+G$11,2),F191)</f>
        <v>1035.01</v>
      </c>
      <c r="H191" s="189">
        <f t="shared" si="144"/>
        <v>1061.8800000000001</v>
      </c>
      <c r="I191" s="190">
        <f t="shared" si="144"/>
        <v>1087.4100000000001</v>
      </c>
      <c r="J191" s="190">
        <f t="shared" si="144"/>
        <v>1126.8599999999999</v>
      </c>
      <c r="L191" s="251" t="b">
        <f>B191='2015-16 ANS Price List'!B191</f>
        <v>1</v>
      </c>
      <c r="M191" s="251" t="b">
        <f>C191='2015-16 ANS Price List'!C191</f>
        <v>1</v>
      </c>
      <c r="N191" s="251" t="b">
        <f>D191='2015-16 ANS Price List'!D191</f>
        <v>1</v>
      </c>
      <c r="O191" s="251" t="b">
        <f>E191='2015-16 ANS Price List'!E191</f>
        <v>1</v>
      </c>
      <c r="P191" s="251" t="b">
        <f>IF(G191="2015/16 Excluding GST","TRUE",G191='2015-16 ANS Price List'!$F191)</f>
        <v>1</v>
      </c>
    </row>
    <row r="192" spans="2:16" x14ac:dyDescent="0.2">
      <c r="B192" s="406"/>
      <c r="C192" s="359" t="s">
        <v>133</v>
      </c>
      <c r="D192" s="201" t="s">
        <v>10</v>
      </c>
      <c r="E192" s="201" t="s">
        <v>11</v>
      </c>
      <c r="F192" s="191">
        <v>314.18</v>
      </c>
      <c r="G192" s="193">
        <f t="shared" ref="G192:J192" si="145">IFERROR(ROUND(F192*(1+G$9)*(1-G$10)+G$11,2),F192)</f>
        <v>325.29000000000002</v>
      </c>
      <c r="H192" s="193">
        <f t="shared" si="145"/>
        <v>333.74</v>
      </c>
      <c r="I192" s="191">
        <f t="shared" si="145"/>
        <v>341.76</v>
      </c>
      <c r="J192" s="191">
        <f t="shared" si="145"/>
        <v>354.16</v>
      </c>
      <c r="L192" s="251" t="b">
        <f>B192='2015-16 ANS Price List'!B192</f>
        <v>1</v>
      </c>
      <c r="M192" s="251" t="b">
        <f>C192='2015-16 ANS Price List'!C192</f>
        <v>1</v>
      </c>
      <c r="N192" s="251" t="b">
        <f>D192='2015-16 ANS Price List'!D192</f>
        <v>1</v>
      </c>
      <c r="O192" s="251" t="b">
        <f>E192='2015-16 ANS Price List'!E192</f>
        <v>1</v>
      </c>
      <c r="P192" s="251" t="b">
        <f>IF(G192="2015/16 Excluding GST","TRUE",G192='2015-16 ANS Price List'!$F192)</f>
        <v>1</v>
      </c>
    </row>
    <row r="193" spans="2:16" x14ac:dyDescent="0.2">
      <c r="B193" s="406"/>
      <c r="C193" s="358" t="s">
        <v>134</v>
      </c>
      <c r="D193" s="202" t="s">
        <v>10</v>
      </c>
      <c r="E193" s="202" t="s">
        <v>11</v>
      </c>
      <c r="F193" s="190">
        <v>284.19</v>
      </c>
      <c r="G193" s="189">
        <f t="shared" ref="G193:J193" si="146">IFERROR(ROUND(F193*(1+G$9)*(1-G$10)+G$11,2),F193)</f>
        <v>294.24</v>
      </c>
      <c r="H193" s="189">
        <f t="shared" si="146"/>
        <v>301.88</v>
      </c>
      <c r="I193" s="190">
        <f t="shared" si="146"/>
        <v>309.14</v>
      </c>
      <c r="J193" s="190">
        <f t="shared" si="146"/>
        <v>320.35000000000002</v>
      </c>
      <c r="L193" s="251" t="b">
        <f>B193='2015-16 ANS Price List'!B193</f>
        <v>1</v>
      </c>
      <c r="M193" s="251" t="b">
        <f>C193='2015-16 ANS Price List'!C193</f>
        <v>1</v>
      </c>
      <c r="N193" s="251" t="b">
        <f>D193='2015-16 ANS Price List'!D193</f>
        <v>1</v>
      </c>
      <c r="O193" s="251" t="b">
        <f>E193='2015-16 ANS Price List'!E193</f>
        <v>1</v>
      </c>
      <c r="P193" s="251" t="b">
        <f>IF(G193="2015/16 Excluding GST","TRUE",G193='2015-16 ANS Price List'!$F193)</f>
        <v>1</v>
      </c>
    </row>
    <row r="194" spans="2:16" x14ac:dyDescent="0.2">
      <c r="B194" s="406"/>
      <c r="C194" s="359" t="s">
        <v>135</v>
      </c>
      <c r="D194" s="201" t="s">
        <v>10</v>
      </c>
      <c r="E194" s="201" t="s">
        <v>11</v>
      </c>
      <c r="F194" s="191">
        <v>214.22</v>
      </c>
      <c r="G194" s="193">
        <f t="shared" ref="G194:J194" si="147">IFERROR(ROUND(F194*(1+G$9)*(1-G$10)+G$11,2),F194)</f>
        <v>221.79</v>
      </c>
      <c r="H194" s="193">
        <f t="shared" si="147"/>
        <v>227.55</v>
      </c>
      <c r="I194" s="191">
        <f t="shared" si="147"/>
        <v>233.02</v>
      </c>
      <c r="J194" s="191">
        <f t="shared" si="147"/>
        <v>241.47</v>
      </c>
      <c r="L194" s="251" t="b">
        <f>B194='2015-16 ANS Price List'!B194</f>
        <v>1</v>
      </c>
      <c r="M194" s="251" t="b">
        <f>C194='2015-16 ANS Price List'!C194</f>
        <v>1</v>
      </c>
      <c r="N194" s="251" t="b">
        <f>D194='2015-16 ANS Price List'!D194</f>
        <v>1</v>
      </c>
      <c r="O194" s="251" t="b">
        <f>E194='2015-16 ANS Price List'!E194</f>
        <v>1</v>
      </c>
      <c r="P194" s="251" t="b">
        <f>IF(G194="2015/16 Excluding GST","TRUE",G194='2015-16 ANS Price List'!$F194)</f>
        <v>1</v>
      </c>
    </row>
    <row r="195" spans="2:16" x14ac:dyDescent="0.2">
      <c r="B195" s="406"/>
      <c r="C195" s="358" t="s">
        <v>136</v>
      </c>
      <c r="D195" s="202" t="s">
        <v>10</v>
      </c>
      <c r="E195" s="202" t="s">
        <v>11</v>
      </c>
      <c r="F195" s="190">
        <v>1256.73</v>
      </c>
      <c r="G195" s="189">
        <f t="shared" ref="G195:J195" si="148">IFERROR(ROUND(F195*(1+G$9)*(1-G$10)+G$11,2),F195)</f>
        <v>1301.1600000000001</v>
      </c>
      <c r="H195" s="189">
        <f t="shared" si="148"/>
        <v>1334.94</v>
      </c>
      <c r="I195" s="190">
        <f t="shared" si="148"/>
        <v>1367.03</v>
      </c>
      <c r="J195" s="190">
        <f t="shared" si="148"/>
        <v>1416.62</v>
      </c>
      <c r="L195" s="251" t="b">
        <f>B195='2015-16 ANS Price List'!B195</f>
        <v>1</v>
      </c>
      <c r="M195" s="251" t="b">
        <f>C195='2015-16 ANS Price List'!C195</f>
        <v>1</v>
      </c>
      <c r="N195" s="251" t="b">
        <f>D195='2015-16 ANS Price List'!D195</f>
        <v>1</v>
      </c>
      <c r="O195" s="251" t="b">
        <f>E195='2015-16 ANS Price List'!E195</f>
        <v>1</v>
      </c>
      <c r="P195" s="251" t="b">
        <f>IF(G195="2015/16 Excluding GST","TRUE",G195='2015-16 ANS Price List'!$F195)</f>
        <v>1</v>
      </c>
    </row>
    <row r="196" spans="2:16" x14ac:dyDescent="0.2">
      <c r="B196" s="406"/>
      <c r="C196" s="359" t="s">
        <v>137</v>
      </c>
      <c r="D196" s="201" t="s">
        <v>10</v>
      </c>
      <c r="E196" s="201" t="s">
        <v>11</v>
      </c>
      <c r="F196" s="191">
        <v>71.41</v>
      </c>
      <c r="G196" s="193">
        <f t="shared" ref="G196:J196" si="149">IFERROR(ROUND(F196*(1+G$9)*(1-G$10)+G$11,2),F196)</f>
        <v>73.930000000000007</v>
      </c>
      <c r="H196" s="193">
        <f t="shared" si="149"/>
        <v>75.849999999999994</v>
      </c>
      <c r="I196" s="191">
        <f t="shared" si="149"/>
        <v>77.67</v>
      </c>
      <c r="J196" s="191">
        <f t="shared" si="149"/>
        <v>80.489999999999995</v>
      </c>
      <c r="L196" s="251" t="b">
        <f>B196='2015-16 ANS Price List'!B196</f>
        <v>1</v>
      </c>
      <c r="M196" s="251" t="b">
        <f>C196='2015-16 ANS Price List'!C196</f>
        <v>1</v>
      </c>
      <c r="N196" s="251" t="b">
        <f>D196='2015-16 ANS Price List'!D196</f>
        <v>1</v>
      </c>
      <c r="O196" s="251" t="b">
        <f>E196='2015-16 ANS Price List'!E196</f>
        <v>1</v>
      </c>
      <c r="P196" s="251" t="b">
        <f>IF(G196="2015/16 Excluding GST","TRUE",G196='2015-16 ANS Price List'!$F196)</f>
        <v>1</v>
      </c>
    </row>
    <row r="197" spans="2:16" x14ac:dyDescent="0.2">
      <c r="B197" s="406"/>
      <c r="C197" s="358" t="s">
        <v>138</v>
      </c>
      <c r="D197" s="202" t="s">
        <v>10</v>
      </c>
      <c r="E197" s="202" t="s">
        <v>11</v>
      </c>
      <c r="F197" s="190">
        <v>71.41</v>
      </c>
      <c r="G197" s="189">
        <f t="shared" ref="G197:J197" si="150">IFERROR(ROUND(F197*(1+G$9)*(1-G$10)+G$11,2),F197)</f>
        <v>73.930000000000007</v>
      </c>
      <c r="H197" s="189">
        <f t="shared" si="150"/>
        <v>75.849999999999994</v>
      </c>
      <c r="I197" s="190">
        <f t="shared" si="150"/>
        <v>77.67</v>
      </c>
      <c r="J197" s="190">
        <f t="shared" si="150"/>
        <v>80.489999999999995</v>
      </c>
      <c r="L197" s="251" t="b">
        <f>B197='2015-16 ANS Price List'!B197</f>
        <v>1</v>
      </c>
      <c r="M197" s="251" t="b">
        <f>C197='2015-16 ANS Price List'!C197</f>
        <v>1</v>
      </c>
      <c r="N197" s="251" t="b">
        <f>D197='2015-16 ANS Price List'!D197</f>
        <v>1</v>
      </c>
      <c r="O197" s="251" t="b">
        <f>E197='2015-16 ANS Price List'!E197</f>
        <v>1</v>
      </c>
      <c r="P197" s="251" t="b">
        <f>IF(G197="2015/16 Excluding GST","TRUE",G197='2015-16 ANS Price List'!$F197)</f>
        <v>1</v>
      </c>
    </row>
    <row r="198" spans="2:16" x14ac:dyDescent="0.2">
      <c r="B198" s="406"/>
      <c r="C198" s="359" t="s">
        <v>139</v>
      </c>
      <c r="D198" s="201" t="s">
        <v>10</v>
      </c>
      <c r="E198" s="201" t="s">
        <v>11</v>
      </c>
      <c r="F198" s="191">
        <v>71.41</v>
      </c>
      <c r="G198" s="193">
        <f t="shared" ref="G198:J198" si="151">IFERROR(ROUND(F198*(1+G$9)*(1-G$10)+G$11,2),F198)</f>
        <v>73.930000000000007</v>
      </c>
      <c r="H198" s="193">
        <f t="shared" si="151"/>
        <v>75.849999999999994</v>
      </c>
      <c r="I198" s="191">
        <f t="shared" si="151"/>
        <v>77.67</v>
      </c>
      <c r="J198" s="191">
        <f t="shared" si="151"/>
        <v>80.489999999999995</v>
      </c>
      <c r="L198" s="251" t="b">
        <f>B198='2015-16 ANS Price List'!B198</f>
        <v>1</v>
      </c>
      <c r="M198" s="251" t="b">
        <f>C198='2015-16 ANS Price List'!C198</f>
        <v>1</v>
      </c>
      <c r="N198" s="251" t="b">
        <f>D198='2015-16 ANS Price List'!D198</f>
        <v>1</v>
      </c>
      <c r="O198" s="251" t="b">
        <f>E198='2015-16 ANS Price List'!E198</f>
        <v>1</v>
      </c>
      <c r="P198" s="251" t="b">
        <f>IF(G198="2015/16 Excluding GST","TRUE",G198='2015-16 ANS Price List'!$F198)</f>
        <v>1</v>
      </c>
    </row>
    <row r="199" spans="2:16" x14ac:dyDescent="0.2">
      <c r="B199" s="406"/>
      <c r="C199" s="358" t="s">
        <v>140</v>
      </c>
      <c r="D199" s="202" t="s">
        <v>10</v>
      </c>
      <c r="E199" s="202" t="s">
        <v>11</v>
      </c>
      <c r="F199" s="190">
        <v>171.37</v>
      </c>
      <c r="G199" s="189">
        <f t="shared" ref="G199:J199" si="152">IFERROR(ROUND(F199*(1+G$9)*(1-G$10)+G$11,2),F199)</f>
        <v>177.43</v>
      </c>
      <c r="H199" s="189">
        <f t="shared" si="152"/>
        <v>182.04</v>
      </c>
      <c r="I199" s="190">
        <f t="shared" si="152"/>
        <v>186.42</v>
      </c>
      <c r="J199" s="190">
        <f t="shared" si="152"/>
        <v>193.18</v>
      </c>
      <c r="L199" s="251" t="b">
        <f>B199='2015-16 ANS Price List'!B199</f>
        <v>1</v>
      </c>
      <c r="M199" s="251" t="b">
        <f>C199='2015-16 ANS Price List'!C199</f>
        <v>1</v>
      </c>
      <c r="N199" s="251" t="b">
        <f>D199='2015-16 ANS Price List'!D199</f>
        <v>1</v>
      </c>
      <c r="O199" s="251" t="b">
        <f>E199='2015-16 ANS Price List'!E199</f>
        <v>1</v>
      </c>
      <c r="P199" s="251" t="b">
        <f>IF(G199="2015/16 Excluding GST","TRUE",G199='2015-16 ANS Price List'!$F199)</f>
        <v>1</v>
      </c>
    </row>
    <row r="200" spans="2:16" x14ac:dyDescent="0.2">
      <c r="B200" s="406"/>
      <c r="C200" s="359" t="s">
        <v>141</v>
      </c>
      <c r="D200" s="201" t="s">
        <v>10</v>
      </c>
      <c r="E200" s="201" t="s">
        <v>11</v>
      </c>
      <c r="F200" s="191">
        <v>171.37</v>
      </c>
      <c r="G200" s="193">
        <f t="shared" ref="G200:J200" si="153">IFERROR(ROUND(F200*(1+G$9)*(1-G$10)+G$11,2),F200)</f>
        <v>177.43</v>
      </c>
      <c r="H200" s="193">
        <f t="shared" si="153"/>
        <v>182.04</v>
      </c>
      <c r="I200" s="191">
        <f t="shared" si="153"/>
        <v>186.42</v>
      </c>
      <c r="J200" s="191">
        <f t="shared" si="153"/>
        <v>193.18</v>
      </c>
      <c r="L200" s="251" t="b">
        <f>B200='2015-16 ANS Price List'!B200</f>
        <v>1</v>
      </c>
      <c r="M200" s="251" t="b">
        <f>C200='2015-16 ANS Price List'!C200</f>
        <v>1</v>
      </c>
      <c r="N200" s="251" t="b">
        <f>D200='2015-16 ANS Price List'!D200</f>
        <v>1</v>
      </c>
      <c r="O200" s="251" t="b">
        <f>E200='2015-16 ANS Price List'!E200</f>
        <v>1</v>
      </c>
      <c r="P200" s="251" t="b">
        <f>IF(G200="2015/16 Excluding GST","TRUE",G200='2015-16 ANS Price List'!$F200)</f>
        <v>1</v>
      </c>
    </row>
    <row r="201" spans="2:16" x14ac:dyDescent="0.2">
      <c r="B201" s="406"/>
      <c r="C201" s="358" t="s">
        <v>142</v>
      </c>
      <c r="D201" s="202" t="s">
        <v>10</v>
      </c>
      <c r="E201" s="202" t="s">
        <v>11</v>
      </c>
      <c r="F201" s="190">
        <v>171.37</v>
      </c>
      <c r="G201" s="189">
        <f t="shared" ref="G201:J201" si="154">IFERROR(ROUND(F201*(1+G$9)*(1-G$10)+G$11,2),F201)</f>
        <v>177.43</v>
      </c>
      <c r="H201" s="189">
        <f t="shared" si="154"/>
        <v>182.04</v>
      </c>
      <c r="I201" s="190">
        <f t="shared" si="154"/>
        <v>186.42</v>
      </c>
      <c r="J201" s="190">
        <f t="shared" si="154"/>
        <v>193.18</v>
      </c>
      <c r="L201" s="251" t="b">
        <f>B201='2015-16 ANS Price List'!B201</f>
        <v>1</v>
      </c>
      <c r="M201" s="251" t="b">
        <f>C201='2015-16 ANS Price List'!C201</f>
        <v>1</v>
      </c>
      <c r="N201" s="251" t="b">
        <f>D201='2015-16 ANS Price List'!D201</f>
        <v>1</v>
      </c>
      <c r="O201" s="251" t="b">
        <f>E201='2015-16 ANS Price List'!E201</f>
        <v>1</v>
      </c>
      <c r="P201" s="251" t="b">
        <f>IF(G201="2015/16 Excluding GST","TRUE",G201='2015-16 ANS Price List'!$F201)</f>
        <v>1</v>
      </c>
    </row>
    <row r="202" spans="2:16" x14ac:dyDescent="0.2">
      <c r="B202" s="406"/>
      <c r="C202" s="359" t="s">
        <v>143</v>
      </c>
      <c r="D202" s="201" t="s">
        <v>10</v>
      </c>
      <c r="E202" s="201" t="s">
        <v>11</v>
      </c>
      <c r="F202" s="191">
        <v>357.03</v>
      </c>
      <c r="G202" s="193">
        <f t="shared" ref="G202:J202" si="155">IFERROR(ROUND(F202*(1+G$9)*(1-G$10)+G$11,2),F202)</f>
        <v>369.65</v>
      </c>
      <c r="H202" s="193">
        <f t="shared" si="155"/>
        <v>379.25</v>
      </c>
      <c r="I202" s="191">
        <f t="shared" si="155"/>
        <v>388.37</v>
      </c>
      <c r="J202" s="191">
        <f t="shared" si="155"/>
        <v>402.46</v>
      </c>
      <c r="L202" s="251" t="b">
        <f>B202='2015-16 ANS Price List'!B202</f>
        <v>1</v>
      </c>
      <c r="M202" s="251" t="b">
        <f>C202='2015-16 ANS Price List'!C202</f>
        <v>1</v>
      </c>
      <c r="N202" s="251" t="b">
        <f>D202='2015-16 ANS Price List'!D202</f>
        <v>1</v>
      </c>
      <c r="O202" s="251" t="b">
        <f>E202='2015-16 ANS Price List'!E202</f>
        <v>1</v>
      </c>
      <c r="P202" s="251" t="b">
        <f>IF(G202="2015/16 Excluding GST","TRUE",G202='2015-16 ANS Price List'!$F202)</f>
        <v>1</v>
      </c>
    </row>
    <row r="203" spans="2:16" x14ac:dyDescent="0.2">
      <c r="B203" s="406"/>
      <c r="C203" s="358" t="s">
        <v>144</v>
      </c>
      <c r="D203" s="202" t="s">
        <v>10</v>
      </c>
      <c r="E203" s="202" t="s">
        <v>11</v>
      </c>
      <c r="F203" s="190">
        <v>357.03</v>
      </c>
      <c r="G203" s="189">
        <f t="shared" ref="G203:J203" si="156">IFERROR(ROUND(F203*(1+G$9)*(1-G$10)+G$11,2),F203)</f>
        <v>369.65</v>
      </c>
      <c r="H203" s="189">
        <f t="shared" si="156"/>
        <v>379.25</v>
      </c>
      <c r="I203" s="190">
        <f t="shared" si="156"/>
        <v>388.37</v>
      </c>
      <c r="J203" s="190">
        <f t="shared" si="156"/>
        <v>402.46</v>
      </c>
      <c r="L203" s="251" t="b">
        <f>B203='2015-16 ANS Price List'!B203</f>
        <v>1</v>
      </c>
      <c r="M203" s="251" t="b">
        <f>C203='2015-16 ANS Price List'!C203</f>
        <v>1</v>
      </c>
      <c r="N203" s="251" t="b">
        <f>D203='2015-16 ANS Price List'!D203</f>
        <v>1</v>
      </c>
      <c r="O203" s="251" t="b">
        <f>E203='2015-16 ANS Price List'!E203</f>
        <v>1</v>
      </c>
      <c r="P203" s="251" t="b">
        <f>IF(G203="2015/16 Excluding GST","TRUE",G203='2015-16 ANS Price List'!$F203)</f>
        <v>1</v>
      </c>
    </row>
    <row r="204" spans="2:16" x14ac:dyDescent="0.2">
      <c r="B204" s="406"/>
      <c r="C204" s="359" t="s">
        <v>145</v>
      </c>
      <c r="D204" s="201" t="s">
        <v>10</v>
      </c>
      <c r="E204" s="201" t="s">
        <v>11</v>
      </c>
      <c r="F204" s="191">
        <v>357.03</v>
      </c>
      <c r="G204" s="193">
        <f t="shared" ref="G204:J204" si="157">IFERROR(ROUND(F204*(1+G$9)*(1-G$10)+G$11,2),F204)</f>
        <v>369.65</v>
      </c>
      <c r="H204" s="193">
        <f t="shared" si="157"/>
        <v>379.25</v>
      </c>
      <c r="I204" s="191">
        <f t="shared" si="157"/>
        <v>388.37</v>
      </c>
      <c r="J204" s="191">
        <f t="shared" si="157"/>
        <v>402.46</v>
      </c>
      <c r="L204" s="251" t="b">
        <f>B204='2015-16 ANS Price List'!B204</f>
        <v>1</v>
      </c>
      <c r="M204" s="251" t="b">
        <f>C204='2015-16 ANS Price List'!C204</f>
        <v>1</v>
      </c>
      <c r="N204" s="251" t="b">
        <f>D204='2015-16 ANS Price List'!D204</f>
        <v>1</v>
      </c>
      <c r="O204" s="251" t="b">
        <f>E204='2015-16 ANS Price List'!E204</f>
        <v>1</v>
      </c>
      <c r="P204" s="251" t="b">
        <f>IF(G204="2015/16 Excluding GST","TRUE",G204='2015-16 ANS Price List'!$F204)</f>
        <v>1</v>
      </c>
    </row>
    <row r="205" spans="2:16" x14ac:dyDescent="0.2">
      <c r="B205" s="406"/>
      <c r="C205" s="360"/>
      <c r="D205" s="348"/>
      <c r="E205" s="348"/>
      <c r="F205" s="194"/>
      <c r="G205" s="194"/>
      <c r="H205" s="194"/>
      <c r="I205" s="194"/>
      <c r="J205" s="194"/>
      <c r="L205" s="251" t="b">
        <f>B205='2015-16 ANS Price List'!B205</f>
        <v>1</v>
      </c>
      <c r="M205" s="251" t="b">
        <f>C205='2015-16 ANS Price List'!C205</f>
        <v>1</v>
      </c>
      <c r="N205" s="251" t="b">
        <f>D205='2015-16 ANS Price List'!D205</f>
        <v>1</v>
      </c>
      <c r="O205" s="251" t="b">
        <f>E205='2015-16 ANS Price List'!E205</f>
        <v>1</v>
      </c>
      <c r="P205" s="251" t="b">
        <f>IF(G205="2015/16 Excluding GST","TRUE",G205='2015-16 ANS Price List'!$F205)</f>
        <v>1</v>
      </c>
    </row>
    <row r="206" spans="2:16" x14ac:dyDescent="0.2">
      <c r="B206" s="406"/>
      <c r="C206" s="358" t="s">
        <v>146</v>
      </c>
      <c r="D206" s="202" t="s">
        <v>23</v>
      </c>
      <c r="E206" s="202" t="s">
        <v>24</v>
      </c>
      <c r="F206" s="190">
        <v>142.81</v>
      </c>
      <c r="G206" s="189">
        <f t="shared" ref="G206:J206" si="158">IFERROR(ROUND(F206*(1+G$9)*(1-G$10)+G$11,2),F206)</f>
        <v>147.86000000000001</v>
      </c>
      <c r="H206" s="189">
        <f t="shared" si="158"/>
        <v>151.69999999999999</v>
      </c>
      <c r="I206" s="190">
        <f t="shared" si="158"/>
        <v>155.35</v>
      </c>
      <c r="J206" s="190">
        <f t="shared" si="158"/>
        <v>160.99</v>
      </c>
      <c r="L206" s="251" t="b">
        <f>B206='2015-16 ANS Price List'!B206</f>
        <v>1</v>
      </c>
      <c r="M206" s="251" t="b">
        <f>C206='2015-16 ANS Price List'!C206</f>
        <v>1</v>
      </c>
      <c r="N206" s="251" t="b">
        <f>D206='2015-16 ANS Price List'!D206</f>
        <v>1</v>
      </c>
      <c r="O206" s="251" t="b">
        <f>E206='2015-16 ANS Price List'!E206</f>
        <v>1</v>
      </c>
      <c r="P206" s="251" t="b">
        <f>IF(G206="2015/16 Excluding GST","TRUE",G206='2015-16 ANS Price List'!$F206)</f>
        <v>1</v>
      </c>
    </row>
    <row r="207" spans="2:16" x14ac:dyDescent="0.2">
      <c r="B207" s="406"/>
      <c r="C207" s="359" t="s">
        <v>147</v>
      </c>
      <c r="D207" s="201" t="s">
        <v>23</v>
      </c>
      <c r="E207" s="201" t="s">
        <v>24</v>
      </c>
      <c r="F207" s="191">
        <v>142.81</v>
      </c>
      <c r="G207" s="193">
        <f t="shared" ref="G207:J207" si="159">IFERROR(ROUND(F207*(1+G$9)*(1-G$10)+G$11,2),F207)</f>
        <v>147.86000000000001</v>
      </c>
      <c r="H207" s="193">
        <f t="shared" si="159"/>
        <v>151.69999999999999</v>
      </c>
      <c r="I207" s="191">
        <f t="shared" si="159"/>
        <v>155.35</v>
      </c>
      <c r="J207" s="191">
        <f t="shared" si="159"/>
        <v>160.99</v>
      </c>
      <c r="L207" s="251" t="b">
        <f>B207='2015-16 ANS Price List'!B207</f>
        <v>1</v>
      </c>
      <c r="M207" s="251" t="b">
        <f>C207='2015-16 ANS Price List'!C207</f>
        <v>1</v>
      </c>
      <c r="N207" s="251" t="b">
        <f>D207='2015-16 ANS Price List'!D207</f>
        <v>1</v>
      </c>
      <c r="O207" s="251" t="b">
        <f>E207='2015-16 ANS Price List'!E207</f>
        <v>1</v>
      </c>
      <c r="P207" s="251" t="b">
        <f>IF(G207="2015/16 Excluding GST","TRUE",G207='2015-16 ANS Price List'!$F207)</f>
        <v>1</v>
      </c>
    </row>
    <row r="208" spans="2:16" x14ac:dyDescent="0.2">
      <c r="B208" s="406"/>
      <c r="C208" s="358" t="s">
        <v>148</v>
      </c>
      <c r="D208" s="202" t="s">
        <v>23</v>
      </c>
      <c r="E208" s="202" t="s">
        <v>24</v>
      </c>
      <c r="F208" s="190">
        <v>142.81</v>
      </c>
      <c r="G208" s="189">
        <f t="shared" ref="G208:J208" si="160">IFERROR(ROUND(F208*(1+G$9)*(1-G$10)+G$11,2),F208)</f>
        <v>147.86000000000001</v>
      </c>
      <c r="H208" s="189">
        <f t="shared" si="160"/>
        <v>151.69999999999999</v>
      </c>
      <c r="I208" s="190">
        <f t="shared" si="160"/>
        <v>155.35</v>
      </c>
      <c r="J208" s="190">
        <f t="shared" si="160"/>
        <v>160.99</v>
      </c>
      <c r="L208" s="251" t="b">
        <f>B208='2015-16 ANS Price List'!B208</f>
        <v>1</v>
      </c>
      <c r="M208" s="251" t="b">
        <f>C208='2015-16 ANS Price List'!C208</f>
        <v>1</v>
      </c>
      <c r="N208" s="251" t="b">
        <f>D208='2015-16 ANS Price List'!D208</f>
        <v>1</v>
      </c>
      <c r="O208" s="251" t="b">
        <f>E208='2015-16 ANS Price List'!E208</f>
        <v>1</v>
      </c>
      <c r="P208" s="251" t="b">
        <f>IF(G208="2015/16 Excluding GST","TRUE",G208='2015-16 ANS Price List'!$F208)</f>
        <v>1</v>
      </c>
    </row>
    <row r="209" spans="2:16" x14ac:dyDescent="0.2">
      <c r="B209" s="406"/>
      <c r="C209" s="359" t="s">
        <v>149</v>
      </c>
      <c r="D209" s="201" t="s">
        <v>23</v>
      </c>
      <c r="E209" s="201" t="s">
        <v>24</v>
      </c>
      <c r="F209" s="191">
        <v>142.81</v>
      </c>
      <c r="G209" s="193">
        <f t="shared" ref="G209:J209" si="161">IFERROR(ROUND(F209*(1+G$9)*(1-G$10)+G$11,2),F209)</f>
        <v>147.86000000000001</v>
      </c>
      <c r="H209" s="193">
        <f t="shared" si="161"/>
        <v>151.69999999999999</v>
      </c>
      <c r="I209" s="191">
        <f t="shared" si="161"/>
        <v>155.35</v>
      </c>
      <c r="J209" s="191">
        <f t="shared" si="161"/>
        <v>160.99</v>
      </c>
      <c r="L209" s="251" t="b">
        <f>B209='2015-16 ANS Price List'!B209</f>
        <v>1</v>
      </c>
      <c r="M209" s="251" t="b">
        <f>C209='2015-16 ANS Price List'!C209</f>
        <v>1</v>
      </c>
      <c r="N209" s="251" t="b">
        <f>D209='2015-16 ANS Price List'!D209</f>
        <v>1</v>
      </c>
      <c r="O209" s="251" t="b">
        <f>E209='2015-16 ANS Price List'!E209</f>
        <v>1</v>
      </c>
      <c r="P209" s="251" t="b">
        <f>IF(G209="2015/16 Excluding GST","TRUE",G209='2015-16 ANS Price List'!$F209)</f>
        <v>1</v>
      </c>
    </row>
    <row r="210" spans="2:16" x14ac:dyDescent="0.2">
      <c r="B210" s="406"/>
      <c r="C210" s="358" t="s">
        <v>150</v>
      </c>
      <c r="D210" s="202" t="s">
        <v>10</v>
      </c>
      <c r="E210" s="202" t="s">
        <v>11</v>
      </c>
      <c r="F210" s="190">
        <v>85.69</v>
      </c>
      <c r="G210" s="189">
        <f t="shared" ref="G210:J210" si="162">IFERROR(ROUND(F210*(1+G$9)*(1-G$10)+G$11,2),F210)</f>
        <v>88.72</v>
      </c>
      <c r="H210" s="189">
        <f t="shared" si="162"/>
        <v>91.02</v>
      </c>
      <c r="I210" s="190">
        <f t="shared" si="162"/>
        <v>93.21</v>
      </c>
      <c r="J210" s="190">
        <f t="shared" si="162"/>
        <v>96.59</v>
      </c>
      <c r="L210" s="251" t="b">
        <f>B210='2015-16 ANS Price List'!B210</f>
        <v>1</v>
      </c>
      <c r="M210" s="251" t="b">
        <f>C210='2015-16 ANS Price List'!C210</f>
        <v>1</v>
      </c>
      <c r="N210" s="251" t="b">
        <f>D210='2015-16 ANS Price List'!D210</f>
        <v>1</v>
      </c>
      <c r="O210" s="251" t="b">
        <f>E210='2015-16 ANS Price List'!E210</f>
        <v>1</v>
      </c>
      <c r="P210" s="251" t="b">
        <f>IF(G210="2015/16 Excluding GST","TRUE",G210='2015-16 ANS Price List'!$F210)</f>
        <v>1</v>
      </c>
    </row>
    <row r="211" spans="2:16" x14ac:dyDescent="0.2">
      <c r="B211" s="406"/>
      <c r="C211" s="359" t="s">
        <v>151</v>
      </c>
      <c r="D211" s="201" t="s">
        <v>10</v>
      </c>
      <c r="E211" s="201" t="s">
        <v>11</v>
      </c>
      <c r="F211" s="191">
        <v>171.37</v>
      </c>
      <c r="G211" s="193">
        <f t="shared" ref="G211:J211" si="163">IFERROR(ROUND(F211*(1+G$9)*(1-G$10)+G$11,2),F211)</f>
        <v>177.43</v>
      </c>
      <c r="H211" s="193">
        <f t="shared" si="163"/>
        <v>182.04</v>
      </c>
      <c r="I211" s="191">
        <f t="shared" si="163"/>
        <v>186.42</v>
      </c>
      <c r="J211" s="191">
        <f t="shared" si="163"/>
        <v>193.18</v>
      </c>
      <c r="L211" s="251" t="b">
        <f>B211='2015-16 ANS Price List'!B211</f>
        <v>1</v>
      </c>
      <c r="M211" s="251" t="b">
        <f>C211='2015-16 ANS Price List'!C211</f>
        <v>1</v>
      </c>
      <c r="N211" s="251" t="b">
        <f>D211='2015-16 ANS Price List'!D211</f>
        <v>1</v>
      </c>
      <c r="O211" s="251" t="b">
        <f>E211='2015-16 ANS Price List'!E211</f>
        <v>1</v>
      </c>
      <c r="P211" s="251" t="b">
        <f>IF(G211="2015/16 Excluding GST","TRUE",G211='2015-16 ANS Price List'!$F211)</f>
        <v>1</v>
      </c>
    </row>
    <row r="212" spans="2:16" x14ac:dyDescent="0.2">
      <c r="B212" s="406"/>
      <c r="C212" s="358" t="s">
        <v>152</v>
      </c>
      <c r="D212" s="202" t="s">
        <v>10</v>
      </c>
      <c r="E212" s="202" t="s">
        <v>11</v>
      </c>
      <c r="F212" s="190">
        <v>314.18</v>
      </c>
      <c r="G212" s="189">
        <f t="shared" ref="G212:J212" si="164">IFERROR(ROUND(F212*(1+G$9)*(1-G$10)+G$11,2),F212)</f>
        <v>325.29000000000002</v>
      </c>
      <c r="H212" s="189">
        <f t="shared" si="164"/>
        <v>333.74</v>
      </c>
      <c r="I212" s="190">
        <f t="shared" si="164"/>
        <v>341.76</v>
      </c>
      <c r="J212" s="190">
        <f t="shared" si="164"/>
        <v>354.16</v>
      </c>
      <c r="L212" s="251" t="b">
        <f>B212='2015-16 ANS Price List'!B212</f>
        <v>1</v>
      </c>
      <c r="M212" s="251" t="b">
        <f>C212='2015-16 ANS Price List'!C212</f>
        <v>1</v>
      </c>
      <c r="N212" s="251" t="b">
        <f>D212='2015-16 ANS Price List'!D212</f>
        <v>1</v>
      </c>
      <c r="O212" s="251" t="b">
        <f>E212='2015-16 ANS Price List'!E212</f>
        <v>1</v>
      </c>
      <c r="P212" s="251" t="b">
        <f>IF(G212="2015/16 Excluding GST","TRUE",G212='2015-16 ANS Price List'!$F212)</f>
        <v>1</v>
      </c>
    </row>
    <row r="213" spans="2:16" x14ac:dyDescent="0.2">
      <c r="B213" s="406"/>
      <c r="C213" s="359" t="s">
        <v>153</v>
      </c>
      <c r="D213" s="201" t="s">
        <v>10</v>
      </c>
      <c r="E213" s="201" t="s">
        <v>11</v>
      </c>
      <c r="F213" s="191">
        <v>71.41</v>
      </c>
      <c r="G213" s="193">
        <f t="shared" ref="G213:J213" si="165">IFERROR(ROUND(F213*(1+G$9)*(1-G$10)+G$11,2),F213)</f>
        <v>73.930000000000007</v>
      </c>
      <c r="H213" s="193">
        <f t="shared" si="165"/>
        <v>75.849999999999994</v>
      </c>
      <c r="I213" s="191">
        <f t="shared" si="165"/>
        <v>77.67</v>
      </c>
      <c r="J213" s="191">
        <f t="shared" si="165"/>
        <v>80.489999999999995</v>
      </c>
      <c r="L213" s="251" t="b">
        <f>B213='2015-16 ANS Price List'!B213</f>
        <v>1</v>
      </c>
      <c r="M213" s="251" t="b">
        <f>C213='2015-16 ANS Price List'!C213</f>
        <v>1</v>
      </c>
      <c r="N213" s="251" t="b">
        <f>D213='2015-16 ANS Price List'!D213</f>
        <v>1</v>
      </c>
      <c r="O213" s="251" t="b">
        <f>E213='2015-16 ANS Price List'!E213</f>
        <v>1</v>
      </c>
      <c r="P213" s="251" t="b">
        <f>IF(G213="2015/16 Excluding GST","TRUE",G213='2015-16 ANS Price List'!$F213)</f>
        <v>1</v>
      </c>
    </row>
    <row r="214" spans="2:16" x14ac:dyDescent="0.2">
      <c r="B214" s="406"/>
      <c r="C214" s="358" t="s">
        <v>154</v>
      </c>
      <c r="D214" s="202" t="s">
        <v>10</v>
      </c>
      <c r="E214" s="202" t="s">
        <v>11</v>
      </c>
      <c r="F214" s="190">
        <v>142.81</v>
      </c>
      <c r="G214" s="189">
        <f t="shared" ref="G214:J214" si="166">IFERROR(ROUND(F214*(1+G$9)*(1-G$10)+G$11,2),F214)</f>
        <v>147.86000000000001</v>
      </c>
      <c r="H214" s="189">
        <f t="shared" si="166"/>
        <v>151.69999999999999</v>
      </c>
      <c r="I214" s="190">
        <f t="shared" si="166"/>
        <v>155.35</v>
      </c>
      <c r="J214" s="190">
        <f t="shared" si="166"/>
        <v>160.99</v>
      </c>
      <c r="L214" s="251" t="b">
        <f>B214='2015-16 ANS Price List'!B214</f>
        <v>1</v>
      </c>
      <c r="M214" s="251" t="b">
        <f>C214='2015-16 ANS Price List'!C214</f>
        <v>1</v>
      </c>
      <c r="N214" s="251" t="b">
        <f>D214='2015-16 ANS Price List'!D214</f>
        <v>1</v>
      </c>
      <c r="O214" s="251" t="b">
        <f>E214='2015-16 ANS Price List'!E214</f>
        <v>1</v>
      </c>
      <c r="P214" s="251" t="b">
        <f>IF(G214="2015/16 Excluding GST","TRUE",G214='2015-16 ANS Price List'!$F214)</f>
        <v>1</v>
      </c>
    </row>
    <row r="215" spans="2:16" x14ac:dyDescent="0.2">
      <c r="B215" s="406"/>
      <c r="C215" s="359" t="s">
        <v>155</v>
      </c>
      <c r="D215" s="201" t="s">
        <v>10</v>
      </c>
      <c r="E215" s="201" t="s">
        <v>11</v>
      </c>
      <c r="F215" s="191">
        <v>284.19</v>
      </c>
      <c r="G215" s="193">
        <f t="shared" ref="G215:J215" si="167">IFERROR(ROUND(F215*(1+G$9)*(1-G$10)+G$11,2),F215)</f>
        <v>294.24</v>
      </c>
      <c r="H215" s="193">
        <f t="shared" si="167"/>
        <v>301.88</v>
      </c>
      <c r="I215" s="191">
        <f t="shared" si="167"/>
        <v>309.14</v>
      </c>
      <c r="J215" s="191">
        <f t="shared" si="167"/>
        <v>320.35000000000002</v>
      </c>
      <c r="L215" s="251" t="b">
        <f>B215='2015-16 ANS Price List'!B215</f>
        <v>1</v>
      </c>
      <c r="M215" s="251" t="b">
        <f>C215='2015-16 ANS Price List'!C215</f>
        <v>1</v>
      </c>
      <c r="N215" s="251" t="b">
        <f>D215='2015-16 ANS Price List'!D215</f>
        <v>1</v>
      </c>
      <c r="O215" s="251" t="b">
        <f>E215='2015-16 ANS Price List'!E215</f>
        <v>1</v>
      </c>
      <c r="P215" s="251" t="b">
        <f>IF(G215="2015/16 Excluding GST","TRUE",G215='2015-16 ANS Price List'!$F215)</f>
        <v>1</v>
      </c>
    </row>
    <row r="216" spans="2:16" x14ac:dyDescent="0.2">
      <c r="B216" s="406"/>
      <c r="C216" s="358" t="s">
        <v>156</v>
      </c>
      <c r="D216" s="202" t="s">
        <v>10</v>
      </c>
      <c r="E216" s="202" t="s">
        <v>11</v>
      </c>
      <c r="F216" s="190">
        <v>57.12</v>
      </c>
      <c r="G216" s="189">
        <f t="shared" ref="G216:J216" si="168">IFERROR(ROUND(F216*(1+G$9)*(1-G$10)+G$11,2),F216)</f>
        <v>59.14</v>
      </c>
      <c r="H216" s="189">
        <f t="shared" si="168"/>
        <v>60.68</v>
      </c>
      <c r="I216" s="190">
        <f t="shared" si="168"/>
        <v>62.14</v>
      </c>
      <c r="J216" s="190">
        <f t="shared" si="168"/>
        <v>64.39</v>
      </c>
      <c r="L216" s="251" t="b">
        <f>B216='2015-16 ANS Price List'!B216</f>
        <v>1</v>
      </c>
      <c r="M216" s="251" t="b">
        <f>C216='2015-16 ANS Price List'!C216</f>
        <v>1</v>
      </c>
      <c r="N216" s="251" t="b">
        <f>D216='2015-16 ANS Price List'!D216</f>
        <v>1</v>
      </c>
      <c r="O216" s="251" t="b">
        <f>E216='2015-16 ANS Price List'!E216</f>
        <v>1</v>
      </c>
      <c r="P216" s="251" t="b">
        <f>IF(G216="2015/16 Excluding GST","TRUE",G216='2015-16 ANS Price List'!$F216)</f>
        <v>1</v>
      </c>
    </row>
    <row r="217" spans="2:16" x14ac:dyDescent="0.2">
      <c r="B217" s="406"/>
      <c r="C217" s="359" t="s">
        <v>157</v>
      </c>
      <c r="D217" s="201" t="s">
        <v>10</v>
      </c>
      <c r="E217" s="201" t="s">
        <v>11</v>
      </c>
      <c r="F217" s="191">
        <v>99.97</v>
      </c>
      <c r="G217" s="193">
        <f t="shared" ref="G217:J217" si="169">IFERROR(ROUND(F217*(1+G$9)*(1-G$10)+G$11,2),F217)</f>
        <v>103.5</v>
      </c>
      <c r="H217" s="193">
        <f t="shared" si="169"/>
        <v>106.19</v>
      </c>
      <c r="I217" s="191">
        <f t="shared" si="169"/>
        <v>108.74</v>
      </c>
      <c r="J217" s="191">
        <f t="shared" si="169"/>
        <v>112.68</v>
      </c>
      <c r="L217" s="251" t="b">
        <f>B217='2015-16 ANS Price List'!B217</f>
        <v>1</v>
      </c>
      <c r="M217" s="251" t="b">
        <f>C217='2015-16 ANS Price List'!C217</f>
        <v>1</v>
      </c>
      <c r="N217" s="251" t="b">
        <f>D217='2015-16 ANS Price List'!D217</f>
        <v>1</v>
      </c>
      <c r="O217" s="251" t="b">
        <f>E217='2015-16 ANS Price List'!E217</f>
        <v>1</v>
      </c>
      <c r="P217" s="251" t="b">
        <f>IF(G217="2015/16 Excluding GST","TRUE",G217='2015-16 ANS Price List'!$F217)</f>
        <v>1</v>
      </c>
    </row>
    <row r="218" spans="2:16" x14ac:dyDescent="0.2">
      <c r="B218" s="406"/>
      <c r="C218" s="358" t="s">
        <v>158</v>
      </c>
      <c r="D218" s="202" t="s">
        <v>10</v>
      </c>
      <c r="E218" s="202" t="s">
        <v>11</v>
      </c>
      <c r="F218" s="190">
        <v>214.22</v>
      </c>
      <c r="G218" s="189">
        <f t="shared" ref="G218:J218" si="170">IFERROR(ROUND(F218*(1+G$9)*(1-G$10)+G$11,2),F218)</f>
        <v>221.79</v>
      </c>
      <c r="H218" s="189">
        <f t="shared" si="170"/>
        <v>227.55</v>
      </c>
      <c r="I218" s="190">
        <f t="shared" si="170"/>
        <v>233.02</v>
      </c>
      <c r="J218" s="190">
        <f t="shared" si="170"/>
        <v>241.47</v>
      </c>
      <c r="L218" s="251" t="b">
        <f>B218='2015-16 ANS Price List'!B218</f>
        <v>1</v>
      </c>
      <c r="M218" s="251" t="b">
        <f>C218='2015-16 ANS Price List'!C218</f>
        <v>1</v>
      </c>
      <c r="N218" s="251" t="b">
        <f>D218='2015-16 ANS Price List'!D218</f>
        <v>1</v>
      </c>
      <c r="O218" s="251" t="b">
        <f>E218='2015-16 ANS Price List'!E218</f>
        <v>1</v>
      </c>
      <c r="P218" s="251" t="b">
        <f>IF(G218="2015/16 Excluding GST","TRUE",G218='2015-16 ANS Price List'!$F218)</f>
        <v>1</v>
      </c>
    </row>
    <row r="219" spans="2:16" x14ac:dyDescent="0.2">
      <c r="B219" s="406"/>
      <c r="C219" s="359" t="s">
        <v>159</v>
      </c>
      <c r="D219" s="201" t="s">
        <v>10</v>
      </c>
      <c r="E219" s="201" t="s">
        <v>11</v>
      </c>
      <c r="F219" s="191">
        <v>485.55</v>
      </c>
      <c r="G219" s="193">
        <f t="shared" ref="G219:J219" si="171">IFERROR(ROUND(F219*(1+G$9)*(1-G$10)+G$11,2),F219)</f>
        <v>502.72</v>
      </c>
      <c r="H219" s="193">
        <f t="shared" si="171"/>
        <v>515.77</v>
      </c>
      <c r="I219" s="191">
        <f t="shared" si="171"/>
        <v>528.16999999999996</v>
      </c>
      <c r="J219" s="191">
        <f t="shared" si="171"/>
        <v>547.33000000000004</v>
      </c>
      <c r="L219" s="251" t="b">
        <f>B219='2015-16 ANS Price List'!B219</f>
        <v>1</v>
      </c>
      <c r="M219" s="251" t="b">
        <f>C219='2015-16 ANS Price List'!C219</f>
        <v>1</v>
      </c>
      <c r="N219" s="251" t="b">
        <f>D219='2015-16 ANS Price List'!D219</f>
        <v>1</v>
      </c>
      <c r="O219" s="251" t="b">
        <f>E219='2015-16 ANS Price List'!E219</f>
        <v>1</v>
      </c>
      <c r="P219" s="251" t="b">
        <f>IF(G219="2015/16 Excluding GST","TRUE",G219='2015-16 ANS Price List'!$F219)</f>
        <v>1</v>
      </c>
    </row>
    <row r="220" spans="2:16" x14ac:dyDescent="0.2">
      <c r="B220" s="406"/>
      <c r="C220" s="358" t="s">
        <v>160</v>
      </c>
      <c r="D220" s="202" t="s">
        <v>10</v>
      </c>
      <c r="E220" s="202" t="s">
        <v>11</v>
      </c>
      <c r="F220" s="190">
        <v>999.67</v>
      </c>
      <c r="G220" s="189">
        <f t="shared" ref="G220:J220" si="172">IFERROR(ROUND(F220*(1+G$9)*(1-G$10)+G$11,2),F220)</f>
        <v>1035.01</v>
      </c>
      <c r="H220" s="189">
        <f t="shared" si="172"/>
        <v>1061.8800000000001</v>
      </c>
      <c r="I220" s="190">
        <f t="shared" si="172"/>
        <v>1087.4100000000001</v>
      </c>
      <c r="J220" s="190">
        <f t="shared" si="172"/>
        <v>1126.8599999999999</v>
      </c>
      <c r="L220" s="251" t="b">
        <f>B220='2015-16 ANS Price List'!B220</f>
        <v>1</v>
      </c>
      <c r="M220" s="251" t="b">
        <f>C220='2015-16 ANS Price List'!C220</f>
        <v>1</v>
      </c>
      <c r="N220" s="251" t="b">
        <f>D220='2015-16 ANS Price List'!D220</f>
        <v>1</v>
      </c>
      <c r="O220" s="251" t="b">
        <f>E220='2015-16 ANS Price List'!E220</f>
        <v>1</v>
      </c>
      <c r="P220" s="251" t="b">
        <f>IF(G220="2015/16 Excluding GST","TRUE",G220='2015-16 ANS Price List'!$F220)</f>
        <v>1</v>
      </c>
    </row>
    <row r="221" spans="2:16" x14ac:dyDescent="0.2">
      <c r="B221" s="406"/>
      <c r="C221" s="359" t="s">
        <v>161</v>
      </c>
      <c r="D221" s="201" t="s">
        <v>10</v>
      </c>
      <c r="E221" s="201" t="s">
        <v>11</v>
      </c>
      <c r="F221" s="191">
        <v>1213.8900000000001</v>
      </c>
      <c r="G221" s="193">
        <f t="shared" ref="G221:J221" si="173">IFERROR(ROUND(F221*(1+G$9)*(1-G$10)+G$11,2),F221)</f>
        <v>1256.81</v>
      </c>
      <c r="H221" s="193">
        <f t="shared" si="173"/>
        <v>1289.44</v>
      </c>
      <c r="I221" s="191">
        <f t="shared" si="173"/>
        <v>1320.44</v>
      </c>
      <c r="J221" s="191">
        <f t="shared" si="173"/>
        <v>1368.34</v>
      </c>
      <c r="L221" s="251" t="b">
        <f>B221='2015-16 ANS Price List'!B221</f>
        <v>1</v>
      </c>
      <c r="M221" s="251" t="b">
        <f>C221='2015-16 ANS Price List'!C221</f>
        <v>1</v>
      </c>
      <c r="N221" s="251" t="b">
        <f>D221='2015-16 ANS Price List'!D221</f>
        <v>1</v>
      </c>
      <c r="O221" s="251" t="b">
        <f>E221='2015-16 ANS Price List'!E221</f>
        <v>1</v>
      </c>
      <c r="P221" s="251" t="b">
        <f>IF(G221="2015/16 Excluding GST","TRUE",G221='2015-16 ANS Price List'!$F221)</f>
        <v>1</v>
      </c>
    </row>
    <row r="222" spans="2:16" x14ac:dyDescent="0.2">
      <c r="B222" s="406"/>
      <c r="C222" s="358" t="s">
        <v>162</v>
      </c>
      <c r="D222" s="202" t="s">
        <v>23</v>
      </c>
      <c r="E222" s="202" t="s">
        <v>24</v>
      </c>
      <c r="F222" s="190">
        <v>142.81</v>
      </c>
      <c r="G222" s="189">
        <f t="shared" ref="G222:J222" si="174">IFERROR(ROUND(F222*(1+G$9)*(1-G$10)+G$11,2),F222)</f>
        <v>147.86000000000001</v>
      </c>
      <c r="H222" s="189">
        <f t="shared" si="174"/>
        <v>151.69999999999999</v>
      </c>
      <c r="I222" s="190">
        <f t="shared" si="174"/>
        <v>155.35</v>
      </c>
      <c r="J222" s="190">
        <f t="shared" si="174"/>
        <v>160.99</v>
      </c>
      <c r="L222" s="251" t="b">
        <f>B222='2015-16 ANS Price List'!B222</f>
        <v>1</v>
      </c>
      <c r="M222" s="251" t="b">
        <f>C222='2015-16 ANS Price List'!C222</f>
        <v>1</v>
      </c>
      <c r="N222" s="251" t="b">
        <f>D222='2015-16 ANS Price List'!D222</f>
        <v>1</v>
      </c>
      <c r="O222" s="251" t="b">
        <f>E222='2015-16 ANS Price List'!E222</f>
        <v>1</v>
      </c>
      <c r="P222" s="251" t="b">
        <f>IF(G222="2015/16 Excluding GST","TRUE",G222='2015-16 ANS Price List'!$F222)</f>
        <v>1</v>
      </c>
    </row>
    <row r="223" spans="2:16" x14ac:dyDescent="0.2">
      <c r="B223" s="406"/>
      <c r="C223" s="359" t="s">
        <v>163</v>
      </c>
      <c r="D223" s="201" t="s">
        <v>23</v>
      </c>
      <c r="E223" s="201" t="s">
        <v>24</v>
      </c>
      <c r="F223" s="191">
        <v>142.81</v>
      </c>
      <c r="G223" s="193">
        <f t="shared" ref="G223:J223" si="175">IFERROR(ROUND(F223*(1+G$9)*(1-G$10)+G$11,2),F223)</f>
        <v>147.86000000000001</v>
      </c>
      <c r="H223" s="193">
        <f t="shared" si="175"/>
        <v>151.69999999999999</v>
      </c>
      <c r="I223" s="191">
        <f t="shared" si="175"/>
        <v>155.35</v>
      </c>
      <c r="J223" s="191">
        <f t="shared" si="175"/>
        <v>160.99</v>
      </c>
      <c r="L223" s="251" t="b">
        <f>B223='2015-16 ANS Price List'!B223</f>
        <v>1</v>
      </c>
      <c r="M223" s="251" t="b">
        <f>C223='2015-16 ANS Price List'!C223</f>
        <v>1</v>
      </c>
      <c r="N223" s="251" t="b">
        <f>D223='2015-16 ANS Price List'!D223</f>
        <v>1</v>
      </c>
      <c r="O223" s="251" t="b">
        <f>E223='2015-16 ANS Price List'!E223</f>
        <v>1</v>
      </c>
      <c r="P223" s="251" t="b">
        <f>IF(G223="2015/16 Excluding GST","TRUE",G223='2015-16 ANS Price List'!$F223)</f>
        <v>1</v>
      </c>
    </row>
    <row r="224" spans="2:16" x14ac:dyDescent="0.2">
      <c r="B224" s="406"/>
      <c r="C224" s="358" t="s">
        <v>164</v>
      </c>
      <c r="D224" s="202" t="s">
        <v>10</v>
      </c>
      <c r="E224" s="202" t="s">
        <v>11</v>
      </c>
      <c r="F224" s="190">
        <v>85.69</v>
      </c>
      <c r="G224" s="189">
        <f t="shared" ref="G224:J224" si="176">IFERROR(ROUND(F224*(1+G$9)*(1-G$10)+G$11,2),F224)</f>
        <v>88.72</v>
      </c>
      <c r="H224" s="189">
        <f t="shared" si="176"/>
        <v>91.02</v>
      </c>
      <c r="I224" s="190">
        <f t="shared" si="176"/>
        <v>93.21</v>
      </c>
      <c r="J224" s="190">
        <f t="shared" si="176"/>
        <v>96.59</v>
      </c>
      <c r="L224" s="251" t="b">
        <f>B224='2015-16 ANS Price List'!B224</f>
        <v>1</v>
      </c>
      <c r="M224" s="251" t="b">
        <f>C224='2015-16 ANS Price List'!C224</f>
        <v>1</v>
      </c>
      <c r="N224" s="251" t="b">
        <f>D224='2015-16 ANS Price List'!D224</f>
        <v>1</v>
      </c>
      <c r="O224" s="251" t="b">
        <f>E224='2015-16 ANS Price List'!E224</f>
        <v>1</v>
      </c>
      <c r="P224" s="251" t="b">
        <f>IF(G224="2015/16 Excluding GST","TRUE",G224='2015-16 ANS Price List'!$F224)</f>
        <v>1</v>
      </c>
    </row>
    <row r="225" spans="2:16" x14ac:dyDescent="0.2">
      <c r="B225" s="406"/>
      <c r="C225" s="359" t="s">
        <v>165</v>
      </c>
      <c r="D225" s="201" t="s">
        <v>10</v>
      </c>
      <c r="E225" s="201" t="s">
        <v>11</v>
      </c>
      <c r="F225" s="191">
        <v>164.23</v>
      </c>
      <c r="G225" s="193">
        <f t="shared" ref="G225:J225" si="177">IFERROR(ROUND(F225*(1+G$9)*(1-G$10)+G$11,2),F225)</f>
        <v>170.04</v>
      </c>
      <c r="H225" s="193">
        <f t="shared" si="177"/>
        <v>174.45</v>
      </c>
      <c r="I225" s="191">
        <f t="shared" si="177"/>
        <v>178.64</v>
      </c>
      <c r="J225" s="191">
        <f t="shared" si="177"/>
        <v>185.12</v>
      </c>
      <c r="L225" s="251" t="b">
        <f>B225='2015-16 ANS Price List'!B225</f>
        <v>1</v>
      </c>
      <c r="M225" s="251" t="b">
        <f>C225='2015-16 ANS Price List'!C225</f>
        <v>1</v>
      </c>
      <c r="N225" s="251" t="b">
        <f>D225='2015-16 ANS Price List'!D225</f>
        <v>1</v>
      </c>
      <c r="O225" s="251" t="b">
        <f>E225='2015-16 ANS Price List'!E225</f>
        <v>1</v>
      </c>
      <c r="P225" s="251" t="b">
        <f>IF(G225="2015/16 Excluding GST","TRUE",G225='2015-16 ANS Price List'!$F225)</f>
        <v>1</v>
      </c>
    </row>
    <row r="226" spans="2:16" x14ac:dyDescent="0.2">
      <c r="B226" s="406"/>
      <c r="C226" s="358" t="s">
        <v>166</v>
      </c>
      <c r="D226" s="202" t="s">
        <v>10</v>
      </c>
      <c r="E226" s="202" t="s">
        <v>11</v>
      </c>
      <c r="F226" s="190">
        <v>314.18</v>
      </c>
      <c r="G226" s="189">
        <f t="shared" ref="G226:J226" si="178">IFERROR(ROUND(F226*(1+G$9)*(1-G$10)+G$11,2),F226)</f>
        <v>325.29000000000002</v>
      </c>
      <c r="H226" s="189">
        <f t="shared" si="178"/>
        <v>333.74</v>
      </c>
      <c r="I226" s="190">
        <f t="shared" si="178"/>
        <v>341.76</v>
      </c>
      <c r="J226" s="190">
        <f t="shared" si="178"/>
        <v>354.16</v>
      </c>
      <c r="L226" s="251" t="b">
        <f>B226='2015-16 ANS Price List'!B226</f>
        <v>1</v>
      </c>
      <c r="M226" s="251" t="b">
        <f>C226='2015-16 ANS Price List'!C226</f>
        <v>1</v>
      </c>
      <c r="N226" s="251" t="b">
        <f>D226='2015-16 ANS Price List'!D226</f>
        <v>1</v>
      </c>
      <c r="O226" s="251" t="b">
        <f>E226='2015-16 ANS Price List'!E226</f>
        <v>1</v>
      </c>
      <c r="P226" s="251" t="b">
        <f>IF(G226="2015/16 Excluding GST","TRUE",G226='2015-16 ANS Price List'!$F226)</f>
        <v>1</v>
      </c>
    </row>
    <row r="227" spans="2:16" x14ac:dyDescent="0.2">
      <c r="B227" s="406"/>
      <c r="C227" s="359" t="s">
        <v>167</v>
      </c>
      <c r="D227" s="201" t="s">
        <v>10</v>
      </c>
      <c r="E227" s="201" t="s">
        <v>11</v>
      </c>
      <c r="F227" s="191">
        <v>71.41</v>
      </c>
      <c r="G227" s="193">
        <f t="shared" ref="G227:J227" si="179">IFERROR(ROUND(F227*(1+G$9)*(1-G$10)+G$11,2),F227)</f>
        <v>73.930000000000007</v>
      </c>
      <c r="H227" s="193">
        <f t="shared" si="179"/>
        <v>75.849999999999994</v>
      </c>
      <c r="I227" s="191">
        <f t="shared" si="179"/>
        <v>77.67</v>
      </c>
      <c r="J227" s="191">
        <f t="shared" si="179"/>
        <v>80.489999999999995</v>
      </c>
      <c r="L227" s="251" t="b">
        <f>B227='2015-16 ANS Price List'!B227</f>
        <v>1</v>
      </c>
      <c r="M227" s="251" t="b">
        <f>C227='2015-16 ANS Price List'!C227</f>
        <v>1</v>
      </c>
      <c r="N227" s="251" t="b">
        <f>D227='2015-16 ANS Price List'!D227</f>
        <v>1</v>
      </c>
      <c r="O227" s="251" t="b">
        <f>E227='2015-16 ANS Price List'!E227</f>
        <v>1</v>
      </c>
      <c r="P227" s="251" t="b">
        <f>IF(G227="2015/16 Excluding GST","TRUE",G227='2015-16 ANS Price List'!$F227)</f>
        <v>1</v>
      </c>
    </row>
    <row r="228" spans="2:16" x14ac:dyDescent="0.2">
      <c r="B228" s="406"/>
      <c r="C228" s="358" t="s">
        <v>168</v>
      </c>
      <c r="D228" s="202" t="s">
        <v>10</v>
      </c>
      <c r="E228" s="202" t="s">
        <v>11</v>
      </c>
      <c r="F228" s="190">
        <v>142.81</v>
      </c>
      <c r="G228" s="189">
        <f t="shared" ref="G228:J228" si="180">IFERROR(ROUND(F228*(1+G$9)*(1-G$10)+G$11,2),F228)</f>
        <v>147.86000000000001</v>
      </c>
      <c r="H228" s="189">
        <f t="shared" si="180"/>
        <v>151.69999999999999</v>
      </c>
      <c r="I228" s="190">
        <f t="shared" si="180"/>
        <v>155.35</v>
      </c>
      <c r="J228" s="190">
        <f t="shared" si="180"/>
        <v>160.99</v>
      </c>
      <c r="L228" s="251" t="b">
        <f>B228='2015-16 ANS Price List'!B228</f>
        <v>1</v>
      </c>
      <c r="M228" s="251" t="b">
        <f>C228='2015-16 ANS Price List'!C228</f>
        <v>1</v>
      </c>
      <c r="N228" s="251" t="b">
        <f>D228='2015-16 ANS Price List'!D228</f>
        <v>1</v>
      </c>
      <c r="O228" s="251" t="b">
        <f>E228='2015-16 ANS Price List'!E228</f>
        <v>1</v>
      </c>
      <c r="P228" s="251" t="b">
        <f>IF(G228="2015/16 Excluding GST","TRUE",G228='2015-16 ANS Price List'!$F228)</f>
        <v>1</v>
      </c>
    </row>
    <row r="229" spans="2:16" x14ac:dyDescent="0.2">
      <c r="B229" s="406"/>
      <c r="C229" s="359" t="s">
        <v>169</v>
      </c>
      <c r="D229" s="201" t="s">
        <v>10</v>
      </c>
      <c r="E229" s="201" t="s">
        <v>11</v>
      </c>
      <c r="F229" s="191">
        <v>284.19</v>
      </c>
      <c r="G229" s="193">
        <f t="shared" ref="G229:J229" si="181">IFERROR(ROUND(F229*(1+G$9)*(1-G$10)+G$11,2),F229)</f>
        <v>294.24</v>
      </c>
      <c r="H229" s="193">
        <f t="shared" si="181"/>
        <v>301.88</v>
      </c>
      <c r="I229" s="191">
        <f t="shared" si="181"/>
        <v>309.14</v>
      </c>
      <c r="J229" s="191">
        <f t="shared" si="181"/>
        <v>320.35000000000002</v>
      </c>
      <c r="L229" s="251" t="b">
        <f>B229='2015-16 ANS Price List'!B229</f>
        <v>1</v>
      </c>
      <c r="M229" s="251" t="b">
        <f>C229='2015-16 ANS Price List'!C229</f>
        <v>1</v>
      </c>
      <c r="N229" s="251" t="b">
        <f>D229='2015-16 ANS Price List'!D229</f>
        <v>1</v>
      </c>
      <c r="O229" s="251" t="b">
        <f>E229='2015-16 ANS Price List'!E229</f>
        <v>1</v>
      </c>
      <c r="P229" s="251" t="b">
        <f>IF(G229="2015/16 Excluding GST","TRUE",G229='2015-16 ANS Price List'!$F229)</f>
        <v>1</v>
      </c>
    </row>
    <row r="230" spans="2:16" x14ac:dyDescent="0.2">
      <c r="B230" s="406"/>
      <c r="C230" s="358" t="s">
        <v>170</v>
      </c>
      <c r="D230" s="202" t="s">
        <v>10</v>
      </c>
      <c r="E230" s="202" t="s">
        <v>11</v>
      </c>
      <c r="F230" s="190">
        <v>57.12</v>
      </c>
      <c r="G230" s="189">
        <f t="shared" ref="G230:J230" si="182">IFERROR(ROUND(F230*(1+G$9)*(1-G$10)+G$11,2),F230)</f>
        <v>59.14</v>
      </c>
      <c r="H230" s="189">
        <f t="shared" si="182"/>
        <v>60.68</v>
      </c>
      <c r="I230" s="190">
        <f t="shared" si="182"/>
        <v>62.14</v>
      </c>
      <c r="J230" s="190">
        <f t="shared" si="182"/>
        <v>64.39</v>
      </c>
      <c r="L230" s="251" t="b">
        <f>B230='2015-16 ANS Price List'!B230</f>
        <v>1</v>
      </c>
      <c r="M230" s="251" t="b">
        <f>C230='2015-16 ANS Price List'!C230</f>
        <v>1</v>
      </c>
      <c r="N230" s="251" t="b">
        <f>D230='2015-16 ANS Price List'!D230</f>
        <v>1</v>
      </c>
      <c r="O230" s="251" t="b">
        <f>E230='2015-16 ANS Price List'!E230</f>
        <v>1</v>
      </c>
      <c r="P230" s="251" t="b">
        <f>IF(G230="2015/16 Excluding GST","TRUE",G230='2015-16 ANS Price List'!$F230)</f>
        <v>1</v>
      </c>
    </row>
    <row r="231" spans="2:16" x14ac:dyDescent="0.2">
      <c r="B231" s="406"/>
      <c r="C231" s="359" t="s">
        <v>171</v>
      </c>
      <c r="D231" s="201" t="s">
        <v>10</v>
      </c>
      <c r="E231" s="201" t="s">
        <v>11</v>
      </c>
      <c r="F231" s="191">
        <v>99.97</v>
      </c>
      <c r="G231" s="193">
        <f t="shared" ref="G231:J231" si="183">IFERROR(ROUND(F231*(1+G$9)*(1-G$10)+G$11,2),F231)</f>
        <v>103.5</v>
      </c>
      <c r="H231" s="193">
        <f t="shared" si="183"/>
        <v>106.19</v>
      </c>
      <c r="I231" s="191">
        <f t="shared" si="183"/>
        <v>108.74</v>
      </c>
      <c r="J231" s="191">
        <f t="shared" si="183"/>
        <v>112.68</v>
      </c>
      <c r="L231" s="251" t="b">
        <f>B231='2015-16 ANS Price List'!B231</f>
        <v>1</v>
      </c>
      <c r="M231" s="251" t="b">
        <f>C231='2015-16 ANS Price List'!C231</f>
        <v>1</v>
      </c>
      <c r="N231" s="251" t="b">
        <f>D231='2015-16 ANS Price List'!D231</f>
        <v>1</v>
      </c>
      <c r="O231" s="251" t="b">
        <f>E231='2015-16 ANS Price List'!E231</f>
        <v>1</v>
      </c>
      <c r="P231" s="251" t="b">
        <f>IF(G231="2015/16 Excluding GST","TRUE",G231='2015-16 ANS Price List'!$F231)</f>
        <v>1</v>
      </c>
    </row>
    <row r="232" spans="2:16" x14ac:dyDescent="0.2">
      <c r="B232" s="406"/>
      <c r="C232" s="358" t="s">
        <v>172</v>
      </c>
      <c r="D232" s="202" t="s">
        <v>10</v>
      </c>
      <c r="E232" s="202" t="s">
        <v>11</v>
      </c>
      <c r="F232" s="190">
        <v>214.22</v>
      </c>
      <c r="G232" s="189">
        <f t="shared" ref="G232:J232" si="184">IFERROR(ROUND(F232*(1+G$9)*(1-G$10)+G$11,2),F232)</f>
        <v>221.79</v>
      </c>
      <c r="H232" s="189">
        <f t="shared" si="184"/>
        <v>227.55</v>
      </c>
      <c r="I232" s="190">
        <f t="shared" si="184"/>
        <v>233.02</v>
      </c>
      <c r="J232" s="190">
        <f t="shared" si="184"/>
        <v>241.47</v>
      </c>
      <c r="L232" s="251" t="b">
        <f>B232='2015-16 ANS Price List'!B232</f>
        <v>1</v>
      </c>
      <c r="M232" s="251" t="b">
        <f>C232='2015-16 ANS Price List'!C232</f>
        <v>1</v>
      </c>
      <c r="N232" s="251" t="b">
        <f>D232='2015-16 ANS Price List'!D232</f>
        <v>1</v>
      </c>
      <c r="O232" s="251" t="b">
        <f>E232='2015-16 ANS Price List'!E232</f>
        <v>1</v>
      </c>
      <c r="P232" s="251" t="b">
        <f>IF(G232="2015/16 Excluding GST","TRUE",G232='2015-16 ANS Price List'!$F232)</f>
        <v>1</v>
      </c>
    </row>
    <row r="233" spans="2:16" x14ac:dyDescent="0.2">
      <c r="B233" s="406"/>
      <c r="C233" s="359" t="s">
        <v>173</v>
      </c>
      <c r="D233" s="201" t="s">
        <v>10</v>
      </c>
      <c r="E233" s="201" t="s">
        <v>11</v>
      </c>
      <c r="F233" s="191">
        <v>499.84</v>
      </c>
      <c r="G233" s="193">
        <f t="shared" ref="G233:J233" si="185">IFERROR(ROUND(F233*(1+G$9)*(1-G$10)+G$11,2),F233)</f>
        <v>517.51</v>
      </c>
      <c r="H233" s="193">
        <f t="shared" si="185"/>
        <v>530.95000000000005</v>
      </c>
      <c r="I233" s="191">
        <f t="shared" si="185"/>
        <v>543.72</v>
      </c>
      <c r="J233" s="191">
        <f t="shared" si="185"/>
        <v>563.44000000000005</v>
      </c>
      <c r="L233" s="251" t="b">
        <f>B233='2015-16 ANS Price List'!B233</f>
        <v>1</v>
      </c>
      <c r="M233" s="251" t="b">
        <f>C233='2015-16 ANS Price List'!C233</f>
        <v>1</v>
      </c>
      <c r="N233" s="251" t="b">
        <f>D233='2015-16 ANS Price List'!D233</f>
        <v>1</v>
      </c>
      <c r="O233" s="251" t="b">
        <f>E233='2015-16 ANS Price List'!E233</f>
        <v>1</v>
      </c>
      <c r="P233" s="251" t="b">
        <f>IF(G233="2015/16 Excluding GST","TRUE",G233='2015-16 ANS Price List'!$F233)</f>
        <v>1</v>
      </c>
    </row>
    <row r="234" spans="2:16" x14ac:dyDescent="0.2">
      <c r="B234" s="406"/>
      <c r="C234" s="358" t="s">
        <v>174</v>
      </c>
      <c r="D234" s="202" t="s">
        <v>10</v>
      </c>
      <c r="E234" s="202" t="s">
        <v>11</v>
      </c>
      <c r="F234" s="190">
        <v>999.67</v>
      </c>
      <c r="G234" s="189">
        <f t="shared" ref="G234:J234" si="186">IFERROR(ROUND(F234*(1+G$9)*(1-G$10)+G$11,2),F234)</f>
        <v>1035.01</v>
      </c>
      <c r="H234" s="189">
        <f t="shared" si="186"/>
        <v>1061.8800000000001</v>
      </c>
      <c r="I234" s="190">
        <f t="shared" si="186"/>
        <v>1087.4100000000001</v>
      </c>
      <c r="J234" s="190">
        <f t="shared" si="186"/>
        <v>1126.8599999999999</v>
      </c>
      <c r="L234" s="251" t="b">
        <f>B234='2015-16 ANS Price List'!B234</f>
        <v>1</v>
      </c>
      <c r="M234" s="251" t="b">
        <f>C234='2015-16 ANS Price List'!C234</f>
        <v>1</v>
      </c>
      <c r="N234" s="251" t="b">
        <f>D234='2015-16 ANS Price List'!D234</f>
        <v>1</v>
      </c>
      <c r="O234" s="251" t="b">
        <f>E234='2015-16 ANS Price List'!E234</f>
        <v>1</v>
      </c>
      <c r="P234" s="251" t="b">
        <f>IF(G234="2015/16 Excluding GST","TRUE",G234='2015-16 ANS Price List'!$F234)</f>
        <v>1</v>
      </c>
    </row>
    <row r="235" spans="2:16" x14ac:dyDescent="0.2">
      <c r="B235" s="406"/>
      <c r="C235" s="359" t="s">
        <v>175</v>
      </c>
      <c r="D235" s="201" t="s">
        <v>10</v>
      </c>
      <c r="E235" s="201" t="s">
        <v>11</v>
      </c>
      <c r="F235" s="191">
        <v>1256.73</v>
      </c>
      <c r="G235" s="193">
        <f t="shared" ref="G235:J235" si="187">IFERROR(ROUND(F235*(1+G$9)*(1-G$10)+G$11,2),F235)</f>
        <v>1301.1600000000001</v>
      </c>
      <c r="H235" s="193">
        <f t="shared" si="187"/>
        <v>1334.94</v>
      </c>
      <c r="I235" s="191">
        <f t="shared" si="187"/>
        <v>1367.03</v>
      </c>
      <c r="J235" s="191">
        <f t="shared" si="187"/>
        <v>1416.62</v>
      </c>
      <c r="L235" s="251" t="b">
        <f>B235='2015-16 ANS Price List'!B235</f>
        <v>1</v>
      </c>
      <c r="M235" s="251" t="b">
        <f>C235='2015-16 ANS Price List'!C235</f>
        <v>1</v>
      </c>
      <c r="N235" s="251" t="b">
        <f>D235='2015-16 ANS Price List'!D235</f>
        <v>1</v>
      </c>
      <c r="O235" s="251" t="b">
        <f>E235='2015-16 ANS Price List'!E235</f>
        <v>1</v>
      </c>
      <c r="P235" s="251" t="b">
        <f>IF(G235="2015/16 Excluding GST","TRUE",G235='2015-16 ANS Price List'!$F235)</f>
        <v>1</v>
      </c>
    </row>
    <row r="236" spans="2:16" x14ac:dyDescent="0.2">
      <c r="B236" s="406"/>
      <c r="C236" s="360"/>
      <c r="D236" s="348"/>
      <c r="E236" s="348"/>
      <c r="F236" s="194"/>
      <c r="G236" s="194"/>
      <c r="H236" s="194"/>
      <c r="I236" s="194"/>
      <c r="J236" s="194"/>
      <c r="L236" s="251" t="b">
        <f>B236='2015-16 ANS Price List'!B236</f>
        <v>1</v>
      </c>
      <c r="M236" s="251" t="b">
        <f>C236='2015-16 ANS Price List'!C236</f>
        <v>1</v>
      </c>
      <c r="N236" s="251" t="b">
        <f>D236='2015-16 ANS Price List'!D236</f>
        <v>1</v>
      </c>
      <c r="O236" s="251" t="b">
        <f>E236='2015-16 ANS Price List'!E236</f>
        <v>1</v>
      </c>
      <c r="P236" s="251" t="b">
        <f>IF(G236="2015/16 Excluding GST","TRUE",G236='2015-16 ANS Price List'!$F236)</f>
        <v>1</v>
      </c>
    </row>
    <row r="237" spans="2:16" x14ac:dyDescent="0.2">
      <c r="B237" s="406"/>
      <c r="C237" s="358" t="s">
        <v>176</v>
      </c>
      <c r="D237" s="202" t="s">
        <v>23</v>
      </c>
      <c r="E237" s="202" t="s">
        <v>24</v>
      </c>
      <c r="F237" s="190">
        <v>142.81</v>
      </c>
      <c r="G237" s="189">
        <f t="shared" ref="G237:J237" si="188">IFERROR(ROUND(F237*(1+G$9)*(1-G$10)+G$11,2),F237)</f>
        <v>147.86000000000001</v>
      </c>
      <c r="H237" s="189">
        <f t="shared" si="188"/>
        <v>151.69999999999999</v>
      </c>
      <c r="I237" s="190">
        <f t="shared" si="188"/>
        <v>155.35</v>
      </c>
      <c r="J237" s="190">
        <f t="shared" si="188"/>
        <v>160.99</v>
      </c>
      <c r="L237" s="251" t="b">
        <f>B237='2015-16 ANS Price List'!B237</f>
        <v>1</v>
      </c>
      <c r="M237" s="251" t="b">
        <f>C237='2015-16 ANS Price List'!C237</f>
        <v>1</v>
      </c>
      <c r="N237" s="251" t="b">
        <f>D237='2015-16 ANS Price List'!D237</f>
        <v>1</v>
      </c>
      <c r="O237" s="251" t="b">
        <f>E237='2015-16 ANS Price List'!E237</f>
        <v>1</v>
      </c>
      <c r="P237" s="251" t="b">
        <f>IF(G237="2015/16 Excluding GST","TRUE",G237='2015-16 ANS Price List'!$F237)</f>
        <v>1</v>
      </c>
    </row>
    <row r="238" spans="2:16" x14ac:dyDescent="0.2">
      <c r="B238" s="406"/>
      <c r="C238" s="359" t="s">
        <v>177</v>
      </c>
      <c r="D238" s="201" t="s">
        <v>23</v>
      </c>
      <c r="E238" s="201" t="s">
        <v>24</v>
      </c>
      <c r="F238" s="191">
        <v>142.81</v>
      </c>
      <c r="G238" s="193">
        <f t="shared" ref="G238:J238" si="189">IFERROR(ROUND(F238*(1+G$9)*(1-G$10)+G$11,2),F238)</f>
        <v>147.86000000000001</v>
      </c>
      <c r="H238" s="193">
        <f t="shared" si="189"/>
        <v>151.69999999999999</v>
      </c>
      <c r="I238" s="191">
        <f t="shared" si="189"/>
        <v>155.35</v>
      </c>
      <c r="J238" s="191">
        <f t="shared" si="189"/>
        <v>160.99</v>
      </c>
      <c r="L238" s="251" t="b">
        <f>B238='2015-16 ANS Price List'!B238</f>
        <v>1</v>
      </c>
      <c r="M238" s="251" t="b">
        <f>C238='2015-16 ANS Price List'!C238</f>
        <v>1</v>
      </c>
      <c r="N238" s="251" t="b">
        <f>D238='2015-16 ANS Price List'!D238</f>
        <v>1</v>
      </c>
      <c r="O238" s="251" t="b">
        <f>E238='2015-16 ANS Price List'!E238</f>
        <v>1</v>
      </c>
      <c r="P238" s="251" t="b">
        <f>IF(G238="2015/16 Excluding GST","TRUE",G238='2015-16 ANS Price List'!$F238)</f>
        <v>1</v>
      </c>
    </row>
    <row r="239" spans="2:16" x14ac:dyDescent="0.2">
      <c r="B239" s="406"/>
      <c r="C239" s="358" t="s">
        <v>178</v>
      </c>
      <c r="D239" s="202" t="s">
        <v>23</v>
      </c>
      <c r="E239" s="202" t="s">
        <v>24</v>
      </c>
      <c r="F239" s="190">
        <v>142.81</v>
      </c>
      <c r="G239" s="189">
        <f t="shared" ref="G239:J239" si="190">IFERROR(ROUND(F239*(1+G$9)*(1-G$10)+G$11,2),F239)</f>
        <v>147.86000000000001</v>
      </c>
      <c r="H239" s="189">
        <f t="shared" si="190"/>
        <v>151.69999999999999</v>
      </c>
      <c r="I239" s="190">
        <f t="shared" si="190"/>
        <v>155.35</v>
      </c>
      <c r="J239" s="190">
        <f t="shared" si="190"/>
        <v>160.99</v>
      </c>
      <c r="L239" s="251" t="b">
        <f>B239='2015-16 ANS Price List'!B239</f>
        <v>1</v>
      </c>
      <c r="M239" s="251" t="b">
        <f>C239='2015-16 ANS Price List'!C239</f>
        <v>1</v>
      </c>
      <c r="N239" s="251" t="b">
        <f>D239='2015-16 ANS Price List'!D239</f>
        <v>1</v>
      </c>
      <c r="O239" s="251" t="b">
        <f>E239='2015-16 ANS Price List'!E239</f>
        <v>1</v>
      </c>
      <c r="P239" s="251" t="b">
        <f>IF(G239="2015/16 Excluding GST","TRUE",G239='2015-16 ANS Price List'!$F239)</f>
        <v>1</v>
      </c>
    </row>
    <row r="240" spans="2:16" x14ac:dyDescent="0.2">
      <c r="B240" s="406"/>
      <c r="C240" s="359" t="s">
        <v>179</v>
      </c>
      <c r="D240" s="201" t="s">
        <v>23</v>
      </c>
      <c r="E240" s="201" t="s">
        <v>24</v>
      </c>
      <c r="F240" s="191">
        <v>142.81</v>
      </c>
      <c r="G240" s="193">
        <f t="shared" ref="G240:J240" si="191">IFERROR(ROUND(F240*(1+G$9)*(1-G$10)+G$11,2),F240)</f>
        <v>147.86000000000001</v>
      </c>
      <c r="H240" s="193">
        <f t="shared" si="191"/>
        <v>151.69999999999999</v>
      </c>
      <c r="I240" s="191">
        <f t="shared" si="191"/>
        <v>155.35</v>
      </c>
      <c r="J240" s="191">
        <f t="shared" si="191"/>
        <v>160.99</v>
      </c>
      <c r="L240" s="251" t="b">
        <f>B240='2015-16 ANS Price List'!B240</f>
        <v>1</v>
      </c>
      <c r="M240" s="251" t="b">
        <f>C240='2015-16 ANS Price List'!C240</f>
        <v>1</v>
      </c>
      <c r="N240" s="251" t="b">
        <f>D240='2015-16 ANS Price List'!D240</f>
        <v>1</v>
      </c>
      <c r="O240" s="251" t="b">
        <f>E240='2015-16 ANS Price List'!E240</f>
        <v>1</v>
      </c>
      <c r="P240" s="251" t="b">
        <f>IF(G240="2015/16 Excluding GST","TRUE",G240='2015-16 ANS Price List'!$F240)</f>
        <v>1</v>
      </c>
    </row>
    <row r="241" spans="2:16" x14ac:dyDescent="0.2">
      <c r="B241" s="407"/>
      <c r="C241" s="357"/>
      <c r="D241" s="348"/>
      <c r="E241" s="348"/>
      <c r="F241" s="194"/>
      <c r="G241" s="194"/>
      <c r="H241" s="194"/>
      <c r="I241" s="194"/>
      <c r="J241" s="194"/>
      <c r="L241" s="251" t="b">
        <f>B241='2015-16 ANS Price List'!B241</f>
        <v>1</v>
      </c>
      <c r="M241" s="251" t="b">
        <f>C241='2015-16 ANS Price List'!C241</f>
        <v>1</v>
      </c>
      <c r="N241" s="251" t="b">
        <f>D241='2015-16 ANS Price List'!D241</f>
        <v>1</v>
      </c>
      <c r="O241" s="251" t="b">
        <f>E241='2015-16 ANS Price List'!E241</f>
        <v>1</v>
      </c>
      <c r="P241" s="251" t="b">
        <f>IF(G241="2015/16 Excluding GST","TRUE",G241='2015-16 ANS Price List'!$F241)</f>
        <v>1</v>
      </c>
    </row>
    <row r="242" spans="2:16" x14ac:dyDescent="0.2">
      <c r="B242" s="27"/>
      <c r="D242" s="340"/>
      <c r="E242" s="340"/>
      <c r="L242" s="251" t="b">
        <f>B242='2015-16 ANS Price List'!B242</f>
        <v>1</v>
      </c>
      <c r="M242" s="251" t="b">
        <f>C242='2015-16 ANS Price List'!C242</f>
        <v>1</v>
      </c>
      <c r="N242" s="251" t="b">
        <f>D242='2015-16 ANS Price List'!D242</f>
        <v>1</v>
      </c>
      <c r="O242" s="251" t="b">
        <f>E242='2015-16 ANS Price List'!E242</f>
        <v>1</v>
      </c>
      <c r="P242" s="251" t="b">
        <f>IF(G242="2015/16 Excluding GST","TRUE",G242='2015-16 ANS Price List'!$F242)</f>
        <v>1</v>
      </c>
    </row>
    <row r="243" spans="2:16" s="340" customFormat="1" x14ac:dyDescent="0.2">
      <c r="B243" s="27"/>
      <c r="C243" s="57"/>
      <c r="F243" s="109"/>
      <c r="G243" s="109"/>
      <c r="H243" s="109"/>
      <c r="I243" s="377"/>
      <c r="J243" s="377"/>
      <c r="L243" s="251" t="b">
        <f>B243='2015-16 ANS Price List'!B243</f>
        <v>1</v>
      </c>
      <c r="M243" s="251" t="b">
        <f>C243='2015-16 ANS Price List'!C243</f>
        <v>1</v>
      </c>
      <c r="N243" s="251" t="b">
        <f>D243='2015-16 ANS Price List'!D243</f>
        <v>1</v>
      </c>
      <c r="O243" s="251" t="b">
        <f>E243='2015-16 ANS Price List'!E243</f>
        <v>1</v>
      </c>
      <c r="P243" s="251" t="b">
        <f>IF(G243="2015/16 Excluding GST","TRUE",G243='2015-16 ANS Price List'!$F243)</f>
        <v>1</v>
      </c>
    </row>
    <row r="244" spans="2:16" s="339" customFormat="1" ht="32.1" customHeight="1" x14ac:dyDescent="0.2">
      <c r="B244" s="243" t="s">
        <v>2</v>
      </c>
      <c r="C244" s="244" t="s">
        <v>0</v>
      </c>
      <c r="D244" s="245" t="s">
        <v>1</v>
      </c>
      <c r="E244" s="245" t="s">
        <v>2</v>
      </c>
      <c r="F244" s="188" t="s">
        <v>343</v>
      </c>
      <c r="G244" s="188" t="s">
        <v>319</v>
      </c>
      <c r="H244" s="188" t="s">
        <v>320</v>
      </c>
      <c r="I244" s="188" t="s">
        <v>321</v>
      </c>
      <c r="J244" s="188" t="s">
        <v>322</v>
      </c>
      <c r="L244" s="251" t="b">
        <f>B244='2015-16 ANS Price List'!B244</f>
        <v>1</v>
      </c>
      <c r="M244" s="251" t="b">
        <f>C244='2015-16 ANS Price List'!C244</f>
        <v>1</v>
      </c>
      <c r="N244" s="251" t="b">
        <f>D244='2015-16 ANS Price List'!D244</f>
        <v>1</v>
      </c>
      <c r="O244" s="251" t="b">
        <f>E244='2015-16 ANS Price List'!E244</f>
        <v>1</v>
      </c>
      <c r="P244" s="251" t="str">
        <f>IF(G244="2015/16 Excluding GST","TRUE",G244='2015-16 ANS Price List'!$F244)</f>
        <v>TRUE</v>
      </c>
    </row>
    <row r="245" spans="2:16" s="340" customFormat="1" x14ac:dyDescent="0.2">
      <c r="B245" s="414" t="s">
        <v>180</v>
      </c>
      <c r="C245" s="358" t="s">
        <v>8</v>
      </c>
      <c r="D245" s="202"/>
      <c r="E245" s="202"/>
      <c r="F245" s="190">
        <v>47.61</v>
      </c>
      <c r="G245" s="189">
        <f t="shared" ref="G245:J245" si="192">IFERROR(ROUND(F245*(1+G$9)*(1-G$10)+G$11,2),F245)</f>
        <v>49.29</v>
      </c>
      <c r="H245" s="189">
        <f t="shared" si="192"/>
        <v>50.57</v>
      </c>
      <c r="I245" s="190">
        <f t="shared" si="192"/>
        <v>51.79</v>
      </c>
      <c r="J245" s="190">
        <f t="shared" si="192"/>
        <v>53.67</v>
      </c>
      <c r="L245" s="251" t="b">
        <f>B245='2015-16 ANS Price List'!B245</f>
        <v>1</v>
      </c>
      <c r="M245" s="251" t="b">
        <f>C245='2015-16 ANS Price List'!C245</f>
        <v>1</v>
      </c>
      <c r="N245" s="251" t="b">
        <f>D245='2015-16 ANS Price List'!D245</f>
        <v>1</v>
      </c>
      <c r="O245" s="251" t="b">
        <f>E245='2015-16 ANS Price List'!E245</f>
        <v>1</v>
      </c>
      <c r="P245" s="251" t="b">
        <f>IF(G245="2015/16 Excluding GST","TRUE",G245='2015-16 ANS Price List'!$F245)</f>
        <v>1</v>
      </c>
    </row>
    <row r="246" spans="2:16" s="340" customFormat="1" x14ac:dyDescent="0.2">
      <c r="B246" s="415"/>
      <c r="C246" s="359" t="s">
        <v>181</v>
      </c>
      <c r="D246" s="201"/>
      <c r="E246" s="201"/>
      <c r="F246" s="191">
        <v>71.42</v>
      </c>
      <c r="G246" s="193">
        <f t="shared" ref="G246:J246" si="193">IFERROR(ROUND(F246*(1+G$9)*(1-G$10)+G$11,2),F246)</f>
        <v>73.94</v>
      </c>
      <c r="H246" s="193">
        <f t="shared" si="193"/>
        <v>75.86</v>
      </c>
      <c r="I246" s="191">
        <f t="shared" si="193"/>
        <v>77.680000000000007</v>
      </c>
      <c r="J246" s="191">
        <f t="shared" si="193"/>
        <v>80.5</v>
      </c>
      <c r="L246" s="251" t="b">
        <f>B246='2015-16 ANS Price List'!B246</f>
        <v>1</v>
      </c>
      <c r="M246" s="251" t="b">
        <f>C246='2015-16 ANS Price List'!C246</f>
        <v>1</v>
      </c>
      <c r="N246" s="251" t="b">
        <f>D246='2015-16 ANS Price List'!D246</f>
        <v>1</v>
      </c>
      <c r="O246" s="251" t="b">
        <f>E246='2015-16 ANS Price List'!E246</f>
        <v>1</v>
      </c>
      <c r="P246" s="251" t="b">
        <f>IF(G246="2015/16 Excluding GST","TRUE",G246='2015-16 ANS Price List'!$F246)</f>
        <v>1</v>
      </c>
    </row>
    <row r="247" spans="2:16" s="340" customFormat="1" x14ac:dyDescent="0.2">
      <c r="B247" s="415"/>
      <c r="C247" s="358" t="s">
        <v>182</v>
      </c>
      <c r="D247" s="202"/>
      <c r="E247" s="202"/>
      <c r="F247" s="190">
        <v>2377.81</v>
      </c>
      <c r="G247" s="189">
        <f t="shared" ref="G247:J247" si="194">IFERROR(ROUND(F247*(1+G$9)*(1-G$10)+G$11,2),F247)</f>
        <v>2461.88</v>
      </c>
      <c r="H247" s="189">
        <f t="shared" si="194"/>
        <v>2525.79</v>
      </c>
      <c r="I247" s="190">
        <f t="shared" si="194"/>
        <v>2586.52</v>
      </c>
      <c r="J247" s="190">
        <f t="shared" si="194"/>
        <v>2680.35</v>
      </c>
      <c r="L247" s="251" t="b">
        <f>B247='2015-16 ANS Price List'!B247</f>
        <v>1</v>
      </c>
      <c r="M247" s="251" t="b">
        <f>C247='2015-16 ANS Price List'!C247</f>
        <v>1</v>
      </c>
      <c r="N247" s="251" t="b">
        <f>D247='2015-16 ANS Price List'!D247</f>
        <v>1</v>
      </c>
      <c r="O247" s="251" t="b">
        <f>E247='2015-16 ANS Price List'!E247</f>
        <v>1</v>
      </c>
      <c r="P247" s="251" t="b">
        <f>IF(G247="2015/16 Excluding GST","TRUE",G247='2015-16 ANS Price List'!$F247)</f>
        <v>1</v>
      </c>
    </row>
    <row r="248" spans="2:16" s="340" customFormat="1" x14ac:dyDescent="0.2">
      <c r="B248" s="415"/>
      <c r="C248" s="344"/>
      <c r="D248" s="361"/>
      <c r="E248" s="361"/>
      <c r="F248" s="197"/>
      <c r="G248" s="197"/>
      <c r="H248" s="197"/>
      <c r="I248" s="197"/>
      <c r="J248" s="197"/>
      <c r="L248" s="251" t="b">
        <f>B248='2015-16 ANS Price List'!B248</f>
        <v>1</v>
      </c>
      <c r="M248" s="251" t="b">
        <f>C248='2015-16 ANS Price List'!C248</f>
        <v>1</v>
      </c>
      <c r="N248" s="251" t="b">
        <f>D248='2015-16 ANS Price List'!D248</f>
        <v>1</v>
      </c>
      <c r="O248" s="251" t="b">
        <f>E248='2015-16 ANS Price List'!E248</f>
        <v>1</v>
      </c>
      <c r="P248" s="251" t="b">
        <f>IF(G248="2015/16 Excluding GST","TRUE",G248='2015-16 ANS Price List'!$F248)</f>
        <v>1</v>
      </c>
    </row>
    <row r="249" spans="2:16" s="340" customFormat="1" x14ac:dyDescent="0.2">
      <c r="B249" s="415"/>
      <c r="C249" s="344"/>
      <c r="D249" s="361"/>
      <c r="E249" s="361"/>
      <c r="F249" s="197"/>
      <c r="G249" s="197"/>
      <c r="H249" s="197"/>
      <c r="I249" s="197"/>
      <c r="J249" s="197"/>
      <c r="L249" s="251" t="b">
        <f>B249='2015-16 ANS Price List'!B249</f>
        <v>1</v>
      </c>
      <c r="M249" s="251" t="b">
        <f>C249='2015-16 ANS Price List'!C249</f>
        <v>1</v>
      </c>
      <c r="N249" s="251" t="b">
        <f>D249='2015-16 ANS Price List'!D249</f>
        <v>1</v>
      </c>
      <c r="O249" s="251" t="b">
        <f>E249='2015-16 ANS Price List'!E249</f>
        <v>1</v>
      </c>
      <c r="P249" s="251" t="b">
        <f>IF(G249="2015/16 Excluding GST","TRUE",G249='2015-16 ANS Price List'!$F249)</f>
        <v>1</v>
      </c>
    </row>
    <row r="250" spans="2:16" s="340" customFormat="1" x14ac:dyDescent="0.2">
      <c r="B250" s="416"/>
      <c r="C250" s="208"/>
      <c r="D250" s="350"/>
      <c r="E250" s="350"/>
      <c r="F250" s="195"/>
      <c r="G250" s="195"/>
      <c r="H250" s="195"/>
      <c r="I250" s="195"/>
      <c r="J250" s="195"/>
      <c r="L250" s="251" t="b">
        <f>B250='2015-16 ANS Price List'!B250</f>
        <v>1</v>
      </c>
      <c r="M250" s="251" t="b">
        <f>C250='2015-16 ANS Price List'!C250</f>
        <v>1</v>
      </c>
      <c r="N250" s="251" t="b">
        <f>D250='2015-16 ANS Price List'!D250</f>
        <v>1</v>
      </c>
      <c r="O250" s="251" t="b">
        <f>E250='2015-16 ANS Price List'!E250</f>
        <v>1</v>
      </c>
      <c r="P250" s="251" t="b">
        <f>IF(G250="2015/16 Excluding GST","TRUE",G250='2015-16 ANS Price List'!$F250)</f>
        <v>1</v>
      </c>
    </row>
    <row r="251" spans="2:16" s="340" customFormat="1" x14ac:dyDescent="0.2">
      <c r="B251" s="333"/>
      <c r="C251" s="57"/>
      <c r="F251" s="109"/>
      <c r="G251" s="109"/>
      <c r="H251" s="109"/>
      <c r="I251" s="109"/>
      <c r="J251" s="109"/>
      <c r="L251" s="251" t="b">
        <f>B251='2015-16 ANS Price List'!B251</f>
        <v>1</v>
      </c>
      <c r="M251" s="251" t="b">
        <f>C251='2015-16 ANS Price List'!C251</f>
        <v>1</v>
      </c>
      <c r="N251" s="251" t="b">
        <f>D251='2015-16 ANS Price List'!D251</f>
        <v>1</v>
      </c>
      <c r="O251" s="251" t="b">
        <f>E251='2015-16 ANS Price List'!E251</f>
        <v>1</v>
      </c>
      <c r="P251" s="251" t="b">
        <f>IF(G251="2015/16 Excluding GST","TRUE",G251='2015-16 ANS Price List'!$F251)</f>
        <v>1</v>
      </c>
    </row>
    <row r="252" spans="2:16" s="340" customFormat="1" x14ac:dyDescent="0.2">
      <c r="B252" s="333"/>
      <c r="C252" s="57"/>
      <c r="F252" s="109"/>
      <c r="G252" s="109"/>
      <c r="H252" s="109"/>
      <c r="I252" s="377"/>
      <c r="J252" s="377"/>
      <c r="L252" s="251" t="b">
        <f>B252='2015-16 ANS Price List'!B252</f>
        <v>1</v>
      </c>
      <c r="M252" s="251" t="b">
        <f>C252='2015-16 ANS Price List'!C252</f>
        <v>1</v>
      </c>
      <c r="N252" s="251" t="b">
        <f>D252='2015-16 ANS Price List'!D252</f>
        <v>1</v>
      </c>
      <c r="O252" s="251" t="b">
        <f>E252='2015-16 ANS Price List'!E252</f>
        <v>1</v>
      </c>
      <c r="P252" s="251" t="b">
        <f>IF(G252="2015/16 Excluding GST","TRUE",G252='2015-16 ANS Price List'!$F252)</f>
        <v>1</v>
      </c>
    </row>
    <row r="253" spans="2:16" s="339" customFormat="1" ht="32.1" customHeight="1" x14ac:dyDescent="0.2">
      <c r="B253" s="243" t="s">
        <v>2</v>
      </c>
      <c r="C253" s="244" t="s">
        <v>0</v>
      </c>
      <c r="D253" s="245" t="s">
        <v>1</v>
      </c>
      <c r="E253" s="245" t="s">
        <v>2</v>
      </c>
      <c r="F253" s="188" t="s">
        <v>343</v>
      </c>
      <c r="G253" s="188" t="s">
        <v>319</v>
      </c>
      <c r="H253" s="188" t="s">
        <v>320</v>
      </c>
      <c r="I253" s="188" t="s">
        <v>321</v>
      </c>
      <c r="J253" s="188" t="s">
        <v>322</v>
      </c>
      <c r="L253" s="251" t="b">
        <f>B253='2015-16 ANS Price List'!B253</f>
        <v>1</v>
      </c>
      <c r="M253" s="251" t="b">
        <f>C253='2015-16 ANS Price List'!C253</f>
        <v>1</v>
      </c>
      <c r="N253" s="251" t="b">
        <f>D253='2015-16 ANS Price List'!D253</f>
        <v>1</v>
      </c>
      <c r="O253" s="251" t="b">
        <f>E253='2015-16 ANS Price List'!E253</f>
        <v>1</v>
      </c>
      <c r="P253" s="251" t="str">
        <f>IF(G253="2015/16 Excluding GST","TRUE",G253='2015-16 ANS Price List'!$F253)</f>
        <v>TRUE</v>
      </c>
    </row>
    <row r="254" spans="2:16" s="340" customFormat="1" ht="38.25" x14ac:dyDescent="0.2">
      <c r="B254" s="330" t="s">
        <v>183</v>
      </c>
      <c r="C254" s="198" t="s">
        <v>183</v>
      </c>
      <c r="D254" s="199" t="s">
        <v>23</v>
      </c>
      <c r="E254" s="199" t="s">
        <v>24</v>
      </c>
      <c r="F254" s="200">
        <v>142.81</v>
      </c>
      <c r="G254" s="200">
        <f>IFERROR(ROUND(F254*(1+G$9)*(1-G$10)+G$11,2),F254)</f>
        <v>147.86000000000001</v>
      </c>
      <c r="H254" s="200">
        <f>IFERROR(ROUND(G254*(1+H$9)*(1-H$10)+H$11,2),G254)</f>
        <v>151.69999999999999</v>
      </c>
      <c r="I254" s="200">
        <f t="shared" ref="I254:J254" si="195">IFERROR(ROUND(H254*(1+I$9)*(1-I$10)+I$11,2),H254)</f>
        <v>155.35</v>
      </c>
      <c r="J254" s="200">
        <f t="shared" si="195"/>
        <v>160.99</v>
      </c>
      <c r="L254" s="251" t="b">
        <f>B254='2015-16 ANS Price List'!B254</f>
        <v>1</v>
      </c>
      <c r="M254" s="251" t="b">
        <f>C254='2015-16 ANS Price List'!C254</f>
        <v>1</v>
      </c>
      <c r="N254" s="251" t="b">
        <f>D254='2015-16 ANS Price List'!D254</f>
        <v>1</v>
      </c>
      <c r="O254" s="251" t="b">
        <f>E254='2015-16 ANS Price List'!E254</f>
        <v>1</v>
      </c>
      <c r="P254" s="251" t="b">
        <f>IF(G254="2015/16 Excluding GST","TRUE",G254='2015-16 ANS Price List'!$F254)</f>
        <v>1</v>
      </c>
    </row>
    <row r="255" spans="2:16" s="340" customFormat="1" x14ac:dyDescent="0.2">
      <c r="B255" s="333"/>
      <c r="C255" s="57"/>
      <c r="F255" s="109"/>
      <c r="G255" s="109"/>
      <c r="H255" s="109"/>
      <c r="I255" s="109"/>
      <c r="J255" s="109"/>
      <c r="L255" s="251" t="b">
        <f>B255='2015-16 ANS Price List'!B255</f>
        <v>1</v>
      </c>
      <c r="M255" s="251" t="b">
        <f>C255='2015-16 ANS Price List'!C255</f>
        <v>1</v>
      </c>
      <c r="N255" s="251" t="b">
        <f>D255='2015-16 ANS Price List'!D255</f>
        <v>1</v>
      </c>
      <c r="O255" s="251" t="b">
        <f>E255='2015-16 ANS Price List'!E255</f>
        <v>1</v>
      </c>
      <c r="P255" s="251" t="b">
        <f>IF(G255="2015/16 Excluding GST","TRUE",G255='2015-16 ANS Price List'!$F255)</f>
        <v>1</v>
      </c>
    </row>
    <row r="256" spans="2:16" s="340" customFormat="1" x14ac:dyDescent="0.2">
      <c r="B256" s="333"/>
      <c r="C256" s="57"/>
      <c r="F256" s="109"/>
      <c r="G256" s="109"/>
      <c r="H256" s="109"/>
      <c r="I256" s="377"/>
      <c r="J256" s="377"/>
      <c r="L256" s="251" t="b">
        <f>B256='2015-16 ANS Price List'!B256</f>
        <v>1</v>
      </c>
      <c r="M256" s="251" t="b">
        <f>C256='2015-16 ANS Price List'!C256</f>
        <v>1</v>
      </c>
      <c r="N256" s="251" t="b">
        <f>D256='2015-16 ANS Price List'!D256</f>
        <v>1</v>
      </c>
      <c r="O256" s="251" t="b">
        <f>E256='2015-16 ANS Price List'!E256</f>
        <v>1</v>
      </c>
      <c r="P256" s="251" t="b">
        <f>IF(G256="2015/16 Excluding GST","TRUE",G256='2015-16 ANS Price List'!$F256)</f>
        <v>1</v>
      </c>
    </row>
    <row r="257" spans="2:16" s="339" customFormat="1" ht="32.1" customHeight="1" x14ac:dyDescent="0.2">
      <c r="B257" s="243" t="s">
        <v>2</v>
      </c>
      <c r="C257" s="244" t="s">
        <v>0</v>
      </c>
      <c r="D257" s="245" t="s">
        <v>1</v>
      </c>
      <c r="E257" s="245" t="s">
        <v>2</v>
      </c>
      <c r="F257" s="188" t="s">
        <v>343</v>
      </c>
      <c r="G257" s="188" t="s">
        <v>319</v>
      </c>
      <c r="H257" s="188" t="s">
        <v>320</v>
      </c>
      <c r="I257" s="188" t="s">
        <v>321</v>
      </c>
      <c r="J257" s="188" t="s">
        <v>322</v>
      </c>
      <c r="L257" s="251" t="b">
        <f>B257='2015-16 ANS Price List'!B257</f>
        <v>1</v>
      </c>
      <c r="M257" s="251" t="b">
        <f>C257='2015-16 ANS Price List'!C257</f>
        <v>1</v>
      </c>
      <c r="N257" s="251" t="b">
        <f>D257='2015-16 ANS Price List'!D257</f>
        <v>1</v>
      </c>
      <c r="O257" s="251" t="b">
        <f>E257='2015-16 ANS Price List'!E257</f>
        <v>1</v>
      </c>
      <c r="P257" s="251" t="str">
        <f>IF(G257="2015/16 Excluding GST","TRUE",G257='2015-16 ANS Price List'!$F257)</f>
        <v>TRUE</v>
      </c>
    </row>
    <row r="258" spans="2:16" s="340" customFormat="1" x14ac:dyDescent="0.2">
      <c r="B258" s="414" t="s">
        <v>184</v>
      </c>
      <c r="C258" s="342" t="s">
        <v>185</v>
      </c>
      <c r="D258" s="202" t="s">
        <v>186</v>
      </c>
      <c r="E258" s="202" t="s">
        <v>11</v>
      </c>
      <c r="F258" s="190">
        <v>49.98</v>
      </c>
      <c r="G258" s="189">
        <f t="shared" ref="G258:J258" si="196">IFERROR(ROUND(F258*(1+G$9)*(1-G$10)+G$11,2),F258)</f>
        <v>51.75</v>
      </c>
      <c r="H258" s="189">
        <f t="shared" si="196"/>
        <v>53.09</v>
      </c>
      <c r="I258" s="190">
        <f t="shared" si="196"/>
        <v>54.37</v>
      </c>
      <c r="J258" s="190">
        <f t="shared" si="196"/>
        <v>56.34</v>
      </c>
      <c r="L258" s="251" t="b">
        <f>B258='2015-16 ANS Price List'!B258</f>
        <v>1</v>
      </c>
      <c r="M258" s="251" t="b">
        <f>C258='2015-16 ANS Price List'!C258</f>
        <v>1</v>
      </c>
      <c r="N258" s="251" t="b">
        <f>D258='2015-16 ANS Price List'!D258</f>
        <v>1</v>
      </c>
      <c r="O258" s="251" t="b">
        <f>E258='2015-16 ANS Price List'!E258</f>
        <v>1</v>
      </c>
      <c r="P258" s="251" t="b">
        <f>IF(G258="2015/16 Excluding GST","TRUE",G258='2015-16 ANS Price List'!$F258)</f>
        <v>1</v>
      </c>
    </row>
    <row r="259" spans="2:16" s="340" customFormat="1" x14ac:dyDescent="0.2">
      <c r="B259" s="415"/>
      <c r="C259" s="343" t="s">
        <v>187</v>
      </c>
      <c r="D259" s="201" t="s">
        <v>186</v>
      </c>
      <c r="E259" s="201" t="s">
        <v>11</v>
      </c>
      <c r="F259" s="191">
        <v>85.69</v>
      </c>
      <c r="G259" s="193">
        <f t="shared" ref="G259:J259" si="197">IFERROR(ROUND(F259*(1+G$9)*(1-G$10)+G$11,2),F259)</f>
        <v>88.72</v>
      </c>
      <c r="H259" s="193">
        <f t="shared" si="197"/>
        <v>91.02</v>
      </c>
      <c r="I259" s="191">
        <f t="shared" si="197"/>
        <v>93.21</v>
      </c>
      <c r="J259" s="191">
        <f t="shared" si="197"/>
        <v>96.59</v>
      </c>
      <c r="L259" s="251" t="b">
        <f>B259='2015-16 ANS Price List'!B259</f>
        <v>1</v>
      </c>
      <c r="M259" s="251" t="b">
        <f>C259='2015-16 ANS Price List'!C259</f>
        <v>1</v>
      </c>
      <c r="N259" s="251" t="b">
        <f>D259='2015-16 ANS Price List'!D259</f>
        <v>1</v>
      </c>
      <c r="O259" s="251" t="b">
        <f>E259='2015-16 ANS Price List'!E259</f>
        <v>1</v>
      </c>
      <c r="P259" s="251" t="b">
        <f>IF(G259="2015/16 Excluding GST","TRUE",G259='2015-16 ANS Price List'!$F259)</f>
        <v>1</v>
      </c>
    </row>
    <row r="260" spans="2:16" s="340" customFormat="1" x14ac:dyDescent="0.2">
      <c r="B260" s="415"/>
      <c r="C260" s="344" t="s">
        <v>188</v>
      </c>
      <c r="D260" s="202" t="s">
        <v>186</v>
      </c>
      <c r="E260" s="202" t="s">
        <v>11</v>
      </c>
      <c r="F260" s="190">
        <v>285.62</v>
      </c>
      <c r="G260" s="189">
        <f t="shared" ref="G260:J260" si="198">IFERROR(ROUND(F260*(1+G$9)*(1-G$10)+G$11,2),F260)</f>
        <v>295.72000000000003</v>
      </c>
      <c r="H260" s="189">
        <f t="shared" si="198"/>
        <v>303.39999999999998</v>
      </c>
      <c r="I260" s="190">
        <f t="shared" si="198"/>
        <v>310.69</v>
      </c>
      <c r="J260" s="190">
        <f t="shared" si="198"/>
        <v>321.95999999999998</v>
      </c>
      <c r="L260" s="251" t="b">
        <f>B260='2015-16 ANS Price List'!B260</f>
        <v>1</v>
      </c>
      <c r="M260" s="251" t="b">
        <f>C260='2015-16 ANS Price List'!C260</f>
        <v>1</v>
      </c>
      <c r="N260" s="251" t="b">
        <f>D260='2015-16 ANS Price List'!D260</f>
        <v>1</v>
      </c>
      <c r="O260" s="251" t="b">
        <f>E260='2015-16 ANS Price List'!E260</f>
        <v>1</v>
      </c>
      <c r="P260" s="251" t="b">
        <f>IF(G260="2015/16 Excluding GST","TRUE",G260='2015-16 ANS Price List'!$F260)</f>
        <v>1</v>
      </c>
    </row>
    <row r="261" spans="2:16" s="340" customFormat="1" x14ac:dyDescent="0.2">
      <c r="B261" s="416"/>
      <c r="C261" s="208"/>
      <c r="D261" s="350"/>
      <c r="E261" s="350"/>
      <c r="F261" s="195"/>
      <c r="G261" s="195"/>
      <c r="H261" s="195"/>
      <c r="I261" s="195"/>
      <c r="J261" s="195"/>
      <c r="L261" s="251" t="b">
        <f>B261='2015-16 ANS Price List'!B261</f>
        <v>1</v>
      </c>
      <c r="M261" s="251" t="b">
        <f>C261='2015-16 ANS Price List'!C261</f>
        <v>1</v>
      </c>
      <c r="N261" s="251" t="b">
        <f>D261='2015-16 ANS Price List'!D261</f>
        <v>1</v>
      </c>
      <c r="O261" s="251" t="b">
        <f>E261='2015-16 ANS Price List'!E261</f>
        <v>1</v>
      </c>
      <c r="P261" s="251" t="b">
        <f>IF(G261="2015/16 Excluding GST","TRUE",G261='2015-16 ANS Price List'!$F261)</f>
        <v>1</v>
      </c>
    </row>
    <row r="262" spans="2:16" s="340" customFormat="1" x14ac:dyDescent="0.2">
      <c r="B262" s="333"/>
      <c r="C262" s="57"/>
      <c r="F262" s="109"/>
      <c r="G262" s="109"/>
      <c r="H262" s="109"/>
      <c r="I262" s="109"/>
      <c r="J262" s="109"/>
      <c r="L262" s="251" t="b">
        <f>B262='2015-16 ANS Price List'!B262</f>
        <v>1</v>
      </c>
      <c r="M262" s="251" t="b">
        <f>C262='2015-16 ANS Price List'!C262</f>
        <v>1</v>
      </c>
      <c r="N262" s="251" t="b">
        <f>D262='2015-16 ANS Price List'!D262</f>
        <v>1</v>
      </c>
      <c r="O262" s="251" t="b">
        <f>E262='2015-16 ANS Price List'!E262</f>
        <v>1</v>
      </c>
      <c r="P262" s="251" t="b">
        <f>IF(G262="2015/16 Excluding GST","TRUE",G262='2015-16 ANS Price List'!$F262)</f>
        <v>1</v>
      </c>
    </row>
    <row r="263" spans="2:16" s="340" customFormat="1" x14ac:dyDescent="0.2">
      <c r="B263" s="333"/>
      <c r="C263" s="57"/>
      <c r="F263" s="109"/>
      <c r="G263" s="109"/>
      <c r="H263" s="109"/>
      <c r="I263" s="109"/>
      <c r="J263" s="377"/>
      <c r="L263" s="251" t="b">
        <f>B263='2015-16 ANS Price List'!B263</f>
        <v>1</v>
      </c>
      <c r="M263" s="251" t="b">
        <f>C263='2015-16 ANS Price List'!C263</f>
        <v>1</v>
      </c>
      <c r="N263" s="251" t="b">
        <f>D263='2015-16 ANS Price List'!D263</f>
        <v>1</v>
      </c>
      <c r="O263" s="251" t="b">
        <f>E263='2015-16 ANS Price List'!E263</f>
        <v>1</v>
      </c>
      <c r="P263" s="251" t="b">
        <f>IF(G263="2015/16 Excluding GST","TRUE",G263='2015-16 ANS Price List'!$F263)</f>
        <v>1</v>
      </c>
    </row>
    <row r="264" spans="2:16" s="339" customFormat="1" ht="32.1" customHeight="1" x14ac:dyDescent="0.2">
      <c r="B264" s="243" t="s">
        <v>2</v>
      </c>
      <c r="C264" s="244" t="s">
        <v>0</v>
      </c>
      <c r="D264" s="245" t="s">
        <v>1</v>
      </c>
      <c r="E264" s="245" t="s">
        <v>2</v>
      </c>
      <c r="F264" s="188" t="s">
        <v>343</v>
      </c>
      <c r="G264" s="188" t="s">
        <v>319</v>
      </c>
      <c r="H264" s="188" t="s">
        <v>320</v>
      </c>
      <c r="I264" s="188" t="s">
        <v>321</v>
      </c>
      <c r="J264" s="188" t="s">
        <v>322</v>
      </c>
      <c r="L264" s="251" t="b">
        <f>B264='2015-16 ANS Price List'!B264</f>
        <v>1</v>
      </c>
      <c r="M264" s="251" t="b">
        <f>C264='2015-16 ANS Price List'!C264</f>
        <v>1</v>
      </c>
      <c r="N264" s="251" t="b">
        <f>D264='2015-16 ANS Price List'!D264</f>
        <v>1</v>
      </c>
      <c r="O264" s="251" t="b">
        <f>E264='2015-16 ANS Price List'!E264</f>
        <v>1</v>
      </c>
      <c r="P264" s="251" t="str">
        <f>IF(G264="2015/16 Excluding GST","TRUE",G264='2015-16 ANS Price List'!$F264)</f>
        <v>TRUE</v>
      </c>
    </row>
    <row r="265" spans="2:16" s="340" customFormat="1" x14ac:dyDescent="0.2">
      <c r="B265" s="405" t="s">
        <v>189</v>
      </c>
      <c r="C265" s="358" t="s">
        <v>190</v>
      </c>
      <c r="D265" s="202" t="s">
        <v>10</v>
      </c>
      <c r="E265" s="202" t="s">
        <v>11</v>
      </c>
      <c r="F265" s="190">
        <v>143.06</v>
      </c>
      <c r="G265" s="189">
        <f t="shared" ref="G265:J265" si="199">IFERROR(ROUND(F265*(1+G$9)*(1-G$10)+G$11,2),F265)</f>
        <v>148.12</v>
      </c>
      <c r="H265" s="189">
        <f t="shared" si="199"/>
        <v>151.97</v>
      </c>
      <c r="I265" s="190">
        <f t="shared" si="199"/>
        <v>155.62</v>
      </c>
      <c r="J265" s="190">
        <f t="shared" si="199"/>
        <v>161.27000000000001</v>
      </c>
      <c r="L265" s="251" t="b">
        <f>B265='2015-16 ANS Price List'!B265</f>
        <v>1</v>
      </c>
      <c r="M265" s="251" t="b">
        <f>C265='2015-16 ANS Price List'!C265</f>
        <v>1</v>
      </c>
      <c r="N265" s="251" t="b">
        <f>D265='2015-16 ANS Price List'!D265</f>
        <v>1</v>
      </c>
      <c r="O265" s="251" t="b">
        <f>E265='2015-16 ANS Price List'!E265</f>
        <v>1</v>
      </c>
      <c r="P265" s="251" t="b">
        <f>IF(G265="2015/16 Excluding GST","TRUE",G265='2015-16 ANS Price List'!$F265)</f>
        <v>1</v>
      </c>
    </row>
    <row r="266" spans="2:16" s="340" customFormat="1" x14ac:dyDescent="0.2">
      <c r="B266" s="406"/>
      <c r="C266" s="359" t="s">
        <v>191</v>
      </c>
      <c r="D266" s="201" t="s">
        <v>10</v>
      </c>
      <c r="E266" s="201" t="s">
        <v>11</v>
      </c>
      <c r="F266" s="191">
        <v>295.75</v>
      </c>
      <c r="G266" s="193">
        <f t="shared" ref="G266:J266" si="200">IFERROR(ROUND(F266*(1+G$9)*(1-G$10)+G$11,2),F266)</f>
        <v>306.20999999999998</v>
      </c>
      <c r="H266" s="193">
        <f t="shared" si="200"/>
        <v>314.16000000000003</v>
      </c>
      <c r="I266" s="191">
        <f t="shared" si="200"/>
        <v>321.70999999999998</v>
      </c>
      <c r="J266" s="191">
        <f t="shared" si="200"/>
        <v>333.38</v>
      </c>
      <c r="L266" s="251" t="b">
        <f>B266='2015-16 ANS Price List'!B266</f>
        <v>1</v>
      </c>
      <c r="M266" s="251" t="b">
        <f>C266='2015-16 ANS Price List'!C266</f>
        <v>1</v>
      </c>
      <c r="N266" s="251" t="b">
        <f>D266='2015-16 ANS Price List'!D266</f>
        <v>1</v>
      </c>
      <c r="O266" s="251" t="b">
        <f>E266='2015-16 ANS Price List'!E266</f>
        <v>1</v>
      </c>
      <c r="P266" s="251" t="b">
        <f>IF(G266="2015/16 Excluding GST","TRUE",G266='2015-16 ANS Price List'!$F266)</f>
        <v>1</v>
      </c>
    </row>
    <row r="267" spans="2:16" s="340" customFormat="1" x14ac:dyDescent="0.2">
      <c r="B267" s="406"/>
      <c r="C267" s="358" t="s">
        <v>192</v>
      </c>
      <c r="D267" s="202" t="s">
        <v>10</v>
      </c>
      <c r="E267" s="202" t="s">
        <v>11</v>
      </c>
      <c r="F267" s="190">
        <v>286.12</v>
      </c>
      <c r="G267" s="189">
        <f t="shared" ref="G267:J267" si="201">IFERROR(ROUND(F267*(1+G$9)*(1-G$10)+G$11,2),F267)</f>
        <v>296.24</v>
      </c>
      <c r="H267" s="189">
        <f t="shared" si="201"/>
        <v>303.93</v>
      </c>
      <c r="I267" s="190">
        <f t="shared" si="201"/>
        <v>311.24</v>
      </c>
      <c r="J267" s="190">
        <f t="shared" si="201"/>
        <v>322.52999999999997</v>
      </c>
      <c r="L267" s="251" t="b">
        <f>B267='2015-16 ANS Price List'!B267</f>
        <v>1</v>
      </c>
      <c r="M267" s="251" t="b">
        <f>C267='2015-16 ANS Price List'!C267</f>
        <v>1</v>
      </c>
      <c r="N267" s="251" t="b">
        <f>D267='2015-16 ANS Price List'!D267</f>
        <v>1</v>
      </c>
      <c r="O267" s="251" t="b">
        <f>E267='2015-16 ANS Price List'!E267</f>
        <v>1</v>
      </c>
      <c r="P267" s="251" t="b">
        <f>IF(G267="2015/16 Excluding GST","TRUE",G267='2015-16 ANS Price List'!$F267)</f>
        <v>1</v>
      </c>
    </row>
    <row r="268" spans="2:16" s="340" customFormat="1" x14ac:dyDescent="0.2">
      <c r="B268" s="406"/>
      <c r="C268" s="359" t="s">
        <v>193</v>
      </c>
      <c r="D268" s="201" t="s">
        <v>10</v>
      </c>
      <c r="E268" s="201" t="s">
        <v>11</v>
      </c>
      <c r="F268" s="191">
        <v>591.51</v>
      </c>
      <c r="G268" s="193">
        <f t="shared" ref="G268:J268" si="202">IFERROR(ROUND(F268*(1+G$9)*(1-G$10)+G$11,2),F268)</f>
        <v>612.41999999999996</v>
      </c>
      <c r="H268" s="193">
        <f t="shared" si="202"/>
        <v>628.32000000000005</v>
      </c>
      <c r="I268" s="191">
        <f t="shared" si="202"/>
        <v>643.42999999999995</v>
      </c>
      <c r="J268" s="191">
        <f t="shared" si="202"/>
        <v>666.77</v>
      </c>
      <c r="L268" s="251" t="b">
        <f>B268='2015-16 ANS Price List'!B268</f>
        <v>1</v>
      </c>
      <c r="M268" s="251" t="b">
        <f>C268='2015-16 ANS Price List'!C268</f>
        <v>1</v>
      </c>
      <c r="N268" s="251" t="b">
        <f>D268='2015-16 ANS Price List'!D268</f>
        <v>1</v>
      </c>
      <c r="O268" s="251" t="b">
        <f>E268='2015-16 ANS Price List'!E268</f>
        <v>1</v>
      </c>
      <c r="P268" s="251" t="b">
        <f>IF(G268="2015/16 Excluding GST","TRUE",G268='2015-16 ANS Price List'!$F268)</f>
        <v>1</v>
      </c>
    </row>
    <row r="269" spans="2:16" s="340" customFormat="1" x14ac:dyDescent="0.2">
      <c r="B269" s="406"/>
      <c r="C269" s="358" t="s">
        <v>194</v>
      </c>
      <c r="D269" s="202" t="s">
        <v>10</v>
      </c>
      <c r="E269" s="202" t="s">
        <v>11</v>
      </c>
      <c r="F269" s="190">
        <v>250.35</v>
      </c>
      <c r="G269" s="189">
        <f t="shared" ref="G269:J269" si="203">IFERROR(ROUND(F269*(1+G$9)*(1-G$10)+G$11,2),F269)</f>
        <v>259.2</v>
      </c>
      <c r="H269" s="189">
        <f t="shared" si="203"/>
        <v>265.93</v>
      </c>
      <c r="I269" s="190">
        <f t="shared" si="203"/>
        <v>272.32</v>
      </c>
      <c r="J269" s="190">
        <f t="shared" si="203"/>
        <v>282.2</v>
      </c>
      <c r="L269" s="251" t="b">
        <f>B269='2015-16 ANS Price List'!B269</f>
        <v>1</v>
      </c>
      <c r="M269" s="251" t="b">
        <f>C269='2015-16 ANS Price List'!C269</f>
        <v>1</v>
      </c>
      <c r="N269" s="251" t="b">
        <f>D269='2015-16 ANS Price List'!D269</f>
        <v>1</v>
      </c>
      <c r="O269" s="251" t="b">
        <f>E269='2015-16 ANS Price List'!E269</f>
        <v>1</v>
      </c>
      <c r="P269" s="251" t="b">
        <f>IF(G269="2015/16 Excluding GST","TRUE",G269='2015-16 ANS Price List'!$F269)</f>
        <v>1</v>
      </c>
    </row>
    <row r="270" spans="2:16" s="340" customFormat="1" x14ac:dyDescent="0.2">
      <c r="B270" s="406"/>
      <c r="C270" s="359" t="s">
        <v>195</v>
      </c>
      <c r="D270" s="201" t="s">
        <v>10</v>
      </c>
      <c r="E270" s="201" t="s">
        <v>11</v>
      </c>
      <c r="F270" s="191">
        <v>517.57000000000005</v>
      </c>
      <c r="G270" s="193">
        <f t="shared" ref="G270:J270" si="204">IFERROR(ROUND(F270*(1+G$9)*(1-G$10)+G$11,2),F270)</f>
        <v>535.87</v>
      </c>
      <c r="H270" s="193">
        <f t="shared" si="204"/>
        <v>549.78</v>
      </c>
      <c r="I270" s="191">
        <f t="shared" si="204"/>
        <v>563</v>
      </c>
      <c r="J270" s="191">
        <f t="shared" si="204"/>
        <v>583.41999999999996</v>
      </c>
      <c r="L270" s="251" t="b">
        <f>B270='2015-16 ANS Price List'!B270</f>
        <v>1</v>
      </c>
      <c r="M270" s="251" t="b">
        <f>C270='2015-16 ANS Price List'!C270</f>
        <v>1</v>
      </c>
      <c r="N270" s="251" t="b">
        <f>D270='2015-16 ANS Price List'!D270</f>
        <v>1</v>
      </c>
      <c r="O270" s="251" t="b">
        <f>E270='2015-16 ANS Price List'!E270</f>
        <v>1</v>
      </c>
      <c r="P270" s="251" t="b">
        <f>IF(G270="2015/16 Excluding GST","TRUE",G270='2015-16 ANS Price List'!$F270)</f>
        <v>1</v>
      </c>
    </row>
    <row r="271" spans="2:16" s="340" customFormat="1" x14ac:dyDescent="0.2">
      <c r="B271" s="406"/>
      <c r="C271" s="358" t="s">
        <v>196</v>
      </c>
      <c r="D271" s="202" t="s">
        <v>10</v>
      </c>
      <c r="E271" s="202" t="s">
        <v>11</v>
      </c>
      <c r="F271" s="190">
        <v>500.71</v>
      </c>
      <c r="G271" s="189">
        <f t="shared" ref="G271:J271" si="205">IFERROR(ROUND(F271*(1+G$9)*(1-G$10)+G$11,2),F271)</f>
        <v>518.41</v>
      </c>
      <c r="H271" s="189">
        <f t="shared" si="205"/>
        <v>531.87</v>
      </c>
      <c r="I271" s="190">
        <f t="shared" si="205"/>
        <v>544.66</v>
      </c>
      <c r="J271" s="190">
        <f t="shared" si="205"/>
        <v>564.41999999999996</v>
      </c>
      <c r="L271" s="251" t="b">
        <f>B271='2015-16 ANS Price List'!B271</f>
        <v>1</v>
      </c>
      <c r="M271" s="251" t="b">
        <f>C271='2015-16 ANS Price List'!C271</f>
        <v>1</v>
      </c>
      <c r="N271" s="251" t="b">
        <f>D271='2015-16 ANS Price List'!D271</f>
        <v>1</v>
      </c>
      <c r="O271" s="251" t="b">
        <f>E271='2015-16 ANS Price List'!E271</f>
        <v>1</v>
      </c>
      <c r="P271" s="251" t="b">
        <f>IF(G271="2015/16 Excluding GST","TRUE",G271='2015-16 ANS Price List'!$F271)</f>
        <v>1</v>
      </c>
    </row>
    <row r="272" spans="2:16" s="340" customFormat="1" x14ac:dyDescent="0.2">
      <c r="B272" s="407"/>
      <c r="C272" s="376" t="s">
        <v>197</v>
      </c>
      <c r="D272" s="203" t="s">
        <v>10</v>
      </c>
      <c r="E272" s="203" t="s">
        <v>11</v>
      </c>
      <c r="F272" s="192">
        <v>1035.1400000000001</v>
      </c>
      <c r="G272" s="192">
        <f t="shared" ref="G272:J272" si="206">IFERROR(ROUND(F272*(1+G$9)*(1-G$10)+G$11,2),F272)</f>
        <v>1071.74</v>
      </c>
      <c r="H272" s="192">
        <f t="shared" si="206"/>
        <v>1099.56</v>
      </c>
      <c r="I272" s="192">
        <f t="shared" si="206"/>
        <v>1126</v>
      </c>
      <c r="J272" s="192">
        <f t="shared" si="206"/>
        <v>1166.8499999999999</v>
      </c>
      <c r="L272" s="251" t="b">
        <f>B272='2015-16 ANS Price List'!B272</f>
        <v>1</v>
      </c>
      <c r="M272" s="251" t="b">
        <f>C272='2015-16 ANS Price List'!C272</f>
        <v>1</v>
      </c>
      <c r="N272" s="251" t="b">
        <f>D272='2015-16 ANS Price List'!D272</f>
        <v>1</v>
      </c>
      <c r="O272" s="251" t="b">
        <f>E272='2015-16 ANS Price List'!E272</f>
        <v>1</v>
      </c>
      <c r="P272" s="251" t="b">
        <f>IF(G272="2015/16 Excluding GST","TRUE",G272='2015-16 ANS Price List'!$F272)</f>
        <v>1</v>
      </c>
    </row>
    <row r="273" spans="2:16" s="340" customFormat="1" x14ac:dyDescent="0.2">
      <c r="B273" s="333"/>
      <c r="C273" s="57"/>
      <c r="D273" s="109"/>
      <c r="E273" s="109"/>
      <c r="F273" s="109"/>
      <c r="G273" s="109"/>
      <c r="H273" s="109"/>
      <c r="I273" s="109"/>
      <c r="J273" s="109"/>
      <c r="L273" s="251" t="b">
        <f>B273='2015-16 ANS Price List'!B273</f>
        <v>1</v>
      </c>
      <c r="M273" s="251" t="b">
        <f>C273='2015-16 ANS Price List'!C273</f>
        <v>1</v>
      </c>
      <c r="N273" s="251" t="b">
        <f>D273='2015-16 ANS Price List'!D273</f>
        <v>1</v>
      </c>
      <c r="O273" s="251" t="b">
        <f>E273='2015-16 ANS Price List'!E273</f>
        <v>1</v>
      </c>
      <c r="P273" s="251" t="b">
        <f>IF(G273="2015/16 Excluding GST","TRUE",G273='2015-16 ANS Price List'!$F273)</f>
        <v>1</v>
      </c>
    </row>
    <row r="274" spans="2:16" s="340" customFormat="1" x14ac:dyDescent="0.2">
      <c r="B274" s="333"/>
      <c r="C274" s="57"/>
      <c r="D274" s="109"/>
      <c r="E274" s="109"/>
      <c r="F274" s="109"/>
      <c r="G274" s="109"/>
      <c r="H274" s="109"/>
      <c r="I274" s="377"/>
      <c r="J274" s="377"/>
      <c r="L274" s="251" t="b">
        <f>B274='2015-16 ANS Price List'!B274</f>
        <v>1</v>
      </c>
      <c r="M274" s="251" t="b">
        <f>C274='2015-16 ANS Price List'!C274</f>
        <v>1</v>
      </c>
      <c r="N274" s="251" t="b">
        <f>D274='2015-16 ANS Price List'!D274</f>
        <v>1</v>
      </c>
      <c r="O274" s="251" t="b">
        <f>E274='2015-16 ANS Price List'!E274</f>
        <v>1</v>
      </c>
      <c r="P274" s="251" t="b">
        <f>IF(G274="2015/16 Excluding GST","TRUE",G274='2015-16 ANS Price List'!$F274)</f>
        <v>1</v>
      </c>
    </row>
    <row r="275" spans="2:16" s="339" customFormat="1" ht="32.1" customHeight="1" x14ac:dyDescent="0.2">
      <c r="B275" s="243" t="s">
        <v>2</v>
      </c>
      <c r="C275" s="244" t="s">
        <v>0</v>
      </c>
      <c r="D275" s="245" t="s">
        <v>1</v>
      </c>
      <c r="E275" s="245" t="s">
        <v>2</v>
      </c>
      <c r="F275" s="188" t="s">
        <v>343</v>
      </c>
      <c r="G275" s="188" t="s">
        <v>319</v>
      </c>
      <c r="H275" s="188" t="s">
        <v>320</v>
      </c>
      <c r="I275" s="188" t="s">
        <v>321</v>
      </c>
      <c r="J275" s="188" t="s">
        <v>322</v>
      </c>
      <c r="L275" s="251" t="b">
        <f>B275='2015-16 ANS Price List'!B275</f>
        <v>1</v>
      </c>
      <c r="M275" s="251" t="b">
        <f>C275='2015-16 ANS Price List'!C275</f>
        <v>1</v>
      </c>
      <c r="N275" s="251" t="b">
        <f>D275='2015-16 ANS Price List'!D275</f>
        <v>1</v>
      </c>
      <c r="O275" s="251" t="b">
        <f>E275='2015-16 ANS Price List'!E275</f>
        <v>1</v>
      </c>
      <c r="P275" s="251" t="str">
        <f>IF(G275="2015/16 Excluding GST","TRUE",G275='2015-16 ANS Price List'!$F275)</f>
        <v>TRUE</v>
      </c>
    </row>
    <row r="276" spans="2:16" s="340" customFormat="1" x14ac:dyDescent="0.2">
      <c r="B276" s="414" t="s">
        <v>182</v>
      </c>
      <c r="C276" s="358" t="s">
        <v>198</v>
      </c>
      <c r="D276" s="202" t="s">
        <v>199</v>
      </c>
      <c r="E276" s="202" t="s">
        <v>11</v>
      </c>
      <c r="F276" s="190">
        <v>54.91</v>
      </c>
      <c r="G276" s="189">
        <f t="shared" ref="G276:J276" si="207">IFERROR(ROUND(F276*(1+G$9)*(1-G$10)+G$11,2),F276)</f>
        <v>56.85</v>
      </c>
      <c r="H276" s="189">
        <f t="shared" si="207"/>
        <v>58.33</v>
      </c>
      <c r="I276" s="190">
        <f t="shared" si="207"/>
        <v>59.73</v>
      </c>
      <c r="J276" s="190">
        <f t="shared" si="207"/>
        <v>61.9</v>
      </c>
      <c r="L276" s="251" t="b">
        <f>B276='2015-16 ANS Price List'!B276</f>
        <v>1</v>
      </c>
      <c r="M276" s="251" t="b">
        <f>C276='2015-16 ANS Price List'!C276</f>
        <v>1</v>
      </c>
      <c r="N276" s="251" t="b">
        <f>D276='2015-16 ANS Price List'!D276</f>
        <v>1</v>
      </c>
      <c r="O276" s="251" t="b">
        <f>E276='2015-16 ANS Price List'!E276</f>
        <v>1</v>
      </c>
      <c r="P276" s="251" t="b">
        <f>IF(G276="2015/16 Excluding GST","TRUE",G276='2015-16 ANS Price List'!$F276)</f>
        <v>1</v>
      </c>
    </row>
    <row r="277" spans="2:16" s="340" customFormat="1" x14ac:dyDescent="0.2">
      <c r="B277" s="415"/>
      <c r="C277" s="359" t="s">
        <v>273</v>
      </c>
      <c r="D277" s="201" t="s">
        <v>200</v>
      </c>
      <c r="E277" s="201" t="s">
        <v>11</v>
      </c>
      <c r="F277" s="191">
        <v>2377.81</v>
      </c>
      <c r="G277" s="193">
        <f t="shared" ref="G277:J277" si="208">IFERROR(ROUND(F277*(1+G$9)*(1-G$10)+G$11,2),F277)</f>
        <v>2461.88</v>
      </c>
      <c r="H277" s="193">
        <f t="shared" si="208"/>
        <v>2525.79</v>
      </c>
      <c r="I277" s="191">
        <f t="shared" si="208"/>
        <v>2586.52</v>
      </c>
      <c r="J277" s="191">
        <f t="shared" si="208"/>
        <v>2680.35</v>
      </c>
      <c r="L277" s="251" t="b">
        <f>B277='2015-16 ANS Price List'!B277</f>
        <v>1</v>
      </c>
      <c r="M277" s="251" t="b">
        <f>C277='2015-16 ANS Price List'!C277</f>
        <v>1</v>
      </c>
      <c r="N277" s="251" t="b">
        <f>D277='2015-16 ANS Price List'!D277</f>
        <v>1</v>
      </c>
      <c r="O277" s="251" t="b">
        <f>E277='2015-16 ANS Price List'!E277</f>
        <v>1</v>
      </c>
      <c r="P277" s="251" t="b">
        <f>IF(G277="2015/16 Excluding GST","TRUE",G277='2015-16 ANS Price List'!$F277)</f>
        <v>1</v>
      </c>
    </row>
    <row r="278" spans="2:16" s="340" customFormat="1" x14ac:dyDescent="0.2">
      <c r="B278" s="415"/>
      <c r="C278" s="358" t="s">
        <v>274</v>
      </c>
      <c r="D278" s="202" t="s">
        <v>200</v>
      </c>
      <c r="E278" s="202" t="s">
        <v>11</v>
      </c>
      <c r="F278" s="190">
        <v>2377.81</v>
      </c>
      <c r="G278" s="189">
        <f t="shared" ref="G278:J278" si="209">IFERROR(ROUND(F278*(1+G$9)*(1-G$10)+G$11,2),F278)</f>
        <v>2461.88</v>
      </c>
      <c r="H278" s="189">
        <f t="shared" si="209"/>
        <v>2525.79</v>
      </c>
      <c r="I278" s="190">
        <f t="shared" si="209"/>
        <v>2586.52</v>
      </c>
      <c r="J278" s="190">
        <f t="shared" si="209"/>
        <v>2680.35</v>
      </c>
      <c r="L278" s="251" t="b">
        <f>B278='2015-16 ANS Price List'!B278</f>
        <v>1</v>
      </c>
      <c r="M278" s="251" t="b">
        <f>C278='2015-16 ANS Price List'!C278</f>
        <v>1</v>
      </c>
      <c r="N278" s="251" t="b">
        <f>D278='2015-16 ANS Price List'!D278</f>
        <v>1</v>
      </c>
      <c r="O278" s="251" t="b">
        <f>E278='2015-16 ANS Price List'!E278</f>
        <v>1</v>
      </c>
      <c r="P278" s="251" t="b">
        <f>IF(G278="2015/16 Excluding GST","TRUE",G278='2015-16 ANS Price List'!$F278)</f>
        <v>1</v>
      </c>
    </row>
    <row r="279" spans="2:16" s="340" customFormat="1" x14ac:dyDescent="0.2">
      <c r="B279" s="415"/>
      <c r="C279" s="359" t="s">
        <v>275</v>
      </c>
      <c r="D279" s="201" t="s">
        <v>200</v>
      </c>
      <c r="E279" s="201" t="s">
        <v>11</v>
      </c>
      <c r="F279" s="191">
        <v>2377.81</v>
      </c>
      <c r="G279" s="193">
        <f t="shared" ref="G279:J279" si="210">IFERROR(ROUND(F279*(1+G$9)*(1-G$10)+G$11,2),F279)</f>
        <v>2461.88</v>
      </c>
      <c r="H279" s="193">
        <f t="shared" si="210"/>
        <v>2525.79</v>
      </c>
      <c r="I279" s="191">
        <f t="shared" si="210"/>
        <v>2586.52</v>
      </c>
      <c r="J279" s="191">
        <f t="shared" si="210"/>
        <v>2680.35</v>
      </c>
      <c r="L279" s="251" t="b">
        <f>B279='2015-16 ANS Price List'!B279</f>
        <v>1</v>
      </c>
      <c r="M279" s="251" t="b">
        <f>C279='2015-16 ANS Price List'!C279</f>
        <v>1</v>
      </c>
      <c r="N279" s="251" t="b">
        <f>D279='2015-16 ANS Price List'!D279</f>
        <v>1</v>
      </c>
      <c r="O279" s="251" t="b">
        <f>E279='2015-16 ANS Price List'!E279</f>
        <v>1</v>
      </c>
      <c r="P279" s="251" t="b">
        <f>IF(G279="2015/16 Excluding GST","TRUE",G279='2015-16 ANS Price List'!$F279)</f>
        <v>1</v>
      </c>
    </row>
    <row r="280" spans="2:16" s="340" customFormat="1" x14ac:dyDescent="0.2">
      <c r="B280" s="415"/>
      <c r="C280" s="358" t="s">
        <v>276</v>
      </c>
      <c r="D280" s="202" t="s">
        <v>200</v>
      </c>
      <c r="E280" s="202" t="s">
        <v>11</v>
      </c>
      <c r="F280" s="190">
        <v>2377.81</v>
      </c>
      <c r="G280" s="189">
        <f t="shared" ref="G280:J280" si="211">IFERROR(ROUND(F280*(1+G$9)*(1-G$10)+G$11,2),F280)</f>
        <v>2461.88</v>
      </c>
      <c r="H280" s="189">
        <f t="shared" si="211"/>
        <v>2525.79</v>
      </c>
      <c r="I280" s="190">
        <f t="shared" si="211"/>
        <v>2586.52</v>
      </c>
      <c r="J280" s="190">
        <f t="shared" si="211"/>
        <v>2680.35</v>
      </c>
      <c r="L280" s="251" t="b">
        <f>B280='2015-16 ANS Price List'!B280</f>
        <v>1</v>
      </c>
      <c r="M280" s="251" t="b">
        <f>C280='2015-16 ANS Price List'!C280</f>
        <v>1</v>
      </c>
      <c r="N280" s="251" t="b">
        <f>D280='2015-16 ANS Price List'!D280</f>
        <v>1</v>
      </c>
      <c r="O280" s="251" t="b">
        <f>E280='2015-16 ANS Price List'!E280</f>
        <v>1</v>
      </c>
      <c r="P280" s="251" t="b">
        <f>IF(G280="2015/16 Excluding GST","TRUE",G280='2015-16 ANS Price List'!$F280)</f>
        <v>1</v>
      </c>
    </row>
    <row r="281" spans="2:16" s="340" customFormat="1" x14ac:dyDescent="0.2">
      <c r="B281" s="415"/>
      <c r="C281" s="359" t="s">
        <v>277</v>
      </c>
      <c r="D281" s="201" t="s">
        <v>200</v>
      </c>
      <c r="E281" s="201" t="s">
        <v>11</v>
      </c>
      <c r="F281" s="191">
        <v>2377.81</v>
      </c>
      <c r="G281" s="193">
        <f t="shared" ref="G281:J281" si="212">IFERROR(ROUND(F281*(1+G$9)*(1-G$10)+G$11,2),F281)</f>
        <v>2461.88</v>
      </c>
      <c r="H281" s="193">
        <f t="shared" si="212"/>
        <v>2525.79</v>
      </c>
      <c r="I281" s="191">
        <f t="shared" si="212"/>
        <v>2586.52</v>
      </c>
      <c r="J281" s="191">
        <f t="shared" si="212"/>
        <v>2680.35</v>
      </c>
      <c r="L281" s="251" t="b">
        <f>B281='2015-16 ANS Price List'!B281</f>
        <v>1</v>
      </c>
      <c r="M281" s="251" t="b">
        <f>C281='2015-16 ANS Price List'!C281</f>
        <v>1</v>
      </c>
      <c r="N281" s="251" t="b">
        <f>D281='2015-16 ANS Price List'!D281</f>
        <v>1</v>
      </c>
      <c r="O281" s="251" t="b">
        <f>E281='2015-16 ANS Price List'!E281</f>
        <v>1</v>
      </c>
      <c r="P281" s="251" t="b">
        <f>IF(G281="2015/16 Excluding GST","TRUE",G281='2015-16 ANS Price List'!$F281)</f>
        <v>1</v>
      </c>
    </row>
    <row r="282" spans="2:16" s="340" customFormat="1" x14ac:dyDescent="0.2">
      <c r="B282" s="416"/>
      <c r="C282" s="357"/>
      <c r="D282" s="363"/>
      <c r="E282" s="364"/>
      <c r="F282" s="204"/>
      <c r="G282" s="204"/>
      <c r="H282" s="204"/>
      <c r="I282" s="204"/>
      <c r="J282" s="204"/>
      <c r="L282" s="251" t="b">
        <f>B282='2015-16 ANS Price List'!B282</f>
        <v>1</v>
      </c>
      <c r="M282" s="251" t="b">
        <f>C282='2015-16 ANS Price List'!C282</f>
        <v>1</v>
      </c>
      <c r="N282" s="251" t="b">
        <f>D282='2015-16 ANS Price List'!D282</f>
        <v>1</v>
      </c>
      <c r="O282" s="251" t="b">
        <f>E282='2015-16 ANS Price List'!E282</f>
        <v>1</v>
      </c>
      <c r="P282" s="251" t="b">
        <f>IF(G282="2015/16 Excluding GST","TRUE",G282='2015-16 ANS Price List'!$F282)</f>
        <v>1</v>
      </c>
    </row>
    <row r="283" spans="2:16" s="340" customFormat="1" x14ac:dyDescent="0.2">
      <c r="B283" s="333"/>
      <c r="C283" s="57"/>
      <c r="D283" s="112"/>
      <c r="E283" s="112"/>
      <c r="F283" s="112"/>
      <c r="G283" s="112"/>
      <c r="H283" s="112"/>
      <c r="I283" s="112"/>
      <c r="J283" s="112"/>
      <c r="L283" s="251" t="b">
        <f>B283='2015-16 ANS Price List'!B283</f>
        <v>1</v>
      </c>
      <c r="M283" s="251" t="b">
        <f>C283='2015-16 ANS Price List'!C283</f>
        <v>1</v>
      </c>
      <c r="N283" s="251" t="b">
        <f>D283='2015-16 ANS Price List'!D283</f>
        <v>1</v>
      </c>
      <c r="O283" s="251" t="b">
        <f>E283='2015-16 ANS Price List'!E283</f>
        <v>1</v>
      </c>
      <c r="P283" s="251" t="b">
        <f>IF(G283="2015/16 Excluding GST","TRUE",G283='2015-16 ANS Price List'!$F283)</f>
        <v>1</v>
      </c>
    </row>
    <row r="284" spans="2:16" s="340" customFormat="1" x14ac:dyDescent="0.2">
      <c r="B284" s="333"/>
      <c r="C284" s="57"/>
      <c r="D284" s="112"/>
      <c r="E284" s="112"/>
      <c r="F284" s="112"/>
      <c r="G284" s="112"/>
      <c r="H284" s="112"/>
      <c r="I284" s="377"/>
      <c r="J284" s="377"/>
      <c r="L284" s="251" t="b">
        <f>B284='2015-16 ANS Price List'!B284</f>
        <v>1</v>
      </c>
      <c r="M284" s="251" t="b">
        <f>C284='2015-16 ANS Price List'!C284</f>
        <v>1</v>
      </c>
      <c r="N284" s="251" t="b">
        <f>D284='2015-16 ANS Price List'!D284</f>
        <v>1</v>
      </c>
      <c r="O284" s="251" t="b">
        <f>E284='2015-16 ANS Price List'!E284</f>
        <v>1</v>
      </c>
      <c r="P284" s="251" t="b">
        <f>IF(G284="2015/16 Excluding GST","TRUE",G284='2015-16 ANS Price List'!$F284)</f>
        <v>1</v>
      </c>
    </row>
    <row r="285" spans="2:16" s="339" customFormat="1" ht="32.1" customHeight="1" x14ac:dyDescent="0.2">
      <c r="B285" s="243" t="s">
        <v>2</v>
      </c>
      <c r="C285" s="244" t="s">
        <v>0</v>
      </c>
      <c r="D285" s="245" t="s">
        <v>1</v>
      </c>
      <c r="E285" s="245" t="s">
        <v>2</v>
      </c>
      <c r="F285" s="188" t="s">
        <v>343</v>
      </c>
      <c r="G285" s="188" t="s">
        <v>319</v>
      </c>
      <c r="H285" s="188" t="s">
        <v>320</v>
      </c>
      <c r="I285" s="188" t="s">
        <v>321</v>
      </c>
      <c r="J285" s="188" t="s">
        <v>322</v>
      </c>
      <c r="L285" s="251" t="b">
        <f>B285='2015-16 ANS Price List'!B285</f>
        <v>1</v>
      </c>
      <c r="M285" s="251" t="b">
        <f>C285='2015-16 ANS Price List'!C285</f>
        <v>1</v>
      </c>
      <c r="N285" s="251" t="b">
        <f>D285='2015-16 ANS Price List'!D285</f>
        <v>1</v>
      </c>
      <c r="O285" s="251" t="b">
        <f>E285='2015-16 ANS Price List'!E285</f>
        <v>1</v>
      </c>
      <c r="P285" s="251" t="str">
        <f>IF(G285="2015/16 Excluding GST","TRUE",G285='2015-16 ANS Price List'!$F285)</f>
        <v>TRUE</v>
      </c>
    </row>
    <row r="286" spans="2:16" s="340" customFormat="1" x14ac:dyDescent="0.2">
      <c r="B286" s="405" t="s">
        <v>201</v>
      </c>
      <c r="C286" s="358" t="s">
        <v>198</v>
      </c>
      <c r="D286" s="202" t="s">
        <v>199</v>
      </c>
      <c r="E286" s="202" t="s">
        <v>11</v>
      </c>
      <c r="F286" s="190">
        <v>57.53</v>
      </c>
      <c r="G286" s="189">
        <f t="shared" ref="G286:J286" si="213">IFERROR(ROUND(F286*(1+G$9)*(1-G$10)+G$11,2),F286)</f>
        <v>59.56</v>
      </c>
      <c r="H286" s="189">
        <f t="shared" si="213"/>
        <v>61.11</v>
      </c>
      <c r="I286" s="190">
        <f t="shared" si="213"/>
        <v>62.58</v>
      </c>
      <c r="J286" s="190">
        <f t="shared" si="213"/>
        <v>64.849999999999994</v>
      </c>
      <c r="L286" s="251" t="b">
        <f>B286='2015-16 ANS Price List'!B286</f>
        <v>1</v>
      </c>
      <c r="M286" s="251" t="b">
        <f>C286='2015-16 ANS Price List'!C286</f>
        <v>1</v>
      </c>
      <c r="N286" s="251" t="b">
        <f>D286='2015-16 ANS Price List'!D286</f>
        <v>1</v>
      </c>
      <c r="O286" s="251" t="b">
        <f>E286='2015-16 ANS Price List'!E286</f>
        <v>1</v>
      </c>
      <c r="P286" s="251" t="b">
        <f>IF(G286="2015/16 Excluding GST","TRUE",G286='2015-16 ANS Price List'!$F286)</f>
        <v>1</v>
      </c>
    </row>
    <row r="287" spans="2:16" s="340" customFormat="1" x14ac:dyDescent="0.2">
      <c r="B287" s="406"/>
      <c r="C287" s="359" t="s">
        <v>202</v>
      </c>
      <c r="D287" s="201" t="s">
        <v>203</v>
      </c>
      <c r="E287" s="201" t="s">
        <v>11</v>
      </c>
      <c r="F287" s="191">
        <v>1668.4</v>
      </c>
      <c r="G287" s="193">
        <f t="shared" ref="G287:J287" si="214">IFERROR(ROUND(F287*(1+G$9)*(1-G$10)+G$11,2),F287)</f>
        <v>1727.38</v>
      </c>
      <c r="H287" s="193">
        <f t="shared" si="214"/>
        <v>1772.23</v>
      </c>
      <c r="I287" s="191">
        <f t="shared" si="214"/>
        <v>1814.84</v>
      </c>
      <c r="J287" s="191">
        <f t="shared" si="214"/>
        <v>1880.67</v>
      </c>
      <c r="L287" s="251" t="b">
        <f>B287='2015-16 ANS Price List'!B287</f>
        <v>1</v>
      </c>
      <c r="M287" s="251" t="b">
        <f>C287='2015-16 ANS Price List'!C287</f>
        <v>1</v>
      </c>
      <c r="N287" s="251" t="b">
        <f>D287='2015-16 ANS Price List'!D287</f>
        <v>1</v>
      </c>
      <c r="O287" s="251" t="b">
        <f>E287='2015-16 ANS Price List'!E287</f>
        <v>1</v>
      </c>
      <c r="P287" s="251" t="b">
        <f>IF(G287="2015/16 Excluding GST","TRUE",G287='2015-16 ANS Price List'!$F287)</f>
        <v>1</v>
      </c>
    </row>
    <row r="288" spans="2:16" s="340" customFormat="1" x14ac:dyDescent="0.2">
      <c r="B288" s="406"/>
      <c r="C288" s="358" t="s">
        <v>204</v>
      </c>
      <c r="D288" s="202" t="s">
        <v>203</v>
      </c>
      <c r="E288" s="202" t="s">
        <v>11</v>
      </c>
      <c r="F288" s="190">
        <v>1668.4</v>
      </c>
      <c r="G288" s="189">
        <f t="shared" ref="G288:J288" si="215">IFERROR(ROUND(F288*(1+G$9)*(1-G$10)+G$11,2),F288)</f>
        <v>1727.38</v>
      </c>
      <c r="H288" s="189">
        <f t="shared" si="215"/>
        <v>1772.23</v>
      </c>
      <c r="I288" s="190">
        <f t="shared" si="215"/>
        <v>1814.84</v>
      </c>
      <c r="J288" s="190">
        <f t="shared" si="215"/>
        <v>1880.67</v>
      </c>
      <c r="L288" s="251" t="b">
        <f>B288='2015-16 ANS Price List'!B288</f>
        <v>1</v>
      </c>
      <c r="M288" s="251" t="b">
        <f>C288='2015-16 ANS Price List'!C288</f>
        <v>1</v>
      </c>
      <c r="N288" s="251" t="b">
        <f>D288='2015-16 ANS Price List'!D288</f>
        <v>1</v>
      </c>
      <c r="O288" s="251" t="b">
        <f>E288='2015-16 ANS Price List'!E288</f>
        <v>1</v>
      </c>
      <c r="P288" s="251" t="b">
        <f>IF(G288="2015/16 Excluding GST","TRUE",G288='2015-16 ANS Price List'!$F288)</f>
        <v>1</v>
      </c>
    </row>
    <row r="289" spans="2:16" s="340" customFormat="1" x14ac:dyDescent="0.2">
      <c r="B289" s="406"/>
      <c r="C289" s="359" t="s">
        <v>205</v>
      </c>
      <c r="D289" s="201" t="s">
        <v>203</v>
      </c>
      <c r="E289" s="201" t="s">
        <v>11</v>
      </c>
      <c r="F289" s="191">
        <v>1668.4</v>
      </c>
      <c r="G289" s="193">
        <f t="shared" ref="G289:J289" si="216">IFERROR(ROUND(F289*(1+G$9)*(1-G$10)+G$11,2),F289)</f>
        <v>1727.38</v>
      </c>
      <c r="H289" s="193">
        <f t="shared" si="216"/>
        <v>1772.23</v>
      </c>
      <c r="I289" s="191">
        <f t="shared" si="216"/>
        <v>1814.84</v>
      </c>
      <c r="J289" s="191">
        <f t="shared" si="216"/>
        <v>1880.67</v>
      </c>
      <c r="L289" s="251" t="b">
        <f>B289='2015-16 ANS Price List'!B289</f>
        <v>1</v>
      </c>
      <c r="M289" s="251" t="b">
        <f>C289='2015-16 ANS Price List'!C289</f>
        <v>1</v>
      </c>
      <c r="N289" s="251" t="b">
        <f>D289='2015-16 ANS Price List'!D289</f>
        <v>1</v>
      </c>
      <c r="O289" s="251" t="b">
        <f>E289='2015-16 ANS Price List'!E289</f>
        <v>1</v>
      </c>
      <c r="P289" s="251" t="b">
        <f>IF(G289="2015/16 Excluding GST","TRUE",G289='2015-16 ANS Price List'!$F289)</f>
        <v>1</v>
      </c>
    </row>
    <row r="290" spans="2:16" s="340" customFormat="1" x14ac:dyDescent="0.2">
      <c r="B290" s="406"/>
      <c r="C290" s="358" t="s">
        <v>206</v>
      </c>
      <c r="D290" s="202" t="s">
        <v>203</v>
      </c>
      <c r="E290" s="202" t="s">
        <v>11</v>
      </c>
      <c r="F290" s="190">
        <v>1668.4</v>
      </c>
      <c r="G290" s="189">
        <f t="shared" ref="G290:J290" si="217">IFERROR(ROUND(F290*(1+G$9)*(1-G$10)+G$11,2),F290)</f>
        <v>1727.38</v>
      </c>
      <c r="H290" s="189">
        <f t="shared" si="217"/>
        <v>1772.23</v>
      </c>
      <c r="I290" s="190">
        <f t="shared" si="217"/>
        <v>1814.84</v>
      </c>
      <c r="J290" s="190">
        <f t="shared" si="217"/>
        <v>1880.67</v>
      </c>
      <c r="L290" s="251" t="b">
        <f>B290='2015-16 ANS Price List'!B290</f>
        <v>1</v>
      </c>
      <c r="M290" s="251" t="b">
        <f>C290='2015-16 ANS Price List'!C290</f>
        <v>1</v>
      </c>
      <c r="N290" s="251" t="b">
        <f>D290='2015-16 ANS Price List'!D290</f>
        <v>1</v>
      </c>
      <c r="O290" s="251" t="b">
        <f>E290='2015-16 ANS Price List'!E290</f>
        <v>1</v>
      </c>
      <c r="P290" s="251" t="b">
        <f>IF(G290="2015/16 Excluding GST","TRUE",G290='2015-16 ANS Price List'!$F290)</f>
        <v>1</v>
      </c>
    </row>
    <row r="291" spans="2:16" s="340" customFormat="1" x14ac:dyDescent="0.2">
      <c r="B291" s="406"/>
      <c r="C291" s="359" t="s">
        <v>207</v>
      </c>
      <c r="D291" s="201" t="s">
        <v>203</v>
      </c>
      <c r="E291" s="201" t="s">
        <v>11</v>
      </c>
      <c r="F291" s="191">
        <v>1668.4</v>
      </c>
      <c r="G291" s="193">
        <f t="shared" ref="G291:J291" si="218">IFERROR(ROUND(F291*(1+G$9)*(1-G$10)+G$11,2),F291)</f>
        <v>1727.38</v>
      </c>
      <c r="H291" s="193">
        <f t="shared" si="218"/>
        <v>1772.23</v>
      </c>
      <c r="I291" s="191">
        <f t="shared" si="218"/>
        <v>1814.84</v>
      </c>
      <c r="J291" s="191">
        <f t="shared" si="218"/>
        <v>1880.67</v>
      </c>
      <c r="L291" s="251" t="b">
        <f>B291='2015-16 ANS Price List'!B291</f>
        <v>1</v>
      </c>
      <c r="M291" s="251" t="b">
        <f>C291='2015-16 ANS Price List'!C291</f>
        <v>1</v>
      </c>
      <c r="N291" s="251" t="b">
        <f>D291='2015-16 ANS Price List'!D291</f>
        <v>1</v>
      </c>
      <c r="O291" s="251" t="b">
        <f>E291='2015-16 ANS Price List'!E291</f>
        <v>1</v>
      </c>
      <c r="P291" s="251" t="b">
        <f>IF(G291="2015/16 Excluding GST","TRUE",G291='2015-16 ANS Price List'!$F291)</f>
        <v>1</v>
      </c>
    </row>
    <row r="292" spans="2:16" s="340" customFormat="1" x14ac:dyDescent="0.2">
      <c r="B292" s="407"/>
      <c r="C292" s="357"/>
      <c r="D292" s="194"/>
      <c r="E292" s="349"/>
      <c r="F292" s="194"/>
      <c r="G292" s="194"/>
      <c r="H292" s="194"/>
      <c r="I292" s="194"/>
      <c r="J292" s="194"/>
      <c r="L292" s="251" t="b">
        <f>B292='2015-16 ANS Price List'!B292</f>
        <v>1</v>
      </c>
      <c r="M292" s="251" t="b">
        <f>C292='2015-16 ANS Price List'!C292</f>
        <v>1</v>
      </c>
      <c r="N292" s="251" t="b">
        <f>D292='2015-16 ANS Price List'!D292</f>
        <v>1</v>
      </c>
      <c r="O292" s="251" t="b">
        <f>E292='2015-16 ANS Price List'!E292</f>
        <v>1</v>
      </c>
      <c r="P292" s="251" t="b">
        <f>IF(G292="2015/16 Excluding GST","TRUE",G292='2015-16 ANS Price List'!$F292)</f>
        <v>1</v>
      </c>
    </row>
    <row r="293" spans="2:16" s="340" customFormat="1" x14ac:dyDescent="0.2">
      <c r="B293" s="333"/>
      <c r="C293" s="57"/>
      <c r="D293" s="112"/>
      <c r="E293" s="112"/>
      <c r="F293" s="112"/>
      <c r="G293" s="112"/>
      <c r="H293" s="112"/>
      <c r="I293" s="112"/>
      <c r="J293" s="112"/>
      <c r="L293" s="251" t="b">
        <f>B293='2015-16 ANS Price List'!B293</f>
        <v>1</v>
      </c>
      <c r="M293" s="251" t="b">
        <f>C293='2015-16 ANS Price List'!C293</f>
        <v>1</v>
      </c>
      <c r="N293" s="251" t="b">
        <f>D293='2015-16 ANS Price List'!D293</f>
        <v>1</v>
      </c>
      <c r="O293" s="251" t="b">
        <f>E293='2015-16 ANS Price List'!E293</f>
        <v>1</v>
      </c>
      <c r="P293" s="251" t="b">
        <f>IF(G293="2015/16 Excluding GST","TRUE",G293='2015-16 ANS Price List'!$F293)</f>
        <v>1</v>
      </c>
    </row>
    <row r="294" spans="2:16" s="340" customFormat="1" x14ac:dyDescent="0.2">
      <c r="B294" s="333"/>
      <c r="C294" s="57"/>
      <c r="D294" s="112"/>
      <c r="E294" s="112"/>
      <c r="F294" s="112"/>
      <c r="G294" s="112"/>
      <c r="H294" s="112"/>
      <c r="I294" s="377"/>
      <c r="J294" s="377"/>
      <c r="L294" s="251" t="b">
        <f>B294='2015-16 ANS Price List'!B294</f>
        <v>1</v>
      </c>
      <c r="M294" s="251" t="b">
        <f>C294='2015-16 ANS Price List'!C294</f>
        <v>1</v>
      </c>
      <c r="N294" s="251" t="b">
        <f>D294='2015-16 ANS Price List'!D294</f>
        <v>1</v>
      </c>
      <c r="O294" s="251" t="b">
        <f>E294='2015-16 ANS Price List'!E294</f>
        <v>1</v>
      </c>
      <c r="P294" s="251" t="b">
        <f>IF(G294="2015/16 Excluding GST","TRUE",G294='2015-16 ANS Price List'!$F294)</f>
        <v>1</v>
      </c>
    </row>
    <row r="295" spans="2:16" s="339" customFormat="1" ht="32.1" customHeight="1" x14ac:dyDescent="0.2">
      <c r="B295" s="243" t="s">
        <v>2</v>
      </c>
      <c r="C295" s="244" t="s">
        <v>0</v>
      </c>
      <c r="D295" s="245" t="s">
        <v>1</v>
      </c>
      <c r="E295" s="245" t="s">
        <v>2</v>
      </c>
      <c r="F295" s="188" t="s">
        <v>343</v>
      </c>
      <c r="G295" s="188" t="s">
        <v>319</v>
      </c>
      <c r="H295" s="188" t="s">
        <v>320</v>
      </c>
      <c r="I295" s="188" t="s">
        <v>321</v>
      </c>
      <c r="J295" s="188" t="s">
        <v>322</v>
      </c>
      <c r="L295" s="251" t="b">
        <f>B295='2015-16 ANS Price List'!B295</f>
        <v>1</v>
      </c>
      <c r="M295" s="251" t="b">
        <f>C295='2015-16 ANS Price List'!C295</f>
        <v>1</v>
      </c>
      <c r="N295" s="251" t="b">
        <f>D295='2015-16 ANS Price List'!D295</f>
        <v>1</v>
      </c>
      <c r="O295" s="251" t="b">
        <f>E295='2015-16 ANS Price List'!E295</f>
        <v>1</v>
      </c>
      <c r="P295" s="251" t="str">
        <f>IF(G295="2015/16 Excluding GST","TRUE",G295='2015-16 ANS Price List'!$F295)</f>
        <v>TRUE</v>
      </c>
    </row>
    <row r="296" spans="2:16" s="340" customFormat="1" ht="25.5" x14ac:dyDescent="0.2">
      <c r="B296" s="418" t="s">
        <v>231</v>
      </c>
      <c r="C296" s="365" t="s">
        <v>232</v>
      </c>
      <c r="D296" s="196"/>
      <c r="E296" s="196"/>
      <c r="F296" s="196"/>
      <c r="G296" s="196"/>
      <c r="H296" s="196"/>
      <c r="I296" s="196"/>
      <c r="J296" s="196"/>
      <c r="L296" s="251" t="b">
        <f>B296='2015-16 ANS Price List'!B296</f>
        <v>1</v>
      </c>
      <c r="M296" s="251" t="b">
        <f>C296='2015-16 ANS Price List'!C296</f>
        <v>1</v>
      </c>
      <c r="N296" s="251" t="b">
        <f>D296='2015-16 ANS Price List'!D296</f>
        <v>1</v>
      </c>
      <c r="O296" s="251" t="b">
        <f>E296='2015-16 ANS Price List'!E296</f>
        <v>1</v>
      </c>
      <c r="P296" s="251" t="b">
        <f>IF(G296="2015/16 Excluding GST","TRUE",G296='2015-16 ANS Price List'!$F296)</f>
        <v>1</v>
      </c>
    </row>
    <row r="297" spans="2:16" s="340" customFormat="1" x14ac:dyDescent="0.2">
      <c r="B297" s="419"/>
      <c r="C297" s="358" t="s">
        <v>233</v>
      </c>
      <c r="D297" s="202" t="s">
        <v>10</v>
      </c>
      <c r="E297" s="202" t="s">
        <v>11</v>
      </c>
      <c r="F297" s="190">
        <v>4132.93</v>
      </c>
      <c r="G297" s="189">
        <f t="shared" ref="G297:J297" si="219">IFERROR(ROUND(F297*(1+G$9)*(1-G$10)+G$11,2),F297)</f>
        <v>4279.05</v>
      </c>
      <c r="H297" s="189">
        <f t="shared" si="219"/>
        <v>4390.1400000000003</v>
      </c>
      <c r="I297" s="190">
        <f t="shared" si="219"/>
        <v>4495.6899999999996</v>
      </c>
      <c r="J297" s="190">
        <f t="shared" si="219"/>
        <v>4658.7700000000004</v>
      </c>
      <c r="L297" s="251" t="b">
        <f>B297='2015-16 ANS Price List'!B297</f>
        <v>1</v>
      </c>
      <c r="M297" s="251" t="b">
        <f>C297='2015-16 ANS Price List'!C297</f>
        <v>1</v>
      </c>
      <c r="N297" s="251" t="b">
        <f>D297='2015-16 ANS Price List'!D297</f>
        <v>1</v>
      </c>
      <c r="O297" s="251" t="b">
        <f>E297='2015-16 ANS Price List'!E297</f>
        <v>1</v>
      </c>
      <c r="P297" s="251" t="b">
        <f>IF(G297="2015/16 Excluding GST","TRUE",G297='2015-16 ANS Price List'!$F297)</f>
        <v>1</v>
      </c>
    </row>
    <row r="298" spans="2:16" s="340" customFormat="1" x14ac:dyDescent="0.2">
      <c r="B298" s="419"/>
      <c r="C298" s="359" t="s">
        <v>234</v>
      </c>
      <c r="D298" s="201" t="s">
        <v>10</v>
      </c>
      <c r="E298" s="201" t="s">
        <v>11</v>
      </c>
      <c r="F298" s="191">
        <v>2644.92</v>
      </c>
      <c r="G298" s="193">
        <f t="shared" ref="G298:J298" si="220">IFERROR(ROUND(F298*(1+G$9)*(1-G$10)+G$11,2),F298)</f>
        <v>2738.43</v>
      </c>
      <c r="H298" s="193">
        <f t="shared" si="220"/>
        <v>2809.52</v>
      </c>
      <c r="I298" s="191">
        <f t="shared" si="220"/>
        <v>2877.07</v>
      </c>
      <c r="J298" s="191">
        <f t="shared" si="220"/>
        <v>2981.44</v>
      </c>
      <c r="L298" s="251" t="b">
        <f>B298='2015-16 ANS Price List'!B298</f>
        <v>1</v>
      </c>
      <c r="M298" s="251" t="b">
        <f>C298='2015-16 ANS Price List'!C298</f>
        <v>1</v>
      </c>
      <c r="N298" s="251" t="b">
        <f>D298='2015-16 ANS Price List'!D298</f>
        <v>1</v>
      </c>
      <c r="O298" s="251" t="b">
        <f>E298='2015-16 ANS Price List'!E298</f>
        <v>1</v>
      </c>
      <c r="P298" s="251" t="b">
        <f>IF(G298="2015/16 Excluding GST","TRUE",G298='2015-16 ANS Price List'!$F298)</f>
        <v>1</v>
      </c>
    </row>
    <row r="299" spans="2:16" s="340" customFormat="1" x14ac:dyDescent="0.2">
      <c r="B299" s="419"/>
      <c r="C299" s="358" t="s">
        <v>235</v>
      </c>
      <c r="D299" s="202" t="s">
        <v>10</v>
      </c>
      <c r="E299" s="202" t="s">
        <v>11</v>
      </c>
      <c r="F299" s="190">
        <v>3204.71</v>
      </c>
      <c r="G299" s="189">
        <f t="shared" ref="G299:J299" si="221">IFERROR(ROUND(F299*(1+G$9)*(1-G$10)+G$11,2),F299)</f>
        <v>3318.01</v>
      </c>
      <c r="H299" s="189">
        <f t="shared" si="221"/>
        <v>3404.15</v>
      </c>
      <c r="I299" s="190">
        <f t="shared" si="221"/>
        <v>3485.99</v>
      </c>
      <c r="J299" s="190">
        <f t="shared" si="221"/>
        <v>3612.44</v>
      </c>
      <c r="L299" s="251" t="b">
        <f>B299='2015-16 ANS Price List'!B299</f>
        <v>1</v>
      </c>
      <c r="M299" s="251" t="b">
        <f>C299='2015-16 ANS Price List'!C299</f>
        <v>1</v>
      </c>
      <c r="N299" s="251" t="b">
        <f>D299='2015-16 ANS Price List'!D299</f>
        <v>1</v>
      </c>
      <c r="O299" s="251" t="b">
        <f>E299='2015-16 ANS Price List'!E299</f>
        <v>1</v>
      </c>
      <c r="P299" s="251" t="b">
        <f>IF(G299="2015/16 Excluding GST","TRUE",G299='2015-16 ANS Price List'!$F299)</f>
        <v>1</v>
      </c>
    </row>
    <row r="300" spans="2:16" s="340" customFormat="1" x14ac:dyDescent="0.2">
      <c r="B300" s="419"/>
      <c r="C300" s="359" t="s">
        <v>236</v>
      </c>
      <c r="D300" s="201" t="s">
        <v>10</v>
      </c>
      <c r="E300" s="201" t="s">
        <v>11</v>
      </c>
      <c r="F300" s="191">
        <v>1771.8</v>
      </c>
      <c r="G300" s="193">
        <f t="shared" ref="G300:J300" si="222">IFERROR(ROUND(F300*(1+G$9)*(1-G$10)+G$11,2),F300)</f>
        <v>1834.44</v>
      </c>
      <c r="H300" s="193">
        <f t="shared" si="222"/>
        <v>1882.06</v>
      </c>
      <c r="I300" s="191">
        <f t="shared" si="222"/>
        <v>1927.31</v>
      </c>
      <c r="J300" s="191">
        <f t="shared" si="222"/>
        <v>1997.22</v>
      </c>
      <c r="L300" s="251" t="b">
        <f>B300='2015-16 ANS Price List'!B300</f>
        <v>1</v>
      </c>
      <c r="M300" s="251" t="b">
        <f>C300='2015-16 ANS Price List'!C300</f>
        <v>1</v>
      </c>
      <c r="N300" s="251" t="b">
        <f>D300='2015-16 ANS Price List'!D300</f>
        <v>1</v>
      </c>
      <c r="O300" s="251" t="b">
        <f>E300='2015-16 ANS Price List'!E300</f>
        <v>1</v>
      </c>
      <c r="P300" s="251" t="b">
        <f>IF(G300="2015/16 Excluding GST","TRUE",G300='2015-16 ANS Price List'!$F300)</f>
        <v>1</v>
      </c>
    </row>
    <row r="301" spans="2:16" s="340" customFormat="1" x14ac:dyDescent="0.2">
      <c r="B301" s="419"/>
      <c r="C301" s="358" t="s">
        <v>237</v>
      </c>
      <c r="D301" s="202" t="s">
        <v>10</v>
      </c>
      <c r="E301" s="202" t="s">
        <v>11</v>
      </c>
      <c r="F301" s="190">
        <v>1981</v>
      </c>
      <c r="G301" s="189">
        <f t="shared" ref="G301:J301" si="223">IFERROR(ROUND(F301*(1+G$9)*(1-G$10)+G$11,2),F301)</f>
        <v>2051.04</v>
      </c>
      <c r="H301" s="189">
        <f t="shared" si="223"/>
        <v>2104.29</v>
      </c>
      <c r="I301" s="190">
        <f t="shared" si="223"/>
        <v>2154.88</v>
      </c>
      <c r="J301" s="190">
        <f t="shared" si="223"/>
        <v>2233.0500000000002</v>
      </c>
      <c r="L301" s="251" t="b">
        <f>B301='2015-16 ANS Price List'!B301</f>
        <v>1</v>
      </c>
      <c r="M301" s="251" t="b">
        <f>C301='2015-16 ANS Price List'!C301</f>
        <v>1</v>
      </c>
      <c r="N301" s="251" t="b">
        <f>D301='2015-16 ANS Price List'!D301</f>
        <v>1</v>
      </c>
      <c r="O301" s="251" t="b">
        <f>E301='2015-16 ANS Price List'!E301</f>
        <v>1</v>
      </c>
      <c r="P301" s="251" t="b">
        <f>IF(G301="2015/16 Excluding GST","TRUE",G301='2015-16 ANS Price List'!$F301)</f>
        <v>1</v>
      </c>
    </row>
    <row r="302" spans="2:16" s="340" customFormat="1" x14ac:dyDescent="0.2">
      <c r="B302" s="419"/>
      <c r="C302" s="359" t="s">
        <v>238</v>
      </c>
      <c r="D302" s="201" t="s">
        <v>10</v>
      </c>
      <c r="E302" s="201" t="s">
        <v>11</v>
      </c>
      <c r="F302" s="191">
        <v>931.81</v>
      </c>
      <c r="G302" s="193">
        <f t="shared" ref="G302:J302" si="224">IFERROR(ROUND(F302*(1+G$9)*(1-G$10)+G$11,2),F302)</f>
        <v>964.75</v>
      </c>
      <c r="H302" s="193">
        <f t="shared" si="224"/>
        <v>989.8</v>
      </c>
      <c r="I302" s="191">
        <f t="shared" si="224"/>
        <v>1013.6</v>
      </c>
      <c r="J302" s="191">
        <f t="shared" si="224"/>
        <v>1050.3699999999999</v>
      </c>
      <c r="L302" s="251" t="b">
        <f>B302='2015-16 ANS Price List'!B302</f>
        <v>1</v>
      </c>
      <c r="M302" s="251" t="b">
        <f>C302='2015-16 ANS Price List'!C302</f>
        <v>1</v>
      </c>
      <c r="N302" s="251" t="b">
        <f>D302='2015-16 ANS Price List'!D302</f>
        <v>1</v>
      </c>
      <c r="O302" s="251" t="b">
        <f>E302='2015-16 ANS Price List'!E302</f>
        <v>1</v>
      </c>
      <c r="P302" s="251" t="b">
        <f>IF(G302="2015/16 Excluding GST","TRUE",G302='2015-16 ANS Price List'!$F302)</f>
        <v>1</v>
      </c>
    </row>
    <row r="303" spans="2:16" s="340" customFormat="1" x14ac:dyDescent="0.2">
      <c r="B303" s="419"/>
      <c r="C303" s="358" t="s">
        <v>239</v>
      </c>
      <c r="D303" s="202" t="s">
        <v>10</v>
      </c>
      <c r="E303" s="202" t="s">
        <v>11</v>
      </c>
      <c r="F303" s="190">
        <v>1955.71</v>
      </c>
      <c r="G303" s="189">
        <f t="shared" ref="G303:J303" si="225">IFERROR(ROUND(F303*(1+G$9)*(1-G$10)+G$11,2),F303)</f>
        <v>2024.85</v>
      </c>
      <c r="H303" s="189">
        <f t="shared" si="225"/>
        <v>2077.42</v>
      </c>
      <c r="I303" s="190">
        <f t="shared" si="225"/>
        <v>2127.37</v>
      </c>
      <c r="J303" s="190">
        <f t="shared" si="225"/>
        <v>2204.54</v>
      </c>
      <c r="L303" s="251" t="b">
        <f>B303='2015-16 ANS Price List'!B303</f>
        <v>1</v>
      </c>
      <c r="M303" s="251" t="b">
        <f>C303='2015-16 ANS Price List'!C303</f>
        <v>1</v>
      </c>
      <c r="N303" s="251" t="b">
        <f>D303='2015-16 ANS Price List'!D303</f>
        <v>1</v>
      </c>
      <c r="O303" s="251" t="b">
        <f>E303='2015-16 ANS Price List'!E303</f>
        <v>1</v>
      </c>
      <c r="P303" s="251" t="b">
        <f>IF(G303="2015/16 Excluding GST","TRUE",G303='2015-16 ANS Price List'!$F303)</f>
        <v>1</v>
      </c>
    </row>
    <row r="304" spans="2:16" s="340" customFormat="1" x14ac:dyDescent="0.2">
      <c r="B304" s="419"/>
      <c r="C304" s="359" t="s">
        <v>240</v>
      </c>
      <c r="D304" s="201" t="s">
        <v>10</v>
      </c>
      <c r="E304" s="201" t="s">
        <v>11</v>
      </c>
      <c r="F304" s="191">
        <v>906.51</v>
      </c>
      <c r="G304" s="193">
        <f t="shared" ref="G304:J304" si="226">IFERROR(ROUND(F304*(1+G$9)*(1-G$10)+G$11,2),F304)</f>
        <v>938.56</v>
      </c>
      <c r="H304" s="193">
        <f t="shared" si="226"/>
        <v>962.93</v>
      </c>
      <c r="I304" s="191">
        <f t="shared" si="226"/>
        <v>986.08</v>
      </c>
      <c r="J304" s="191">
        <f t="shared" si="226"/>
        <v>1021.85</v>
      </c>
      <c r="L304" s="251" t="b">
        <f>B304='2015-16 ANS Price List'!B304</f>
        <v>1</v>
      </c>
      <c r="M304" s="251" t="b">
        <f>C304='2015-16 ANS Price List'!C304</f>
        <v>1</v>
      </c>
      <c r="N304" s="251" t="b">
        <f>D304='2015-16 ANS Price List'!D304</f>
        <v>1</v>
      </c>
      <c r="O304" s="251" t="b">
        <f>E304='2015-16 ANS Price List'!E304</f>
        <v>1</v>
      </c>
      <c r="P304" s="251" t="b">
        <f>IF(G304="2015/16 Excluding GST","TRUE",G304='2015-16 ANS Price List'!$F304)</f>
        <v>1</v>
      </c>
    </row>
    <row r="305" spans="2:16" s="340" customFormat="1" x14ac:dyDescent="0.2">
      <c r="B305" s="419"/>
      <c r="C305" s="358" t="s">
        <v>241</v>
      </c>
      <c r="D305" s="202" t="s">
        <v>10</v>
      </c>
      <c r="E305" s="202" t="s">
        <v>11</v>
      </c>
      <c r="F305" s="190">
        <v>1907.55</v>
      </c>
      <c r="G305" s="189">
        <f t="shared" ref="G305:J305" si="227">IFERROR(ROUND(F305*(1+G$9)*(1-G$10)+G$11,2),F305)</f>
        <v>1974.99</v>
      </c>
      <c r="H305" s="189">
        <f t="shared" si="227"/>
        <v>2026.26</v>
      </c>
      <c r="I305" s="190">
        <f t="shared" si="227"/>
        <v>2074.98</v>
      </c>
      <c r="J305" s="190">
        <f t="shared" si="227"/>
        <v>2150.25</v>
      </c>
      <c r="L305" s="251" t="b">
        <f>B305='2015-16 ANS Price List'!B305</f>
        <v>1</v>
      </c>
      <c r="M305" s="251" t="b">
        <f>C305='2015-16 ANS Price List'!C305</f>
        <v>1</v>
      </c>
      <c r="N305" s="251" t="b">
        <f>D305='2015-16 ANS Price List'!D305</f>
        <v>1</v>
      </c>
      <c r="O305" s="251" t="b">
        <f>E305='2015-16 ANS Price List'!E305</f>
        <v>1</v>
      </c>
      <c r="P305" s="251" t="b">
        <f>IF(G305="2015/16 Excluding GST","TRUE",G305='2015-16 ANS Price List'!$F305)</f>
        <v>1</v>
      </c>
    </row>
    <row r="306" spans="2:16" s="340" customFormat="1" x14ac:dyDescent="0.2">
      <c r="B306" s="419"/>
      <c r="C306" s="359" t="s">
        <v>242</v>
      </c>
      <c r="D306" s="201" t="s">
        <v>10</v>
      </c>
      <c r="E306" s="201" t="s">
        <v>11</v>
      </c>
      <c r="F306" s="191">
        <v>858.35</v>
      </c>
      <c r="G306" s="193">
        <f t="shared" ref="G306:J306" si="228">IFERROR(ROUND(F306*(1+G$9)*(1-G$10)+G$11,2),F306)</f>
        <v>888.7</v>
      </c>
      <c r="H306" s="193">
        <f t="shared" si="228"/>
        <v>911.77</v>
      </c>
      <c r="I306" s="191">
        <f t="shared" si="228"/>
        <v>933.69</v>
      </c>
      <c r="J306" s="191">
        <f t="shared" si="228"/>
        <v>967.56</v>
      </c>
      <c r="L306" s="251" t="b">
        <f>B306='2015-16 ANS Price List'!B306</f>
        <v>1</v>
      </c>
      <c r="M306" s="251" t="b">
        <f>C306='2015-16 ANS Price List'!C306</f>
        <v>1</v>
      </c>
      <c r="N306" s="251" t="b">
        <f>D306='2015-16 ANS Price List'!D306</f>
        <v>1</v>
      </c>
      <c r="O306" s="251" t="b">
        <f>E306='2015-16 ANS Price List'!E306</f>
        <v>1</v>
      </c>
      <c r="P306" s="251" t="b">
        <f>IF(G306="2015/16 Excluding GST","TRUE",G306='2015-16 ANS Price List'!$F306)</f>
        <v>1</v>
      </c>
    </row>
    <row r="307" spans="2:16" s="340" customFormat="1" x14ac:dyDescent="0.2">
      <c r="B307" s="419"/>
      <c r="C307" s="358" t="s">
        <v>243</v>
      </c>
      <c r="D307" s="202" t="s">
        <v>10</v>
      </c>
      <c r="E307" s="202" t="s">
        <v>11</v>
      </c>
      <c r="F307" s="190">
        <v>1907.55</v>
      </c>
      <c r="G307" s="189">
        <f t="shared" ref="G307:J307" si="229">IFERROR(ROUND(F307*(1+G$9)*(1-G$10)+G$11,2),F307)</f>
        <v>1974.99</v>
      </c>
      <c r="H307" s="189">
        <f t="shared" si="229"/>
        <v>2026.26</v>
      </c>
      <c r="I307" s="190">
        <f t="shared" si="229"/>
        <v>2074.98</v>
      </c>
      <c r="J307" s="190">
        <f t="shared" si="229"/>
        <v>2150.25</v>
      </c>
      <c r="L307" s="251" t="b">
        <f>B307='2015-16 ANS Price List'!B307</f>
        <v>1</v>
      </c>
      <c r="M307" s="251" t="b">
        <f>C307='2015-16 ANS Price List'!C307</f>
        <v>1</v>
      </c>
      <c r="N307" s="251" t="b">
        <f>D307='2015-16 ANS Price List'!D307</f>
        <v>1</v>
      </c>
      <c r="O307" s="251" t="b">
        <f>E307='2015-16 ANS Price List'!E307</f>
        <v>1</v>
      </c>
      <c r="P307" s="251" t="b">
        <f>IF(G307="2015/16 Excluding GST","TRUE",G307='2015-16 ANS Price List'!$F307)</f>
        <v>1</v>
      </c>
    </row>
    <row r="308" spans="2:16" s="340" customFormat="1" x14ac:dyDescent="0.2">
      <c r="B308" s="419"/>
      <c r="C308" s="359" t="s">
        <v>244</v>
      </c>
      <c r="D308" s="201" t="s">
        <v>10</v>
      </c>
      <c r="E308" s="201" t="s">
        <v>11</v>
      </c>
      <c r="F308" s="191">
        <v>858.35</v>
      </c>
      <c r="G308" s="193">
        <f t="shared" ref="G308:J308" si="230">IFERROR(ROUND(F308*(1+G$9)*(1-G$10)+G$11,2),F308)</f>
        <v>888.7</v>
      </c>
      <c r="H308" s="193">
        <f t="shared" si="230"/>
        <v>911.77</v>
      </c>
      <c r="I308" s="191">
        <f t="shared" si="230"/>
        <v>933.69</v>
      </c>
      <c r="J308" s="191">
        <f t="shared" si="230"/>
        <v>967.56</v>
      </c>
      <c r="L308" s="251" t="b">
        <f>B308='2015-16 ANS Price List'!B308</f>
        <v>1</v>
      </c>
      <c r="M308" s="251" t="b">
        <f>C308='2015-16 ANS Price List'!C308</f>
        <v>1</v>
      </c>
      <c r="N308" s="251" t="b">
        <f>D308='2015-16 ANS Price List'!D308</f>
        <v>1</v>
      </c>
      <c r="O308" s="251" t="b">
        <f>E308='2015-16 ANS Price List'!E308</f>
        <v>1</v>
      </c>
      <c r="P308" s="251" t="b">
        <f>IF(G308="2015/16 Excluding GST","TRUE",G308='2015-16 ANS Price List'!$F308)</f>
        <v>1</v>
      </c>
    </row>
    <row r="309" spans="2:16" s="340" customFormat="1" x14ac:dyDescent="0.2">
      <c r="B309" s="419"/>
      <c r="C309" s="355"/>
      <c r="D309" s="192"/>
      <c r="E309" s="366"/>
      <c r="F309" s="191"/>
      <c r="G309" s="191"/>
      <c r="H309" s="191"/>
      <c r="I309" s="191"/>
      <c r="J309" s="191"/>
      <c r="L309" s="251" t="b">
        <f>B309='2015-16 ANS Price List'!B309</f>
        <v>1</v>
      </c>
      <c r="M309" s="251" t="b">
        <f>C309='2015-16 ANS Price List'!C309</f>
        <v>1</v>
      </c>
      <c r="N309" s="251" t="b">
        <f>D309='2015-16 ANS Price List'!D309</f>
        <v>1</v>
      </c>
      <c r="O309" s="251" t="b">
        <f>E309='2015-16 ANS Price List'!E309</f>
        <v>1</v>
      </c>
      <c r="P309" s="251" t="b">
        <f>IF(G309="2015/16 Excluding GST","TRUE",G309='2015-16 ANS Price List'!$F309)</f>
        <v>1</v>
      </c>
    </row>
    <row r="310" spans="2:16" s="340" customFormat="1" ht="25.5" x14ac:dyDescent="0.2">
      <c r="B310" s="420"/>
      <c r="C310" s="365" t="s">
        <v>245</v>
      </c>
      <c r="D310" s="196"/>
      <c r="E310" s="196"/>
      <c r="F310" s="196"/>
      <c r="G310" s="196"/>
      <c r="H310" s="196"/>
      <c r="I310" s="196"/>
      <c r="J310" s="196"/>
      <c r="L310" s="251" t="b">
        <f>B310='2015-16 ANS Price List'!B310</f>
        <v>1</v>
      </c>
      <c r="M310" s="251" t="b">
        <f>C310='2015-16 ANS Price List'!C310</f>
        <v>1</v>
      </c>
      <c r="N310" s="251" t="b">
        <f>D310='2015-16 ANS Price List'!D310</f>
        <v>1</v>
      </c>
      <c r="O310" s="251" t="b">
        <f>E310='2015-16 ANS Price List'!E310</f>
        <v>1</v>
      </c>
      <c r="P310" s="251" t="b">
        <f>IF(G310="2015/16 Excluding GST","TRUE",G310='2015-16 ANS Price List'!$F310)</f>
        <v>1</v>
      </c>
    </row>
    <row r="311" spans="2:16" s="340" customFormat="1" x14ac:dyDescent="0.2">
      <c r="B311" s="420"/>
      <c r="C311" s="358" t="s">
        <v>246</v>
      </c>
      <c r="D311" s="202" t="s">
        <v>10</v>
      </c>
      <c r="E311" s="202" t="s">
        <v>11</v>
      </c>
      <c r="F311" s="190">
        <v>3061.65</v>
      </c>
      <c r="G311" s="189">
        <f t="shared" ref="G311:J311" si="231">IFERROR(ROUND(F311*(1+G$9)*(1-G$10)+G$11,2),F311)</f>
        <v>3169.89</v>
      </c>
      <c r="H311" s="189">
        <f t="shared" si="231"/>
        <v>3252.19</v>
      </c>
      <c r="I311" s="190">
        <f t="shared" si="231"/>
        <v>3330.38</v>
      </c>
      <c r="J311" s="190">
        <f t="shared" si="231"/>
        <v>3451.19</v>
      </c>
      <c r="L311" s="251" t="b">
        <f>B311='2015-16 ANS Price List'!B311</f>
        <v>1</v>
      </c>
      <c r="M311" s="251" t="b">
        <f>C311='2015-16 ANS Price List'!C311</f>
        <v>1</v>
      </c>
      <c r="N311" s="251" t="b">
        <f>D311='2015-16 ANS Price List'!D311</f>
        <v>1</v>
      </c>
      <c r="O311" s="251" t="b">
        <f>E311='2015-16 ANS Price List'!E311</f>
        <v>1</v>
      </c>
      <c r="P311" s="251" t="b">
        <f>IF(G311="2015/16 Excluding GST","TRUE",G311='2015-16 ANS Price List'!$F311)</f>
        <v>1</v>
      </c>
    </row>
    <row r="312" spans="2:16" s="340" customFormat="1" x14ac:dyDescent="0.2">
      <c r="B312" s="420"/>
      <c r="C312" s="359" t="s">
        <v>247</v>
      </c>
      <c r="D312" s="201" t="s">
        <v>10</v>
      </c>
      <c r="E312" s="201" t="s">
        <v>11</v>
      </c>
      <c r="F312" s="191">
        <v>3984.69</v>
      </c>
      <c r="G312" s="193">
        <f t="shared" ref="G312:J312" si="232">IFERROR(ROUND(F312*(1+G$9)*(1-G$10)+G$11,2),F312)</f>
        <v>4125.5600000000004</v>
      </c>
      <c r="H312" s="193">
        <f t="shared" si="232"/>
        <v>4232.67</v>
      </c>
      <c r="I312" s="191">
        <f t="shared" si="232"/>
        <v>4334.43</v>
      </c>
      <c r="J312" s="191">
        <f t="shared" si="232"/>
        <v>4491.66</v>
      </c>
      <c r="L312" s="251" t="b">
        <f>B312='2015-16 ANS Price List'!B312</f>
        <v>1</v>
      </c>
      <c r="M312" s="251" t="b">
        <f>C312='2015-16 ANS Price List'!C312</f>
        <v>1</v>
      </c>
      <c r="N312" s="251" t="b">
        <f>D312='2015-16 ANS Price List'!D312</f>
        <v>1</v>
      </c>
      <c r="O312" s="251" t="b">
        <f>E312='2015-16 ANS Price List'!E312</f>
        <v>1</v>
      </c>
      <c r="P312" s="251" t="b">
        <f>IF(G312="2015/16 Excluding GST","TRUE",G312='2015-16 ANS Price List'!$F312)</f>
        <v>1</v>
      </c>
    </row>
    <row r="313" spans="2:16" s="340" customFormat="1" x14ac:dyDescent="0.2">
      <c r="B313" s="420"/>
      <c r="C313" s="358" t="s">
        <v>248</v>
      </c>
      <c r="D313" s="202" t="s">
        <v>10</v>
      </c>
      <c r="E313" s="202" t="s">
        <v>11</v>
      </c>
      <c r="F313" s="190">
        <v>4523.37</v>
      </c>
      <c r="G313" s="189">
        <f t="shared" ref="G313:J313" si="233">IFERROR(ROUND(F313*(1+G$9)*(1-G$10)+G$11,2),F313)</f>
        <v>4683.29</v>
      </c>
      <c r="H313" s="189">
        <f t="shared" si="233"/>
        <v>4804.88</v>
      </c>
      <c r="I313" s="190">
        <f t="shared" si="233"/>
        <v>4920.3999999999996</v>
      </c>
      <c r="J313" s="190">
        <f t="shared" si="233"/>
        <v>5098.8900000000003</v>
      </c>
      <c r="L313" s="251" t="b">
        <f>B313='2015-16 ANS Price List'!B313</f>
        <v>1</v>
      </c>
      <c r="M313" s="251" t="b">
        <f>C313='2015-16 ANS Price List'!C313</f>
        <v>1</v>
      </c>
      <c r="N313" s="251" t="b">
        <f>D313='2015-16 ANS Price List'!D313</f>
        <v>1</v>
      </c>
      <c r="O313" s="251" t="b">
        <f>E313='2015-16 ANS Price List'!E313</f>
        <v>1</v>
      </c>
      <c r="P313" s="251" t="b">
        <f>IF(G313="2015/16 Excluding GST","TRUE",G313='2015-16 ANS Price List'!$F313)</f>
        <v>1</v>
      </c>
    </row>
    <row r="314" spans="2:16" s="340" customFormat="1" x14ac:dyDescent="0.2">
      <c r="B314" s="420"/>
      <c r="C314" s="359" t="s">
        <v>249</v>
      </c>
      <c r="D314" s="201" t="s">
        <v>10</v>
      </c>
      <c r="E314" s="201" t="s">
        <v>11</v>
      </c>
      <c r="F314" s="191">
        <v>3593.88</v>
      </c>
      <c r="G314" s="193">
        <f t="shared" ref="G314:J314" si="234">IFERROR(ROUND(F314*(1+G$9)*(1-G$10)+G$11,2),F314)</f>
        <v>3720.94</v>
      </c>
      <c r="H314" s="193">
        <f t="shared" si="234"/>
        <v>3817.54</v>
      </c>
      <c r="I314" s="191">
        <f t="shared" si="234"/>
        <v>3909.32</v>
      </c>
      <c r="J314" s="191">
        <f t="shared" si="234"/>
        <v>4051.13</v>
      </c>
      <c r="L314" s="251" t="b">
        <f>B314='2015-16 ANS Price List'!B314</f>
        <v>1</v>
      </c>
      <c r="M314" s="251" t="b">
        <f>C314='2015-16 ANS Price List'!C314</f>
        <v>1</v>
      </c>
      <c r="N314" s="251" t="b">
        <f>D314='2015-16 ANS Price List'!D314</f>
        <v>1</v>
      </c>
      <c r="O314" s="251" t="b">
        <f>E314='2015-16 ANS Price List'!E314</f>
        <v>1</v>
      </c>
      <c r="P314" s="251" t="b">
        <f>IF(G314="2015/16 Excluding GST","TRUE",G314='2015-16 ANS Price List'!$F314)</f>
        <v>1</v>
      </c>
    </row>
    <row r="315" spans="2:16" s="340" customFormat="1" x14ac:dyDescent="0.2">
      <c r="B315" s="420"/>
      <c r="C315" s="358" t="s">
        <v>250</v>
      </c>
      <c r="D315" s="202" t="s">
        <v>10</v>
      </c>
      <c r="E315" s="202" t="s">
        <v>11</v>
      </c>
      <c r="F315" s="190">
        <v>3718.65</v>
      </c>
      <c r="G315" s="189">
        <f t="shared" ref="G315:J315" si="235">IFERROR(ROUND(F315*(1+G$9)*(1-G$10)+G$11,2),F315)</f>
        <v>3850.12</v>
      </c>
      <c r="H315" s="189">
        <f t="shared" si="235"/>
        <v>3950.08</v>
      </c>
      <c r="I315" s="190">
        <f t="shared" si="235"/>
        <v>4045.05</v>
      </c>
      <c r="J315" s="190">
        <f t="shared" si="235"/>
        <v>4191.78</v>
      </c>
      <c r="L315" s="251" t="b">
        <f>B315='2015-16 ANS Price List'!B315</f>
        <v>1</v>
      </c>
      <c r="M315" s="251" t="b">
        <f>C315='2015-16 ANS Price List'!C315</f>
        <v>1</v>
      </c>
      <c r="N315" s="251" t="b">
        <f>D315='2015-16 ANS Price List'!D315</f>
        <v>1</v>
      </c>
      <c r="O315" s="251" t="b">
        <f>E315='2015-16 ANS Price List'!E315</f>
        <v>1</v>
      </c>
      <c r="P315" s="251" t="b">
        <f>IF(G315="2015/16 Excluding GST","TRUE",G315='2015-16 ANS Price List'!$F315)</f>
        <v>1</v>
      </c>
    </row>
    <row r="316" spans="2:16" s="340" customFormat="1" x14ac:dyDescent="0.2">
      <c r="B316" s="420"/>
      <c r="C316" s="359" t="s">
        <v>251</v>
      </c>
      <c r="D316" s="201" t="s">
        <v>10</v>
      </c>
      <c r="E316" s="201" t="s">
        <v>11</v>
      </c>
      <c r="F316" s="191">
        <v>3877.52</v>
      </c>
      <c r="G316" s="193">
        <f t="shared" ref="G316:J316" si="236">IFERROR(ROUND(F316*(1+G$9)*(1-G$10)+G$11,2),F316)</f>
        <v>4014.61</v>
      </c>
      <c r="H316" s="193">
        <f t="shared" si="236"/>
        <v>4118.84</v>
      </c>
      <c r="I316" s="191">
        <f t="shared" si="236"/>
        <v>4217.87</v>
      </c>
      <c r="J316" s="191">
        <f t="shared" si="236"/>
        <v>4370.87</v>
      </c>
      <c r="L316" s="251" t="b">
        <f>B316='2015-16 ANS Price List'!B316</f>
        <v>1</v>
      </c>
      <c r="M316" s="251" t="b">
        <f>C316='2015-16 ANS Price List'!C316</f>
        <v>1</v>
      </c>
      <c r="N316" s="251" t="b">
        <f>D316='2015-16 ANS Price List'!D316</f>
        <v>1</v>
      </c>
      <c r="O316" s="251" t="b">
        <f>E316='2015-16 ANS Price List'!E316</f>
        <v>1</v>
      </c>
      <c r="P316" s="251" t="b">
        <f>IF(G316="2015/16 Excluding GST","TRUE",G316='2015-16 ANS Price List'!$F316)</f>
        <v>1</v>
      </c>
    </row>
    <row r="317" spans="2:16" s="340" customFormat="1" x14ac:dyDescent="0.2">
      <c r="B317" s="420"/>
      <c r="C317" s="358" t="s">
        <v>252</v>
      </c>
      <c r="D317" s="202" t="s">
        <v>10</v>
      </c>
      <c r="E317" s="202" t="s">
        <v>11</v>
      </c>
      <c r="F317" s="190">
        <v>4653.8599999999997</v>
      </c>
      <c r="G317" s="189">
        <f t="shared" ref="G317:J317" si="237">IFERROR(ROUND(F317*(1+G$9)*(1-G$10)+G$11,2),F317)</f>
        <v>4818.3900000000003</v>
      </c>
      <c r="H317" s="189">
        <f t="shared" si="237"/>
        <v>4943.4799999999996</v>
      </c>
      <c r="I317" s="190">
        <f t="shared" si="237"/>
        <v>5062.33</v>
      </c>
      <c r="J317" s="190">
        <f t="shared" si="237"/>
        <v>5245.97</v>
      </c>
      <c r="L317" s="251" t="b">
        <f>B317='2015-16 ANS Price List'!B317</f>
        <v>1</v>
      </c>
      <c r="M317" s="251" t="b">
        <f>C317='2015-16 ANS Price List'!C317</f>
        <v>1</v>
      </c>
      <c r="N317" s="251" t="b">
        <f>D317='2015-16 ANS Price List'!D317</f>
        <v>1</v>
      </c>
      <c r="O317" s="251" t="b">
        <f>E317='2015-16 ANS Price List'!E317</f>
        <v>1</v>
      </c>
      <c r="P317" s="251" t="b">
        <f>IF(G317="2015/16 Excluding GST","TRUE",G317='2015-16 ANS Price List'!$F317)</f>
        <v>1</v>
      </c>
    </row>
    <row r="318" spans="2:16" s="340" customFormat="1" x14ac:dyDescent="0.2">
      <c r="B318" s="420"/>
      <c r="C318" s="359" t="s">
        <v>253</v>
      </c>
      <c r="D318" s="201" t="s">
        <v>10</v>
      </c>
      <c r="E318" s="201" t="s">
        <v>11</v>
      </c>
      <c r="F318" s="191">
        <v>4551.63</v>
      </c>
      <c r="G318" s="193">
        <f t="shared" ref="G318:J318" si="238">IFERROR(ROUND(F318*(1+G$9)*(1-G$10)+G$11,2),F318)</f>
        <v>4712.55</v>
      </c>
      <c r="H318" s="193">
        <f t="shared" si="238"/>
        <v>4834.8999999999996</v>
      </c>
      <c r="I318" s="191">
        <f t="shared" si="238"/>
        <v>4951.1400000000003</v>
      </c>
      <c r="J318" s="191">
        <f t="shared" si="238"/>
        <v>5130.74</v>
      </c>
      <c r="L318" s="251" t="b">
        <f>B318='2015-16 ANS Price List'!B318</f>
        <v>1</v>
      </c>
      <c r="M318" s="251" t="b">
        <f>C318='2015-16 ANS Price List'!C318</f>
        <v>1</v>
      </c>
      <c r="N318" s="251" t="b">
        <f>D318='2015-16 ANS Price List'!D318</f>
        <v>1</v>
      </c>
      <c r="O318" s="251" t="b">
        <f>E318='2015-16 ANS Price List'!E318</f>
        <v>1</v>
      </c>
      <c r="P318" s="251" t="b">
        <f>IF(G318="2015/16 Excluding GST","TRUE",G318='2015-16 ANS Price List'!$F318)</f>
        <v>1</v>
      </c>
    </row>
    <row r="319" spans="2:16" s="340" customFormat="1" x14ac:dyDescent="0.2">
      <c r="B319" s="420"/>
      <c r="C319" s="358" t="s">
        <v>254</v>
      </c>
      <c r="D319" s="202" t="s">
        <v>10</v>
      </c>
      <c r="E319" s="202" t="s">
        <v>11</v>
      </c>
      <c r="F319" s="190">
        <v>5070.3900000000003</v>
      </c>
      <c r="G319" s="189">
        <f t="shared" ref="G319:J319" si="239">IFERROR(ROUND(F319*(1+G$9)*(1-G$10)+G$11,2),F319)</f>
        <v>5249.65</v>
      </c>
      <c r="H319" s="189">
        <f t="shared" si="239"/>
        <v>5385.94</v>
      </c>
      <c r="I319" s="190">
        <f t="shared" si="239"/>
        <v>5515.43</v>
      </c>
      <c r="J319" s="190">
        <f t="shared" si="239"/>
        <v>5715.5</v>
      </c>
      <c r="L319" s="251" t="b">
        <f>B319='2015-16 ANS Price List'!B319</f>
        <v>1</v>
      </c>
      <c r="M319" s="251" t="b">
        <f>C319='2015-16 ANS Price List'!C319</f>
        <v>1</v>
      </c>
      <c r="N319" s="251" t="b">
        <f>D319='2015-16 ANS Price List'!D319</f>
        <v>1</v>
      </c>
      <c r="O319" s="251" t="b">
        <f>E319='2015-16 ANS Price List'!E319</f>
        <v>1</v>
      </c>
      <c r="P319" s="251" t="b">
        <f>IF(G319="2015/16 Excluding GST","TRUE",G319='2015-16 ANS Price List'!$F319)</f>
        <v>1</v>
      </c>
    </row>
    <row r="320" spans="2:16" s="340" customFormat="1" x14ac:dyDescent="0.2">
      <c r="B320" s="420"/>
      <c r="C320" s="359" t="s">
        <v>255</v>
      </c>
      <c r="D320" s="201" t="s">
        <v>10</v>
      </c>
      <c r="E320" s="201" t="s">
        <v>11</v>
      </c>
      <c r="F320" s="191">
        <v>3820.64</v>
      </c>
      <c r="G320" s="193">
        <f t="shared" ref="G320:J320" si="240">IFERROR(ROUND(F320*(1+G$9)*(1-G$10)+G$11,2),F320)</f>
        <v>3955.71</v>
      </c>
      <c r="H320" s="193">
        <f t="shared" si="240"/>
        <v>4058.41</v>
      </c>
      <c r="I320" s="191">
        <f t="shared" si="240"/>
        <v>4155.9799999999996</v>
      </c>
      <c r="J320" s="191">
        <f t="shared" si="240"/>
        <v>4306.74</v>
      </c>
      <c r="L320" s="251" t="b">
        <f>B320='2015-16 ANS Price List'!B320</f>
        <v>1</v>
      </c>
      <c r="M320" s="251" t="b">
        <f>C320='2015-16 ANS Price List'!C320</f>
        <v>1</v>
      </c>
      <c r="N320" s="251" t="b">
        <f>D320='2015-16 ANS Price List'!D320</f>
        <v>1</v>
      </c>
      <c r="O320" s="251" t="b">
        <f>E320='2015-16 ANS Price List'!E320</f>
        <v>1</v>
      </c>
      <c r="P320" s="251" t="b">
        <f>IF(G320="2015/16 Excluding GST","TRUE",G320='2015-16 ANS Price List'!$F320)</f>
        <v>1</v>
      </c>
    </row>
    <row r="321" spans="2:16" s="340" customFormat="1" x14ac:dyDescent="0.2">
      <c r="B321" s="420"/>
      <c r="C321" s="358" t="s">
        <v>256</v>
      </c>
      <c r="D321" s="202" t="s">
        <v>10</v>
      </c>
      <c r="E321" s="202" t="s">
        <v>11</v>
      </c>
      <c r="F321" s="190">
        <v>3978.96</v>
      </c>
      <c r="G321" s="189">
        <f t="shared" ref="G321:J321" si="241">IFERROR(ROUND(F321*(1+G$9)*(1-G$10)+G$11,2),F321)</f>
        <v>4119.63</v>
      </c>
      <c r="H321" s="189">
        <f t="shared" si="241"/>
        <v>4226.58</v>
      </c>
      <c r="I321" s="190">
        <f t="shared" si="241"/>
        <v>4328.2</v>
      </c>
      <c r="J321" s="190">
        <f t="shared" si="241"/>
        <v>4485.21</v>
      </c>
      <c r="L321" s="251" t="b">
        <f>B321='2015-16 ANS Price List'!B321</f>
        <v>1</v>
      </c>
      <c r="M321" s="251" t="b">
        <f>C321='2015-16 ANS Price List'!C321</f>
        <v>1</v>
      </c>
      <c r="N321" s="251" t="b">
        <f>D321='2015-16 ANS Price List'!D321</f>
        <v>1</v>
      </c>
      <c r="O321" s="251" t="b">
        <f>E321='2015-16 ANS Price List'!E321</f>
        <v>1</v>
      </c>
      <c r="P321" s="251" t="b">
        <f>IF(G321="2015/16 Excluding GST","TRUE",G321='2015-16 ANS Price List'!$F321)</f>
        <v>1</v>
      </c>
    </row>
    <row r="322" spans="2:16" s="340" customFormat="1" x14ac:dyDescent="0.2">
      <c r="B322" s="420"/>
      <c r="C322" s="367"/>
      <c r="D322" s="208"/>
      <c r="E322" s="208"/>
      <c r="F322" s="208"/>
      <c r="G322" s="208"/>
      <c r="H322" s="208"/>
      <c r="I322" s="208"/>
      <c r="J322" s="208"/>
      <c r="L322" s="251" t="b">
        <f>B322='2015-16 ANS Price List'!B322</f>
        <v>1</v>
      </c>
      <c r="M322" s="251" t="b">
        <f>C322='2015-16 ANS Price List'!C322</f>
        <v>1</v>
      </c>
      <c r="N322" s="251" t="b">
        <f>D322='2015-16 ANS Price List'!D322</f>
        <v>1</v>
      </c>
      <c r="O322" s="251" t="b">
        <f>E322='2015-16 ANS Price List'!E322</f>
        <v>1</v>
      </c>
      <c r="P322" s="251" t="b">
        <f>IF(G322="2015/16 Excluding GST","TRUE",G322='2015-16 ANS Price List'!$F322)</f>
        <v>1</v>
      </c>
    </row>
    <row r="323" spans="2:16" s="340" customFormat="1" x14ac:dyDescent="0.2">
      <c r="B323" s="419"/>
      <c r="C323" s="365" t="s">
        <v>257</v>
      </c>
      <c r="D323" s="196"/>
      <c r="E323" s="196"/>
      <c r="F323" s="196"/>
      <c r="G323" s="196"/>
      <c r="H323" s="196"/>
      <c r="I323" s="196"/>
      <c r="J323" s="196"/>
      <c r="L323" s="251" t="b">
        <f>B323='2015-16 ANS Price List'!B323</f>
        <v>1</v>
      </c>
      <c r="M323" s="251" t="b">
        <f>C323='2015-16 ANS Price List'!C323</f>
        <v>1</v>
      </c>
      <c r="N323" s="251" t="b">
        <f>D323='2015-16 ANS Price List'!D323</f>
        <v>1</v>
      </c>
      <c r="O323" s="251" t="b">
        <f>E323='2015-16 ANS Price List'!E323</f>
        <v>1</v>
      </c>
      <c r="P323" s="251" t="b">
        <f>IF(G323="2015/16 Excluding GST","TRUE",G323='2015-16 ANS Price List'!$F323)</f>
        <v>1</v>
      </c>
    </row>
    <row r="324" spans="2:16" s="340" customFormat="1" ht="27" customHeight="1" x14ac:dyDescent="0.2">
      <c r="B324" s="419"/>
      <c r="C324" s="222" t="s">
        <v>258</v>
      </c>
      <c r="D324" s="323" t="s">
        <v>10</v>
      </c>
      <c r="E324" s="323" t="s">
        <v>11</v>
      </c>
      <c r="F324" s="205">
        <v>3731.33</v>
      </c>
      <c r="G324" s="209">
        <f t="shared" ref="G324:J324" si="242">IFERROR(ROUND(F324*(1+G$9)*(1-G$10)+G$11,2),F324)</f>
        <v>3863.25</v>
      </c>
      <c r="H324" s="209">
        <f t="shared" si="242"/>
        <v>3963.55</v>
      </c>
      <c r="I324" s="205">
        <f t="shared" si="242"/>
        <v>4058.84</v>
      </c>
      <c r="J324" s="205">
        <f t="shared" si="242"/>
        <v>4206.07</v>
      </c>
      <c r="L324" s="251" t="b">
        <f>B324='2015-16 ANS Price List'!B324</f>
        <v>1</v>
      </c>
      <c r="M324" s="251" t="b">
        <f>C324='2015-16 ANS Price List'!C324</f>
        <v>1</v>
      </c>
      <c r="N324" s="251" t="b">
        <f>D324='2015-16 ANS Price List'!D324</f>
        <v>1</v>
      </c>
      <c r="O324" s="251" t="b">
        <f>E324='2015-16 ANS Price List'!E324</f>
        <v>1</v>
      </c>
      <c r="P324" s="251" t="b">
        <f>IF(G324="2015/16 Excluding GST","TRUE",G324='2015-16 ANS Price List'!$F324)</f>
        <v>1</v>
      </c>
    </row>
    <row r="325" spans="2:16" s="340" customFormat="1" x14ac:dyDescent="0.2">
      <c r="B325" s="421"/>
      <c r="C325" s="226" t="s">
        <v>259</v>
      </c>
      <c r="D325" s="203" t="s">
        <v>10</v>
      </c>
      <c r="E325" s="203" t="s">
        <v>11</v>
      </c>
      <c r="F325" s="192">
        <v>3420.83</v>
      </c>
      <c r="G325" s="210">
        <f t="shared" ref="G325:J325" si="243">IFERROR(ROUND(F325*(1+G$9)*(1-G$10)+G$11,2),F325)</f>
        <v>3541.77</v>
      </c>
      <c r="H325" s="210">
        <f t="shared" si="243"/>
        <v>3633.72</v>
      </c>
      <c r="I325" s="192">
        <f t="shared" si="243"/>
        <v>3721.08</v>
      </c>
      <c r="J325" s="192">
        <f t="shared" si="243"/>
        <v>3856.06</v>
      </c>
      <c r="L325" s="251" t="b">
        <f>B325='2015-16 ANS Price List'!B325</f>
        <v>1</v>
      </c>
      <c r="M325" s="251" t="b">
        <f>C325='2015-16 ANS Price List'!C325</f>
        <v>1</v>
      </c>
      <c r="N325" s="251" t="b">
        <f>D325='2015-16 ANS Price List'!D325</f>
        <v>1</v>
      </c>
      <c r="O325" s="251" t="b">
        <f>E325='2015-16 ANS Price List'!E325</f>
        <v>1</v>
      </c>
      <c r="P325" s="251" t="b">
        <f>IF(G325="2015/16 Excluding GST","TRUE",G325='2015-16 ANS Price List'!$F325)</f>
        <v>1</v>
      </c>
    </row>
    <row r="326" spans="2:16" s="340" customFormat="1" x14ac:dyDescent="0.2">
      <c r="B326" s="333"/>
      <c r="C326" s="57"/>
      <c r="D326" s="112"/>
      <c r="E326" s="112"/>
      <c r="F326" s="112"/>
      <c r="G326" s="112"/>
      <c r="H326" s="112"/>
      <c r="I326" s="112"/>
      <c r="J326" s="112"/>
      <c r="L326" s="251" t="b">
        <f>B326='2015-16 ANS Price List'!B326</f>
        <v>1</v>
      </c>
      <c r="M326" s="251" t="b">
        <f>C326='2015-16 ANS Price List'!C326</f>
        <v>1</v>
      </c>
      <c r="N326" s="251" t="b">
        <f>D326='2015-16 ANS Price List'!D326</f>
        <v>1</v>
      </c>
      <c r="O326" s="251" t="b">
        <f>E326='2015-16 ANS Price List'!E326</f>
        <v>1</v>
      </c>
      <c r="P326" s="251" t="b">
        <f>IF(G326="2015/16 Excluding GST","TRUE",G326='2015-16 ANS Price List'!$F326)</f>
        <v>1</v>
      </c>
    </row>
    <row r="327" spans="2:16" s="340" customFormat="1" x14ac:dyDescent="0.2">
      <c r="B327" s="333"/>
      <c r="C327" s="57"/>
      <c r="D327" s="112"/>
      <c r="E327" s="112"/>
      <c r="F327" s="112"/>
      <c r="G327" s="112"/>
      <c r="H327" s="112"/>
      <c r="I327" s="377"/>
      <c r="J327" s="377"/>
      <c r="L327" s="251" t="b">
        <f>B327='2015-16 ANS Price List'!B327</f>
        <v>1</v>
      </c>
      <c r="M327" s="251" t="b">
        <f>C327='2015-16 ANS Price List'!C327</f>
        <v>1</v>
      </c>
      <c r="N327" s="251" t="b">
        <f>D327='2015-16 ANS Price List'!D327</f>
        <v>1</v>
      </c>
      <c r="O327" s="251" t="b">
        <f>E327='2015-16 ANS Price List'!E327</f>
        <v>1</v>
      </c>
      <c r="P327" s="251" t="b">
        <f>IF(G327="2015/16 Excluding GST","TRUE",G327='2015-16 ANS Price List'!$F327)</f>
        <v>1</v>
      </c>
    </row>
    <row r="328" spans="2:16" s="339" customFormat="1" ht="32.1" customHeight="1" x14ac:dyDescent="0.2">
      <c r="B328" s="243" t="s">
        <v>2</v>
      </c>
      <c r="C328" s="244" t="s">
        <v>0</v>
      </c>
      <c r="D328" s="245" t="s">
        <v>1</v>
      </c>
      <c r="E328" s="245" t="s">
        <v>2</v>
      </c>
      <c r="F328" s="188" t="s">
        <v>343</v>
      </c>
      <c r="G328" s="188" t="s">
        <v>319</v>
      </c>
      <c r="H328" s="188" t="s">
        <v>320</v>
      </c>
      <c r="I328" s="188" t="s">
        <v>321</v>
      </c>
      <c r="J328" s="188" t="s">
        <v>322</v>
      </c>
      <c r="L328" s="251" t="b">
        <f>B328='2015-16 ANS Price List'!B328</f>
        <v>1</v>
      </c>
      <c r="M328" s="251" t="b">
        <f>C328='2015-16 ANS Price List'!C328</f>
        <v>1</v>
      </c>
      <c r="N328" s="251" t="b">
        <f>D328='2015-16 ANS Price List'!D328</f>
        <v>1</v>
      </c>
      <c r="O328" s="251" t="b">
        <f>E328='2015-16 ANS Price List'!E328</f>
        <v>1</v>
      </c>
      <c r="P328" s="251" t="str">
        <f>IF(G328="2015/16 Excluding GST","TRUE",G328='2015-16 ANS Price List'!$F328)</f>
        <v>TRUE</v>
      </c>
    </row>
    <row r="329" spans="2:16" s="340" customFormat="1" x14ac:dyDescent="0.2">
      <c r="B329" s="405" t="s">
        <v>208</v>
      </c>
      <c r="C329" s="362" t="s">
        <v>209</v>
      </c>
      <c r="D329" s="323" t="s">
        <v>210</v>
      </c>
      <c r="E329" s="323" t="s">
        <v>11</v>
      </c>
      <c r="F329" s="205">
        <v>376.14</v>
      </c>
      <c r="G329" s="209">
        <f t="shared" ref="G329:J329" si="244">IFERROR(ROUND(F329*(1+G$9)*(1-G$10)+G$11,2),F329)</f>
        <v>389.44</v>
      </c>
      <c r="H329" s="209">
        <f t="shared" si="244"/>
        <v>399.55</v>
      </c>
      <c r="I329" s="205">
        <f t="shared" si="244"/>
        <v>409.16</v>
      </c>
      <c r="J329" s="205">
        <f t="shared" si="244"/>
        <v>424</v>
      </c>
      <c r="L329" s="251" t="b">
        <f>B329='2015-16 ANS Price List'!B329</f>
        <v>1</v>
      </c>
      <c r="M329" s="251" t="b">
        <f>C329='2015-16 ANS Price List'!C329</f>
        <v>1</v>
      </c>
      <c r="N329" s="251" t="b">
        <f>D329='2015-16 ANS Price List'!D329</f>
        <v>1</v>
      </c>
      <c r="O329" s="251" t="b">
        <f>E329='2015-16 ANS Price List'!E329</f>
        <v>1</v>
      </c>
      <c r="P329" s="251" t="b">
        <f>IF(G329="2015/16 Excluding GST","TRUE",G329='2015-16 ANS Price List'!$F329)</f>
        <v>1</v>
      </c>
    </row>
    <row r="330" spans="2:16" s="340" customFormat="1" x14ac:dyDescent="0.2">
      <c r="B330" s="407"/>
      <c r="C330" s="360" t="s">
        <v>211</v>
      </c>
      <c r="D330" s="203" t="s">
        <v>210</v>
      </c>
      <c r="E330" s="203" t="s">
        <v>11</v>
      </c>
      <c r="F330" s="192">
        <v>419.06</v>
      </c>
      <c r="G330" s="210">
        <f t="shared" ref="G330:J330" si="245">IFERROR(ROUND(F330*(1+G$9)*(1-G$10)+G$11,2),F330)</f>
        <v>433.88</v>
      </c>
      <c r="H330" s="210">
        <f t="shared" si="245"/>
        <v>445.14</v>
      </c>
      <c r="I330" s="192">
        <f t="shared" si="245"/>
        <v>455.84</v>
      </c>
      <c r="J330" s="192">
        <f t="shared" si="245"/>
        <v>472.38</v>
      </c>
      <c r="L330" s="251" t="b">
        <f>B330='2015-16 ANS Price List'!B330</f>
        <v>1</v>
      </c>
      <c r="M330" s="251" t="b">
        <f>C330='2015-16 ANS Price List'!C330</f>
        <v>1</v>
      </c>
      <c r="N330" s="251" t="b">
        <f>D330='2015-16 ANS Price List'!D330</f>
        <v>1</v>
      </c>
      <c r="O330" s="251" t="b">
        <f>E330='2015-16 ANS Price List'!E330</f>
        <v>1</v>
      </c>
      <c r="P330" s="251" t="b">
        <f>IF(G330="2015/16 Excluding GST","TRUE",G330='2015-16 ANS Price List'!$F330)</f>
        <v>1</v>
      </c>
    </row>
    <row r="331" spans="2:16" s="340" customFormat="1" x14ac:dyDescent="0.2">
      <c r="B331" s="27"/>
      <c r="C331" s="57"/>
      <c r="D331" s="109"/>
      <c r="E331" s="109"/>
      <c r="F331" s="109"/>
      <c r="G331" s="109"/>
      <c r="H331" s="109"/>
      <c r="I331" s="109"/>
      <c r="J331" s="109"/>
      <c r="L331" s="251" t="b">
        <f>B331='2015-16 ANS Price List'!B331</f>
        <v>1</v>
      </c>
      <c r="M331" s="251" t="b">
        <f>C331='2015-16 ANS Price List'!C331</f>
        <v>1</v>
      </c>
      <c r="N331" s="251" t="b">
        <f>D331='2015-16 ANS Price List'!D331</f>
        <v>1</v>
      </c>
      <c r="O331" s="251" t="b">
        <f>E331='2015-16 ANS Price List'!E331</f>
        <v>1</v>
      </c>
      <c r="P331" s="251" t="b">
        <f>IF(G331="2015/16 Excluding GST","TRUE",G331='2015-16 ANS Price List'!$F331)</f>
        <v>1</v>
      </c>
    </row>
    <row r="332" spans="2:16" s="340" customFormat="1" x14ac:dyDescent="0.2">
      <c r="B332" s="333"/>
      <c r="C332" s="57"/>
      <c r="D332" s="109"/>
      <c r="E332" s="109"/>
      <c r="F332" s="109"/>
      <c r="G332" s="109"/>
      <c r="H332" s="109"/>
      <c r="I332" s="377"/>
      <c r="J332" s="377"/>
      <c r="L332" s="251" t="b">
        <f>B332='2015-16 ANS Price List'!B332</f>
        <v>1</v>
      </c>
      <c r="M332" s="251" t="b">
        <f>C332='2015-16 ANS Price List'!C332</f>
        <v>1</v>
      </c>
      <c r="N332" s="251" t="b">
        <f>D332='2015-16 ANS Price List'!D332</f>
        <v>1</v>
      </c>
      <c r="O332" s="251" t="b">
        <f>E332='2015-16 ANS Price List'!E332</f>
        <v>1</v>
      </c>
      <c r="P332" s="251" t="b">
        <f>IF(G332="2015/16 Excluding GST","TRUE",G332='2015-16 ANS Price List'!$F332)</f>
        <v>1</v>
      </c>
    </row>
    <row r="333" spans="2:16" s="339" customFormat="1" ht="32.1" customHeight="1" x14ac:dyDescent="0.2">
      <c r="B333" s="243" t="s">
        <v>2</v>
      </c>
      <c r="C333" s="244" t="s">
        <v>0</v>
      </c>
      <c r="D333" s="245" t="s">
        <v>1</v>
      </c>
      <c r="E333" s="245" t="s">
        <v>2</v>
      </c>
      <c r="F333" s="188" t="s">
        <v>343</v>
      </c>
      <c r="G333" s="188" t="s">
        <v>319</v>
      </c>
      <c r="H333" s="188" t="s">
        <v>320</v>
      </c>
      <c r="I333" s="188" t="s">
        <v>321</v>
      </c>
      <c r="J333" s="188" t="s">
        <v>322</v>
      </c>
      <c r="L333" s="251" t="b">
        <f>B333='2015-16 ANS Price List'!B333</f>
        <v>1</v>
      </c>
      <c r="M333" s="251" t="b">
        <f>C333='2015-16 ANS Price List'!C333</f>
        <v>1</v>
      </c>
      <c r="N333" s="251" t="b">
        <f>D333='2015-16 ANS Price List'!D333</f>
        <v>1</v>
      </c>
      <c r="O333" s="251" t="b">
        <f>E333='2015-16 ANS Price List'!E333</f>
        <v>1</v>
      </c>
      <c r="P333" s="251" t="str">
        <f>IF(G333="2015/16 Excluding GST","TRUE",G333='2015-16 ANS Price List'!$F333)</f>
        <v>TRUE</v>
      </c>
    </row>
    <row r="334" spans="2:16" s="340" customFormat="1" x14ac:dyDescent="0.2">
      <c r="B334" s="330" t="s">
        <v>212</v>
      </c>
      <c r="C334" s="211" t="s">
        <v>278</v>
      </c>
      <c r="D334" s="200" t="s">
        <v>213</v>
      </c>
      <c r="E334" s="212" t="s">
        <v>11</v>
      </c>
      <c r="F334" s="200">
        <v>35.880000000000003</v>
      </c>
      <c r="G334" s="200">
        <f>IFERROR(ROUND(F334*(1+G$9)*(1-G$10)+G$11,2),F334)</f>
        <v>37.15</v>
      </c>
      <c r="H334" s="200">
        <f>IFERROR(ROUND(G334*(1+H$9)*(1-H$10)+H$11,2),G334)</f>
        <v>38.11</v>
      </c>
      <c r="I334" s="200">
        <f t="shared" ref="I334:J334" si="246">IFERROR(ROUND(H334*(1+I$9)*(1-I$10)+I$11,2),H334)</f>
        <v>39.03</v>
      </c>
      <c r="J334" s="200">
        <f t="shared" si="246"/>
        <v>40.450000000000003</v>
      </c>
      <c r="L334" s="251" t="b">
        <f>B334='2015-16 ANS Price List'!B334</f>
        <v>1</v>
      </c>
      <c r="M334" s="251" t="b">
        <f>C334='2015-16 ANS Price List'!C334</f>
        <v>1</v>
      </c>
      <c r="N334" s="251" t="b">
        <f>D334='2015-16 ANS Price List'!D334</f>
        <v>1</v>
      </c>
      <c r="O334" s="251" t="b">
        <f>E334='2015-16 ANS Price List'!E334</f>
        <v>1</v>
      </c>
      <c r="P334" s="251" t="b">
        <f>IF(G334="2015/16 Excluding GST","TRUE",G334='2015-16 ANS Price List'!$F334)</f>
        <v>1</v>
      </c>
    </row>
    <row r="335" spans="2:16" s="340" customFormat="1" x14ac:dyDescent="0.2">
      <c r="B335" s="333"/>
      <c r="C335" s="57"/>
      <c r="D335" s="109"/>
      <c r="E335" s="109"/>
      <c r="F335" s="109"/>
      <c r="G335" s="109"/>
      <c r="H335" s="109"/>
      <c r="I335" s="109"/>
      <c r="J335" s="109"/>
      <c r="L335" s="251" t="b">
        <f>B335='2015-16 ANS Price List'!B335</f>
        <v>1</v>
      </c>
      <c r="M335" s="251" t="b">
        <f>C335='2015-16 ANS Price List'!C335</f>
        <v>1</v>
      </c>
      <c r="N335" s="251" t="b">
        <f>D335='2015-16 ANS Price List'!D335</f>
        <v>1</v>
      </c>
      <c r="O335" s="251" t="b">
        <f>E335='2015-16 ANS Price List'!E335</f>
        <v>1</v>
      </c>
      <c r="P335" s="251" t="b">
        <f>IF(G335="2015/16 Excluding GST","TRUE",G335='2015-16 ANS Price List'!$F335)</f>
        <v>1</v>
      </c>
    </row>
    <row r="336" spans="2:16" s="340" customFormat="1" x14ac:dyDescent="0.2">
      <c r="B336" s="333"/>
      <c r="C336" s="57"/>
      <c r="D336" s="109"/>
      <c r="E336" s="109"/>
      <c r="F336" s="109"/>
      <c r="G336" s="109"/>
      <c r="H336" s="109"/>
      <c r="I336" s="377"/>
      <c r="J336" s="377"/>
      <c r="L336" s="251" t="b">
        <f>B336='2015-16 ANS Price List'!B336</f>
        <v>1</v>
      </c>
      <c r="M336" s="251" t="b">
        <f>C336='2015-16 ANS Price List'!C336</f>
        <v>1</v>
      </c>
      <c r="N336" s="251" t="b">
        <f>D336='2015-16 ANS Price List'!D336</f>
        <v>1</v>
      </c>
      <c r="O336" s="251" t="b">
        <f>E336='2015-16 ANS Price List'!E336</f>
        <v>1</v>
      </c>
      <c r="P336" s="251" t="b">
        <f>IF(G336="2015/16 Excluding GST","TRUE",G336='2015-16 ANS Price List'!$F336)</f>
        <v>1</v>
      </c>
    </row>
    <row r="337" spans="2:16" s="339" customFormat="1" ht="32.1" customHeight="1" x14ac:dyDescent="0.2">
      <c r="B337" s="243" t="s">
        <v>2</v>
      </c>
      <c r="C337" s="244" t="s">
        <v>0</v>
      </c>
      <c r="D337" s="245" t="s">
        <v>1</v>
      </c>
      <c r="E337" s="245" t="s">
        <v>2</v>
      </c>
      <c r="F337" s="188" t="s">
        <v>343</v>
      </c>
      <c r="G337" s="188" t="s">
        <v>319</v>
      </c>
      <c r="H337" s="188" t="s">
        <v>320</v>
      </c>
      <c r="I337" s="188" t="s">
        <v>321</v>
      </c>
      <c r="J337" s="188" t="s">
        <v>322</v>
      </c>
      <c r="L337" s="251" t="b">
        <f>B337='2015-16 ANS Price List'!B337</f>
        <v>1</v>
      </c>
      <c r="M337" s="251" t="b">
        <f>C337='2015-16 ANS Price List'!C337</f>
        <v>1</v>
      </c>
      <c r="N337" s="251" t="b">
        <f>D337='2015-16 ANS Price List'!D337</f>
        <v>1</v>
      </c>
      <c r="O337" s="251" t="b">
        <f>E337='2015-16 ANS Price List'!E337</f>
        <v>1</v>
      </c>
      <c r="P337" s="251" t="str">
        <f>IF(G337="2015/16 Excluding GST","TRUE",G337='2015-16 ANS Price List'!$F337)</f>
        <v>TRUE</v>
      </c>
    </row>
    <row r="338" spans="2:16" s="340" customFormat="1" ht="25.5" x14ac:dyDescent="0.2">
      <c r="B338" s="330" t="s">
        <v>214</v>
      </c>
      <c r="C338" s="213" t="s">
        <v>279</v>
      </c>
      <c r="D338" s="200" t="s">
        <v>215</v>
      </c>
      <c r="E338" s="212" t="s">
        <v>11</v>
      </c>
      <c r="F338" s="200">
        <v>59.27</v>
      </c>
      <c r="G338" s="200">
        <f>IFERROR(ROUND(F338*(1+G$9)*(1-G$10)+G$11,2),F338)</f>
        <v>61.37</v>
      </c>
      <c r="H338" s="200">
        <f>IFERROR(ROUND(G338*(1+H$9)*(1-H$10)+H$11,2),G338)</f>
        <v>62.96</v>
      </c>
      <c r="I338" s="200">
        <f t="shared" ref="I338:J338" si="247">IFERROR(ROUND(H338*(1+I$9)*(1-I$10)+I$11,2),H338)</f>
        <v>64.47</v>
      </c>
      <c r="J338" s="200">
        <f t="shared" si="247"/>
        <v>66.81</v>
      </c>
      <c r="L338" s="251" t="b">
        <f>B338='2015-16 ANS Price List'!B338</f>
        <v>1</v>
      </c>
      <c r="M338" s="251" t="b">
        <f>C338='2015-16 ANS Price List'!C338</f>
        <v>1</v>
      </c>
      <c r="N338" s="251" t="b">
        <f>D338='2015-16 ANS Price List'!D338</f>
        <v>1</v>
      </c>
      <c r="O338" s="251" t="b">
        <f>E338='2015-16 ANS Price List'!E338</f>
        <v>1</v>
      </c>
      <c r="P338" s="251" t="b">
        <f>IF(G338="2015/16 Excluding GST","TRUE",G338='2015-16 ANS Price List'!$F338)</f>
        <v>1</v>
      </c>
    </row>
    <row r="339" spans="2:16" s="340" customFormat="1" x14ac:dyDescent="0.2">
      <c r="B339" s="333"/>
      <c r="C339" s="57"/>
      <c r="D339" s="109"/>
      <c r="E339" s="109"/>
      <c r="F339" s="109"/>
      <c r="G339" s="109"/>
      <c r="H339" s="109"/>
      <c r="I339" s="109"/>
      <c r="J339" s="109"/>
      <c r="L339" s="251" t="b">
        <f>B339='2015-16 ANS Price List'!B339</f>
        <v>1</v>
      </c>
      <c r="M339" s="251" t="b">
        <f>C339='2015-16 ANS Price List'!C339</f>
        <v>1</v>
      </c>
      <c r="N339" s="251" t="b">
        <f>D339='2015-16 ANS Price List'!D339</f>
        <v>1</v>
      </c>
      <c r="O339" s="251" t="b">
        <f>E339='2015-16 ANS Price List'!E339</f>
        <v>1</v>
      </c>
      <c r="P339" s="251" t="b">
        <f>IF(G339="2015/16 Excluding GST","TRUE",G339='2015-16 ANS Price List'!$F339)</f>
        <v>1</v>
      </c>
    </row>
    <row r="340" spans="2:16" s="340" customFormat="1" x14ac:dyDescent="0.2">
      <c r="B340" s="333"/>
      <c r="C340" s="57"/>
      <c r="D340" s="109"/>
      <c r="E340" s="109"/>
      <c r="F340" s="109"/>
      <c r="G340" s="109"/>
      <c r="H340" s="109"/>
      <c r="I340" s="377"/>
      <c r="J340" s="377"/>
      <c r="L340" s="251" t="b">
        <f>B340='2015-16 ANS Price List'!B340</f>
        <v>1</v>
      </c>
      <c r="M340" s="251" t="b">
        <f>C340='2015-16 ANS Price List'!C340</f>
        <v>1</v>
      </c>
      <c r="N340" s="251" t="b">
        <f>D340='2015-16 ANS Price List'!D340</f>
        <v>1</v>
      </c>
      <c r="O340" s="251" t="b">
        <f>E340='2015-16 ANS Price List'!E340</f>
        <v>1</v>
      </c>
      <c r="P340" s="251" t="b">
        <f>IF(G340="2015/16 Excluding GST","TRUE",G340='2015-16 ANS Price List'!$F340)</f>
        <v>1</v>
      </c>
    </row>
    <row r="341" spans="2:16" s="339" customFormat="1" ht="32.1" customHeight="1" x14ac:dyDescent="0.2">
      <c r="B341" s="243" t="s">
        <v>2</v>
      </c>
      <c r="C341" s="244" t="s">
        <v>0</v>
      </c>
      <c r="D341" s="245" t="s">
        <v>1</v>
      </c>
      <c r="E341" s="245" t="s">
        <v>2</v>
      </c>
      <c r="F341" s="188" t="s">
        <v>343</v>
      </c>
      <c r="G341" s="188" t="s">
        <v>319</v>
      </c>
      <c r="H341" s="188" t="s">
        <v>320</v>
      </c>
      <c r="I341" s="188" t="s">
        <v>321</v>
      </c>
      <c r="J341" s="188" t="s">
        <v>322</v>
      </c>
      <c r="L341" s="251" t="b">
        <f>B341='2015-16 ANS Price List'!B341</f>
        <v>1</v>
      </c>
      <c r="M341" s="251" t="b">
        <f>C341='2015-16 ANS Price List'!C341</f>
        <v>1</v>
      </c>
      <c r="N341" s="251" t="b">
        <f>D341='2015-16 ANS Price List'!D341</f>
        <v>1</v>
      </c>
      <c r="O341" s="251" t="b">
        <f>E341='2015-16 ANS Price List'!E341</f>
        <v>1</v>
      </c>
      <c r="P341" s="251" t="str">
        <f>IF(G341="2015/16 Excluding GST","TRUE",G341='2015-16 ANS Price List'!$F341)</f>
        <v>TRUE</v>
      </c>
    </row>
    <row r="342" spans="2:16" ht="25.5" x14ac:dyDescent="0.2">
      <c r="B342" s="422" t="s">
        <v>216</v>
      </c>
      <c r="C342" s="214" t="s">
        <v>296</v>
      </c>
      <c r="D342" s="200" t="s">
        <v>23</v>
      </c>
      <c r="E342" s="200" t="s">
        <v>24</v>
      </c>
      <c r="F342" s="200">
        <v>177.52</v>
      </c>
      <c r="G342" s="200">
        <f t="shared" ref="G342:J342" si="248">IFERROR(ROUND(F342*(1+G$9)*(1-G$10)+G$11,2),F342)</f>
        <v>183.8</v>
      </c>
      <c r="H342" s="200">
        <f t="shared" si="248"/>
        <v>188.57</v>
      </c>
      <c r="I342" s="200">
        <f t="shared" si="248"/>
        <v>193.1</v>
      </c>
      <c r="J342" s="200">
        <f t="shared" si="248"/>
        <v>200.1</v>
      </c>
      <c r="L342" s="251" t="b">
        <f>B342='2015-16 ANS Price List'!B342</f>
        <v>1</v>
      </c>
      <c r="M342" s="251" t="b">
        <f>C342='2015-16 ANS Price List'!C342</f>
        <v>1</v>
      </c>
      <c r="N342" s="251" t="b">
        <f>D342='2015-16 ANS Price List'!D342</f>
        <v>1</v>
      </c>
      <c r="O342" s="251" t="b">
        <f>E342='2015-16 ANS Price List'!E342</f>
        <v>1</v>
      </c>
      <c r="P342" s="251" t="b">
        <f>IF(G342="2015/16 Excluding GST","TRUE",G342='2015-16 ANS Price List'!$F342)</f>
        <v>1</v>
      </c>
    </row>
    <row r="343" spans="2:16" ht="25.5" x14ac:dyDescent="0.2">
      <c r="B343" s="422"/>
      <c r="C343" s="215" t="s">
        <v>297</v>
      </c>
      <c r="D343" s="216" t="s">
        <v>23</v>
      </c>
      <c r="E343" s="216" t="s">
        <v>24</v>
      </c>
      <c r="F343" s="216">
        <v>210.96</v>
      </c>
      <c r="G343" s="216">
        <f t="shared" ref="G343:J343" si="249">IFERROR(ROUND(F343*(1+G$9)*(1-G$10)+G$11,2),F343)</f>
        <v>218.42</v>
      </c>
      <c r="H343" s="216">
        <f t="shared" si="249"/>
        <v>224.09</v>
      </c>
      <c r="I343" s="216">
        <f t="shared" si="249"/>
        <v>229.48</v>
      </c>
      <c r="J343" s="216">
        <f t="shared" si="249"/>
        <v>237.8</v>
      </c>
      <c r="L343" s="251" t="b">
        <f>B343='2015-16 ANS Price List'!B343</f>
        <v>1</v>
      </c>
      <c r="M343" s="251" t="b">
        <f>C343='2015-16 ANS Price List'!C343</f>
        <v>1</v>
      </c>
      <c r="N343" s="251" t="b">
        <f>D343='2015-16 ANS Price List'!D343</f>
        <v>1</v>
      </c>
      <c r="O343" s="251" t="b">
        <f>E343='2015-16 ANS Price List'!E343</f>
        <v>1</v>
      </c>
      <c r="P343" s="251" t="b">
        <f>IF(G343="2015/16 Excluding GST","TRUE",G343='2015-16 ANS Price List'!$F343)</f>
        <v>1</v>
      </c>
    </row>
    <row r="344" spans="2:16" x14ac:dyDescent="0.2">
      <c r="B344" s="79"/>
      <c r="C344" s="80"/>
      <c r="D344" s="57"/>
      <c r="E344" s="57"/>
      <c r="F344" s="57"/>
      <c r="G344" s="57"/>
      <c r="H344" s="57"/>
      <c r="I344" s="57"/>
      <c r="J344" s="57"/>
      <c r="L344" s="251" t="b">
        <f>B344='2015-16 ANS Price List'!B344</f>
        <v>1</v>
      </c>
      <c r="M344" s="251" t="b">
        <f>C344='2015-16 ANS Price List'!C344</f>
        <v>1</v>
      </c>
      <c r="N344" s="251" t="b">
        <f>D344='2015-16 ANS Price List'!D344</f>
        <v>1</v>
      </c>
      <c r="O344" s="251" t="b">
        <f>E344='2015-16 ANS Price List'!E344</f>
        <v>1</v>
      </c>
      <c r="P344" s="251" t="b">
        <f>IF(G344="2015/16 Excluding GST","TRUE",G344='2015-16 ANS Price List'!$F344)</f>
        <v>1</v>
      </c>
    </row>
    <row r="345" spans="2:16" x14ac:dyDescent="0.2">
      <c r="B345" s="79"/>
      <c r="C345" s="80"/>
      <c r="D345" s="57"/>
      <c r="E345" s="57"/>
      <c r="F345" s="57"/>
      <c r="G345" s="57"/>
      <c r="H345" s="57"/>
      <c r="I345" s="377"/>
      <c r="J345" s="377"/>
      <c r="L345" s="251" t="b">
        <f>B345='2015-16 ANS Price List'!B345</f>
        <v>1</v>
      </c>
      <c r="M345" s="251" t="b">
        <f>C345='2015-16 ANS Price List'!C345</f>
        <v>1</v>
      </c>
      <c r="N345" s="251" t="b">
        <f>D345='2015-16 ANS Price List'!D345</f>
        <v>1</v>
      </c>
      <c r="O345" s="251" t="b">
        <f>E345='2015-16 ANS Price List'!E345</f>
        <v>1</v>
      </c>
      <c r="P345" s="251" t="b">
        <f>IF(G345="2015/16 Excluding GST","TRUE",G345='2015-16 ANS Price List'!$F345)</f>
        <v>1</v>
      </c>
    </row>
    <row r="346" spans="2:16" s="339" customFormat="1" ht="32.1" customHeight="1" x14ac:dyDescent="0.2">
      <c r="B346" s="243" t="s">
        <v>2</v>
      </c>
      <c r="C346" s="244" t="s">
        <v>0</v>
      </c>
      <c r="D346" s="245" t="s">
        <v>1</v>
      </c>
      <c r="E346" s="245" t="s">
        <v>2</v>
      </c>
      <c r="F346" s="188" t="s">
        <v>343</v>
      </c>
      <c r="G346" s="188" t="s">
        <v>319</v>
      </c>
      <c r="H346" s="188" t="s">
        <v>320</v>
      </c>
      <c r="I346" s="188" t="s">
        <v>321</v>
      </c>
      <c r="J346" s="188" t="s">
        <v>322</v>
      </c>
      <c r="L346" s="251" t="b">
        <f>B346='2015-16 ANS Price List'!B346</f>
        <v>1</v>
      </c>
      <c r="M346" s="251" t="b">
        <f>C346='2015-16 ANS Price List'!C346</f>
        <v>1</v>
      </c>
      <c r="N346" s="251" t="b">
        <f>D346='2015-16 ANS Price List'!D346</f>
        <v>1</v>
      </c>
      <c r="O346" s="251" t="b">
        <f>E346='2015-16 ANS Price List'!E346</f>
        <v>1</v>
      </c>
      <c r="P346" s="251" t="str">
        <f>IF(G346="2015/16 Excluding GST","TRUE",G346='2015-16 ANS Price List'!$F346)</f>
        <v>TRUE</v>
      </c>
    </row>
    <row r="347" spans="2:16" x14ac:dyDescent="0.2">
      <c r="B347" s="423" t="s">
        <v>217</v>
      </c>
      <c r="C347" s="362" t="s">
        <v>218</v>
      </c>
      <c r="D347" s="323" t="s">
        <v>10</v>
      </c>
      <c r="E347" s="323" t="s">
        <v>11</v>
      </c>
      <c r="F347" s="205">
        <v>23.81</v>
      </c>
      <c r="G347" s="209">
        <f t="shared" ref="G347:J347" si="250">IFERROR(ROUND(F347*(1+G$9)*(1-G$10)+G$11,2),F347)</f>
        <v>24.65</v>
      </c>
      <c r="H347" s="209">
        <f t="shared" si="250"/>
        <v>25.29</v>
      </c>
      <c r="I347" s="205">
        <f t="shared" si="250"/>
        <v>25.9</v>
      </c>
      <c r="J347" s="205">
        <f t="shared" si="250"/>
        <v>26.84</v>
      </c>
      <c r="L347" s="251" t="b">
        <f>B347='2015-16 ANS Price List'!B347</f>
        <v>1</v>
      </c>
      <c r="M347" s="251" t="b">
        <f>C347='2015-16 ANS Price List'!C347</f>
        <v>1</v>
      </c>
      <c r="N347" s="251" t="b">
        <f>D347='2015-16 ANS Price List'!D347</f>
        <v>1</v>
      </c>
      <c r="O347" s="251" t="b">
        <f>E347='2015-16 ANS Price List'!E347</f>
        <v>1</v>
      </c>
      <c r="P347" s="251" t="b">
        <f>IF(G347="2015/16 Excluding GST","TRUE",G347='2015-16 ANS Price List'!$F347)</f>
        <v>1</v>
      </c>
    </row>
    <row r="348" spans="2:16" x14ac:dyDescent="0.2">
      <c r="B348" s="423"/>
      <c r="C348" s="360" t="s">
        <v>219</v>
      </c>
      <c r="D348" s="203" t="s">
        <v>10</v>
      </c>
      <c r="E348" s="203" t="s">
        <v>11</v>
      </c>
      <c r="F348" s="192">
        <v>229.04</v>
      </c>
      <c r="G348" s="210">
        <f t="shared" ref="G348:J348" si="251">IFERROR(ROUND(F348*(1+G$9)*(1-G$10)+G$11,2),F348)</f>
        <v>237.14</v>
      </c>
      <c r="H348" s="210">
        <f t="shared" si="251"/>
        <v>243.3</v>
      </c>
      <c r="I348" s="192">
        <f t="shared" si="251"/>
        <v>249.15</v>
      </c>
      <c r="J348" s="192">
        <f t="shared" si="251"/>
        <v>258.19</v>
      </c>
      <c r="L348" s="251" t="b">
        <f>B348='2015-16 ANS Price List'!B348</f>
        <v>1</v>
      </c>
      <c r="M348" s="251" t="b">
        <f>C348='2015-16 ANS Price List'!C348</f>
        <v>1</v>
      </c>
      <c r="N348" s="251" t="b">
        <f>D348='2015-16 ANS Price List'!D348</f>
        <v>1</v>
      </c>
      <c r="O348" s="251" t="b">
        <f>E348='2015-16 ANS Price List'!E348</f>
        <v>1</v>
      </c>
      <c r="P348" s="251" t="b">
        <f>IF(G348="2015/16 Excluding GST","TRUE",G348='2015-16 ANS Price List'!$F348)</f>
        <v>1</v>
      </c>
    </row>
    <row r="349" spans="2:16" x14ac:dyDescent="0.2">
      <c r="B349" s="27"/>
      <c r="C349" s="80"/>
      <c r="D349" s="57"/>
      <c r="E349" s="57"/>
      <c r="F349" s="57"/>
      <c r="G349" s="57"/>
      <c r="H349" s="57"/>
      <c r="I349" s="57"/>
      <c r="J349" s="57"/>
      <c r="L349" s="251" t="b">
        <f>B349='2015-16 ANS Price List'!B349</f>
        <v>1</v>
      </c>
      <c r="M349" s="251" t="b">
        <f>C349='2015-16 ANS Price List'!C349</f>
        <v>1</v>
      </c>
      <c r="N349" s="251" t="b">
        <f>D349='2015-16 ANS Price List'!D349</f>
        <v>1</v>
      </c>
      <c r="O349" s="251" t="b">
        <f>E349='2015-16 ANS Price List'!E349</f>
        <v>1</v>
      </c>
      <c r="P349" s="251" t="b">
        <f>IF(G349="2015/16 Excluding GST","TRUE",G349='2015-16 ANS Price List'!$F349)</f>
        <v>1</v>
      </c>
    </row>
    <row r="350" spans="2:16" x14ac:dyDescent="0.2">
      <c r="B350" s="27"/>
      <c r="C350" s="80"/>
      <c r="D350" s="57"/>
      <c r="E350" s="57"/>
      <c r="F350" s="57"/>
      <c r="G350" s="57"/>
      <c r="H350" s="57"/>
      <c r="I350" s="377"/>
      <c r="J350" s="377"/>
      <c r="L350" s="251" t="b">
        <f>B350='2015-16 ANS Price List'!B350</f>
        <v>1</v>
      </c>
      <c r="M350" s="251" t="b">
        <f>C350='2015-16 ANS Price List'!C350</f>
        <v>1</v>
      </c>
      <c r="N350" s="251" t="b">
        <f>D350='2015-16 ANS Price List'!D350</f>
        <v>1</v>
      </c>
      <c r="O350" s="251" t="b">
        <f>E350='2015-16 ANS Price List'!E350</f>
        <v>1</v>
      </c>
      <c r="P350" s="251" t="b">
        <f>IF(G350="2015/16 Excluding GST","TRUE",G350='2015-16 ANS Price List'!$F350)</f>
        <v>1</v>
      </c>
    </row>
    <row r="351" spans="2:16" s="339" customFormat="1" ht="32.1" customHeight="1" x14ac:dyDescent="0.2">
      <c r="B351" s="243" t="s">
        <v>2</v>
      </c>
      <c r="C351" s="244" t="s">
        <v>0</v>
      </c>
      <c r="D351" s="245" t="s">
        <v>1</v>
      </c>
      <c r="E351" s="245" t="s">
        <v>2</v>
      </c>
      <c r="F351" s="188" t="s">
        <v>343</v>
      </c>
      <c r="G351" s="188" t="s">
        <v>319</v>
      </c>
      <c r="H351" s="188" t="s">
        <v>320</v>
      </c>
      <c r="I351" s="188" t="s">
        <v>321</v>
      </c>
      <c r="J351" s="188" t="s">
        <v>322</v>
      </c>
      <c r="L351" s="251" t="b">
        <f>B351='2015-16 ANS Price List'!B351</f>
        <v>1</v>
      </c>
      <c r="M351" s="251" t="b">
        <f>C351='2015-16 ANS Price List'!C351</f>
        <v>1</v>
      </c>
      <c r="N351" s="251" t="b">
        <f>D351='2015-16 ANS Price List'!D351</f>
        <v>1</v>
      </c>
      <c r="O351" s="251" t="b">
        <f>E351='2015-16 ANS Price List'!E351</f>
        <v>1</v>
      </c>
      <c r="P351" s="251" t="str">
        <f>IF(G351="2015/16 Excluding GST","TRUE",G351='2015-16 ANS Price List'!$F351)</f>
        <v>TRUE</v>
      </c>
    </row>
    <row r="352" spans="2:16" ht="25.5" x14ac:dyDescent="0.2">
      <c r="B352" s="330" t="s">
        <v>220</v>
      </c>
      <c r="C352" s="214" t="s">
        <v>221</v>
      </c>
      <c r="D352" s="200" t="s">
        <v>23</v>
      </c>
      <c r="E352" s="200" t="s">
        <v>24</v>
      </c>
      <c r="F352" s="200">
        <v>177.52</v>
      </c>
      <c r="G352" s="200">
        <f>IFERROR(ROUND(F352*(1+G$9)*(1-G$10)+G$11,2),F352)</f>
        <v>183.8</v>
      </c>
      <c r="H352" s="200">
        <f>IFERROR(ROUND(G352*(1+H$9)*(1-H$10)+H$11,2),G352)</f>
        <v>188.57</v>
      </c>
      <c r="I352" s="200">
        <f t="shared" ref="I352:J352" si="252">IFERROR(ROUND(H352*(1+I$9)*(1-I$10)+I$11,2),H352)</f>
        <v>193.1</v>
      </c>
      <c r="J352" s="200">
        <f t="shared" si="252"/>
        <v>200.1</v>
      </c>
      <c r="L352" s="251" t="b">
        <f>B352='2015-16 ANS Price List'!B352</f>
        <v>1</v>
      </c>
      <c r="M352" s="251" t="b">
        <f>C352='2015-16 ANS Price List'!C352</f>
        <v>1</v>
      </c>
      <c r="N352" s="251" t="b">
        <f>D352='2015-16 ANS Price List'!D352</f>
        <v>1</v>
      </c>
      <c r="O352" s="251" t="b">
        <f>E352='2015-16 ANS Price List'!E352</f>
        <v>1</v>
      </c>
      <c r="P352" s="251" t="b">
        <f>IF(G352="2015/16 Excluding GST","TRUE",G352='2015-16 ANS Price List'!$F352)</f>
        <v>1</v>
      </c>
    </row>
    <row r="353" spans="2:16" x14ac:dyDescent="0.2">
      <c r="B353" s="27"/>
      <c r="C353" s="80"/>
      <c r="D353" s="57"/>
      <c r="E353" s="57"/>
      <c r="F353" s="57"/>
      <c r="G353" s="57"/>
      <c r="H353" s="57"/>
      <c r="I353" s="57"/>
      <c r="J353" s="57"/>
      <c r="L353" s="251" t="b">
        <f>B353='2015-16 ANS Price List'!B353</f>
        <v>1</v>
      </c>
      <c r="M353" s="251" t="b">
        <f>C353='2015-16 ANS Price List'!C353</f>
        <v>1</v>
      </c>
      <c r="N353" s="251" t="b">
        <f>D353='2015-16 ANS Price List'!D353</f>
        <v>1</v>
      </c>
      <c r="O353" s="251" t="b">
        <f>E353='2015-16 ANS Price List'!E353</f>
        <v>1</v>
      </c>
      <c r="P353" s="251" t="b">
        <f>IF(G353="2015/16 Excluding GST","TRUE",G353='2015-16 ANS Price List'!$F353)</f>
        <v>1</v>
      </c>
    </row>
    <row r="354" spans="2:16" x14ac:dyDescent="0.2">
      <c r="B354" s="27"/>
      <c r="C354" s="80"/>
      <c r="D354" s="57"/>
      <c r="E354" s="57"/>
      <c r="F354" s="57"/>
      <c r="G354" s="57"/>
      <c r="H354" s="57"/>
      <c r="I354" s="377"/>
      <c r="J354" s="377"/>
      <c r="L354" s="251" t="b">
        <f>B354='2015-16 ANS Price List'!B354</f>
        <v>1</v>
      </c>
      <c r="M354" s="251" t="b">
        <f>C354='2015-16 ANS Price List'!C354</f>
        <v>1</v>
      </c>
      <c r="N354" s="251" t="b">
        <f>D354='2015-16 ANS Price List'!D354</f>
        <v>1</v>
      </c>
      <c r="O354" s="251" t="b">
        <f>E354='2015-16 ANS Price List'!E354</f>
        <v>1</v>
      </c>
      <c r="P354" s="251" t="b">
        <f>IF(G354="2015/16 Excluding GST","TRUE",G354='2015-16 ANS Price List'!$F354)</f>
        <v>1</v>
      </c>
    </row>
    <row r="355" spans="2:16" s="339" customFormat="1" ht="32.1" customHeight="1" x14ac:dyDescent="0.2">
      <c r="B355" s="243" t="s">
        <v>2</v>
      </c>
      <c r="C355" s="244" t="s">
        <v>0</v>
      </c>
      <c r="D355" s="245" t="s">
        <v>1</v>
      </c>
      <c r="E355" s="245" t="s">
        <v>2</v>
      </c>
      <c r="F355" s="188" t="s">
        <v>343</v>
      </c>
      <c r="G355" s="188" t="s">
        <v>319</v>
      </c>
      <c r="H355" s="188" t="s">
        <v>320</v>
      </c>
      <c r="I355" s="188" t="s">
        <v>321</v>
      </c>
      <c r="J355" s="188" t="s">
        <v>322</v>
      </c>
      <c r="L355" s="251" t="b">
        <f>B355='2015-16 ANS Price List'!B355</f>
        <v>1</v>
      </c>
      <c r="M355" s="251" t="b">
        <f>C355='2015-16 ANS Price List'!C355</f>
        <v>1</v>
      </c>
      <c r="N355" s="251" t="b">
        <f>D355='2015-16 ANS Price List'!D355</f>
        <v>1</v>
      </c>
      <c r="O355" s="251" t="b">
        <f>E355='2015-16 ANS Price List'!E355</f>
        <v>1</v>
      </c>
      <c r="P355" s="251" t="str">
        <f>IF(G355="2015/16 Excluding GST","TRUE",G355='2015-16 ANS Price List'!$F355)</f>
        <v>TRUE</v>
      </c>
    </row>
    <row r="356" spans="2:16" ht="25.5" customHeight="1" x14ac:dyDescent="0.2">
      <c r="B356" s="330" t="s">
        <v>222</v>
      </c>
      <c r="C356" s="214" t="s">
        <v>222</v>
      </c>
      <c r="D356" s="200" t="s">
        <v>23</v>
      </c>
      <c r="E356" s="200" t="s">
        <v>24</v>
      </c>
      <c r="F356" s="200">
        <v>142.81</v>
      </c>
      <c r="G356" s="200">
        <f>IFERROR(ROUND(F356*(1+G$9)*(1-G$10)+G$11,2),F356)</f>
        <v>147.86000000000001</v>
      </c>
      <c r="H356" s="200">
        <f>IFERROR(ROUND(G356*(1+H$9)*(1-H$10)+H$11,2),G356)</f>
        <v>151.69999999999999</v>
      </c>
      <c r="I356" s="200">
        <f t="shared" ref="I356:J356" si="253">IFERROR(ROUND(H356*(1+I$9)*(1-I$10)+I$11,2),H356)</f>
        <v>155.35</v>
      </c>
      <c r="J356" s="200">
        <f t="shared" si="253"/>
        <v>160.99</v>
      </c>
      <c r="L356" s="251" t="b">
        <f>B356='2015-16 ANS Price List'!B356</f>
        <v>1</v>
      </c>
      <c r="M356" s="251" t="b">
        <f>C356='2015-16 ANS Price List'!C356</f>
        <v>1</v>
      </c>
      <c r="N356" s="251" t="b">
        <f>D356='2015-16 ANS Price List'!D356</f>
        <v>1</v>
      </c>
      <c r="O356" s="251" t="b">
        <f>E356='2015-16 ANS Price List'!E356</f>
        <v>1</v>
      </c>
      <c r="P356" s="251" t="b">
        <f>IF(G356="2015/16 Excluding GST","TRUE",G356='2015-16 ANS Price List'!$F356)</f>
        <v>1</v>
      </c>
    </row>
    <row r="357" spans="2:16" s="340" customFormat="1" x14ac:dyDescent="0.2">
      <c r="B357" s="27"/>
      <c r="C357" s="80"/>
      <c r="D357" s="57"/>
      <c r="E357" s="57"/>
      <c r="F357" s="57"/>
      <c r="G357" s="57"/>
      <c r="H357" s="57"/>
      <c r="I357" s="57"/>
      <c r="J357" s="57"/>
      <c r="L357" s="251" t="b">
        <f>B357='2015-16 ANS Price List'!B357</f>
        <v>1</v>
      </c>
      <c r="M357" s="251" t="b">
        <f>C357='2015-16 ANS Price List'!C357</f>
        <v>1</v>
      </c>
      <c r="N357" s="251" t="b">
        <f>D357='2015-16 ANS Price List'!D357</f>
        <v>1</v>
      </c>
      <c r="O357" s="251" t="b">
        <f>E357='2015-16 ANS Price List'!E357</f>
        <v>1</v>
      </c>
      <c r="P357" s="251" t="b">
        <f>IF(G357="2015/16 Excluding GST","TRUE",G357='2015-16 ANS Price List'!$F357)</f>
        <v>1</v>
      </c>
    </row>
    <row r="358" spans="2:16" s="340" customFormat="1" x14ac:dyDescent="0.2">
      <c r="B358" s="27"/>
      <c r="C358" s="80"/>
      <c r="D358" s="57"/>
      <c r="E358" s="57"/>
      <c r="F358" s="57"/>
      <c r="G358" s="57"/>
      <c r="H358" s="57"/>
      <c r="I358" s="377"/>
      <c r="J358" s="377"/>
      <c r="L358" s="251" t="b">
        <f>B358='2015-16 ANS Price List'!B358</f>
        <v>1</v>
      </c>
      <c r="M358" s="251" t="b">
        <f>C358='2015-16 ANS Price List'!C358</f>
        <v>1</v>
      </c>
      <c r="N358" s="251" t="b">
        <f>D358='2015-16 ANS Price List'!D358</f>
        <v>1</v>
      </c>
      <c r="O358" s="251" t="b">
        <f>E358='2015-16 ANS Price List'!E358</f>
        <v>1</v>
      </c>
      <c r="P358" s="251" t="b">
        <f>IF(G358="2015/16 Excluding GST","TRUE",G358='2015-16 ANS Price List'!$F358)</f>
        <v>1</v>
      </c>
    </row>
    <row r="359" spans="2:16" s="339" customFormat="1" ht="32.1" customHeight="1" x14ac:dyDescent="0.2">
      <c r="B359" s="243" t="s">
        <v>2</v>
      </c>
      <c r="C359" s="244" t="s">
        <v>0</v>
      </c>
      <c r="D359" s="245" t="s">
        <v>1</v>
      </c>
      <c r="E359" s="245" t="s">
        <v>2</v>
      </c>
      <c r="F359" s="188" t="s">
        <v>343</v>
      </c>
      <c r="G359" s="188" t="s">
        <v>319</v>
      </c>
      <c r="H359" s="188" t="s">
        <v>320</v>
      </c>
      <c r="I359" s="188" t="s">
        <v>321</v>
      </c>
      <c r="J359" s="188" t="s">
        <v>322</v>
      </c>
      <c r="L359" s="251" t="b">
        <f>B359='2015-16 ANS Price List'!B359</f>
        <v>1</v>
      </c>
      <c r="M359" s="251" t="b">
        <f>C359='2015-16 ANS Price List'!C359</f>
        <v>1</v>
      </c>
      <c r="N359" s="251" t="b">
        <f>D359='2015-16 ANS Price List'!D359</f>
        <v>1</v>
      </c>
      <c r="O359" s="251" t="b">
        <f>E359='2015-16 ANS Price List'!E359</f>
        <v>1</v>
      </c>
      <c r="P359" s="251" t="str">
        <f>IF(G359="2015/16 Excluding GST","TRUE",G359='2015-16 ANS Price List'!$F359)</f>
        <v>TRUE</v>
      </c>
    </row>
    <row r="360" spans="2:16" s="340" customFormat="1" x14ac:dyDescent="0.2">
      <c r="B360" s="424" t="s">
        <v>223</v>
      </c>
      <c r="C360" s="214" t="s">
        <v>280</v>
      </c>
      <c r="D360" s="200" t="s">
        <v>23</v>
      </c>
      <c r="E360" s="200" t="s">
        <v>24</v>
      </c>
      <c r="F360" s="200">
        <v>89.06</v>
      </c>
      <c r="G360" s="200">
        <f t="shared" ref="G360:J360" si="254">IFERROR(ROUND(F360*(1+G$9)*(1-G$10)+G$11,2),F360)</f>
        <v>92.21</v>
      </c>
      <c r="H360" s="200">
        <f t="shared" si="254"/>
        <v>94.6</v>
      </c>
      <c r="I360" s="200">
        <f t="shared" si="254"/>
        <v>96.87</v>
      </c>
      <c r="J360" s="200">
        <f t="shared" si="254"/>
        <v>100.38</v>
      </c>
      <c r="L360" s="251" t="b">
        <f>B360='2015-16 ANS Price List'!B360</f>
        <v>1</v>
      </c>
      <c r="M360" s="251" t="b">
        <f>C360='2015-16 ANS Price List'!C360</f>
        <v>1</v>
      </c>
      <c r="N360" s="251" t="b">
        <f>D360='2015-16 ANS Price List'!D360</f>
        <v>1</v>
      </c>
      <c r="O360" s="251" t="b">
        <f>E360='2015-16 ANS Price List'!E360</f>
        <v>1</v>
      </c>
      <c r="P360" s="251" t="b">
        <f>IF(G360="2015/16 Excluding GST","TRUE",G360='2015-16 ANS Price List'!$F360)</f>
        <v>1</v>
      </c>
    </row>
    <row r="361" spans="2:16" s="340" customFormat="1" x14ac:dyDescent="0.2">
      <c r="B361" s="424"/>
      <c r="C361" s="215" t="s">
        <v>281</v>
      </c>
      <c r="D361" s="216" t="s">
        <v>23</v>
      </c>
      <c r="E361" s="216" t="s">
        <v>24</v>
      </c>
      <c r="F361" s="216">
        <v>210.96</v>
      </c>
      <c r="G361" s="216">
        <f t="shared" ref="G361:J361" si="255">IFERROR(ROUND(F361*(1+G$9)*(1-G$10)+G$11,2),F361)</f>
        <v>218.42</v>
      </c>
      <c r="H361" s="216">
        <f t="shared" si="255"/>
        <v>224.09</v>
      </c>
      <c r="I361" s="216">
        <f t="shared" si="255"/>
        <v>229.48</v>
      </c>
      <c r="J361" s="216">
        <f t="shared" si="255"/>
        <v>237.8</v>
      </c>
      <c r="L361" s="251" t="b">
        <f>B361='2015-16 ANS Price List'!B361</f>
        <v>1</v>
      </c>
      <c r="M361" s="251" t="b">
        <f>C361='2015-16 ANS Price List'!C361</f>
        <v>1</v>
      </c>
      <c r="N361" s="251" t="b">
        <f>D361='2015-16 ANS Price List'!D361</f>
        <v>1</v>
      </c>
      <c r="O361" s="251" t="b">
        <f>E361='2015-16 ANS Price List'!E361</f>
        <v>1</v>
      </c>
      <c r="P361" s="251" t="b">
        <f>IF(G361="2015/16 Excluding GST","TRUE",G361='2015-16 ANS Price List'!$F361)</f>
        <v>1</v>
      </c>
    </row>
    <row r="362" spans="2:16" s="340" customFormat="1" x14ac:dyDescent="0.2">
      <c r="B362" s="27"/>
      <c r="C362" s="80"/>
      <c r="D362" s="57"/>
      <c r="E362" s="57"/>
      <c r="F362" s="57"/>
      <c r="G362" s="57"/>
      <c r="H362" s="57"/>
      <c r="I362" s="57"/>
      <c r="J362" s="57"/>
      <c r="L362" s="251" t="b">
        <f>B362='2015-16 ANS Price List'!B362</f>
        <v>1</v>
      </c>
      <c r="M362" s="251" t="b">
        <f>C362='2015-16 ANS Price List'!C362</f>
        <v>1</v>
      </c>
      <c r="N362" s="251" t="b">
        <f>D362='2015-16 ANS Price List'!D362</f>
        <v>1</v>
      </c>
      <c r="O362" s="251" t="b">
        <f>E362='2015-16 ANS Price List'!E362</f>
        <v>1</v>
      </c>
      <c r="P362" s="251" t="b">
        <f>IF(G362="2015/16 Excluding GST","TRUE",G362='2015-16 ANS Price List'!$F362)</f>
        <v>1</v>
      </c>
    </row>
    <row r="363" spans="2:16" s="340" customFormat="1" x14ac:dyDescent="0.2">
      <c r="B363" s="27"/>
      <c r="C363" s="80"/>
      <c r="D363" s="57"/>
      <c r="E363" s="57"/>
      <c r="F363" s="57"/>
      <c r="G363" s="57"/>
      <c r="H363" s="57"/>
      <c r="I363" s="377"/>
      <c r="J363" s="377"/>
      <c r="L363" s="251" t="b">
        <f>B363='2015-16 ANS Price List'!B363</f>
        <v>1</v>
      </c>
      <c r="M363" s="251" t="b">
        <f>C363='2015-16 ANS Price List'!C363</f>
        <v>1</v>
      </c>
      <c r="N363" s="251" t="b">
        <f>D363='2015-16 ANS Price List'!D363</f>
        <v>1</v>
      </c>
      <c r="O363" s="251" t="b">
        <f>E363='2015-16 ANS Price List'!E363</f>
        <v>1</v>
      </c>
      <c r="P363" s="251" t="b">
        <f>IF(G363="2015/16 Excluding GST","TRUE",G363='2015-16 ANS Price List'!$F363)</f>
        <v>1</v>
      </c>
    </row>
    <row r="364" spans="2:16" s="339" customFormat="1" ht="32.1" customHeight="1" x14ac:dyDescent="0.2">
      <c r="B364" s="243" t="s">
        <v>2</v>
      </c>
      <c r="C364" s="244" t="s">
        <v>0</v>
      </c>
      <c r="D364" s="245" t="s">
        <v>1</v>
      </c>
      <c r="E364" s="245" t="s">
        <v>2</v>
      </c>
      <c r="F364" s="188" t="s">
        <v>343</v>
      </c>
      <c r="G364" s="188" t="s">
        <v>319</v>
      </c>
      <c r="H364" s="188" t="s">
        <v>320</v>
      </c>
      <c r="I364" s="188" t="s">
        <v>321</v>
      </c>
      <c r="J364" s="188" t="s">
        <v>322</v>
      </c>
      <c r="L364" s="251" t="b">
        <f>B364='2015-16 ANS Price List'!B364</f>
        <v>1</v>
      </c>
      <c r="M364" s="251" t="b">
        <f>C364='2015-16 ANS Price List'!C364</f>
        <v>1</v>
      </c>
      <c r="N364" s="251" t="b">
        <f>D364='2015-16 ANS Price List'!D364</f>
        <v>1</v>
      </c>
      <c r="O364" s="251" t="b">
        <f>E364='2015-16 ANS Price List'!E364</f>
        <v>1</v>
      </c>
      <c r="P364" s="251" t="str">
        <f>IF(G364="2015/16 Excluding GST","TRUE",G364='2015-16 ANS Price List'!$F364)</f>
        <v>TRUE</v>
      </c>
    </row>
    <row r="365" spans="2:16" s="340" customFormat="1" ht="38.25" x14ac:dyDescent="0.2">
      <c r="B365" s="330" t="s">
        <v>224</v>
      </c>
      <c r="C365" s="214" t="s">
        <v>225</v>
      </c>
      <c r="D365" s="200" t="s">
        <v>23</v>
      </c>
      <c r="E365" s="200" t="s">
        <v>24</v>
      </c>
      <c r="F365" s="200">
        <v>142.81</v>
      </c>
      <c r="G365" s="200">
        <f>IFERROR(ROUND(F365*(1+G$9)*(1-G$10)+G$11,2),F365)</f>
        <v>147.86000000000001</v>
      </c>
      <c r="H365" s="200">
        <f>IFERROR(ROUND(G365*(1+H$9)*(1-H$10)+H$11,2),G365)</f>
        <v>151.69999999999999</v>
      </c>
      <c r="I365" s="200">
        <f t="shared" ref="I365:J365" si="256">IFERROR(ROUND(H365*(1+I$9)*(1-I$10)+I$11,2),H365)</f>
        <v>155.35</v>
      </c>
      <c r="J365" s="200">
        <f t="shared" si="256"/>
        <v>160.99</v>
      </c>
      <c r="L365" s="251" t="b">
        <f>B365='2015-16 ANS Price List'!B365</f>
        <v>1</v>
      </c>
      <c r="M365" s="251" t="b">
        <f>C365='2015-16 ANS Price List'!C365</f>
        <v>1</v>
      </c>
      <c r="N365" s="251" t="b">
        <f>D365='2015-16 ANS Price List'!D365</f>
        <v>1</v>
      </c>
      <c r="O365" s="251" t="b">
        <f>E365='2015-16 ANS Price List'!E365</f>
        <v>1</v>
      </c>
      <c r="P365" s="251" t="b">
        <f>IF(G365="2015/16 Excluding GST","TRUE",G365='2015-16 ANS Price List'!$F365)</f>
        <v>1</v>
      </c>
    </row>
    <row r="366" spans="2:16" s="340" customFormat="1" x14ac:dyDescent="0.2">
      <c r="B366" s="333"/>
      <c r="C366" s="57"/>
      <c r="D366" s="109"/>
      <c r="E366" s="109"/>
      <c r="F366" s="109"/>
      <c r="G366" s="109"/>
      <c r="H366" s="109"/>
      <c r="I366" s="109"/>
      <c r="J366" s="109"/>
      <c r="L366" s="251" t="b">
        <f>B366='2015-16 ANS Price List'!B366</f>
        <v>1</v>
      </c>
      <c r="M366" s="251" t="b">
        <f>C366='2015-16 ANS Price List'!C366</f>
        <v>1</v>
      </c>
      <c r="N366" s="251" t="b">
        <f>D366='2015-16 ANS Price List'!D366</f>
        <v>1</v>
      </c>
      <c r="O366" s="251" t="b">
        <f>E366='2015-16 ANS Price List'!E366</f>
        <v>1</v>
      </c>
      <c r="P366" s="251" t="b">
        <f>IF(G366="2015/16 Excluding GST","TRUE",G366='2015-16 ANS Price List'!$F366)</f>
        <v>1</v>
      </c>
    </row>
    <row r="367" spans="2:16" s="340" customFormat="1" x14ac:dyDescent="0.2">
      <c r="B367" s="333"/>
      <c r="C367" s="57"/>
      <c r="D367" s="109"/>
      <c r="E367" s="109"/>
      <c r="F367" s="109"/>
      <c r="G367" s="109"/>
      <c r="H367" s="109"/>
      <c r="I367" s="377"/>
      <c r="J367" s="377"/>
      <c r="L367" s="251" t="b">
        <f>B367='2015-16 ANS Price List'!B367</f>
        <v>1</v>
      </c>
      <c r="M367" s="251" t="b">
        <f>C367='2015-16 ANS Price List'!C367</f>
        <v>1</v>
      </c>
      <c r="N367" s="251" t="b">
        <f>D367='2015-16 ANS Price List'!D367</f>
        <v>1</v>
      </c>
      <c r="O367" s="251" t="b">
        <f>E367='2015-16 ANS Price List'!E367</f>
        <v>1</v>
      </c>
      <c r="P367" s="251" t="b">
        <f>IF(G367="2015/16 Excluding GST","TRUE",G367='2015-16 ANS Price List'!$F367)</f>
        <v>1</v>
      </c>
    </row>
    <row r="368" spans="2:16" s="339" customFormat="1" ht="32.1" customHeight="1" x14ac:dyDescent="0.2">
      <c r="B368" s="243" t="s">
        <v>2</v>
      </c>
      <c r="C368" s="244" t="s">
        <v>0</v>
      </c>
      <c r="D368" s="245" t="s">
        <v>1</v>
      </c>
      <c r="E368" s="245" t="s">
        <v>2</v>
      </c>
      <c r="F368" s="188" t="s">
        <v>343</v>
      </c>
      <c r="G368" s="188" t="s">
        <v>319</v>
      </c>
      <c r="H368" s="188" t="s">
        <v>320</v>
      </c>
      <c r="I368" s="188" t="s">
        <v>321</v>
      </c>
      <c r="J368" s="188" t="s">
        <v>322</v>
      </c>
      <c r="L368" s="251" t="b">
        <f>B368='2015-16 ANS Price List'!B368</f>
        <v>1</v>
      </c>
      <c r="M368" s="251" t="b">
        <f>C368='2015-16 ANS Price List'!C368</f>
        <v>1</v>
      </c>
      <c r="N368" s="251" t="b">
        <f>D368='2015-16 ANS Price List'!D368</f>
        <v>1</v>
      </c>
      <c r="O368" s="251" t="b">
        <f>E368='2015-16 ANS Price List'!E368</f>
        <v>1</v>
      </c>
      <c r="P368" s="251" t="str">
        <f>IF(G368="2015/16 Excluding GST","TRUE",G368='2015-16 ANS Price List'!$F368)</f>
        <v>TRUE</v>
      </c>
    </row>
    <row r="369" spans="2:16" s="340" customFormat="1" x14ac:dyDescent="0.2">
      <c r="B369" s="330" t="s">
        <v>226</v>
      </c>
      <c r="C369" s="214" t="s">
        <v>226</v>
      </c>
      <c r="D369" s="200" t="s">
        <v>10</v>
      </c>
      <c r="E369" s="200" t="s">
        <v>11</v>
      </c>
      <c r="F369" s="200">
        <v>111.5</v>
      </c>
      <c r="G369" s="200">
        <f>IFERROR(ROUND(F369*(1+G$9)*(1-G$10)+G$11,2),F369)</f>
        <v>115.44</v>
      </c>
      <c r="H369" s="200">
        <f>IFERROR(ROUND(G369*(1+H$9)*(1-H$10)+H$11,2),G369)</f>
        <v>118.44</v>
      </c>
      <c r="I369" s="200">
        <f t="shared" ref="I369:J369" si="257">IFERROR(ROUND(H369*(1+I$9)*(1-I$10)+I$11,2),H369)</f>
        <v>121.29</v>
      </c>
      <c r="J369" s="200">
        <f t="shared" si="257"/>
        <v>125.69</v>
      </c>
      <c r="L369" s="251" t="b">
        <f>B369='2015-16 ANS Price List'!B369</f>
        <v>1</v>
      </c>
      <c r="M369" s="251" t="b">
        <f>C369='2015-16 ANS Price List'!C369</f>
        <v>1</v>
      </c>
      <c r="N369" s="251" t="b">
        <f>D369='2015-16 ANS Price List'!D369</f>
        <v>1</v>
      </c>
      <c r="O369" s="251" t="b">
        <f>E369='2015-16 ANS Price List'!E369</f>
        <v>1</v>
      </c>
      <c r="P369" s="251" t="b">
        <f>IF(G369="2015/16 Excluding GST","TRUE",G369='2015-16 ANS Price List'!$F369)</f>
        <v>1</v>
      </c>
    </row>
    <row r="370" spans="2:16" s="340" customFormat="1" x14ac:dyDescent="0.2">
      <c r="B370" s="27"/>
      <c r="C370" s="80"/>
      <c r="D370" s="57"/>
      <c r="E370" s="57"/>
      <c r="F370" s="57"/>
      <c r="G370" s="57"/>
      <c r="H370" s="57"/>
      <c r="I370" s="57"/>
      <c r="J370" s="57"/>
      <c r="L370" s="251" t="b">
        <f>B370='2015-16 ANS Price List'!B370</f>
        <v>1</v>
      </c>
      <c r="M370" s="251" t="b">
        <f>C370='2015-16 ANS Price List'!C370</f>
        <v>1</v>
      </c>
      <c r="N370" s="251" t="b">
        <f>D370='2015-16 ANS Price List'!D370</f>
        <v>1</v>
      </c>
      <c r="O370" s="251" t="b">
        <f>E370='2015-16 ANS Price List'!E370</f>
        <v>1</v>
      </c>
      <c r="P370" s="251" t="b">
        <f>IF(G370="2015/16 Excluding GST","TRUE",G370='2015-16 ANS Price List'!$F370)</f>
        <v>1</v>
      </c>
    </row>
    <row r="371" spans="2:16" s="340" customFormat="1" x14ac:dyDescent="0.2">
      <c r="B371" s="27"/>
      <c r="C371" s="80">
        <f>'AER Approved Rates'!C371</f>
        <v>0</v>
      </c>
      <c r="D371" s="57"/>
      <c r="E371" s="57"/>
      <c r="F371" s="57"/>
      <c r="G371" s="57"/>
      <c r="H371" s="57"/>
      <c r="I371" s="57"/>
      <c r="J371" s="377"/>
      <c r="L371" s="251" t="b">
        <f>B371='2015-16 ANS Price List'!B371</f>
        <v>1</v>
      </c>
      <c r="M371" s="251" t="b">
        <f>C371='2015-16 ANS Price List'!C371</f>
        <v>1</v>
      </c>
      <c r="N371" s="251" t="b">
        <f>D371='2015-16 ANS Price List'!D371</f>
        <v>1</v>
      </c>
      <c r="O371" s="251" t="b">
        <f>E371='2015-16 ANS Price List'!E371</f>
        <v>1</v>
      </c>
      <c r="P371" s="251" t="b">
        <f>IF(G371="2015/16 Excluding GST","TRUE",G371='2015-16 ANS Price List'!$F371)</f>
        <v>1</v>
      </c>
    </row>
    <row r="372" spans="2:16" s="339" customFormat="1" ht="32.1" customHeight="1" x14ac:dyDescent="0.2">
      <c r="B372" s="243" t="s">
        <v>2</v>
      </c>
      <c r="C372" s="244" t="s">
        <v>0</v>
      </c>
      <c r="D372" s="245" t="s">
        <v>1</v>
      </c>
      <c r="E372" s="245" t="s">
        <v>2</v>
      </c>
      <c r="F372" s="188" t="s">
        <v>343</v>
      </c>
      <c r="G372" s="188" t="s">
        <v>319</v>
      </c>
      <c r="H372" s="188" t="s">
        <v>320</v>
      </c>
      <c r="I372" s="188" t="s">
        <v>321</v>
      </c>
      <c r="J372" s="188" t="s">
        <v>322</v>
      </c>
      <c r="L372" s="251" t="b">
        <f>B372='2015-16 ANS Price List'!B372</f>
        <v>1</v>
      </c>
      <c r="M372" s="251" t="b">
        <f>C372='2015-16 ANS Price List'!C372</f>
        <v>1</v>
      </c>
      <c r="N372" s="251" t="b">
        <f>D372='2015-16 ANS Price List'!D372</f>
        <v>1</v>
      </c>
      <c r="O372" s="251" t="b">
        <f>E372='2015-16 ANS Price List'!E372</f>
        <v>1</v>
      </c>
      <c r="P372" s="251" t="str">
        <f>IF(G372="2015/16 Excluding GST","TRUE",G372='2015-16 ANS Price List'!$F372)</f>
        <v>TRUE</v>
      </c>
    </row>
    <row r="373" spans="2:16" s="340" customFormat="1" x14ac:dyDescent="0.2">
      <c r="B373" s="330" t="s">
        <v>227</v>
      </c>
      <c r="C373" s="214" t="s">
        <v>227</v>
      </c>
      <c r="D373" s="200" t="s">
        <v>10</v>
      </c>
      <c r="E373" s="200" t="s">
        <v>11</v>
      </c>
      <c r="F373" s="200">
        <v>1981.5</v>
      </c>
      <c r="G373" s="200">
        <f>IFERROR(ROUND(F373*(1+G$9)*(1-G$10)+G$11,2),F373)</f>
        <v>2051.5500000000002</v>
      </c>
      <c r="H373" s="200">
        <f>IFERROR(ROUND(G373*(1+H$9)*(1-H$10)+H$11,2),G373)</f>
        <v>2104.81</v>
      </c>
      <c r="I373" s="200">
        <f t="shared" ref="I373:J373" si="258">IFERROR(ROUND(H373*(1+I$9)*(1-I$10)+I$11,2),H373)</f>
        <v>2155.41</v>
      </c>
      <c r="J373" s="200">
        <f t="shared" si="258"/>
        <v>2233.6</v>
      </c>
      <c r="L373" s="251" t="b">
        <f>B373='2015-16 ANS Price List'!B373</f>
        <v>1</v>
      </c>
      <c r="M373" s="251" t="b">
        <f>C373='2015-16 ANS Price List'!C373</f>
        <v>1</v>
      </c>
      <c r="N373" s="251" t="b">
        <f>D373='2015-16 ANS Price List'!D373</f>
        <v>1</v>
      </c>
      <c r="O373" s="251" t="b">
        <f>E373='2015-16 ANS Price List'!E373</f>
        <v>1</v>
      </c>
      <c r="P373" s="251" t="b">
        <f>IF(G373="2015/16 Excluding GST","TRUE",G373='2015-16 ANS Price List'!$F373)</f>
        <v>1</v>
      </c>
    </row>
    <row r="374" spans="2:16" s="340" customFormat="1" x14ac:dyDescent="0.2">
      <c r="B374" s="27"/>
      <c r="C374" s="80"/>
      <c r="D374" s="57"/>
      <c r="E374" s="57"/>
      <c r="F374" s="57"/>
      <c r="G374" s="57"/>
      <c r="H374" s="57"/>
      <c r="I374" s="57"/>
      <c r="J374" s="57"/>
      <c r="L374" s="251" t="b">
        <f>B374='2015-16 ANS Price List'!B374</f>
        <v>1</v>
      </c>
      <c r="M374" s="251" t="b">
        <f>C374='2015-16 ANS Price List'!C374</f>
        <v>1</v>
      </c>
      <c r="N374" s="251" t="b">
        <f>D374='2015-16 ANS Price List'!D374</f>
        <v>1</v>
      </c>
      <c r="O374" s="251" t="b">
        <f>E374='2015-16 ANS Price List'!E374</f>
        <v>1</v>
      </c>
      <c r="P374" s="251" t="b">
        <f>IF(G374="2015/16 Excluding GST","TRUE",G374='2015-16 ANS Price List'!$F374)</f>
        <v>1</v>
      </c>
    </row>
    <row r="375" spans="2:16" s="340" customFormat="1" x14ac:dyDescent="0.2">
      <c r="B375" s="27"/>
      <c r="C375" s="80"/>
      <c r="D375" s="57"/>
      <c r="E375" s="57"/>
      <c r="F375" s="57"/>
      <c r="G375" s="57"/>
      <c r="H375" s="112"/>
      <c r="I375" s="57"/>
      <c r="J375" s="377"/>
      <c r="L375" s="251" t="b">
        <f>B375='2015-16 ANS Price List'!B375</f>
        <v>1</v>
      </c>
      <c r="M375" s="251" t="b">
        <f>C375='2015-16 ANS Price List'!C375</f>
        <v>1</v>
      </c>
      <c r="N375" s="251" t="b">
        <f>D375='2015-16 ANS Price List'!D375</f>
        <v>1</v>
      </c>
      <c r="O375" s="251" t="b">
        <f>E375='2015-16 ANS Price List'!E375</f>
        <v>1</v>
      </c>
      <c r="P375" s="251" t="b">
        <f>IF(G375="2015/16 Excluding GST","TRUE",G375='2015-16 ANS Price List'!$F375)</f>
        <v>1</v>
      </c>
    </row>
    <row r="376" spans="2:16" s="339" customFormat="1" ht="32.1" customHeight="1" x14ac:dyDescent="0.2">
      <c r="B376" s="243" t="s">
        <v>2</v>
      </c>
      <c r="C376" s="244" t="s">
        <v>0</v>
      </c>
      <c r="D376" s="245" t="s">
        <v>1</v>
      </c>
      <c r="E376" s="245" t="s">
        <v>2</v>
      </c>
      <c r="F376" s="188" t="s">
        <v>343</v>
      </c>
      <c r="G376" s="188" t="s">
        <v>319</v>
      </c>
      <c r="H376" s="188" t="s">
        <v>320</v>
      </c>
      <c r="I376" s="188" t="s">
        <v>321</v>
      </c>
      <c r="J376" s="188" t="s">
        <v>322</v>
      </c>
      <c r="L376" s="251" t="b">
        <f>B376='2015-16 ANS Price List'!B376</f>
        <v>1</v>
      </c>
      <c r="M376" s="251" t="b">
        <f>C376='2015-16 ANS Price List'!C376</f>
        <v>1</v>
      </c>
      <c r="N376" s="251" t="b">
        <f>D376='2015-16 ANS Price List'!D376</f>
        <v>1</v>
      </c>
      <c r="O376" s="251" t="b">
        <f>E376='2015-16 ANS Price List'!E376</f>
        <v>1</v>
      </c>
      <c r="P376" s="251" t="str">
        <f>IF(G376="2015/16 Excluding GST","TRUE",G376='2015-16 ANS Price List'!$F376)</f>
        <v>TRUE</v>
      </c>
    </row>
    <row r="377" spans="2:16" s="340" customFormat="1" x14ac:dyDescent="0.2">
      <c r="B377" s="425" t="s">
        <v>228</v>
      </c>
      <c r="C377" s="227" t="s">
        <v>283</v>
      </c>
      <c r="D377" s="205" t="s">
        <v>23</v>
      </c>
      <c r="E377" s="205" t="s">
        <v>24</v>
      </c>
      <c r="F377" s="205">
        <v>133.80000000000001</v>
      </c>
      <c r="G377" s="205">
        <f t="shared" ref="G377:J377" si="259">IFERROR(ROUND(F377*(1+G$9)*(1-G$10)+G$11,2),F377)</f>
        <v>138.53</v>
      </c>
      <c r="H377" s="205">
        <f t="shared" si="259"/>
        <v>142.13</v>
      </c>
      <c r="I377" s="205">
        <f t="shared" si="259"/>
        <v>145.55000000000001</v>
      </c>
      <c r="J377" s="205">
        <f t="shared" si="259"/>
        <v>150.83000000000001</v>
      </c>
      <c r="L377" s="251" t="b">
        <f>B377='2015-16 ANS Price List'!B377</f>
        <v>1</v>
      </c>
      <c r="M377" s="251" t="b">
        <f>C377='2015-16 ANS Price List'!C377</f>
        <v>1</v>
      </c>
      <c r="N377" s="251" t="b">
        <f>D377='2015-16 ANS Price List'!D377</f>
        <v>1</v>
      </c>
      <c r="O377" s="251" t="b">
        <f>E377='2015-16 ANS Price List'!E377</f>
        <v>1</v>
      </c>
      <c r="P377" s="251" t="b">
        <f>IF(G377="2015/16 Excluding GST","TRUE",G377='2015-16 ANS Price List'!$F377)</f>
        <v>1</v>
      </c>
    </row>
    <row r="378" spans="2:16" s="340" customFormat="1" x14ac:dyDescent="0.2">
      <c r="B378" s="425"/>
      <c r="C378" s="228" t="s">
        <v>284</v>
      </c>
      <c r="D378" s="191" t="s">
        <v>285</v>
      </c>
      <c r="E378" s="191" t="s">
        <v>24</v>
      </c>
      <c r="F378" s="191">
        <v>4.84</v>
      </c>
      <c r="G378" s="191">
        <f t="shared" ref="G378:J378" si="260">IFERROR(ROUND(F378*(1+G$9)*(1-G$10)+G$11,2),F378)</f>
        <v>5.01</v>
      </c>
      <c r="H378" s="191">
        <f t="shared" si="260"/>
        <v>5.14</v>
      </c>
      <c r="I378" s="191">
        <f t="shared" si="260"/>
        <v>5.26</v>
      </c>
      <c r="J378" s="191">
        <f t="shared" si="260"/>
        <v>5.45</v>
      </c>
      <c r="L378" s="251" t="b">
        <f>B378='2015-16 ANS Price List'!B378</f>
        <v>1</v>
      </c>
      <c r="M378" s="251" t="b">
        <f>C378='2015-16 ANS Price List'!C378</f>
        <v>1</v>
      </c>
      <c r="N378" s="251" t="b">
        <f>D378='2015-16 ANS Price List'!D378</f>
        <v>1</v>
      </c>
      <c r="O378" s="251" t="b">
        <f>E378='2015-16 ANS Price List'!E378</f>
        <v>1</v>
      </c>
      <c r="P378" s="251" t="b">
        <f>IF(G378="2015/16 Excluding GST","TRUE",G378='2015-16 ANS Price List'!$F378)</f>
        <v>1</v>
      </c>
    </row>
    <row r="379" spans="2:16" s="340" customFormat="1" x14ac:dyDescent="0.2">
      <c r="B379" s="425"/>
      <c r="C379" s="229" t="s">
        <v>286</v>
      </c>
      <c r="D379" s="190" t="s">
        <v>23</v>
      </c>
      <c r="E379" s="190" t="s">
        <v>24</v>
      </c>
      <c r="F379" s="190">
        <v>133.80000000000001</v>
      </c>
      <c r="G379" s="190">
        <f t="shared" ref="G379:J379" si="261">IFERROR(ROUND(F379*(1+G$9)*(1-G$10)+G$11,2),F379)</f>
        <v>138.53</v>
      </c>
      <c r="H379" s="190">
        <f t="shared" si="261"/>
        <v>142.13</v>
      </c>
      <c r="I379" s="190">
        <f t="shared" si="261"/>
        <v>145.55000000000001</v>
      </c>
      <c r="J379" s="190">
        <f t="shared" si="261"/>
        <v>150.83000000000001</v>
      </c>
      <c r="L379" s="251" t="b">
        <f>B379='2015-16 ANS Price List'!B379</f>
        <v>1</v>
      </c>
      <c r="M379" s="251" t="b">
        <f>C379='2015-16 ANS Price List'!C379</f>
        <v>1</v>
      </c>
      <c r="N379" s="251" t="b">
        <f>D379='2015-16 ANS Price List'!D379</f>
        <v>1</v>
      </c>
      <c r="O379" s="251" t="b">
        <f>E379='2015-16 ANS Price List'!E379</f>
        <v>1</v>
      </c>
      <c r="P379" s="251" t="b">
        <f>IF(G379="2015/16 Excluding GST","TRUE",G379='2015-16 ANS Price List'!$F379)</f>
        <v>1</v>
      </c>
    </row>
    <row r="380" spans="2:16" s="340" customFormat="1" x14ac:dyDescent="0.2">
      <c r="B380" s="425"/>
      <c r="C380" s="228" t="s">
        <v>230</v>
      </c>
      <c r="D380" s="191" t="s">
        <v>10</v>
      </c>
      <c r="E380" s="191" t="s">
        <v>11</v>
      </c>
      <c r="F380" s="191">
        <v>535.19000000000005</v>
      </c>
      <c r="G380" s="191">
        <f t="shared" ref="G380:J380" si="262">IFERROR(ROUND(F380*(1+G$9)*(1-G$10)+G$11,2),F380)</f>
        <v>554.11</v>
      </c>
      <c r="H380" s="191">
        <f t="shared" si="262"/>
        <v>568.5</v>
      </c>
      <c r="I380" s="191">
        <f t="shared" si="262"/>
        <v>582.16999999999996</v>
      </c>
      <c r="J380" s="191">
        <f t="shared" si="262"/>
        <v>603.29</v>
      </c>
      <c r="L380" s="251" t="b">
        <f>B380='2015-16 ANS Price List'!B380</f>
        <v>1</v>
      </c>
      <c r="M380" s="251" t="b">
        <f>C380='2015-16 ANS Price List'!C380</f>
        <v>1</v>
      </c>
      <c r="N380" s="251" t="b">
        <f>D380='2015-16 ANS Price List'!D380</f>
        <v>1</v>
      </c>
      <c r="O380" s="251" t="b">
        <f>E380='2015-16 ANS Price List'!E380</f>
        <v>1</v>
      </c>
      <c r="P380" s="251" t="b">
        <f>IF(G380="2015/16 Excluding GST","TRUE",G380='2015-16 ANS Price List'!$F380)</f>
        <v>1</v>
      </c>
    </row>
    <row r="381" spans="2:16" s="340" customFormat="1" x14ac:dyDescent="0.2">
      <c r="B381" s="425"/>
      <c r="C381" s="230" t="s">
        <v>229</v>
      </c>
      <c r="D381" s="208" t="s">
        <v>23</v>
      </c>
      <c r="E381" s="208" t="s">
        <v>24</v>
      </c>
      <c r="F381" s="208">
        <v>133.80000000000001</v>
      </c>
      <c r="G381" s="208">
        <f t="shared" ref="G381:J381" si="263">IFERROR(ROUND(F381*(1+G$9)*(1-G$10)+G$11,2),F381)</f>
        <v>138.53</v>
      </c>
      <c r="H381" s="208">
        <f t="shared" si="263"/>
        <v>142.13</v>
      </c>
      <c r="I381" s="208">
        <f t="shared" si="263"/>
        <v>145.55000000000001</v>
      </c>
      <c r="J381" s="208">
        <f t="shared" si="263"/>
        <v>150.83000000000001</v>
      </c>
      <c r="L381" s="251" t="b">
        <f>B381='2015-16 ANS Price List'!B381</f>
        <v>1</v>
      </c>
      <c r="M381" s="251" t="b">
        <f>C381='2015-16 ANS Price List'!C381</f>
        <v>1</v>
      </c>
      <c r="N381" s="251" t="b">
        <f>D381='2015-16 ANS Price List'!D381</f>
        <v>1</v>
      </c>
      <c r="O381" s="251" t="b">
        <f>E381='2015-16 ANS Price List'!E381</f>
        <v>1</v>
      </c>
      <c r="P381" s="251" t="b">
        <f>IF(G381="2015/16 Excluding GST","TRUE",G381='2015-16 ANS Price List'!$F381)</f>
        <v>1</v>
      </c>
    </row>
    <row r="382" spans="2:16" s="340" customFormat="1" x14ac:dyDescent="0.2">
      <c r="B382" s="27"/>
      <c r="C382" s="80"/>
      <c r="D382" s="57"/>
      <c r="E382" s="57"/>
      <c r="F382" s="57"/>
      <c r="G382" s="57"/>
      <c r="H382" s="57"/>
      <c r="I382" s="57"/>
      <c r="J382" s="57"/>
      <c r="L382" s="251" t="b">
        <f>B382='2015-16 ANS Price List'!B382</f>
        <v>1</v>
      </c>
      <c r="M382" s="251" t="b">
        <f>C382='2015-16 ANS Price List'!C382</f>
        <v>1</v>
      </c>
      <c r="N382" s="251" t="b">
        <f>D382='2015-16 ANS Price List'!D382</f>
        <v>1</v>
      </c>
      <c r="O382" s="251" t="b">
        <f>E382='2015-16 ANS Price List'!E382</f>
        <v>1</v>
      </c>
      <c r="P382" s="251" t="b">
        <f>IF(G382="2015/16 Excluding GST","TRUE",G382='2015-16 ANS Price List'!$F382)</f>
        <v>1</v>
      </c>
    </row>
    <row r="383" spans="2:16" s="340" customFormat="1" x14ac:dyDescent="0.2">
      <c r="B383" s="27"/>
      <c r="C383" s="80"/>
      <c r="D383" s="57"/>
      <c r="E383" s="57"/>
      <c r="F383" s="57"/>
      <c r="G383" s="57"/>
      <c r="H383" s="57"/>
      <c r="I383" s="377"/>
      <c r="J383" s="377"/>
      <c r="L383" s="251" t="b">
        <f>B383='2015-16 ANS Price List'!B383</f>
        <v>1</v>
      </c>
      <c r="M383" s="251" t="b">
        <f>C383='2015-16 ANS Price List'!C383</f>
        <v>1</v>
      </c>
      <c r="N383" s="251" t="b">
        <f>D383='2015-16 ANS Price List'!D383</f>
        <v>1</v>
      </c>
      <c r="O383" s="251" t="b">
        <f>E383='2015-16 ANS Price List'!E383</f>
        <v>1</v>
      </c>
      <c r="P383" s="251" t="b">
        <f>IF(G383="2015/16 Excluding GST","TRUE",G383='2015-16 ANS Price List'!$F383)</f>
        <v>1</v>
      </c>
    </row>
    <row r="384" spans="2:16" s="339" customFormat="1" ht="32.1" customHeight="1" x14ac:dyDescent="0.2">
      <c r="B384" s="243" t="s">
        <v>2</v>
      </c>
      <c r="C384" s="244" t="s">
        <v>0</v>
      </c>
      <c r="D384" s="245" t="s">
        <v>1</v>
      </c>
      <c r="E384" s="245" t="s">
        <v>2</v>
      </c>
      <c r="F384" s="188" t="s">
        <v>343</v>
      </c>
      <c r="G384" s="188" t="s">
        <v>319</v>
      </c>
      <c r="H384" s="188" t="s">
        <v>320</v>
      </c>
      <c r="I384" s="188" t="s">
        <v>321</v>
      </c>
      <c r="J384" s="188" t="s">
        <v>322</v>
      </c>
      <c r="L384" s="251" t="b">
        <f>B384='2015-16 ANS Price List'!B384</f>
        <v>1</v>
      </c>
      <c r="M384" s="251" t="b">
        <f>C384='2015-16 ANS Price List'!C384</f>
        <v>1</v>
      </c>
      <c r="N384" s="251" t="b">
        <f>D384='2015-16 ANS Price List'!D384</f>
        <v>1</v>
      </c>
      <c r="O384" s="251" t="b">
        <f>E384='2015-16 ANS Price List'!E384</f>
        <v>1</v>
      </c>
      <c r="P384" s="251" t="str">
        <f>IF(G384="2015/16 Excluding GST","TRUE",G384='2015-16 ANS Price List'!$F384)</f>
        <v>TRUE</v>
      </c>
    </row>
    <row r="385" spans="2:16" s="340" customFormat="1" x14ac:dyDescent="0.2">
      <c r="B385" s="217" t="s">
        <v>260</v>
      </c>
      <c r="C385" s="219" t="s">
        <v>261</v>
      </c>
      <c r="D385" s="200" t="s">
        <v>10</v>
      </c>
      <c r="E385" s="200" t="s">
        <v>11</v>
      </c>
      <c r="F385" s="200">
        <v>401.39</v>
      </c>
      <c r="G385" s="200">
        <f>IFERROR(ROUND(F385*(1+G$9)*(1-G$10)+G$11,2),F385)</f>
        <v>415.58</v>
      </c>
      <c r="H385" s="200">
        <f>IFERROR(ROUND(G385*(1+H$9)*(1-H$10)+H$11,2),G385)</f>
        <v>426.37</v>
      </c>
      <c r="I385" s="200">
        <f t="shared" ref="I385:J385" si="264">IFERROR(ROUND(H385*(1+I$9)*(1-I$10)+I$11,2),H385)</f>
        <v>436.62</v>
      </c>
      <c r="J385" s="200">
        <f t="shared" si="264"/>
        <v>452.46</v>
      </c>
      <c r="L385" s="251" t="b">
        <f>B385='2015-16 ANS Price List'!B385</f>
        <v>1</v>
      </c>
      <c r="M385" s="251" t="b">
        <f>C385='2015-16 ANS Price List'!C385</f>
        <v>1</v>
      </c>
      <c r="N385" s="251" t="b">
        <f>D385='2015-16 ANS Price List'!D385</f>
        <v>1</v>
      </c>
      <c r="O385" s="251" t="b">
        <f>E385='2015-16 ANS Price List'!E385</f>
        <v>1</v>
      </c>
      <c r="P385" s="251" t="b">
        <f>IF(G385="2015/16 Excluding GST","TRUE",G385='2015-16 ANS Price List'!$F385)</f>
        <v>1</v>
      </c>
    </row>
    <row r="386" spans="2:16" s="340" customFormat="1" x14ac:dyDescent="0.2">
      <c r="B386" s="333"/>
      <c r="C386" s="57"/>
      <c r="D386" s="109"/>
      <c r="E386" s="109"/>
      <c r="F386" s="109"/>
      <c r="G386" s="109"/>
      <c r="H386" s="109"/>
      <c r="I386" s="109"/>
      <c r="J386" s="109"/>
      <c r="L386" s="251" t="b">
        <f>B386='2015-16 ANS Price List'!B386</f>
        <v>1</v>
      </c>
      <c r="M386" s="251" t="b">
        <f>C386='2015-16 ANS Price List'!C386</f>
        <v>1</v>
      </c>
      <c r="N386" s="251" t="b">
        <f>D386='2015-16 ANS Price List'!D386</f>
        <v>1</v>
      </c>
      <c r="O386" s="251" t="b">
        <f>E386='2015-16 ANS Price List'!E386</f>
        <v>1</v>
      </c>
      <c r="P386" s="251" t="b">
        <f>IF(G386="2015/16 Excluding GST","TRUE",G386='2015-16 ANS Price List'!$F386)</f>
        <v>1</v>
      </c>
    </row>
    <row r="387" spans="2:16" s="340" customFormat="1" x14ac:dyDescent="0.2">
      <c r="B387" s="333"/>
      <c r="C387" s="57"/>
      <c r="D387" s="109"/>
      <c r="E387" s="109"/>
      <c r="F387" s="109"/>
      <c r="G387" s="109"/>
      <c r="H387" s="109"/>
      <c r="I387" s="377"/>
      <c r="J387" s="377"/>
      <c r="L387" s="251" t="b">
        <f>B387='2015-16 ANS Price List'!B387</f>
        <v>1</v>
      </c>
      <c r="M387" s="251" t="b">
        <f>C387='2015-16 ANS Price List'!C387</f>
        <v>1</v>
      </c>
      <c r="N387" s="251" t="b">
        <f>D387='2015-16 ANS Price List'!D387</f>
        <v>1</v>
      </c>
      <c r="O387" s="251" t="b">
        <f>E387='2015-16 ANS Price List'!E387</f>
        <v>1</v>
      </c>
      <c r="P387" s="251" t="b">
        <f>IF(G387="2015/16 Excluding GST","TRUE",G387='2015-16 ANS Price List'!$F387)</f>
        <v>1</v>
      </c>
    </row>
    <row r="388" spans="2:16" s="339" customFormat="1" ht="32.1" customHeight="1" x14ac:dyDescent="0.2">
      <c r="B388" s="243" t="s">
        <v>2</v>
      </c>
      <c r="C388" s="244" t="s">
        <v>0</v>
      </c>
      <c r="D388" s="245" t="s">
        <v>1</v>
      </c>
      <c r="E388" s="245" t="s">
        <v>2</v>
      </c>
      <c r="F388" s="188" t="s">
        <v>343</v>
      </c>
      <c r="G388" s="188" t="s">
        <v>319</v>
      </c>
      <c r="H388" s="188" t="s">
        <v>320</v>
      </c>
      <c r="I388" s="188" t="s">
        <v>321</v>
      </c>
      <c r="J388" s="188" t="s">
        <v>322</v>
      </c>
      <c r="L388" s="251" t="b">
        <f>B388='2015-16 ANS Price List'!B388</f>
        <v>1</v>
      </c>
      <c r="M388" s="251" t="b">
        <f>C388='2015-16 ANS Price List'!C388</f>
        <v>1</v>
      </c>
      <c r="N388" s="251" t="b">
        <f>D388='2015-16 ANS Price List'!D388</f>
        <v>1</v>
      </c>
      <c r="O388" s="251" t="b">
        <f>E388='2015-16 ANS Price List'!E388</f>
        <v>1</v>
      </c>
      <c r="P388" s="251" t="str">
        <f>IF(G388="2015/16 Excluding GST","TRUE",G388='2015-16 ANS Price List'!$F388)</f>
        <v>TRUE</v>
      </c>
    </row>
    <row r="389" spans="2:16" s="340" customFormat="1" x14ac:dyDescent="0.2">
      <c r="B389" s="417" t="s">
        <v>262</v>
      </c>
      <c r="C389" s="222" t="s">
        <v>287</v>
      </c>
      <c r="D389" s="205" t="s">
        <v>291</v>
      </c>
      <c r="E389" s="205" t="s">
        <v>11</v>
      </c>
      <c r="F389" s="205">
        <v>165.69</v>
      </c>
      <c r="G389" s="205">
        <f t="shared" ref="G389:J389" si="265">IFERROR(ROUND(F389*(1+G$9)*(1-G$10)+G$11,2),F389)</f>
        <v>171.55</v>
      </c>
      <c r="H389" s="205">
        <f t="shared" si="265"/>
        <v>176</v>
      </c>
      <c r="I389" s="205">
        <f t="shared" si="265"/>
        <v>180.23</v>
      </c>
      <c r="J389" s="205">
        <f t="shared" si="265"/>
        <v>186.77</v>
      </c>
      <c r="L389" s="251" t="b">
        <f>B389='2015-16 ANS Price List'!B389</f>
        <v>1</v>
      </c>
      <c r="M389" s="251" t="b">
        <f>C389='2015-16 ANS Price List'!C389</f>
        <v>1</v>
      </c>
      <c r="N389" s="251" t="b">
        <f>D389='2015-16 ANS Price List'!D389</f>
        <v>1</v>
      </c>
      <c r="O389" s="251" t="b">
        <f>E389='2015-16 ANS Price List'!E389</f>
        <v>1</v>
      </c>
      <c r="P389" s="251" t="b">
        <f>IF(G389="2015/16 Excluding GST","TRUE",G389='2015-16 ANS Price List'!$F389)</f>
        <v>1</v>
      </c>
    </row>
    <row r="390" spans="2:16" s="340" customFormat="1" x14ac:dyDescent="0.2">
      <c r="B390" s="417"/>
      <c r="C390" s="223" t="s">
        <v>288</v>
      </c>
      <c r="D390" s="191" t="s">
        <v>291</v>
      </c>
      <c r="E390" s="191" t="s">
        <v>11</v>
      </c>
      <c r="F390" s="191">
        <v>252.88</v>
      </c>
      <c r="G390" s="191">
        <f t="shared" ref="G390:J390" si="266">IFERROR(ROUND(F390*(1+G$9)*(1-G$10)+G$11,2),F390)</f>
        <v>261.82</v>
      </c>
      <c r="H390" s="191">
        <f t="shared" si="266"/>
        <v>268.62</v>
      </c>
      <c r="I390" s="191">
        <f t="shared" si="266"/>
        <v>275.08</v>
      </c>
      <c r="J390" s="191">
        <f t="shared" si="266"/>
        <v>285.06</v>
      </c>
      <c r="L390" s="251" t="b">
        <f>B390='2015-16 ANS Price List'!B390</f>
        <v>1</v>
      </c>
      <c r="M390" s="251" t="b">
        <f>C390='2015-16 ANS Price List'!C390</f>
        <v>1</v>
      </c>
      <c r="N390" s="251" t="b">
        <f>D390='2015-16 ANS Price List'!D390</f>
        <v>1</v>
      </c>
      <c r="O390" s="251" t="b">
        <f>E390='2015-16 ANS Price List'!E390</f>
        <v>1</v>
      </c>
      <c r="P390" s="251" t="b">
        <f>IF(G390="2015/16 Excluding GST","TRUE",G390='2015-16 ANS Price List'!$F390)</f>
        <v>1</v>
      </c>
    </row>
    <row r="391" spans="2:16" s="340" customFormat="1" x14ac:dyDescent="0.2">
      <c r="B391" s="417"/>
      <c r="C391" s="224" t="s">
        <v>289</v>
      </c>
      <c r="D391" s="190" t="s">
        <v>292</v>
      </c>
      <c r="E391" s="190" t="s">
        <v>11</v>
      </c>
      <c r="F391" s="190">
        <v>55.02</v>
      </c>
      <c r="G391" s="190">
        <f t="shared" ref="G391:J391" si="267">IFERROR(ROUND(F391*(1+G$9)*(1-G$10)+G$11,2),F391)</f>
        <v>56.97</v>
      </c>
      <c r="H391" s="190">
        <f t="shared" si="267"/>
        <v>58.45</v>
      </c>
      <c r="I391" s="190">
        <f t="shared" si="267"/>
        <v>59.86</v>
      </c>
      <c r="J391" s="190">
        <f t="shared" si="267"/>
        <v>62.03</v>
      </c>
      <c r="L391" s="251" t="b">
        <f>B391='2015-16 ANS Price List'!B391</f>
        <v>1</v>
      </c>
      <c r="M391" s="251" t="b">
        <f>C391='2015-16 ANS Price List'!C391</f>
        <v>1</v>
      </c>
      <c r="N391" s="251" t="b">
        <f>D391='2015-16 ANS Price List'!D391</f>
        <v>1</v>
      </c>
      <c r="O391" s="251" t="b">
        <f>E391='2015-16 ANS Price List'!E391</f>
        <v>1</v>
      </c>
      <c r="P391" s="251" t="b">
        <f>IF(G391="2015/16 Excluding GST","TRUE",G391='2015-16 ANS Price List'!$F391)</f>
        <v>1</v>
      </c>
    </row>
    <row r="392" spans="2:16" s="340" customFormat="1" x14ac:dyDescent="0.2">
      <c r="B392" s="417"/>
      <c r="C392" s="223" t="s">
        <v>290</v>
      </c>
      <c r="D392" s="191" t="s">
        <v>294</v>
      </c>
      <c r="E392" s="191" t="s">
        <v>11</v>
      </c>
      <c r="F392" s="191">
        <v>62.13</v>
      </c>
      <c r="G392" s="191">
        <f t="shared" ref="G392:J392" si="268">IFERROR(ROUND(F392*(1+G$9)*(1-G$10)+G$11,2),F392)</f>
        <v>64.33</v>
      </c>
      <c r="H392" s="191">
        <f t="shared" si="268"/>
        <v>66</v>
      </c>
      <c r="I392" s="191">
        <f t="shared" si="268"/>
        <v>67.59</v>
      </c>
      <c r="J392" s="191">
        <f t="shared" si="268"/>
        <v>70.040000000000006</v>
      </c>
      <c r="L392" s="251" t="b">
        <f>B392='2015-16 ANS Price List'!B392</f>
        <v>1</v>
      </c>
      <c r="M392" s="251" t="b">
        <f>C392='2015-16 ANS Price List'!C392</f>
        <v>1</v>
      </c>
      <c r="N392" s="251" t="b">
        <f>D392='2015-16 ANS Price List'!D392</f>
        <v>1</v>
      </c>
      <c r="O392" s="251" t="b">
        <f>E392='2015-16 ANS Price List'!E392</f>
        <v>1</v>
      </c>
      <c r="P392" s="251" t="b">
        <f>IF(G392="2015/16 Excluding GST","TRUE",G392='2015-16 ANS Price List'!$F392)</f>
        <v>1</v>
      </c>
    </row>
    <row r="393" spans="2:16" s="340" customFormat="1" x14ac:dyDescent="0.2">
      <c r="B393" s="417"/>
      <c r="C393" s="224" t="s">
        <v>293</v>
      </c>
      <c r="D393" s="190" t="s">
        <v>291</v>
      </c>
      <c r="E393" s="190" t="s">
        <v>11</v>
      </c>
      <c r="F393" s="190">
        <v>417.96</v>
      </c>
      <c r="G393" s="190">
        <f t="shared" ref="G393:J393" si="269">IFERROR(ROUND(F393*(1+G$9)*(1-G$10)+G$11,2),F393)</f>
        <v>432.74</v>
      </c>
      <c r="H393" s="190">
        <f t="shared" si="269"/>
        <v>443.97</v>
      </c>
      <c r="I393" s="190">
        <f t="shared" si="269"/>
        <v>454.64</v>
      </c>
      <c r="J393" s="190">
        <f t="shared" si="269"/>
        <v>471.13</v>
      </c>
      <c r="L393" s="251" t="b">
        <f>B393='2015-16 ANS Price List'!B393</f>
        <v>1</v>
      </c>
      <c r="M393" s="251" t="b">
        <f>C393='2015-16 ANS Price List'!C393</f>
        <v>1</v>
      </c>
      <c r="N393" s="251" t="b">
        <f>D393='2015-16 ANS Price List'!D393</f>
        <v>1</v>
      </c>
      <c r="O393" s="251" t="b">
        <f>E393='2015-16 ANS Price List'!E393</f>
        <v>1</v>
      </c>
      <c r="P393" s="251" t="b">
        <f>IF(G393="2015/16 Excluding GST","TRUE",G393='2015-16 ANS Price List'!$F393)</f>
        <v>1</v>
      </c>
    </row>
    <row r="394" spans="2:16" s="340" customFormat="1" x14ac:dyDescent="0.2">
      <c r="B394" s="417"/>
      <c r="C394" s="226" t="s">
        <v>264</v>
      </c>
      <c r="D394" s="192" t="s">
        <v>292</v>
      </c>
      <c r="E394" s="192" t="s">
        <v>11</v>
      </c>
      <c r="F394" s="192">
        <v>190.75</v>
      </c>
      <c r="G394" s="192">
        <f t="shared" ref="G394:J394" si="270">IFERROR(ROUND(F394*(1+G$9)*(1-G$10)+G$11,2),F394)</f>
        <v>197.49</v>
      </c>
      <c r="H394" s="192">
        <f t="shared" si="270"/>
        <v>202.62</v>
      </c>
      <c r="I394" s="192">
        <f t="shared" si="270"/>
        <v>207.49</v>
      </c>
      <c r="J394" s="192">
        <f t="shared" si="270"/>
        <v>215.02</v>
      </c>
      <c r="L394" s="251" t="b">
        <f>B394='2015-16 ANS Price List'!B394</f>
        <v>1</v>
      </c>
      <c r="M394" s="251" t="b">
        <f>C394='2015-16 ANS Price List'!C394</f>
        <v>1</v>
      </c>
      <c r="N394" s="251" t="b">
        <f>D394='2015-16 ANS Price List'!D394</f>
        <v>1</v>
      </c>
      <c r="O394" s="251" t="b">
        <f>E394='2015-16 ANS Price List'!E394</f>
        <v>1</v>
      </c>
      <c r="P394" s="251" t="b">
        <f>IF(G394="2015/16 Excluding GST","TRUE",G394='2015-16 ANS Price List'!$F394)</f>
        <v>1</v>
      </c>
    </row>
    <row r="395" spans="2:16" s="340" customFormat="1" x14ac:dyDescent="0.2">
      <c r="B395" s="83"/>
      <c r="C395" s="80"/>
      <c r="D395" s="57"/>
      <c r="E395" s="57"/>
      <c r="F395" s="57"/>
      <c r="G395" s="57"/>
      <c r="H395" s="57"/>
      <c r="I395" s="57"/>
      <c r="J395" s="57"/>
      <c r="L395" s="251" t="b">
        <f>B395='2015-16 ANS Price List'!B395</f>
        <v>1</v>
      </c>
      <c r="M395" s="251" t="b">
        <f>C395='2015-16 ANS Price List'!C395</f>
        <v>1</v>
      </c>
      <c r="N395" s="251" t="b">
        <f>D395='2015-16 ANS Price List'!D395</f>
        <v>1</v>
      </c>
      <c r="O395" s="251" t="b">
        <f>E395='2015-16 ANS Price List'!E395</f>
        <v>1</v>
      </c>
      <c r="P395" s="251" t="b">
        <f>IF(G395="2015/16 Excluding GST","TRUE",G395='2015-16 ANS Price List'!$F395)</f>
        <v>1</v>
      </c>
    </row>
    <row r="396" spans="2:16" s="340" customFormat="1" x14ac:dyDescent="0.2">
      <c r="B396" s="83"/>
      <c r="C396" s="80"/>
      <c r="D396" s="57"/>
      <c r="E396" s="57"/>
      <c r="F396" s="57"/>
      <c r="G396" s="57"/>
      <c r="H396" s="57"/>
      <c r="I396" s="377"/>
      <c r="J396" s="377"/>
      <c r="L396" s="251" t="b">
        <f>B396='2015-16 ANS Price List'!B396</f>
        <v>1</v>
      </c>
      <c r="M396" s="251" t="b">
        <f>C396='2015-16 ANS Price List'!C396</f>
        <v>1</v>
      </c>
      <c r="N396" s="251" t="b">
        <f>D396='2015-16 ANS Price List'!D396</f>
        <v>1</v>
      </c>
      <c r="O396" s="251" t="b">
        <f>E396='2015-16 ANS Price List'!E396</f>
        <v>1</v>
      </c>
      <c r="P396" s="251" t="b">
        <f>IF(G396="2015/16 Excluding GST","TRUE",G396='2015-16 ANS Price List'!$F396)</f>
        <v>1</v>
      </c>
    </row>
    <row r="397" spans="2:16" s="339" customFormat="1" ht="32.1" customHeight="1" x14ac:dyDescent="0.2">
      <c r="B397" s="243" t="s">
        <v>2</v>
      </c>
      <c r="C397" s="244" t="s">
        <v>0</v>
      </c>
      <c r="D397" s="245" t="s">
        <v>1</v>
      </c>
      <c r="E397" s="245" t="s">
        <v>2</v>
      </c>
      <c r="F397" s="188" t="s">
        <v>343</v>
      </c>
      <c r="G397" s="188" t="s">
        <v>319</v>
      </c>
      <c r="H397" s="188" t="s">
        <v>320</v>
      </c>
      <c r="I397" s="188" t="s">
        <v>321</v>
      </c>
      <c r="J397" s="188" t="s">
        <v>322</v>
      </c>
      <c r="L397" s="251" t="b">
        <f>B397='2015-16 ANS Price List'!B397</f>
        <v>1</v>
      </c>
      <c r="M397" s="251" t="b">
        <f>C397='2015-16 ANS Price List'!C397</f>
        <v>1</v>
      </c>
      <c r="N397" s="251" t="b">
        <f>D397='2015-16 ANS Price List'!D397</f>
        <v>1</v>
      </c>
      <c r="O397" s="251" t="b">
        <f>E397='2015-16 ANS Price List'!E397</f>
        <v>1</v>
      </c>
      <c r="P397" s="251" t="str">
        <f>IF(G397="2015/16 Excluding GST","TRUE",G397='2015-16 ANS Price List'!$F397)</f>
        <v>TRUE</v>
      </c>
    </row>
    <row r="398" spans="2:16" s="340" customFormat="1" x14ac:dyDescent="0.2">
      <c r="B398" s="369" t="s">
        <v>263</v>
      </c>
      <c r="C398" s="214" t="s">
        <v>263</v>
      </c>
      <c r="D398" s="200" t="s">
        <v>10</v>
      </c>
      <c r="E398" s="200" t="s">
        <v>11</v>
      </c>
      <c r="F398" s="200">
        <v>33.450000000000003</v>
      </c>
      <c r="G398" s="200">
        <f>IFERROR(ROUND(F398*(1+G$9)*(1-G$10)+G$11,2),F398)</f>
        <v>34.630000000000003</v>
      </c>
      <c r="H398" s="200">
        <f>IFERROR(ROUND(G398*(1+H$9)*(1-H$10)+H$11,2),G398)</f>
        <v>35.53</v>
      </c>
      <c r="I398" s="200">
        <f t="shared" ref="I398:J398" si="271">IFERROR(ROUND(H398*(1+I$9)*(1-I$10)+I$11,2),H398)</f>
        <v>36.380000000000003</v>
      </c>
      <c r="J398" s="200">
        <f t="shared" si="271"/>
        <v>37.700000000000003</v>
      </c>
      <c r="L398" s="251" t="b">
        <f>B398='2015-16 ANS Price List'!B398</f>
        <v>1</v>
      </c>
      <c r="M398" s="251" t="b">
        <f>C398='2015-16 ANS Price List'!C398</f>
        <v>1</v>
      </c>
      <c r="N398" s="251" t="b">
        <f>D398='2015-16 ANS Price List'!D398</f>
        <v>1</v>
      </c>
      <c r="O398" s="251" t="b">
        <f>E398='2015-16 ANS Price List'!E398</f>
        <v>1</v>
      </c>
      <c r="P398" s="251" t="b">
        <f>IF(G398="2015/16 Excluding GST","TRUE",G398='2015-16 ANS Price List'!$F398)</f>
        <v>1</v>
      </c>
    </row>
    <row r="399" spans="2:16" s="340" customFormat="1" x14ac:dyDescent="0.2">
      <c r="B399" s="341"/>
      <c r="C399" s="80"/>
      <c r="D399" s="57"/>
      <c r="E399" s="57"/>
      <c r="F399" s="57"/>
      <c r="G399" s="57"/>
      <c r="H399" s="57"/>
      <c r="I399" s="57"/>
      <c r="J399" s="57"/>
      <c r="L399" s="251" t="b">
        <f>B399='2015-16 ANS Price List'!B399</f>
        <v>1</v>
      </c>
      <c r="M399" s="251" t="b">
        <f>C399='2015-16 ANS Price List'!C399</f>
        <v>1</v>
      </c>
      <c r="N399" s="251" t="b">
        <f>D399='2015-16 ANS Price List'!D399</f>
        <v>1</v>
      </c>
      <c r="O399" s="251" t="b">
        <f>E399='2015-16 ANS Price List'!E399</f>
        <v>1</v>
      </c>
      <c r="P399" s="251" t="b">
        <f>IF(G399="2015/16 Excluding GST","TRUE",G399='2015-16 ANS Price List'!$F399)</f>
        <v>1</v>
      </c>
    </row>
    <row r="400" spans="2:16" s="340" customFormat="1" x14ac:dyDescent="0.2">
      <c r="B400" s="341"/>
      <c r="C400" s="80"/>
      <c r="D400" s="57"/>
      <c r="E400" s="57"/>
      <c r="F400" s="57"/>
      <c r="G400" s="57"/>
      <c r="H400" s="57"/>
      <c r="I400" s="377"/>
      <c r="J400" s="377"/>
      <c r="L400" s="251" t="b">
        <f>B400='2015-16 ANS Price List'!B400</f>
        <v>1</v>
      </c>
      <c r="M400" s="251" t="b">
        <f>C400='2015-16 ANS Price List'!C400</f>
        <v>1</v>
      </c>
      <c r="N400" s="251" t="b">
        <f>D400='2015-16 ANS Price List'!D400</f>
        <v>1</v>
      </c>
      <c r="O400" s="251" t="b">
        <f>E400='2015-16 ANS Price List'!E400</f>
        <v>1</v>
      </c>
      <c r="P400" s="251" t="b">
        <f>IF(G400="2015/16 Excluding GST","TRUE",G400='2015-16 ANS Price List'!$F400)</f>
        <v>1</v>
      </c>
    </row>
    <row r="401" spans="2:16" s="339" customFormat="1" ht="32.1" customHeight="1" x14ac:dyDescent="0.2">
      <c r="B401" s="243" t="s">
        <v>2</v>
      </c>
      <c r="C401" s="244" t="s">
        <v>0</v>
      </c>
      <c r="D401" s="245" t="s">
        <v>1</v>
      </c>
      <c r="E401" s="245" t="s">
        <v>2</v>
      </c>
      <c r="F401" s="188" t="s">
        <v>343</v>
      </c>
      <c r="G401" s="188" t="s">
        <v>319</v>
      </c>
      <c r="H401" s="188" t="s">
        <v>320</v>
      </c>
      <c r="I401" s="188" t="s">
        <v>321</v>
      </c>
      <c r="J401" s="188" t="s">
        <v>322</v>
      </c>
      <c r="L401" s="251" t="b">
        <f>B401='2015-16 ANS Price List'!B401</f>
        <v>1</v>
      </c>
      <c r="M401" s="251" t="b">
        <f>C401='2015-16 ANS Price List'!C401</f>
        <v>1</v>
      </c>
      <c r="N401" s="251" t="b">
        <f>D401='2015-16 ANS Price List'!D401</f>
        <v>1</v>
      </c>
      <c r="O401" s="251" t="b">
        <f>E401='2015-16 ANS Price List'!E401</f>
        <v>1</v>
      </c>
      <c r="P401" s="251" t="str">
        <f>IF(G401="2015/16 Excluding GST","TRUE",G401='2015-16 ANS Price List'!$F401)</f>
        <v>TRUE</v>
      </c>
    </row>
    <row r="402" spans="2:16" s="340" customFormat="1" ht="25.5" x14ac:dyDescent="0.2">
      <c r="B402" s="220" t="s">
        <v>282</v>
      </c>
      <c r="C402" s="214" t="s">
        <v>282</v>
      </c>
      <c r="D402" s="200" t="s">
        <v>10</v>
      </c>
      <c r="E402" s="200" t="s">
        <v>11</v>
      </c>
      <c r="F402" s="200">
        <v>33.450000000000003</v>
      </c>
      <c r="G402" s="200">
        <f>IFERROR(ROUND(F402*(1+G$9)*(1-G$10)+G$11,2),F402)</f>
        <v>34.630000000000003</v>
      </c>
      <c r="H402" s="200">
        <f>IFERROR(ROUND(G402*(1+H$9)*(1-H$10)+H$11,2),G402)</f>
        <v>35.53</v>
      </c>
      <c r="I402" s="200">
        <f t="shared" ref="I402:J402" si="272">IFERROR(ROUND(H402*(1+I$9)*(1-I$10)+I$11,2),H402)</f>
        <v>36.380000000000003</v>
      </c>
      <c r="J402" s="200">
        <f t="shared" si="272"/>
        <v>37.700000000000003</v>
      </c>
      <c r="L402" s="251" t="b">
        <f>B402='2015-16 ANS Price List'!B402</f>
        <v>1</v>
      </c>
      <c r="M402" s="251" t="b">
        <f>C402='2015-16 ANS Price List'!C402</f>
        <v>1</v>
      </c>
      <c r="N402" s="251" t="b">
        <f>D402='2015-16 ANS Price List'!D402</f>
        <v>1</v>
      </c>
      <c r="O402" s="251" t="b">
        <f>E402='2015-16 ANS Price List'!E402</f>
        <v>1</v>
      </c>
      <c r="P402" s="251" t="b">
        <f>IF(G402="2015/16 Excluding GST","TRUE",G402='2015-16 ANS Price List'!$F402)</f>
        <v>1</v>
      </c>
    </row>
    <row r="403" spans="2:16" s="340" customFormat="1" x14ac:dyDescent="0.2">
      <c r="B403" s="83"/>
      <c r="C403" s="80"/>
      <c r="D403" s="57"/>
      <c r="E403" s="57"/>
      <c r="F403" s="57"/>
      <c r="G403" s="57"/>
      <c r="H403" s="57"/>
      <c r="I403" s="57"/>
      <c r="J403" s="57"/>
      <c r="L403" s="251" t="b">
        <f>B403='2015-16 ANS Price List'!B403</f>
        <v>1</v>
      </c>
      <c r="M403" s="251" t="b">
        <f>C403='2015-16 ANS Price List'!C403</f>
        <v>1</v>
      </c>
      <c r="N403" s="251" t="b">
        <f>D403='2015-16 ANS Price List'!D403</f>
        <v>1</v>
      </c>
      <c r="O403" s="251" t="b">
        <f>E403='2015-16 ANS Price List'!E403</f>
        <v>1</v>
      </c>
      <c r="P403" s="251" t="b">
        <f>IF(G403="2015/16 Excluding GST","TRUE",G403='2015-16 ANS Price List'!$F403)</f>
        <v>1</v>
      </c>
    </row>
    <row r="404" spans="2:16" s="340" customFormat="1" x14ac:dyDescent="0.2">
      <c r="B404" s="83"/>
      <c r="C404" s="80"/>
      <c r="D404" s="57"/>
      <c r="E404" s="57"/>
      <c r="F404" s="57"/>
      <c r="G404" s="57"/>
      <c r="H404" s="57"/>
      <c r="I404" s="377"/>
      <c r="J404" s="377"/>
      <c r="L404" s="251" t="b">
        <f>B404='2015-16 ANS Price List'!B404</f>
        <v>1</v>
      </c>
      <c r="M404" s="251" t="b">
        <f>C404='2015-16 ANS Price List'!C404</f>
        <v>1</v>
      </c>
      <c r="N404" s="251" t="b">
        <f>D404='2015-16 ANS Price List'!D404</f>
        <v>1</v>
      </c>
      <c r="O404" s="251" t="b">
        <f>E404='2015-16 ANS Price List'!E404</f>
        <v>1</v>
      </c>
      <c r="P404" s="251" t="b">
        <f>IF(G404="2015/16 Excluding GST","TRUE",G404='2015-16 ANS Price List'!$F404)</f>
        <v>1</v>
      </c>
    </row>
    <row r="405" spans="2:16" s="339" customFormat="1" ht="32.1" customHeight="1" x14ac:dyDescent="0.2">
      <c r="B405" s="243" t="s">
        <v>2</v>
      </c>
      <c r="C405" s="244" t="s">
        <v>0</v>
      </c>
      <c r="D405" s="245" t="s">
        <v>1</v>
      </c>
      <c r="E405" s="245" t="s">
        <v>2</v>
      </c>
      <c r="F405" s="188" t="s">
        <v>343</v>
      </c>
      <c r="G405" s="188" t="s">
        <v>319</v>
      </c>
      <c r="H405" s="188" t="s">
        <v>320</v>
      </c>
      <c r="I405" s="188" t="s">
        <v>321</v>
      </c>
      <c r="J405" s="188" t="s">
        <v>322</v>
      </c>
      <c r="L405" s="251" t="b">
        <f>B405='2015-16 ANS Price List'!B405</f>
        <v>1</v>
      </c>
      <c r="M405" s="251" t="b">
        <f>C405='2015-16 ANS Price List'!C405</f>
        <v>1</v>
      </c>
      <c r="N405" s="251" t="b">
        <f>D405='2015-16 ANS Price List'!D405</f>
        <v>1</v>
      </c>
      <c r="O405" s="251" t="b">
        <f>E405='2015-16 ANS Price List'!E405</f>
        <v>1</v>
      </c>
      <c r="P405" s="251" t="str">
        <f>IF(G405="2015/16 Excluding GST","TRUE",G405='2015-16 ANS Price List'!$F405)</f>
        <v>TRUE</v>
      </c>
    </row>
    <row r="406" spans="2:16" s="340" customFormat="1" ht="25.5" x14ac:dyDescent="0.2">
      <c r="B406" s="368" t="s">
        <v>265</v>
      </c>
      <c r="C406" s="221" t="s">
        <v>266</v>
      </c>
      <c r="D406" s="200" t="s">
        <v>10</v>
      </c>
      <c r="E406" s="200" t="s">
        <v>11</v>
      </c>
      <c r="F406" s="200">
        <v>16.02</v>
      </c>
      <c r="G406" s="200">
        <f>IFERROR(ROUND(F406*(1+G$9)*(1-G$10)+G$11,2),F406)</f>
        <v>16.59</v>
      </c>
      <c r="H406" s="200">
        <f>IFERROR(ROUND(G406*(1+H$9)*(1-H$10)+H$11,2),G406)</f>
        <v>17.02</v>
      </c>
      <c r="I406" s="200">
        <f t="shared" ref="I406:J406" si="273">IFERROR(ROUND(H406*(1+I$9)*(1-I$10)+I$11,2),H406)</f>
        <v>17.43</v>
      </c>
      <c r="J406" s="200">
        <f t="shared" si="273"/>
        <v>18.059999999999999</v>
      </c>
      <c r="L406" s="251" t="b">
        <f>B406='2015-16 ANS Price List'!B406</f>
        <v>1</v>
      </c>
      <c r="M406" s="251" t="b">
        <f>C406='2015-16 ANS Price List'!C406</f>
        <v>1</v>
      </c>
      <c r="N406" s="251" t="b">
        <f>D406='2015-16 ANS Price List'!D406</f>
        <v>1</v>
      </c>
      <c r="O406" s="251" t="b">
        <f>E406='2015-16 ANS Price List'!E406</f>
        <v>1</v>
      </c>
      <c r="P406" s="251" t="b">
        <f>IF(G406="2015/16 Excluding GST","TRUE",G406='2015-16 ANS Price List'!$F406)</f>
        <v>1</v>
      </c>
    </row>
    <row r="407" spans="2:16" s="340" customFormat="1" x14ac:dyDescent="0.2">
      <c r="B407" s="83"/>
      <c r="C407" s="85"/>
      <c r="D407" s="57"/>
      <c r="E407" s="57"/>
      <c r="F407" s="57"/>
      <c r="G407" s="57"/>
      <c r="H407" s="57"/>
      <c r="I407" s="57"/>
      <c r="J407" s="57"/>
      <c r="L407" s="251" t="b">
        <f>B407='2015-16 ANS Price List'!B407</f>
        <v>1</v>
      </c>
      <c r="M407" s="251" t="b">
        <f>C407='2015-16 ANS Price List'!C407</f>
        <v>1</v>
      </c>
      <c r="N407" s="251" t="b">
        <f>D407='2015-16 ANS Price List'!D407</f>
        <v>1</v>
      </c>
      <c r="O407" s="251" t="b">
        <f>E407='2015-16 ANS Price List'!E407</f>
        <v>1</v>
      </c>
      <c r="P407" s="251" t="b">
        <f>IF(G407="2015/16 Excluding GST","TRUE",G407='2015-16 ANS Price List'!$F407)</f>
        <v>1</v>
      </c>
    </row>
    <row r="408" spans="2:16" s="340" customFormat="1" x14ac:dyDescent="0.2">
      <c r="B408" s="83"/>
      <c r="C408" s="85"/>
      <c r="D408" s="57"/>
      <c r="E408" s="57"/>
      <c r="F408" s="57"/>
      <c r="G408" s="57"/>
      <c r="H408" s="57"/>
      <c r="I408" s="377"/>
      <c r="J408" s="377"/>
      <c r="L408" s="251" t="b">
        <f>B408='2015-16 ANS Price List'!B408</f>
        <v>1</v>
      </c>
      <c r="M408" s="251" t="b">
        <f>C408='2015-16 ANS Price List'!C408</f>
        <v>1</v>
      </c>
      <c r="N408" s="251" t="b">
        <f>D408='2015-16 ANS Price List'!D408</f>
        <v>1</v>
      </c>
      <c r="O408" s="251" t="b">
        <f>E408='2015-16 ANS Price List'!E408</f>
        <v>1</v>
      </c>
      <c r="P408" s="251" t="b">
        <f>IF(G408="2015/16 Excluding GST","TRUE",G408='2015-16 ANS Price List'!$F408)</f>
        <v>1</v>
      </c>
    </row>
    <row r="409" spans="2:16" s="339" customFormat="1" ht="32.1" customHeight="1" x14ac:dyDescent="0.2">
      <c r="B409" s="243" t="s">
        <v>2</v>
      </c>
      <c r="C409" s="244" t="s">
        <v>0</v>
      </c>
      <c r="D409" s="245" t="s">
        <v>1</v>
      </c>
      <c r="E409" s="245" t="s">
        <v>2</v>
      </c>
      <c r="F409" s="188" t="s">
        <v>343</v>
      </c>
      <c r="G409" s="188" t="s">
        <v>319</v>
      </c>
      <c r="H409" s="188" t="s">
        <v>320</v>
      </c>
      <c r="I409" s="188" t="s">
        <v>321</v>
      </c>
      <c r="J409" s="188" t="s">
        <v>322</v>
      </c>
      <c r="L409" s="251" t="b">
        <f>B409='2015-16 ANS Price List'!B409</f>
        <v>1</v>
      </c>
      <c r="M409" s="251" t="b">
        <f>C409='2015-16 ANS Price List'!C409</f>
        <v>1</v>
      </c>
      <c r="N409" s="251" t="b">
        <f>D409='2015-16 ANS Price List'!D409</f>
        <v>1</v>
      </c>
      <c r="O409" s="251" t="b">
        <f>E409='2015-16 ANS Price List'!E409</f>
        <v>1</v>
      </c>
      <c r="P409" s="251" t="str">
        <f>IF(G409="2015/16 Excluding GST","TRUE",G409='2015-16 ANS Price List'!$F409)</f>
        <v>TRUE</v>
      </c>
    </row>
    <row r="410" spans="2:16" s="340" customFormat="1" ht="25.5" x14ac:dyDescent="0.2">
      <c r="B410" s="368" t="s">
        <v>267</v>
      </c>
      <c r="C410" s="221" t="s">
        <v>267</v>
      </c>
      <c r="D410" s="200" t="s">
        <v>10</v>
      </c>
      <c r="E410" s="200" t="s">
        <v>11</v>
      </c>
      <c r="F410" s="200">
        <v>15.87</v>
      </c>
      <c r="G410" s="200">
        <f>IFERROR(ROUND(F410*(1+G$9)*(1-G$10)+G$11,2),F410)</f>
        <v>16.43</v>
      </c>
      <c r="H410" s="200">
        <f>IFERROR(ROUND(G410*(1+H$9)*(1-H$10)+H$11,2),G410)</f>
        <v>16.86</v>
      </c>
      <c r="I410" s="200">
        <f t="shared" ref="I410:J410" si="274">IFERROR(ROUND(H410*(1+I$9)*(1-I$10)+I$11,2),H410)</f>
        <v>17.27</v>
      </c>
      <c r="J410" s="200">
        <f t="shared" si="274"/>
        <v>17.899999999999999</v>
      </c>
      <c r="L410" s="251" t="b">
        <f>B410='2015-16 ANS Price List'!B410</f>
        <v>1</v>
      </c>
      <c r="M410" s="251" t="b">
        <f>C410='2015-16 ANS Price List'!C410</f>
        <v>1</v>
      </c>
      <c r="N410" s="251" t="b">
        <f>D410='2015-16 ANS Price List'!D410</f>
        <v>1</v>
      </c>
      <c r="O410" s="251" t="b">
        <f>E410='2015-16 ANS Price List'!E410</f>
        <v>1</v>
      </c>
      <c r="P410" s="251" t="b">
        <f>IF(G410="2015/16 Excluding GST","TRUE",G410='2015-16 ANS Price List'!$F410)</f>
        <v>1</v>
      </c>
    </row>
    <row r="411" spans="2:16" s="340" customFormat="1" x14ac:dyDescent="0.2">
      <c r="B411" s="83"/>
      <c r="C411" s="85"/>
      <c r="D411" s="57"/>
      <c r="E411" s="57"/>
      <c r="F411" s="57"/>
      <c r="G411" s="57"/>
      <c r="H411" s="57"/>
      <c r="I411" s="57"/>
      <c r="J411" s="57"/>
      <c r="L411" s="251" t="b">
        <f>B411='2015-16 ANS Price List'!B411</f>
        <v>1</v>
      </c>
      <c r="M411" s="251" t="b">
        <f>C411='2015-16 ANS Price List'!C411</f>
        <v>1</v>
      </c>
      <c r="N411" s="251" t="b">
        <f>D411='2015-16 ANS Price List'!D411</f>
        <v>1</v>
      </c>
      <c r="O411" s="251" t="b">
        <f>E411='2015-16 ANS Price List'!E411</f>
        <v>1</v>
      </c>
      <c r="P411" s="251" t="b">
        <f>IF(G411="2015/16 Excluding GST","TRUE",G411='2015-16 ANS Price List'!$F411)</f>
        <v>1</v>
      </c>
    </row>
    <row r="412" spans="2:16" s="340" customFormat="1" x14ac:dyDescent="0.2">
      <c r="B412" s="83"/>
      <c r="C412" s="85"/>
      <c r="D412" s="57"/>
      <c r="E412" s="57"/>
      <c r="F412" s="57"/>
      <c r="G412" s="57"/>
      <c r="H412" s="57"/>
      <c r="I412" s="377"/>
      <c r="J412" s="377"/>
      <c r="L412" s="251" t="b">
        <f>B412='2015-16 ANS Price List'!B412</f>
        <v>1</v>
      </c>
      <c r="M412" s="251" t="b">
        <f>C412='2015-16 ANS Price List'!C412</f>
        <v>1</v>
      </c>
      <c r="N412" s="251" t="b">
        <f>D412='2015-16 ANS Price List'!D412</f>
        <v>1</v>
      </c>
      <c r="O412" s="251" t="b">
        <f>E412='2015-16 ANS Price List'!E412</f>
        <v>1</v>
      </c>
      <c r="P412" s="251" t="b">
        <f>IF(G412="2015/16 Excluding GST","TRUE",G412='2015-16 ANS Price List'!$F412)</f>
        <v>1</v>
      </c>
    </row>
    <row r="413" spans="2:16" s="339" customFormat="1" ht="32.1" customHeight="1" x14ac:dyDescent="0.2">
      <c r="B413" s="243" t="s">
        <v>2</v>
      </c>
      <c r="C413" s="244" t="s">
        <v>0</v>
      </c>
      <c r="D413" s="245" t="s">
        <v>1</v>
      </c>
      <c r="E413" s="245" t="s">
        <v>2</v>
      </c>
      <c r="F413" s="188" t="s">
        <v>343</v>
      </c>
      <c r="G413" s="188" t="s">
        <v>319</v>
      </c>
      <c r="H413" s="188" t="s">
        <v>320</v>
      </c>
      <c r="I413" s="188" t="s">
        <v>321</v>
      </c>
      <c r="J413" s="188" t="s">
        <v>322</v>
      </c>
      <c r="L413" s="251" t="b">
        <f>B413='2015-16 ANS Price List'!B413</f>
        <v>1</v>
      </c>
      <c r="M413" s="251" t="b">
        <f>C413='2015-16 ANS Price List'!C413</f>
        <v>1</v>
      </c>
      <c r="N413" s="251" t="b">
        <f>D413='2015-16 ANS Price List'!D413</f>
        <v>1</v>
      </c>
      <c r="O413" s="251" t="b">
        <f>E413='2015-16 ANS Price List'!E413</f>
        <v>1</v>
      </c>
      <c r="P413" s="251" t="str">
        <f>IF(G413="2015/16 Excluding GST","TRUE",G413='2015-16 ANS Price List'!$F413)</f>
        <v>TRUE</v>
      </c>
    </row>
    <row r="414" spans="2:16" s="340" customFormat="1" ht="25.5" x14ac:dyDescent="0.2">
      <c r="B414" s="218" t="s">
        <v>268</v>
      </c>
      <c r="C414" s="221" t="s">
        <v>268</v>
      </c>
      <c r="D414" s="200" t="s">
        <v>10</v>
      </c>
      <c r="E414" s="200" t="s">
        <v>11</v>
      </c>
      <c r="F414" s="200">
        <v>500.71</v>
      </c>
      <c r="G414" s="200">
        <f>IFERROR(ROUND(F414*(1+G$9)*(1-G$10)+G$11,2),F414)</f>
        <v>518.41</v>
      </c>
      <c r="H414" s="200">
        <f>IFERROR(ROUND(G414*(1+H$9)*(1-H$10)+H$11,2),G414)</f>
        <v>531.87</v>
      </c>
      <c r="I414" s="200">
        <f t="shared" ref="I414:J414" si="275">IFERROR(ROUND(H414*(1+I$9)*(1-I$10)+I$11,2),H414)</f>
        <v>544.66</v>
      </c>
      <c r="J414" s="200">
        <f t="shared" si="275"/>
        <v>564.41999999999996</v>
      </c>
      <c r="L414" s="251" t="b">
        <f>B414='2015-16 ANS Price List'!B414</f>
        <v>1</v>
      </c>
      <c r="M414" s="251" t="b">
        <f>C414='2015-16 ANS Price List'!C414</f>
        <v>1</v>
      </c>
      <c r="N414" s="251" t="b">
        <f>D414='2015-16 ANS Price List'!D414</f>
        <v>1</v>
      </c>
      <c r="O414" s="251" t="b">
        <f>E414='2015-16 ANS Price List'!E414</f>
        <v>1</v>
      </c>
      <c r="P414" s="251" t="b">
        <f>IF(G414="2015/16 Excluding GST","TRUE",G414='2015-16 ANS Price List'!$F414)</f>
        <v>1</v>
      </c>
    </row>
    <row r="415" spans="2:16" s="340" customFormat="1" x14ac:dyDescent="0.2">
      <c r="B415" s="83"/>
      <c r="C415" s="85"/>
      <c r="D415" s="57"/>
      <c r="E415" s="57"/>
      <c r="F415" s="57"/>
      <c r="G415" s="57"/>
      <c r="H415" s="57"/>
      <c r="I415" s="57"/>
      <c r="J415" s="57"/>
      <c r="L415" s="251" t="b">
        <f>B415='2015-16 ANS Price List'!B415</f>
        <v>1</v>
      </c>
      <c r="M415" s="251" t="b">
        <f>C415='2015-16 ANS Price List'!C415</f>
        <v>1</v>
      </c>
      <c r="N415" s="251" t="b">
        <f>D415='2015-16 ANS Price List'!D415</f>
        <v>1</v>
      </c>
      <c r="O415" s="251" t="b">
        <f>E415='2015-16 ANS Price List'!E415</f>
        <v>1</v>
      </c>
      <c r="P415" s="251" t="b">
        <f>IF(G415="2015/16 Excluding GST","TRUE",G415='2015-16 ANS Price List'!$F415)</f>
        <v>1</v>
      </c>
    </row>
    <row r="416" spans="2:16" s="340" customFormat="1" x14ac:dyDescent="0.2">
      <c r="B416" s="83"/>
      <c r="C416" s="85"/>
      <c r="D416" s="57"/>
      <c r="E416" s="57"/>
      <c r="F416" s="57"/>
      <c r="G416" s="57"/>
      <c r="H416" s="57"/>
      <c r="I416" s="377"/>
      <c r="J416" s="377"/>
      <c r="L416" s="251" t="b">
        <f>B416='2015-16 ANS Price List'!B416</f>
        <v>1</v>
      </c>
      <c r="M416" s="251" t="b">
        <f>C416='2015-16 ANS Price List'!C416</f>
        <v>1</v>
      </c>
      <c r="N416" s="251" t="b">
        <f>D416='2015-16 ANS Price List'!D416</f>
        <v>1</v>
      </c>
      <c r="O416" s="251" t="b">
        <f>E416='2015-16 ANS Price List'!E416</f>
        <v>1</v>
      </c>
      <c r="P416" s="251" t="b">
        <f>IF(G416="2015/16 Excluding GST","TRUE",G416='2015-16 ANS Price List'!$F416)</f>
        <v>1</v>
      </c>
    </row>
    <row r="417" spans="2:16" s="339" customFormat="1" ht="32.1" customHeight="1" x14ac:dyDescent="0.2">
      <c r="B417" s="243" t="s">
        <v>2</v>
      </c>
      <c r="C417" s="244" t="s">
        <v>0</v>
      </c>
      <c r="D417" s="245" t="s">
        <v>1</v>
      </c>
      <c r="E417" s="245" t="s">
        <v>2</v>
      </c>
      <c r="F417" s="188" t="s">
        <v>343</v>
      </c>
      <c r="G417" s="188" t="s">
        <v>319</v>
      </c>
      <c r="H417" s="188" t="s">
        <v>320</v>
      </c>
      <c r="I417" s="188" t="s">
        <v>321</v>
      </c>
      <c r="J417" s="188" t="s">
        <v>322</v>
      </c>
      <c r="L417" s="251" t="b">
        <f>B417='2015-16 ANS Price List'!B417</f>
        <v>1</v>
      </c>
      <c r="M417" s="251" t="b">
        <f>C417='2015-16 ANS Price List'!C417</f>
        <v>1</v>
      </c>
      <c r="N417" s="251" t="b">
        <f>D417='2015-16 ANS Price List'!D417</f>
        <v>1</v>
      </c>
      <c r="O417" s="251" t="b">
        <f>E417='2015-16 ANS Price List'!E417</f>
        <v>1</v>
      </c>
      <c r="P417" s="251" t="str">
        <f>IF(G417="2015/16 Excluding GST","TRUE",G417='2015-16 ANS Price List'!$F417)</f>
        <v>TRUE</v>
      </c>
    </row>
    <row r="418" spans="2:16" s="340" customFormat="1" x14ac:dyDescent="0.2">
      <c r="B418" s="369" t="s">
        <v>269</v>
      </c>
      <c r="C418" s="198" t="s">
        <v>270</v>
      </c>
      <c r="D418" s="200" t="s">
        <v>10</v>
      </c>
      <c r="E418" s="200" t="s">
        <v>24</v>
      </c>
      <c r="F418" s="200" t="s">
        <v>271</v>
      </c>
      <c r="G418" s="200" t="str">
        <f t="shared" ref="G418:J418" si="276">IFERROR(ROUND(F418*(1+G$9),2),F418)</f>
        <v>Quote Basis</v>
      </c>
      <c r="H418" s="200" t="str">
        <f t="shared" si="276"/>
        <v>Quote Basis</v>
      </c>
      <c r="I418" s="200" t="str">
        <f t="shared" si="276"/>
        <v>Quote Basis</v>
      </c>
      <c r="J418" s="200" t="str">
        <f t="shared" si="276"/>
        <v>Quote Basis</v>
      </c>
      <c r="L418" s="251" t="b">
        <f>B418='2015-16 ANS Price List'!B418</f>
        <v>1</v>
      </c>
      <c r="M418" s="251" t="b">
        <f>C418='2015-16 ANS Price List'!C418</f>
        <v>1</v>
      </c>
      <c r="N418" s="251" t="b">
        <f>D418='2015-16 ANS Price List'!D418</f>
        <v>1</v>
      </c>
      <c r="O418" s="251" t="b">
        <f>E418='2015-16 ANS Price List'!E418</f>
        <v>1</v>
      </c>
      <c r="P418" s="251" t="b">
        <f>IF(G418="2015/16 Excluding GST","TRUE",G418='2015-16 ANS Price List'!$F418)</f>
        <v>1</v>
      </c>
    </row>
    <row r="419" spans="2:16" s="340" customFormat="1" x14ac:dyDescent="0.2">
      <c r="B419" s="370"/>
      <c r="C419" s="57"/>
      <c r="D419" s="112"/>
      <c r="E419" s="112"/>
      <c r="F419" s="112"/>
      <c r="G419" s="112"/>
      <c r="H419" s="112"/>
      <c r="I419" s="112"/>
      <c r="J419" s="112"/>
      <c r="L419" s="251" t="b">
        <f>B419='2015-16 ANS Price List'!B419</f>
        <v>1</v>
      </c>
      <c r="M419" s="251" t="b">
        <f>C419='2015-16 ANS Price List'!C419</f>
        <v>1</v>
      </c>
      <c r="N419" s="251" t="b">
        <f>D419='2015-16 ANS Price List'!D419</f>
        <v>1</v>
      </c>
      <c r="O419" s="251" t="b">
        <f>E419='2015-16 ANS Price List'!E419</f>
        <v>1</v>
      </c>
      <c r="P419" s="251" t="b">
        <f>IF(G419="2015/16 Excluding GST","TRUE",G419='2015-16 ANS Price List'!$F419)</f>
        <v>1</v>
      </c>
    </row>
    <row r="420" spans="2:16" x14ac:dyDescent="0.2">
      <c r="B420" s="370"/>
      <c r="D420" s="113"/>
      <c r="E420" s="113"/>
      <c r="F420" s="112"/>
      <c r="G420" s="112"/>
      <c r="H420" s="112"/>
      <c r="I420" s="112"/>
      <c r="J420" s="112"/>
      <c r="L420" s="251" t="b">
        <f>B420='2015-16 ANS Price List'!B420</f>
        <v>1</v>
      </c>
      <c r="M420" s="251" t="b">
        <f>C420='2015-16 ANS Price List'!C420</f>
        <v>1</v>
      </c>
      <c r="N420" s="251" t="b">
        <f>D420='2015-16 ANS Price List'!D420</f>
        <v>1</v>
      </c>
      <c r="O420" s="251" t="b">
        <f>E420='2015-16 ANS Price List'!E420</f>
        <v>1</v>
      </c>
      <c r="P420" s="251" t="b">
        <f>IF(G420="2015/16 Excluding GST","TRUE",G420='2015-16 ANS Price List'!$F420)</f>
        <v>1</v>
      </c>
    </row>
    <row r="421" spans="2:16" x14ac:dyDescent="0.2">
      <c r="B421" s="370"/>
      <c r="D421" s="113"/>
      <c r="E421" s="113"/>
      <c r="F421" s="112"/>
      <c r="G421" s="112"/>
      <c r="H421" s="112"/>
      <c r="I421" s="112"/>
      <c r="J421" s="112"/>
      <c r="L421" s="251" t="b">
        <f>B421='2015-16 ANS Price List'!B421</f>
        <v>1</v>
      </c>
      <c r="M421" s="251" t="b">
        <f>C421='2015-16 ANS Price List'!C421</f>
        <v>1</v>
      </c>
      <c r="N421" s="251" t="b">
        <f>D421='2015-16 ANS Price List'!D421</f>
        <v>1</v>
      </c>
      <c r="O421" s="251" t="b">
        <f>E421='2015-16 ANS Price List'!E421</f>
        <v>1</v>
      </c>
      <c r="P421" s="251" t="b">
        <f>IF(G421="2015/16 Excluding GST","TRUE",G421='2015-16 ANS Price List'!$F421)</f>
        <v>1</v>
      </c>
    </row>
    <row r="422" spans="2:16" x14ac:dyDescent="0.2">
      <c r="B422" s="370"/>
      <c r="D422" s="113"/>
      <c r="E422" s="113"/>
      <c r="F422" s="112"/>
      <c r="G422" s="112"/>
      <c r="H422" s="112"/>
      <c r="I422" s="112"/>
      <c r="J422" s="112"/>
      <c r="L422" s="251" t="b">
        <f>B422='2015-16 ANS Price List'!B422</f>
        <v>1</v>
      </c>
      <c r="M422" s="251" t="b">
        <f>C422='2015-16 ANS Price List'!C422</f>
        <v>1</v>
      </c>
      <c r="N422" s="251" t="b">
        <f>D422='2015-16 ANS Price List'!D422</f>
        <v>1</v>
      </c>
      <c r="O422" s="251" t="b">
        <f>E422='2015-16 ANS Price List'!E422</f>
        <v>1</v>
      </c>
      <c r="P422" s="251" t="b">
        <f>IF(G422="2015/16 Excluding GST","TRUE",G422='2015-16 ANS Price List'!$F422)</f>
        <v>1</v>
      </c>
    </row>
    <row r="423" spans="2:16" ht="15" x14ac:dyDescent="0.2">
      <c r="B423" s="318" t="s">
        <v>328</v>
      </c>
      <c r="D423" s="113"/>
      <c r="E423" s="113"/>
      <c r="F423" s="113"/>
      <c r="G423" s="113"/>
      <c r="H423" s="113"/>
      <c r="I423" s="377"/>
      <c r="J423" s="377"/>
      <c r="L423" s="251"/>
      <c r="M423" s="251"/>
      <c r="N423" s="251"/>
      <c r="O423" s="251"/>
      <c r="P423" s="251"/>
    </row>
    <row r="424" spans="2:16" s="339" customFormat="1" ht="97.5" customHeight="1" x14ac:dyDescent="0.2">
      <c r="B424" s="243" t="s">
        <v>309</v>
      </c>
      <c r="C424" s="244"/>
      <c r="D424" s="245"/>
      <c r="E424" s="245" t="s">
        <v>336</v>
      </c>
      <c r="F424" s="188" t="s">
        <v>343</v>
      </c>
      <c r="G424" s="188" t="s">
        <v>319</v>
      </c>
      <c r="H424" s="188" t="s">
        <v>320</v>
      </c>
      <c r="I424" s="188" t="s">
        <v>321</v>
      </c>
      <c r="J424" s="188" t="s">
        <v>322</v>
      </c>
      <c r="L424" s="251"/>
      <c r="M424" s="251"/>
      <c r="N424" s="251"/>
      <c r="O424" s="251"/>
      <c r="P424" s="251"/>
    </row>
    <row r="425" spans="2:16" x14ac:dyDescent="0.2">
      <c r="B425" s="233" t="s">
        <v>310</v>
      </c>
      <c r="C425" s="234"/>
      <c r="D425" s="205" t="s">
        <v>23</v>
      </c>
      <c r="E425" s="205" t="s">
        <v>24</v>
      </c>
      <c r="F425" s="205">
        <v>89.06</v>
      </c>
      <c r="G425" s="205">
        <f t="shared" ref="G425:J425" si="277">IFERROR(ROUND(F425*(1+G$9)*(1-G$10)+G$11,2),F425)</f>
        <v>92.21</v>
      </c>
      <c r="H425" s="205">
        <f t="shared" si="277"/>
        <v>94.6</v>
      </c>
      <c r="I425" s="205">
        <f t="shared" si="277"/>
        <v>96.87</v>
      </c>
      <c r="J425" s="235">
        <f t="shared" si="277"/>
        <v>100.38</v>
      </c>
      <c r="L425" s="251" t="b">
        <f>B425='2015-16 ANS Price List'!B425</f>
        <v>1</v>
      </c>
      <c r="M425" s="251" t="b">
        <f>C425='2015-16 ANS Price List'!C425</f>
        <v>1</v>
      </c>
      <c r="N425" s="251" t="b">
        <f>D425='2015-16 ANS Price List'!D425</f>
        <v>1</v>
      </c>
      <c r="O425" s="251" t="b">
        <f>E425='2015-16 ANS Price List'!E425</f>
        <v>1</v>
      </c>
      <c r="P425" s="251" t="b">
        <f>IF(G425="2015/16 Excluding GST","TRUE",G425='2015-16 ANS Price List'!$F425)</f>
        <v>1</v>
      </c>
    </row>
    <row r="426" spans="2:16" x14ac:dyDescent="0.2">
      <c r="B426" s="329" t="s">
        <v>311</v>
      </c>
      <c r="C426" s="232"/>
      <c r="D426" s="191" t="s">
        <v>23</v>
      </c>
      <c r="E426" s="191" t="s">
        <v>24</v>
      </c>
      <c r="F426" s="191">
        <v>142.81</v>
      </c>
      <c r="G426" s="191">
        <f t="shared" ref="G426:J426" si="278">IFERROR(ROUND(F426*(1+G$9)*(1-G$10)+G$11,2),F426)</f>
        <v>147.86000000000001</v>
      </c>
      <c r="H426" s="191">
        <f t="shared" si="278"/>
        <v>151.69999999999999</v>
      </c>
      <c r="I426" s="191">
        <f t="shared" si="278"/>
        <v>155.35</v>
      </c>
      <c r="J426" s="207">
        <f t="shared" si="278"/>
        <v>160.99</v>
      </c>
      <c r="L426" s="251" t="b">
        <f>B426='2015-16 ANS Price List'!B426</f>
        <v>1</v>
      </c>
      <c r="M426" s="251" t="b">
        <f>C426='2015-16 ANS Price List'!C426</f>
        <v>1</v>
      </c>
      <c r="N426" s="251" t="b">
        <f>D426='2015-16 ANS Price List'!D426</f>
        <v>1</v>
      </c>
      <c r="O426" s="251" t="b">
        <f>E426='2015-16 ANS Price List'!E426</f>
        <v>1</v>
      </c>
      <c r="P426" s="251" t="b">
        <f>IF(G426="2015/16 Excluding GST","TRUE",G426='2015-16 ANS Price List'!$F426)</f>
        <v>1</v>
      </c>
    </row>
    <row r="427" spans="2:16" x14ac:dyDescent="0.2">
      <c r="B427" s="236" t="s">
        <v>312</v>
      </c>
      <c r="C427" s="231"/>
      <c r="D427" s="190" t="s">
        <v>23</v>
      </c>
      <c r="E427" s="190" t="s">
        <v>24</v>
      </c>
      <c r="F427" s="190">
        <v>177.52</v>
      </c>
      <c r="G427" s="190">
        <f t="shared" ref="G427:J427" si="279">IFERROR(ROUND(F427*(1+G$9)*(1-G$10)+G$11,2),F427)</f>
        <v>183.8</v>
      </c>
      <c r="H427" s="190">
        <f t="shared" si="279"/>
        <v>188.57</v>
      </c>
      <c r="I427" s="190">
        <f t="shared" si="279"/>
        <v>193.1</v>
      </c>
      <c r="J427" s="206">
        <f t="shared" si="279"/>
        <v>200.1</v>
      </c>
      <c r="L427" s="251" t="b">
        <f>B427='2015-16 ANS Price List'!B427</f>
        <v>1</v>
      </c>
      <c r="M427" s="251" t="b">
        <f>C427='2015-16 ANS Price List'!C427</f>
        <v>1</v>
      </c>
      <c r="N427" s="251" t="b">
        <f>D427='2015-16 ANS Price List'!D427</f>
        <v>1</v>
      </c>
      <c r="O427" s="251" t="b">
        <f>E427='2015-16 ANS Price List'!E427</f>
        <v>1</v>
      </c>
      <c r="P427" s="251" t="b">
        <f>IF(G427="2015/16 Excluding GST","TRUE",G427='2015-16 ANS Price List'!$F427)</f>
        <v>1</v>
      </c>
    </row>
    <row r="428" spans="2:16" x14ac:dyDescent="0.2">
      <c r="B428" s="329" t="s">
        <v>313</v>
      </c>
      <c r="C428" s="232"/>
      <c r="D428" s="191" t="s">
        <v>23</v>
      </c>
      <c r="E428" s="191" t="s">
        <v>24</v>
      </c>
      <c r="F428" s="191">
        <v>133.80000000000001</v>
      </c>
      <c r="G428" s="191">
        <f t="shared" ref="G428:J428" si="280">IFERROR(ROUND(F428*(1+G$9)*(1-G$10)+G$11,2),F428)</f>
        <v>138.53</v>
      </c>
      <c r="H428" s="191">
        <f t="shared" si="280"/>
        <v>142.13</v>
      </c>
      <c r="I428" s="191">
        <f t="shared" si="280"/>
        <v>145.55000000000001</v>
      </c>
      <c r="J428" s="207">
        <f t="shared" si="280"/>
        <v>150.83000000000001</v>
      </c>
      <c r="L428" s="251" t="b">
        <f>B428='2015-16 ANS Price List'!B428</f>
        <v>1</v>
      </c>
      <c r="M428" s="251" t="b">
        <f>C428='2015-16 ANS Price List'!C428</f>
        <v>1</v>
      </c>
      <c r="N428" s="251" t="b">
        <f>D428='2015-16 ANS Price List'!D428</f>
        <v>1</v>
      </c>
      <c r="O428" s="251" t="b">
        <f>E428='2015-16 ANS Price List'!E428</f>
        <v>1</v>
      </c>
      <c r="P428" s="251" t="b">
        <f>IF(G428="2015/16 Excluding GST","TRUE",G428='2015-16 ANS Price List'!$F428)</f>
        <v>1</v>
      </c>
    </row>
    <row r="429" spans="2:16" x14ac:dyDescent="0.2">
      <c r="B429" s="237" t="s">
        <v>314</v>
      </c>
      <c r="C429" s="238"/>
      <c r="D429" s="208" t="s">
        <v>23</v>
      </c>
      <c r="E429" s="208" t="s">
        <v>24</v>
      </c>
      <c r="F429" s="208">
        <v>210.96</v>
      </c>
      <c r="G429" s="208">
        <f t="shared" ref="G429:J429" si="281">IFERROR(ROUND(F429*(1+G$9)*(1-G$10)+G$11,2),F429)</f>
        <v>218.42</v>
      </c>
      <c r="H429" s="208">
        <f t="shared" si="281"/>
        <v>224.09</v>
      </c>
      <c r="I429" s="208">
        <f t="shared" si="281"/>
        <v>229.48</v>
      </c>
      <c r="J429" s="239">
        <f t="shared" si="281"/>
        <v>237.8</v>
      </c>
      <c r="L429" s="251" t="b">
        <f>B429='2015-16 ANS Price List'!B429</f>
        <v>1</v>
      </c>
      <c r="M429" s="251" t="b">
        <f>C429='2015-16 ANS Price List'!C429</f>
        <v>1</v>
      </c>
      <c r="N429" s="251" t="b">
        <f>D429='2015-16 ANS Price List'!D429</f>
        <v>1</v>
      </c>
      <c r="O429" s="251" t="b">
        <f>E429='2015-16 ANS Price List'!E429</f>
        <v>1</v>
      </c>
      <c r="P429" s="251" t="b">
        <f>IF(G429="2015/16 Excluding GST","TRUE",G429='2015-16 ANS Price List'!$F429)</f>
        <v>1</v>
      </c>
    </row>
  </sheetData>
  <mergeCells count="19">
    <mergeCell ref="B389:B394"/>
    <mergeCell ref="B296:B325"/>
    <mergeCell ref="B329:B330"/>
    <mergeCell ref="B342:B343"/>
    <mergeCell ref="B347:B348"/>
    <mergeCell ref="B360:B361"/>
    <mergeCell ref="B377:B381"/>
    <mergeCell ref="B286:B292"/>
    <mergeCell ref="B15:B37"/>
    <mergeCell ref="B41:B72"/>
    <mergeCell ref="B76:B113"/>
    <mergeCell ref="B117:B129"/>
    <mergeCell ref="B133:B139"/>
    <mergeCell ref="B143:B149"/>
    <mergeCell ref="B153:B241"/>
    <mergeCell ref="B245:B250"/>
    <mergeCell ref="B258:B261"/>
    <mergeCell ref="B265:B272"/>
    <mergeCell ref="B276:B282"/>
  </mergeCells>
  <conditionalFormatting sqref="L14:P39 L41:P74 L76:P115 L117:P131 L133:P141 L143:P151 L153:P243 L245:P252 L254:P256 L258:P263 L265:P274 L276:P284 L286:P294 L296:P327 L329:P332 L334:P336 L338:P340 L342:P345 L347:P350 L352:P354 L356:P358 L360:P363 L365:P367 L369:P371 L373:P375 L377:P383 L385:P387 L389:P396 L398:P400 L402:P404 L406:P408 L410:P412 L414:P416 L418:P422 L425:P429">
    <cfRule type="cellIs" dxfId="108" priority="75" operator="equal">
      <formula>FALSE</formula>
    </cfRule>
  </conditionalFormatting>
  <conditionalFormatting sqref="L40:P40">
    <cfRule type="cellIs" dxfId="107" priority="70" operator="equal">
      <formula>FALSE</formula>
    </cfRule>
  </conditionalFormatting>
  <conditionalFormatting sqref="L75:P75">
    <cfRule type="cellIs" dxfId="106" priority="68" operator="equal">
      <formula>FALSE</formula>
    </cfRule>
  </conditionalFormatting>
  <conditionalFormatting sqref="L116:P116">
    <cfRule type="cellIs" dxfId="105" priority="66" operator="equal">
      <formula>FALSE</formula>
    </cfRule>
  </conditionalFormatting>
  <conditionalFormatting sqref="L132:P132">
    <cfRule type="cellIs" dxfId="104" priority="64" operator="equal">
      <formula>FALSE</formula>
    </cfRule>
  </conditionalFormatting>
  <conditionalFormatting sqref="L142:P142">
    <cfRule type="cellIs" dxfId="103" priority="62" operator="equal">
      <formula>FALSE</formula>
    </cfRule>
  </conditionalFormatting>
  <conditionalFormatting sqref="L152:P152">
    <cfRule type="cellIs" dxfId="102" priority="60" operator="equal">
      <formula>FALSE</formula>
    </cfRule>
  </conditionalFormatting>
  <conditionalFormatting sqref="L244:P244">
    <cfRule type="cellIs" dxfId="101" priority="58" operator="equal">
      <formula>FALSE</formula>
    </cfRule>
  </conditionalFormatting>
  <conditionalFormatting sqref="L253:P253">
    <cfRule type="cellIs" dxfId="100" priority="56" operator="equal">
      <formula>FALSE</formula>
    </cfRule>
  </conditionalFormatting>
  <conditionalFormatting sqref="L257:P257">
    <cfRule type="cellIs" dxfId="99" priority="54" operator="equal">
      <formula>FALSE</formula>
    </cfRule>
  </conditionalFormatting>
  <conditionalFormatting sqref="L264:P264">
    <cfRule type="cellIs" dxfId="98" priority="52" operator="equal">
      <formula>FALSE</formula>
    </cfRule>
  </conditionalFormatting>
  <conditionalFormatting sqref="L275:P275">
    <cfRule type="cellIs" dxfId="97" priority="50" operator="equal">
      <formula>FALSE</formula>
    </cfRule>
  </conditionalFormatting>
  <conditionalFormatting sqref="L285:P285">
    <cfRule type="cellIs" dxfId="96" priority="48" operator="equal">
      <formula>FALSE</formula>
    </cfRule>
  </conditionalFormatting>
  <conditionalFormatting sqref="L295:P295">
    <cfRule type="cellIs" dxfId="95" priority="46" operator="equal">
      <formula>FALSE</formula>
    </cfRule>
  </conditionalFormatting>
  <conditionalFormatting sqref="L328:P328">
    <cfRule type="cellIs" dxfId="94" priority="44" operator="equal">
      <formula>FALSE</formula>
    </cfRule>
  </conditionalFormatting>
  <conditionalFormatting sqref="L333:P333">
    <cfRule type="cellIs" dxfId="93" priority="42" operator="equal">
      <formula>FALSE</formula>
    </cfRule>
  </conditionalFormatting>
  <conditionalFormatting sqref="L337:P337">
    <cfRule type="cellIs" dxfId="92" priority="40" operator="equal">
      <formula>FALSE</formula>
    </cfRule>
  </conditionalFormatting>
  <conditionalFormatting sqref="L341:P341">
    <cfRule type="cellIs" dxfId="91" priority="38" operator="equal">
      <formula>FALSE</formula>
    </cfRule>
  </conditionalFormatting>
  <conditionalFormatting sqref="L346:P346">
    <cfRule type="cellIs" dxfId="90" priority="36" operator="equal">
      <formula>FALSE</formula>
    </cfRule>
  </conditionalFormatting>
  <conditionalFormatting sqref="L351:P351">
    <cfRule type="cellIs" dxfId="89" priority="34" operator="equal">
      <formula>FALSE</formula>
    </cfRule>
  </conditionalFormatting>
  <conditionalFormatting sqref="L355:P355">
    <cfRule type="cellIs" dxfId="88" priority="32" operator="equal">
      <formula>FALSE</formula>
    </cfRule>
  </conditionalFormatting>
  <conditionalFormatting sqref="L359:P359">
    <cfRule type="cellIs" dxfId="87" priority="30" operator="equal">
      <formula>FALSE</formula>
    </cfRule>
  </conditionalFormatting>
  <conditionalFormatting sqref="L364:P364">
    <cfRule type="cellIs" dxfId="86" priority="28" operator="equal">
      <formula>FALSE</formula>
    </cfRule>
  </conditionalFormatting>
  <conditionalFormatting sqref="L368:P368">
    <cfRule type="cellIs" dxfId="85" priority="26" operator="equal">
      <formula>FALSE</formula>
    </cfRule>
  </conditionalFormatting>
  <conditionalFormatting sqref="L372:P372">
    <cfRule type="cellIs" dxfId="84" priority="24" operator="equal">
      <formula>FALSE</formula>
    </cfRule>
  </conditionalFormatting>
  <conditionalFormatting sqref="L376:P376">
    <cfRule type="cellIs" dxfId="83" priority="22" operator="equal">
      <formula>FALSE</formula>
    </cfRule>
  </conditionalFormatting>
  <conditionalFormatting sqref="L384:P384">
    <cfRule type="cellIs" dxfId="82" priority="20" operator="equal">
      <formula>FALSE</formula>
    </cfRule>
  </conditionalFormatting>
  <conditionalFormatting sqref="L388:P388">
    <cfRule type="cellIs" dxfId="81" priority="18" operator="equal">
      <formula>FALSE</formula>
    </cfRule>
  </conditionalFormatting>
  <conditionalFormatting sqref="L397:P397">
    <cfRule type="cellIs" dxfId="80" priority="16" operator="equal">
      <formula>FALSE</formula>
    </cfRule>
  </conditionalFormatting>
  <conditionalFormatting sqref="L401:P401">
    <cfRule type="cellIs" dxfId="79" priority="14" operator="equal">
      <formula>FALSE</formula>
    </cfRule>
  </conditionalFormatting>
  <conditionalFormatting sqref="L405:P405">
    <cfRule type="cellIs" dxfId="78" priority="12" operator="equal">
      <formula>FALSE</formula>
    </cfRule>
  </conditionalFormatting>
  <conditionalFormatting sqref="L409:P409">
    <cfRule type="cellIs" dxfId="77" priority="10" operator="equal">
      <formula>FALSE</formula>
    </cfRule>
  </conditionalFormatting>
  <conditionalFormatting sqref="L413:P413">
    <cfRule type="cellIs" dxfId="76" priority="8" operator="equal">
      <formula>FALSE</formula>
    </cfRule>
  </conditionalFormatting>
  <conditionalFormatting sqref="L417:P417">
    <cfRule type="cellIs" dxfId="75" priority="6" operator="equal">
      <formula>FALSE</formula>
    </cfRule>
  </conditionalFormatting>
  <pageMargins left="0.39370078740157483" right="0.39370078740157483" top="0.59055118110236227" bottom="0.39370078740157483" header="0.19685039370078741" footer="0.19685039370078741"/>
  <pageSetup paperSize="9" scale="48" fitToHeight="0" orientation="portrait" r:id="rId1"/>
  <headerFooter>
    <oddFooter>&amp;R&amp;8Page  &amp;P of &amp;N</oddFooter>
  </headerFooter>
  <rowBreaks count="4" manualBreakCount="4">
    <brk id="93" min="1" max="8" man="1"/>
    <brk id="151" min="1" max="8" man="1"/>
    <brk id="251" min="1" max="8" man="1"/>
    <brk id="344" min="1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X435"/>
  <sheetViews>
    <sheetView zoomScale="80" zoomScaleNormal="80" workbookViewId="0">
      <pane ySplit="6" topLeftCell="A7" activePane="bottomLeft" state="frozen"/>
      <selection activeCell="H368" sqref="H368"/>
      <selection pane="bottomLeft" activeCell="A7" sqref="A7"/>
    </sheetView>
  </sheetViews>
  <sheetFormatPr defaultRowHeight="12.75" x14ac:dyDescent="0.2"/>
  <cols>
    <col min="1" max="1" width="1.75" style="331" customWidth="1"/>
    <col min="2" max="2" width="19.625" style="333" customWidth="1"/>
    <col min="3" max="3" width="67.625" style="57" customWidth="1"/>
    <col min="4" max="4" width="14.375" style="331" customWidth="1"/>
    <col min="5" max="5" width="9" style="331"/>
    <col min="6" max="10" width="14" style="109" customWidth="1"/>
    <col min="11" max="11" width="2.125" style="331" customWidth="1"/>
    <col min="12" max="20" width="9" style="333" customWidth="1"/>
    <col min="21" max="21" width="2.25" style="331" customWidth="1"/>
    <col min="22" max="24" width="10.375" style="331" customWidth="1"/>
    <col min="25" max="16384" width="9" style="331"/>
  </cols>
  <sheetData>
    <row r="2" spans="2:24" ht="26.25" x14ac:dyDescent="0.2">
      <c r="B2" s="332" t="s">
        <v>272</v>
      </c>
    </row>
    <row r="3" spans="2:24" ht="18" customHeight="1" x14ac:dyDescent="0.2">
      <c r="B3" s="332"/>
    </row>
    <row r="4" spans="2:24" ht="23.25" x14ac:dyDescent="0.2">
      <c r="B4" s="258" t="s">
        <v>346</v>
      </c>
    </row>
    <row r="5" spans="2:24" ht="16.5" customHeight="1" x14ac:dyDescent="0.2">
      <c r="B5" s="258"/>
    </row>
    <row r="6" spans="2:24" ht="23.25" x14ac:dyDescent="0.2">
      <c r="B6" s="258" t="s">
        <v>329</v>
      </c>
    </row>
    <row r="7" spans="2:24" ht="18" x14ac:dyDescent="0.2">
      <c r="B7" s="334"/>
    </row>
    <row r="8" spans="2:24" ht="15" customHeight="1" x14ac:dyDescent="0.2">
      <c r="B8" s="334"/>
      <c r="F8" s="187" t="s">
        <v>342</v>
      </c>
      <c r="G8" s="187" t="s">
        <v>330</v>
      </c>
      <c r="H8" s="187" t="s">
        <v>323</v>
      </c>
      <c r="I8" s="187" t="s">
        <v>324</v>
      </c>
      <c r="J8" s="187" t="s">
        <v>325</v>
      </c>
    </row>
    <row r="9" spans="2:24" ht="15" customHeight="1" x14ac:dyDescent="0.2">
      <c r="B9" s="334"/>
      <c r="D9" s="186"/>
      <c r="E9" s="186" t="s">
        <v>326</v>
      </c>
      <c r="F9" s="335"/>
      <c r="G9" s="336">
        <f>'AER Final Decision'!$B$56</f>
        <v>2.4899999999999999E-2</v>
      </c>
      <c r="H9" s="336">
        <v>1.5100000000000001E-2</v>
      </c>
      <c r="I9" s="336">
        <v>1.2800000000000001E-2</v>
      </c>
      <c r="J9" s="336">
        <v>2.5000000000000001E-2</v>
      </c>
      <c r="V9" s="259" t="s">
        <v>339</v>
      </c>
      <c r="W9" s="259" t="s">
        <v>339</v>
      </c>
      <c r="X9" s="259" t="s">
        <v>339</v>
      </c>
    </row>
    <row r="10" spans="2:24" ht="15" customHeight="1" x14ac:dyDescent="0.2">
      <c r="B10" s="334"/>
      <c r="D10" s="186"/>
      <c r="E10" s="186" t="s">
        <v>301</v>
      </c>
      <c r="F10" s="335"/>
      <c r="G10" s="336">
        <f>'AER Final Decision'!$B$57</f>
        <v>-1.0200000000000001E-2</v>
      </c>
      <c r="H10" s="336">
        <f>'AER Final Decision'!D51</f>
        <v>-1.0699999999999999E-2</v>
      </c>
      <c r="I10" s="336">
        <f>'AER Final Decision'!E51</f>
        <v>-1.11E-2</v>
      </c>
      <c r="J10" s="336">
        <f>'AER Final Decision'!F51</f>
        <v>-1.0999999999999999E-2</v>
      </c>
      <c r="V10" s="382" t="s">
        <v>348</v>
      </c>
      <c r="W10" s="382" t="s">
        <v>355</v>
      </c>
      <c r="X10" s="382" t="s">
        <v>351</v>
      </c>
    </row>
    <row r="11" spans="2:24" ht="15" customHeight="1" x14ac:dyDescent="0.2">
      <c r="B11" s="334"/>
      <c r="D11" s="186"/>
      <c r="E11" s="186" t="s">
        <v>327</v>
      </c>
      <c r="F11" s="337"/>
      <c r="G11" s="336">
        <v>0</v>
      </c>
      <c r="H11" s="336">
        <v>0</v>
      </c>
      <c r="I11" s="336">
        <f>'AER Final Decision'!E52</f>
        <v>0</v>
      </c>
      <c r="J11" s="336">
        <f>'AER Final Decision'!F52</f>
        <v>0</v>
      </c>
      <c r="V11" s="382" t="s">
        <v>349</v>
      </c>
      <c r="W11" s="382" t="s">
        <v>356</v>
      </c>
      <c r="X11" s="382" t="s">
        <v>356</v>
      </c>
    </row>
    <row r="12" spans="2:24" ht="12.75" customHeight="1" x14ac:dyDescent="0.2">
      <c r="B12" s="334"/>
      <c r="L12" s="338" t="s">
        <v>350</v>
      </c>
      <c r="V12" s="259" t="s">
        <v>341</v>
      </c>
      <c r="W12" s="259" t="s">
        <v>345</v>
      </c>
      <c r="X12" s="259" t="s">
        <v>347</v>
      </c>
    </row>
    <row r="13" spans="2:24" ht="38.25" x14ac:dyDescent="0.2">
      <c r="B13" s="259"/>
      <c r="F13" s="324" t="s">
        <v>344</v>
      </c>
      <c r="G13" s="324" t="s">
        <v>344</v>
      </c>
      <c r="H13" s="324" t="s">
        <v>344</v>
      </c>
      <c r="I13" s="377" t="s">
        <v>355</v>
      </c>
      <c r="J13" s="377" t="s">
        <v>351</v>
      </c>
      <c r="L13" s="246" t="s">
        <v>2</v>
      </c>
      <c r="M13" s="246" t="s">
        <v>0</v>
      </c>
      <c r="N13" s="245" t="s">
        <v>1</v>
      </c>
      <c r="O13" s="245" t="s">
        <v>2</v>
      </c>
      <c r="P13" s="188" t="s">
        <v>343</v>
      </c>
      <c r="Q13" s="188" t="s">
        <v>319</v>
      </c>
      <c r="R13" s="188" t="s">
        <v>320</v>
      </c>
      <c r="S13" s="188" t="s">
        <v>321</v>
      </c>
      <c r="T13" s="188" t="s">
        <v>322</v>
      </c>
      <c r="V13" s="188" t="s">
        <v>320</v>
      </c>
      <c r="W13" s="188" t="s">
        <v>321</v>
      </c>
      <c r="X13" s="188" t="s">
        <v>322</v>
      </c>
    </row>
    <row r="14" spans="2:24" s="339" customFormat="1" ht="32.1" customHeight="1" x14ac:dyDescent="0.2">
      <c r="B14" s="243" t="s">
        <v>2</v>
      </c>
      <c r="C14" s="244" t="s">
        <v>0</v>
      </c>
      <c r="D14" s="245" t="s">
        <v>1</v>
      </c>
      <c r="E14" s="245" t="s">
        <v>2</v>
      </c>
      <c r="F14" s="188" t="s">
        <v>343</v>
      </c>
      <c r="G14" s="188" t="s">
        <v>319</v>
      </c>
      <c r="H14" s="188" t="s">
        <v>320</v>
      </c>
      <c r="I14" s="188" t="s">
        <v>321</v>
      </c>
      <c r="J14" s="188" t="s">
        <v>322</v>
      </c>
      <c r="L14" s="251" t="b">
        <f>B14='ANS Price List'!B333</f>
        <v>1</v>
      </c>
      <c r="M14" s="251" t="b">
        <f>C14='ANS Price List'!C333</f>
        <v>1</v>
      </c>
      <c r="N14" s="251" t="b">
        <f>D14='ANS Price List'!D333</f>
        <v>1</v>
      </c>
      <c r="O14" s="251" t="b">
        <f>E14='ANS Price List'!E333</f>
        <v>1</v>
      </c>
      <c r="P14" s="251" t="b">
        <f>F14='ANS Price List'!F333</f>
        <v>1</v>
      </c>
      <c r="Q14" s="251" t="b">
        <f>G14='ANS Price List'!G333</f>
        <v>1</v>
      </c>
      <c r="R14" s="251" t="b">
        <f>H14='ANS Price List'!H333</f>
        <v>1</v>
      </c>
      <c r="S14" s="251" t="b">
        <f>I14='ANS Price List'!I333</f>
        <v>1</v>
      </c>
      <c r="T14" s="251" t="b">
        <f>J14='ANS Price List'!J333</f>
        <v>1</v>
      </c>
      <c r="U14" s="251"/>
      <c r="V14" s="251" t="str">
        <f>IF(H14="2016/17 Excluding GST","TRUE",H14='2016-17 ANS Price List'!$F14)</f>
        <v>TRUE</v>
      </c>
      <c r="W14" s="251" t="str">
        <f>IF(I14="2017/18 Excluding GST","TRUE",I14='2017-18 ANS Price List'!$F14)</f>
        <v>TRUE</v>
      </c>
      <c r="X14" s="251" t="str">
        <f>IF(J14="2018/19 Excluding GST","TRUE",J14='2018-19 ANS Price List'!$F14)</f>
        <v>TRUE</v>
      </c>
    </row>
    <row r="15" spans="2:24" s="340" customFormat="1" x14ac:dyDescent="0.2">
      <c r="B15" s="330" t="s">
        <v>212</v>
      </c>
      <c r="C15" s="211" t="s">
        <v>278</v>
      </c>
      <c r="D15" s="200" t="s">
        <v>213</v>
      </c>
      <c r="E15" s="212" t="s">
        <v>11</v>
      </c>
      <c r="F15" s="200">
        <v>35.880000000000003</v>
      </c>
      <c r="G15" s="200">
        <f>IFERROR(ROUND(F15*(1+G$9)*(1-G$10)+G$11,2),F15)</f>
        <v>37.15</v>
      </c>
      <c r="H15" s="200">
        <f>IFERROR(ROUND(G15*(1+H$9)*(1-H$10)+H$11,2),G15)</f>
        <v>38.11</v>
      </c>
      <c r="I15" s="200">
        <f>IFERROR(ROUND(H15*(1+I$9)*(1-I$10)+I$11,2),H15)</f>
        <v>39.03</v>
      </c>
      <c r="J15" s="200">
        <f>IFERROR(ROUND(I15*(1+J$9)*(1-J$10)+J$11,2),I15)</f>
        <v>40.450000000000003</v>
      </c>
      <c r="K15" s="331"/>
      <c r="L15" s="248" t="b">
        <f>B15='ANS Price List'!B334</f>
        <v>1</v>
      </c>
      <c r="M15" s="248" t="b">
        <f>C15='ANS Price List'!C334</f>
        <v>1</v>
      </c>
      <c r="N15" s="248" t="b">
        <f>D15='ANS Price List'!D334</f>
        <v>1</v>
      </c>
      <c r="O15" s="248" t="b">
        <f>E15='ANS Price List'!E334</f>
        <v>1</v>
      </c>
      <c r="P15" s="248" t="b">
        <f>F15='ANS Price List'!F334</f>
        <v>1</v>
      </c>
      <c r="Q15" s="248" t="b">
        <f>G15='ANS Price List'!G334</f>
        <v>1</v>
      </c>
      <c r="R15" s="248" t="b">
        <f>H15='ANS Price List'!H334</f>
        <v>1</v>
      </c>
      <c r="S15" s="248" t="b">
        <f>I15='ANS Price List'!I334</f>
        <v>1</v>
      </c>
      <c r="T15" s="248" t="b">
        <f>J15='ANS Price List'!J334</f>
        <v>1</v>
      </c>
      <c r="U15" s="247"/>
      <c r="V15" s="247" t="b">
        <f>IF(H15="2016/17 Excluding GST","TRUE",H15='2016-17 ANS Price List'!$F15)</f>
        <v>1</v>
      </c>
      <c r="W15" s="247" t="b">
        <f>IF(I15="2017/18 Excluding GST","TRUE",I15='2017-18 ANS Price List'!$F15)</f>
        <v>1</v>
      </c>
      <c r="X15" s="251" t="b">
        <f>IF(J15="2018/19 Excluding GST","TRUE",J15='2018-19 ANS Price List'!$F15)</f>
        <v>1</v>
      </c>
    </row>
    <row r="16" spans="2:24" s="340" customFormat="1" x14ac:dyDescent="0.2">
      <c r="B16" s="333"/>
      <c r="C16" s="57"/>
      <c r="D16" s="109"/>
      <c r="E16" s="109"/>
      <c r="F16" s="109"/>
      <c r="G16" s="109"/>
      <c r="H16" s="109"/>
      <c r="I16" s="109"/>
      <c r="J16" s="109"/>
      <c r="K16" s="331"/>
      <c r="L16" s="248" t="b">
        <f>B16='ANS Price List'!B335</f>
        <v>1</v>
      </c>
      <c r="M16" s="248" t="b">
        <f>C16='ANS Price List'!C335</f>
        <v>1</v>
      </c>
      <c r="N16" s="248" t="b">
        <f>D16='ANS Price List'!D335</f>
        <v>1</v>
      </c>
      <c r="O16" s="248" t="b">
        <f>E16='ANS Price List'!E335</f>
        <v>1</v>
      </c>
      <c r="P16" s="248" t="b">
        <f>F16='ANS Price List'!F335</f>
        <v>1</v>
      </c>
      <c r="Q16" s="248" t="b">
        <f>G16='ANS Price List'!G335</f>
        <v>1</v>
      </c>
      <c r="R16" s="248" t="b">
        <f>H16='ANS Price List'!H335</f>
        <v>1</v>
      </c>
      <c r="S16" s="248" t="b">
        <f>I16='ANS Price List'!I335</f>
        <v>1</v>
      </c>
      <c r="T16" s="248" t="b">
        <f>J16='ANS Price List'!J335</f>
        <v>1</v>
      </c>
      <c r="U16" s="247"/>
      <c r="V16" s="247" t="b">
        <f>IF(H16="2016/17 Excluding GST","TRUE",H16='2016-17 ANS Price List'!$F16)</f>
        <v>1</v>
      </c>
      <c r="W16" s="247" t="b">
        <f>IF(I16="2017/18 Excluding GST","TRUE",I16='2017-18 ANS Price List'!$F16)</f>
        <v>1</v>
      </c>
      <c r="X16" s="251" t="b">
        <f>IF(J16="2018/19 Excluding GST","TRUE",J16='2018-19 ANS Price List'!$F16)</f>
        <v>1</v>
      </c>
    </row>
    <row r="17" spans="2:24" s="340" customFormat="1" x14ac:dyDescent="0.2">
      <c r="B17" s="333"/>
      <c r="C17" s="57"/>
      <c r="D17" s="109"/>
      <c r="E17" s="109"/>
      <c r="F17" s="109"/>
      <c r="G17" s="109"/>
      <c r="H17" s="109"/>
      <c r="I17" s="377"/>
      <c r="J17" s="377"/>
      <c r="K17" s="331"/>
      <c r="L17" s="248" t="b">
        <f>B17='ANS Price List'!B336</f>
        <v>1</v>
      </c>
      <c r="M17" s="248" t="b">
        <f>C17='ANS Price List'!C336</f>
        <v>1</v>
      </c>
      <c r="N17" s="248" t="b">
        <f>D17='ANS Price List'!D336</f>
        <v>1</v>
      </c>
      <c r="O17" s="248" t="b">
        <f>E17='ANS Price List'!E336</f>
        <v>1</v>
      </c>
      <c r="P17" s="248" t="b">
        <f>F17='ANS Price List'!F336</f>
        <v>1</v>
      </c>
      <c r="Q17" s="248" t="b">
        <f>G17='ANS Price List'!G336</f>
        <v>1</v>
      </c>
      <c r="R17" s="248" t="b">
        <f>H17='ANS Price List'!H336</f>
        <v>1</v>
      </c>
      <c r="S17" s="248" t="b">
        <f>I17='ANS Price List'!I336</f>
        <v>1</v>
      </c>
      <c r="T17" s="248" t="b">
        <f>J17='ANS Price List'!J336</f>
        <v>1</v>
      </c>
      <c r="U17" s="247"/>
      <c r="V17" s="247" t="b">
        <f>IF(H17="2016/17 Excluding GST","TRUE",H17='2016-17 ANS Price List'!$F17)</f>
        <v>1</v>
      </c>
      <c r="W17" s="247" t="b">
        <f>IF(I17="2017/18 Excluding GST","TRUE",I17='2017-18 ANS Price List'!$F17)</f>
        <v>1</v>
      </c>
      <c r="X17" s="251" t="b">
        <f>IF(J17="2018/19 Excluding GST","TRUE",J17='2018-19 ANS Price List'!$F17)</f>
        <v>1</v>
      </c>
    </row>
    <row r="18" spans="2:24" s="339" customFormat="1" ht="32.1" customHeight="1" x14ac:dyDescent="0.2">
      <c r="B18" s="243" t="s">
        <v>2</v>
      </c>
      <c r="C18" s="244" t="s">
        <v>0</v>
      </c>
      <c r="D18" s="245" t="s">
        <v>1</v>
      </c>
      <c r="E18" s="245" t="s">
        <v>2</v>
      </c>
      <c r="F18" s="188" t="s">
        <v>343</v>
      </c>
      <c r="G18" s="188" t="s">
        <v>319</v>
      </c>
      <c r="H18" s="188" t="s">
        <v>320</v>
      </c>
      <c r="I18" s="188" t="s">
        <v>321</v>
      </c>
      <c r="J18" s="188" t="s">
        <v>322</v>
      </c>
      <c r="L18" s="251" t="b">
        <f>B18='ANS Price List'!B368</f>
        <v>1</v>
      </c>
      <c r="M18" s="251" t="b">
        <f>C18='ANS Price List'!C368</f>
        <v>1</v>
      </c>
      <c r="N18" s="251" t="b">
        <f>D18='ANS Price List'!D368</f>
        <v>1</v>
      </c>
      <c r="O18" s="251" t="b">
        <f>E18='ANS Price List'!E368</f>
        <v>1</v>
      </c>
      <c r="P18" s="251" t="b">
        <f>F18='ANS Price List'!F368</f>
        <v>1</v>
      </c>
      <c r="Q18" s="251" t="b">
        <f>G18='ANS Price List'!G368</f>
        <v>1</v>
      </c>
      <c r="R18" s="251" t="b">
        <f>H18='ANS Price List'!H368</f>
        <v>1</v>
      </c>
      <c r="S18" s="251" t="b">
        <f>I18='ANS Price List'!I368</f>
        <v>1</v>
      </c>
      <c r="T18" s="251" t="b">
        <f>J18='ANS Price List'!J368</f>
        <v>1</v>
      </c>
      <c r="U18" s="251"/>
      <c r="V18" s="251" t="str">
        <f>IF(H18="2016/17 Excluding GST","TRUE",H18='2016-17 ANS Price List'!$F18)</f>
        <v>TRUE</v>
      </c>
      <c r="W18" s="251" t="str">
        <f>IF(I18="2017/18 Excluding GST","TRUE",I18='2017-18 ANS Price List'!$F18)</f>
        <v>TRUE</v>
      </c>
      <c r="X18" s="251" t="str">
        <f>IF(J18="2018/19 Excluding GST","TRUE",J18='2018-19 ANS Price List'!$F18)</f>
        <v>TRUE</v>
      </c>
    </row>
    <row r="19" spans="2:24" s="340" customFormat="1" x14ac:dyDescent="0.2">
      <c r="B19" s="330" t="s">
        <v>226</v>
      </c>
      <c r="C19" s="214" t="s">
        <v>226</v>
      </c>
      <c r="D19" s="200" t="s">
        <v>10</v>
      </c>
      <c r="E19" s="200" t="s">
        <v>11</v>
      </c>
      <c r="F19" s="200">
        <v>111.5</v>
      </c>
      <c r="G19" s="200">
        <f>IFERROR(ROUND(F19*(1+G$9)*(1-G$10)+G$11,2),F19)</f>
        <v>115.44</v>
      </c>
      <c r="H19" s="200">
        <f>IFERROR(ROUND(G19*(1+H$9)*(1-H$10)+H$11,2),G19)</f>
        <v>118.44</v>
      </c>
      <c r="I19" s="200">
        <f>IFERROR(ROUND(H19*(1+I$9)*(1-I$10)+I$11,2),H19)</f>
        <v>121.29</v>
      </c>
      <c r="J19" s="200">
        <f>IFERROR(ROUND(I19*(1+J$9)*(1-J$10)+J$11,2),I19)</f>
        <v>125.69</v>
      </c>
      <c r="K19" s="331"/>
      <c r="L19" s="250" t="b">
        <f>B19='ANS Price List'!B369</f>
        <v>1</v>
      </c>
      <c r="M19" s="250" t="b">
        <f>C19='ANS Price List'!C369</f>
        <v>1</v>
      </c>
      <c r="N19" s="250" t="b">
        <f>D19='ANS Price List'!D369</f>
        <v>1</v>
      </c>
      <c r="O19" s="250" t="b">
        <f>E19='ANS Price List'!E369</f>
        <v>1</v>
      </c>
      <c r="P19" s="250" t="b">
        <f>F19='ANS Price List'!F369</f>
        <v>1</v>
      </c>
      <c r="Q19" s="250" t="b">
        <f>G19='ANS Price List'!G369</f>
        <v>1</v>
      </c>
      <c r="R19" s="250" t="b">
        <f>H19='ANS Price List'!H369</f>
        <v>1</v>
      </c>
      <c r="S19" s="250" t="b">
        <f>I19='ANS Price List'!I369</f>
        <v>1</v>
      </c>
      <c r="T19" s="250" t="b">
        <f>J19='ANS Price List'!J369</f>
        <v>1</v>
      </c>
      <c r="U19" s="247"/>
      <c r="V19" s="247" t="b">
        <f>IF(H19="2016/17 Excluding GST","TRUE",H19='2016-17 ANS Price List'!$F19)</f>
        <v>1</v>
      </c>
      <c r="W19" s="247" t="b">
        <f>IF(I19="2017/18 Excluding GST","TRUE",I19='2017-18 ANS Price List'!$F19)</f>
        <v>1</v>
      </c>
      <c r="X19" s="251" t="b">
        <f>IF(J19="2018/19 Excluding GST","TRUE",J19='2018-19 ANS Price List'!$F19)</f>
        <v>1</v>
      </c>
    </row>
    <row r="20" spans="2:24" s="340" customFormat="1" x14ac:dyDescent="0.2">
      <c r="B20" s="27"/>
      <c r="C20" s="80"/>
      <c r="D20" s="57"/>
      <c r="E20" s="57"/>
      <c r="F20" s="57"/>
      <c r="G20" s="57"/>
      <c r="H20" s="57"/>
      <c r="I20" s="57"/>
      <c r="J20" s="57"/>
      <c r="K20" s="331"/>
      <c r="L20" s="250" t="b">
        <f>B20='ANS Price List'!B370</f>
        <v>1</v>
      </c>
      <c r="M20" s="250" t="b">
        <f>C20='ANS Price List'!C370</f>
        <v>1</v>
      </c>
      <c r="N20" s="250" t="b">
        <f>D20='ANS Price List'!D370</f>
        <v>1</v>
      </c>
      <c r="O20" s="250" t="b">
        <f>E20='ANS Price List'!E370</f>
        <v>1</v>
      </c>
      <c r="P20" s="250" t="b">
        <f>F20='ANS Price List'!F370</f>
        <v>1</v>
      </c>
      <c r="Q20" s="250" t="b">
        <f>G20='ANS Price List'!G370</f>
        <v>1</v>
      </c>
      <c r="R20" s="250" t="b">
        <f>H20='ANS Price List'!H370</f>
        <v>1</v>
      </c>
      <c r="S20" s="250" t="b">
        <f>I20='ANS Price List'!I370</f>
        <v>1</v>
      </c>
      <c r="T20" s="250" t="b">
        <f>J20='ANS Price List'!J370</f>
        <v>1</v>
      </c>
      <c r="U20" s="247"/>
      <c r="V20" s="247" t="b">
        <f>IF(H20="2016/17 Excluding GST","TRUE",H20='2016-17 ANS Price List'!$F20)</f>
        <v>1</v>
      </c>
      <c r="W20" s="247" t="b">
        <f>IF(I20="2017/18 Excluding GST","TRUE",I20='2017-18 ANS Price List'!$F20)</f>
        <v>1</v>
      </c>
      <c r="X20" s="251" t="b">
        <f>IF(J20="2018/19 Excluding GST","TRUE",J20='2018-19 ANS Price List'!$F20)</f>
        <v>1</v>
      </c>
    </row>
    <row r="21" spans="2:24" s="340" customFormat="1" x14ac:dyDescent="0.2">
      <c r="B21" s="27"/>
      <c r="C21" s="80"/>
      <c r="D21" s="57"/>
      <c r="E21" s="57"/>
      <c r="F21" s="57"/>
      <c r="G21" s="57"/>
      <c r="H21" s="57"/>
      <c r="I21" s="377"/>
      <c r="J21" s="377"/>
      <c r="K21" s="331"/>
      <c r="L21" s="250" t="b">
        <f>B21='ANS Price List'!B371</f>
        <v>1</v>
      </c>
      <c r="M21" s="250" t="b">
        <f>C21='ANS Price List'!C371</f>
        <v>1</v>
      </c>
      <c r="N21" s="250" t="b">
        <f>D21='ANS Price List'!D371</f>
        <v>1</v>
      </c>
      <c r="O21" s="250" t="b">
        <f>E21='ANS Price List'!E371</f>
        <v>1</v>
      </c>
      <c r="P21" s="250" t="b">
        <f>F21='ANS Price List'!F371</f>
        <v>1</v>
      </c>
      <c r="Q21" s="250" t="b">
        <f>G21='ANS Price List'!G371</f>
        <v>1</v>
      </c>
      <c r="R21" s="250" t="b">
        <f>H21='ANS Price List'!H371</f>
        <v>1</v>
      </c>
      <c r="S21" s="250" t="b">
        <f>I21='ANS Price List'!I371</f>
        <v>1</v>
      </c>
      <c r="T21" s="250" t="b">
        <f>J21='ANS Price List'!J371</f>
        <v>1</v>
      </c>
      <c r="U21" s="247"/>
      <c r="V21" s="247" t="b">
        <f>IF(H21="2016/17 Excluding GST","TRUE",H21='2016-17 ANS Price List'!$F21)</f>
        <v>1</v>
      </c>
      <c r="W21" s="247" t="b">
        <f>IF(I21="2017/18 Excluding GST","TRUE",I21='2017-18 ANS Price List'!$F21)</f>
        <v>1</v>
      </c>
      <c r="X21" s="251" t="b">
        <f>IF(J21="2018/19 Excluding GST","TRUE",J21='2018-19 ANS Price List'!$F21)</f>
        <v>1</v>
      </c>
    </row>
    <row r="22" spans="2:24" s="339" customFormat="1" ht="32.1" customHeight="1" x14ac:dyDescent="0.2">
      <c r="B22" s="243" t="s">
        <v>2</v>
      </c>
      <c r="C22" s="244" t="s">
        <v>0</v>
      </c>
      <c r="D22" s="245" t="s">
        <v>1</v>
      </c>
      <c r="E22" s="245" t="s">
        <v>2</v>
      </c>
      <c r="F22" s="188" t="s">
        <v>343</v>
      </c>
      <c r="G22" s="188" t="s">
        <v>319</v>
      </c>
      <c r="H22" s="188" t="s">
        <v>320</v>
      </c>
      <c r="I22" s="188" t="s">
        <v>321</v>
      </c>
      <c r="J22" s="188" t="s">
        <v>322</v>
      </c>
      <c r="L22" s="251" t="b">
        <f>B22='ANS Price List'!B376</f>
        <v>1</v>
      </c>
      <c r="M22" s="251" t="b">
        <f>C22='ANS Price List'!C376</f>
        <v>1</v>
      </c>
      <c r="N22" s="251" t="b">
        <f>D22='ANS Price List'!D376</f>
        <v>1</v>
      </c>
      <c r="O22" s="251" t="b">
        <f>E22='ANS Price List'!E376</f>
        <v>1</v>
      </c>
      <c r="P22" s="251" t="b">
        <f>F22='ANS Price List'!F376</f>
        <v>1</v>
      </c>
      <c r="Q22" s="251" t="b">
        <f>G22='ANS Price List'!G376</f>
        <v>1</v>
      </c>
      <c r="R22" s="251" t="b">
        <f>H22='ANS Price List'!H376</f>
        <v>1</v>
      </c>
      <c r="S22" s="251" t="b">
        <f>I22='ANS Price List'!I376</f>
        <v>1</v>
      </c>
      <c r="T22" s="251" t="b">
        <f>J22='ANS Price List'!J376</f>
        <v>1</v>
      </c>
      <c r="U22" s="251"/>
      <c r="V22" s="251" t="str">
        <f>IF(H22="2016/17 Excluding GST","TRUE",H22='2016-17 ANS Price List'!$F22)</f>
        <v>TRUE</v>
      </c>
      <c r="W22" s="251" t="str">
        <f>IF(I22="2017/18 Excluding GST","TRUE",I22='2017-18 ANS Price List'!$F22)</f>
        <v>TRUE</v>
      </c>
      <c r="X22" s="251" t="str">
        <f>IF(J22="2018/19 Excluding GST","TRUE",J22='2018-19 ANS Price List'!$F22)</f>
        <v>TRUE</v>
      </c>
    </row>
    <row r="23" spans="2:24" s="340" customFormat="1" x14ac:dyDescent="0.2">
      <c r="B23" s="425" t="s">
        <v>228</v>
      </c>
      <c r="C23" s="227" t="s">
        <v>283</v>
      </c>
      <c r="D23" s="205" t="s">
        <v>23</v>
      </c>
      <c r="E23" s="205" t="s">
        <v>24</v>
      </c>
      <c r="F23" s="205">
        <v>133.80000000000001</v>
      </c>
      <c r="G23" s="205">
        <f t="shared" ref="G23:J27" si="0">IFERROR(ROUND(F23*(1+G$9)*(1-G$10)+G$11,2),F23)</f>
        <v>138.53</v>
      </c>
      <c r="H23" s="205">
        <f t="shared" si="0"/>
        <v>142.13</v>
      </c>
      <c r="I23" s="205">
        <f t="shared" si="0"/>
        <v>145.55000000000001</v>
      </c>
      <c r="J23" s="205">
        <f t="shared" si="0"/>
        <v>150.83000000000001</v>
      </c>
      <c r="K23" s="331"/>
      <c r="L23" s="248" t="b">
        <f>B23='ANS Price List'!B377</f>
        <v>1</v>
      </c>
      <c r="M23" s="248" t="b">
        <f>C23='ANS Price List'!C377</f>
        <v>1</v>
      </c>
      <c r="N23" s="248" t="b">
        <f>D23='ANS Price List'!D377</f>
        <v>1</v>
      </c>
      <c r="O23" s="248" t="b">
        <f>E23='ANS Price List'!E377</f>
        <v>1</v>
      </c>
      <c r="P23" s="248" t="b">
        <f>F23='ANS Price List'!F377</f>
        <v>1</v>
      </c>
      <c r="Q23" s="248" t="b">
        <f>G23='ANS Price List'!G377</f>
        <v>1</v>
      </c>
      <c r="R23" s="248" t="b">
        <f>H23='ANS Price List'!H377</f>
        <v>1</v>
      </c>
      <c r="S23" s="248" t="b">
        <f>I23='ANS Price List'!I377</f>
        <v>1</v>
      </c>
      <c r="T23" s="248" t="b">
        <f>J23='ANS Price List'!J377</f>
        <v>1</v>
      </c>
      <c r="U23" s="247"/>
      <c r="V23" s="247" t="b">
        <f>IF(H23="2016/17 Excluding GST","TRUE",H23='2016-17 ANS Price List'!$F23)</f>
        <v>1</v>
      </c>
      <c r="W23" s="247" t="b">
        <f>IF(I23="2017/18 Excluding GST","TRUE",I23='2017-18 ANS Price List'!$F23)</f>
        <v>1</v>
      </c>
      <c r="X23" s="251" t="b">
        <f>IF(J23="2018/19 Excluding GST","TRUE",J23='2018-19 ANS Price List'!$F23)</f>
        <v>1</v>
      </c>
    </row>
    <row r="24" spans="2:24" s="340" customFormat="1" x14ac:dyDescent="0.2">
      <c r="B24" s="425"/>
      <c r="C24" s="228" t="s">
        <v>284</v>
      </c>
      <c r="D24" s="191" t="s">
        <v>285</v>
      </c>
      <c r="E24" s="191" t="s">
        <v>24</v>
      </c>
      <c r="F24" s="191">
        <v>4.84</v>
      </c>
      <c r="G24" s="191">
        <f t="shared" si="0"/>
        <v>5.01</v>
      </c>
      <c r="H24" s="191">
        <f t="shared" si="0"/>
        <v>5.14</v>
      </c>
      <c r="I24" s="191">
        <f t="shared" si="0"/>
        <v>5.26</v>
      </c>
      <c r="J24" s="191">
        <f t="shared" si="0"/>
        <v>5.45</v>
      </c>
      <c r="K24" s="331"/>
      <c r="L24" s="248" t="b">
        <f>B24='ANS Price List'!B378</f>
        <v>1</v>
      </c>
      <c r="M24" s="248" t="b">
        <f>C24='ANS Price List'!C378</f>
        <v>1</v>
      </c>
      <c r="N24" s="248" t="b">
        <f>D24='ANS Price List'!D378</f>
        <v>1</v>
      </c>
      <c r="O24" s="248" t="b">
        <f>E24='ANS Price List'!E378</f>
        <v>1</v>
      </c>
      <c r="P24" s="248" t="b">
        <f>F24='ANS Price List'!F378</f>
        <v>1</v>
      </c>
      <c r="Q24" s="248" t="b">
        <f>G24='ANS Price List'!G378</f>
        <v>1</v>
      </c>
      <c r="R24" s="248" t="b">
        <f>H24='ANS Price List'!H378</f>
        <v>1</v>
      </c>
      <c r="S24" s="248" t="b">
        <f>I24='ANS Price List'!I378</f>
        <v>1</v>
      </c>
      <c r="T24" s="248" t="b">
        <f>J24='ANS Price List'!J378</f>
        <v>1</v>
      </c>
      <c r="U24" s="247"/>
      <c r="V24" s="247" t="b">
        <f>IF(H24="2016/17 Excluding GST","TRUE",H24='2016-17 ANS Price List'!$F24)</f>
        <v>1</v>
      </c>
      <c r="W24" s="247" t="b">
        <f>IF(I24="2017/18 Excluding GST","TRUE",I24='2017-18 ANS Price List'!$F24)</f>
        <v>1</v>
      </c>
      <c r="X24" s="251" t="b">
        <f>IF(J24="2018/19 Excluding GST","TRUE",J24='2018-19 ANS Price List'!$F24)</f>
        <v>1</v>
      </c>
    </row>
    <row r="25" spans="2:24" s="340" customFormat="1" x14ac:dyDescent="0.2">
      <c r="B25" s="425"/>
      <c r="C25" s="229" t="s">
        <v>286</v>
      </c>
      <c r="D25" s="190" t="s">
        <v>23</v>
      </c>
      <c r="E25" s="190" t="s">
        <v>24</v>
      </c>
      <c r="F25" s="190">
        <v>133.80000000000001</v>
      </c>
      <c r="G25" s="190">
        <f t="shared" si="0"/>
        <v>138.53</v>
      </c>
      <c r="H25" s="190">
        <f t="shared" si="0"/>
        <v>142.13</v>
      </c>
      <c r="I25" s="190">
        <f t="shared" si="0"/>
        <v>145.55000000000001</v>
      </c>
      <c r="J25" s="190">
        <f t="shared" si="0"/>
        <v>150.83000000000001</v>
      </c>
      <c r="K25" s="331"/>
      <c r="L25" s="248" t="b">
        <f>B25='ANS Price List'!B379</f>
        <v>1</v>
      </c>
      <c r="M25" s="248" t="b">
        <f>C25='ANS Price List'!C379</f>
        <v>1</v>
      </c>
      <c r="N25" s="248" t="b">
        <f>D25='ANS Price List'!D379</f>
        <v>1</v>
      </c>
      <c r="O25" s="248" t="b">
        <f>E25='ANS Price List'!E379</f>
        <v>1</v>
      </c>
      <c r="P25" s="248" t="b">
        <f>F25='ANS Price List'!F379</f>
        <v>1</v>
      </c>
      <c r="Q25" s="248" t="b">
        <f>G25='ANS Price List'!G379</f>
        <v>1</v>
      </c>
      <c r="R25" s="248" t="b">
        <f>H25='ANS Price List'!H379</f>
        <v>1</v>
      </c>
      <c r="S25" s="248" t="b">
        <f>I25='ANS Price List'!I379</f>
        <v>1</v>
      </c>
      <c r="T25" s="248" t="b">
        <f>J25='ANS Price List'!J379</f>
        <v>1</v>
      </c>
      <c r="U25" s="247"/>
      <c r="V25" s="247" t="b">
        <f>IF(H25="2016/17 Excluding GST","TRUE",H25='2016-17 ANS Price List'!$F25)</f>
        <v>1</v>
      </c>
      <c r="W25" s="247" t="b">
        <f>IF(I25="2017/18 Excluding GST","TRUE",I25='2017-18 ANS Price List'!$F25)</f>
        <v>1</v>
      </c>
      <c r="X25" s="251" t="b">
        <f>IF(J25="2018/19 Excluding GST","TRUE",J25='2018-19 ANS Price List'!$F25)</f>
        <v>1</v>
      </c>
    </row>
    <row r="26" spans="2:24" s="340" customFormat="1" x14ac:dyDescent="0.2">
      <c r="B26" s="425"/>
      <c r="C26" s="228" t="s">
        <v>230</v>
      </c>
      <c r="D26" s="191" t="s">
        <v>10</v>
      </c>
      <c r="E26" s="191" t="s">
        <v>11</v>
      </c>
      <c r="F26" s="191">
        <v>535.19000000000005</v>
      </c>
      <c r="G26" s="191">
        <f t="shared" si="0"/>
        <v>554.11</v>
      </c>
      <c r="H26" s="191">
        <f t="shared" si="0"/>
        <v>568.5</v>
      </c>
      <c r="I26" s="191">
        <f t="shared" si="0"/>
        <v>582.16999999999996</v>
      </c>
      <c r="J26" s="191">
        <f t="shared" si="0"/>
        <v>603.29</v>
      </c>
      <c r="K26" s="331"/>
      <c r="L26" s="248" t="b">
        <f>B26='ANS Price List'!B380</f>
        <v>1</v>
      </c>
      <c r="M26" s="248" t="b">
        <f>C26='ANS Price List'!C380</f>
        <v>1</v>
      </c>
      <c r="N26" s="248" t="b">
        <f>D26='ANS Price List'!D380</f>
        <v>1</v>
      </c>
      <c r="O26" s="248" t="b">
        <f>E26='ANS Price List'!E380</f>
        <v>1</v>
      </c>
      <c r="P26" s="248" t="b">
        <f>F26='ANS Price List'!F380</f>
        <v>1</v>
      </c>
      <c r="Q26" s="248" t="b">
        <f>G26='ANS Price List'!G380</f>
        <v>1</v>
      </c>
      <c r="R26" s="248" t="b">
        <f>H26='ANS Price List'!H380</f>
        <v>1</v>
      </c>
      <c r="S26" s="248" t="b">
        <f>I26='ANS Price List'!I380</f>
        <v>1</v>
      </c>
      <c r="T26" s="248" t="b">
        <f>J26='ANS Price List'!J380</f>
        <v>1</v>
      </c>
      <c r="U26" s="247"/>
      <c r="V26" s="247" t="b">
        <f>IF(H26="2016/17 Excluding GST","TRUE",H26='2016-17 ANS Price List'!$F26)</f>
        <v>1</v>
      </c>
      <c r="W26" s="247" t="b">
        <f>IF(I26="2017/18 Excluding GST","TRUE",I26='2017-18 ANS Price List'!$F26)</f>
        <v>1</v>
      </c>
      <c r="X26" s="251" t="b">
        <f>IF(J26="2018/19 Excluding GST","TRUE",J26='2018-19 ANS Price List'!$F26)</f>
        <v>1</v>
      </c>
    </row>
    <row r="27" spans="2:24" s="340" customFormat="1" x14ac:dyDescent="0.2">
      <c r="B27" s="425"/>
      <c r="C27" s="230" t="s">
        <v>229</v>
      </c>
      <c r="D27" s="208" t="s">
        <v>23</v>
      </c>
      <c r="E27" s="208" t="s">
        <v>24</v>
      </c>
      <c r="F27" s="208">
        <v>133.80000000000001</v>
      </c>
      <c r="G27" s="208">
        <f t="shared" si="0"/>
        <v>138.53</v>
      </c>
      <c r="H27" s="208">
        <f t="shared" si="0"/>
        <v>142.13</v>
      </c>
      <c r="I27" s="208">
        <f t="shared" si="0"/>
        <v>145.55000000000001</v>
      </c>
      <c r="J27" s="208">
        <f t="shared" si="0"/>
        <v>150.83000000000001</v>
      </c>
      <c r="L27" s="248" t="b">
        <f>B27='ANS Price List'!B381</f>
        <v>1</v>
      </c>
      <c r="M27" s="248" t="b">
        <f>C27='ANS Price List'!C381</f>
        <v>1</v>
      </c>
      <c r="N27" s="248" t="b">
        <f>D27='ANS Price List'!D381</f>
        <v>1</v>
      </c>
      <c r="O27" s="248" t="b">
        <f>E27='ANS Price List'!E381</f>
        <v>1</v>
      </c>
      <c r="P27" s="248" t="b">
        <f>F27='ANS Price List'!F381</f>
        <v>1</v>
      </c>
      <c r="Q27" s="248" t="b">
        <f>G27='ANS Price List'!G381</f>
        <v>1</v>
      </c>
      <c r="R27" s="248" t="b">
        <f>H27='ANS Price List'!H381</f>
        <v>1</v>
      </c>
      <c r="S27" s="248" t="b">
        <f>I27='ANS Price List'!I381</f>
        <v>1</v>
      </c>
      <c r="T27" s="248" t="b">
        <f>J27='ANS Price List'!J381</f>
        <v>1</v>
      </c>
      <c r="U27" s="247"/>
      <c r="V27" s="247" t="b">
        <f>IF(H27="2016/17 Excluding GST","TRUE",H27='2016-17 ANS Price List'!$F27)</f>
        <v>1</v>
      </c>
      <c r="W27" s="247" t="b">
        <f>IF(I27="2017/18 Excluding GST","TRUE",I27='2017-18 ANS Price List'!$F27)</f>
        <v>1</v>
      </c>
      <c r="X27" s="251" t="b">
        <f>IF(J27="2018/19 Excluding GST","TRUE",J27='2018-19 ANS Price List'!$F27)</f>
        <v>1</v>
      </c>
    </row>
    <row r="28" spans="2:24" x14ac:dyDescent="0.2">
      <c r="B28" s="259"/>
      <c r="K28" s="340"/>
      <c r="L28" s="248" t="b">
        <f>B28='ANS Price List'!B382</f>
        <v>1</v>
      </c>
      <c r="M28" s="248" t="b">
        <f>C28='ANS Price List'!C382</f>
        <v>1</v>
      </c>
      <c r="N28" s="248" t="b">
        <f>D28='ANS Price List'!D382</f>
        <v>1</v>
      </c>
      <c r="O28" s="248" t="b">
        <f>E28='ANS Price List'!E382</f>
        <v>1</v>
      </c>
      <c r="P28" s="248" t="b">
        <f>F28='ANS Price List'!F382</f>
        <v>1</v>
      </c>
      <c r="Q28" s="248" t="b">
        <f>G28='ANS Price List'!G382</f>
        <v>1</v>
      </c>
      <c r="R28" s="248" t="b">
        <f>H28='ANS Price List'!H382</f>
        <v>1</v>
      </c>
      <c r="S28" s="248" t="b">
        <f>I28='ANS Price List'!I382</f>
        <v>1</v>
      </c>
      <c r="T28" s="248" t="b">
        <f>J28='ANS Price List'!J382</f>
        <v>1</v>
      </c>
      <c r="U28" s="333"/>
      <c r="V28" s="247" t="b">
        <f>IF(H28="2016/17 Excluding GST","TRUE",H28='2016-17 ANS Price List'!$F28)</f>
        <v>1</v>
      </c>
      <c r="W28" s="247" t="b">
        <f>IF(I28="2017/18 Excluding GST","TRUE",I28='2017-18 ANS Price List'!$F28)</f>
        <v>1</v>
      </c>
      <c r="X28" s="251" t="b">
        <f>IF(J28="2018/19 Excluding GST","TRUE",J28='2018-19 ANS Price List'!$F28)</f>
        <v>1</v>
      </c>
    </row>
    <row r="29" spans="2:24" x14ac:dyDescent="0.2">
      <c r="B29" s="259"/>
      <c r="I29" s="377"/>
      <c r="J29" s="377"/>
      <c r="K29" s="340"/>
      <c r="L29" s="248" t="b">
        <f>B29='ANS Price List'!B383</f>
        <v>1</v>
      </c>
      <c r="M29" s="248" t="b">
        <f>C29='ANS Price List'!C383</f>
        <v>1</v>
      </c>
      <c r="N29" s="248" t="b">
        <f>D29='ANS Price List'!D383</f>
        <v>1</v>
      </c>
      <c r="O29" s="248" t="b">
        <f>E29='ANS Price List'!E383</f>
        <v>1</v>
      </c>
      <c r="P29" s="248" t="b">
        <f>F29='ANS Price List'!F383</f>
        <v>1</v>
      </c>
      <c r="Q29" s="248" t="b">
        <f>G29='ANS Price List'!G383</f>
        <v>1</v>
      </c>
      <c r="R29" s="248" t="b">
        <f>H29='ANS Price List'!H383</f>
        <v>1</v>
      </c>
      <c r="S29" s="248" t="b">
        <f>I29='ANS Price List'!I383</f>
        <v>1</v>
      </c>
      <c r="T29" s="248" t="b">
        <f>J29='ANS Price List'!J383</f>
        <v>1</v>
      </c>
      <c r="U29" s="333"/>
      <c r="V29" s="247" t="b">
        <f>IF(H29="2016/17 Excluding GST","TRUE",H29='2016-17 ANS Price List'!$F29)</f>
        <v>1</v>
      </c>
      <c r="W29" s="247" t="b">
        <f>IF(I29="2017/18 Excluding GST","TRUE",I29='2017-18 ANS Price List'!$F29)</f>
        <v>1</v>
      </c>
      <c r="X29" s="251" t="b">
        <f>IF(J29="2018/19 Excluding GST","TRUE",J29='2018-19 ANS Price List'!$F29)</f>
        <v>1</v>
      </c>
    </row>
    <row r="30" spans="2:24" s="339" customFormat="1" ht="32.1" customHeight="1" x14ac:dyDescent="0.2">
      <c r="B30" s="243" t="s">
        <v>2</v>
      </c>
      <c r="C30" s="244" t="s">
        <v>0</v>
      </c>
      <c r="D30" s="245" t="s">
        <v>1</v>
      </c>
      <c r="E30" s="245" t="s">
        <v>2</v>
      </c>
      <c r="F30" s="188" t="s">
        <v>343</v>
      </c>
      <c r="G30" s="188" t="s">
        <v>319</v>
      </c>
      <c r="H30" s="188" t="s">
        <v>320</v>
      </c>
      <c r="I30" s="188" t="s">
        <v>321</v>
      </c>
      <c r="J30" s="188" t="s">
        <v>322</v>
      </c>
      <c r="L30" s="251" t="b">
        <f>B30='ANS Price List'!B384</f>
        <v>1</v>
      </c>
      <c r="M30" s="251" t="b">
        <f>C30='ANS Price List'!C384</f>
        <v>1</v>
      </c>
      <c r="N30" s="251" t="b">
        <f>D30='ANS Price List'!D384</f>
        <v>1</v>
      </c>
      <c r="O30" s="251" t="b">
        <f>E30='ANS Price List'!E384</f>
        <v>1</v>
      </c>
      <c r="P30" s="251" t="b">
        <f>F30='ANS Price List'!F384</f>
        <v>1</v>
      </c>
      <c r="Q30" s="251" t="b">
        <f>G30='ANS Price List'!G384</f>
        <v>1</v>
      </c>
      <c r="R30" s="251" t="b">
        <f>H30='ANS Price List'!H384</f>
        <v>1</v>
      </c>
      <c r="S30" s="251" t="b">
        <f>I30='ANS Price List'!I384</f>
        <v>1</v>
      </c>
      <c r="T30" s="251" t="b">
        <f>J30='ANS Price List'!J384</f>
        <v>1</v>
      </c>
      <c r="U30" s="251"/>
      <c r="V30" s="251" t="str">
        <f>IF(H30="2016/17 Excluding GST","TRUE",H30='2016-17 ANS Price List'!$F30)</f>
        <v>TRUE</v>
      </c>
      <c r="W30" s="251" t="str">
        <f>IF(I30="2017/18 Excluding GST","TRUE",I30='2017-18 ANS Price List'!$F30)</f>
        <v>TRUE</v>
      </c>
      <c r="X30" s="251" t="str">
        <f>IF(J30="2018/19 Excluding GST","TRUE",J30='2018-19 ANS Price List'!$F30)</f>
        <v>TRUE</v>
      </c>
    </row>
    <row r="31" spans="2:24" s="340" customFormat="1" x14ac:dyDescent="0.2">
      <c r="B31" s="241" t="s">
        <v>260</v>
      </c>
      <c r="C31" s="219" t="s">
        <v>261</v>
      </c>
      <c r="D31" s="200" t="s">
        <v>10</v>
      </c>
      <c r="E31" s="200" t="s">
        <v>11</v>
      </c>
      <c r="F31" s="200">
        <v>401.39</v>
      </c>
      <c r="G31" s="200">
        <f>IFERROR(ROUND(F31*(1+G$9)*(1-G$10)+G$11,2),F31)</f>
        <v>415.58</v>
      </c>
      <c r="H31" s="200">
        <f>IFERROR(ROUND(G31*(1+H$9)*(1-H$10)+H$11,2),G31)</f>
        <v>426.37</v>
      </c>
      <c r="I31" s="200">
        <f>IFERROR(ROUND(H31*(1+I$9)*(1-I$10)+I$11,2),H31)</f>
        <v>436.62</v>
      </c>
      <c r="J31" s="200">
        <f>IFERROR(ROUND(I31*(1+J$9)*(1-J$10)+J$11,2),I31)</f>
        <v>452.46</v>
      </c>
      <c r="L31" s="248" t="b">
        <f>B31='ANS Price List'!B385</f>
        <v>1</v>
      </c>
      <c r="M31" s="248" t="b">
        <f>C31='ANS Price List'!C385</f>
        <v>1</v>
      </c>
      <c r="N31" s="248" t="b">
        <f>D31='ANS Price List'!D385</f>
        <v>1</v>
      </c>
      <c r="O31" s="248" t="b">
        <f>E31='ANS Price List'!E385</f>
        <v>1</v>
      </c>
      <c r="P31" s="248" t="b">
        <f>F31='ANS Price List'!F385</f>
        <v>1</v>
      </c>
      <c r="Q31" s="248" t="b">
        <f>G31='ANS Price List'!G385</f>
        <v>1</v>
      </c>
      <c r="R31" s="248" t="b">
        <f>H31='ANS Price List'!H385</f>
        <v>1</v>
      </c>
      <c r="S31" s="248" t="b">
        <f>I31='ANS Price List'!I385</f>
        <v>1</v>
      </c>
      <c r="T31" s="248" t="b">
        <f>J31='ANS Price List'!J385</f>
        <v>1</v>
      </c>
      <c r="U31" s="247"/>
      <c r="V31" s="247" t="b">
        <f>IF(H31="2016/17 Excluding GST","TRUE",H31='2016-17 ANS Price List'!$F31)</f>
        <v>1</v>
      </c>
      <c r="W31" s="247" t="b">
        <f>IF(I31="2017/18 Excluding GST","TRUE",I31='2017-18 ANS Price List'!$F31)</f>
        <v>1</v>
      </c>
      <c r="X31" s="251" t="b">
        <f>IF(J31="2018/19 Excluding GST","TRUE",J31='2018-19 ANS Price List'!$F31)</f>
        <v>1</v>
      </c>
    </row>
    <row r="32" spans="2:24" s="340" customFormat="1" x14ac:dyDescent="0.2">
      <c r="B32" s="333"/>
      <c r="C32" s="57"/>
      <c r="D32" s="109"/>
      <c r="E32" s="109"/>
      <c r="F32" s="109"/>
      <c r="G32" s="109"/>
      <c r="H32" s="109"/>
      <c r="I32" s="109"/>
      <c r="J32" s="109"/>
      <c r="L32" s="248" t="b">
        <f>B32='ANS Price List'!B386</f>
        <v>1</v>
      </c>
      <c r="M32" s="248" t="b">
        <f>C32='ANS Price List'!C386</f>
        <v>1</v>
      </c>
      <c r="N32" s="248" t="b">
        <f>D32='ANS Price List'!D386</f>
        <v>1</v>
      </c>
      <c r="O32" s="248" t="b">
        <f>E32='ANS Price List'!E386</f>
        <v>1</v>
      </c>
      <c r="P32" s="248" t="b">
        <f>F32='ANS Price List'!F386</f>
        <v>1</v>
      </c>
      <c r="Q32" s="248" t="b">
        <f>G32='ANS Price List'!G386</f>
        <v>1</v>
      </c>
      <c r="R32" s="248" t="b">
        <f>H32='ANS Price List'!H386</f>
        <v>1</v>
      </c>
      <c r="S32" s="248" t="b">
        <f>I32='ANS Price List'!I386</f>
        <v>1</v>
      </c>
      <c r="T32" s="248" t="b">
        <f>J32='ANS Price List'!J386</f>
        <v>1</v>
      </c>
      <c r="U32" s="247"/>
      <c r="V32" s="247" t="b">
        <f>IF(H32="2016/17 Excluding GST","TRUE",H32='2016-17 ANS Price List'!$F32)</f>
        <v>1</v>
      </c>
      <c r="W32" s="247" t="b">
        <f>IF(I32="2017/18 Excluding GST","TRUE",I32='2017-18 ANS Price List'!$F32)</f>
        <v>1</v>
      </c>
      <c r="X32" s="251" t="b">
        <f>IF(J32="2018/19 Excluding GST","TRUE",J32='2018-19 ANS Price List'!$F32)</f>
        <v>1</v>
      </c>
    </row>
    <row r="33" spans="1:24" s="340" customFormat="1" x14ac:dyDescent="0.2">
      <c r="B33" s="333"/>
      <c r="C33" s="57"/>
      <c r="D33" s="109"/>
      <c r="E33" s="109"/>
      <c r="F33" s="109"/>
      <c r="G33" s="109"/>
      <c r="H33" s="109"/>
      <c r="I33" s="377"/>
      <c r="J33" s="377"/>
      <c r="L33" s="248" t="b">
        <f>B33='ANS Price List'!B387</f>
        <v>1</v>
      </c>
      <c r="M33" s="248" t="b">
        <f>C33='ANS Price List'!C387</f>
        <v>1</v>
      </c>
      <c r="N33" s="248" t="b">
        <f>D33='ANS Price List'!D387</f>
        <v>1</v>
      </c>
      <c r="O33" s="248" t="b">
        <f>E33='ANS Price List'!E387</f>
        <v>1</v>
      </c>
      <c r="P33" s="248" t="b">
        <f>F33='ANS Price List'!F387</f>
        <v>1</v>
      </c>
      <c r="Q33" s="248" t="b">
        <f>G33='ANS Price List'!G387</f>
        <v>1</v>
      </c>
      <c r="R33" s="248" t="b">
        <f>H33='ANS Price List'!H387</f>
        <v>1</v>
      </c>
      <c r="S33" s="248" t="b">
        <f>I33='ANS Price List'!I387</f>
        <v>1</v>
      </c>
      <c r="T33" s="248" t="b">
        <f>J33='ANS Price List'!J387</f>
        <v>1</v>
      </c>
      <c r="U33" s="247"/>
      <c r="V33" s="247" t="b">
        <f>IF(H33="2016/17 Excluding GST","TRUE",H33='2016-17 ANS Price List'!$F33)</f>
        <v>1</v>
      </c>
      <c r="W33" s="247" t="b">
        <f>IF(I33="2017/18 Excluding GST","TRUE",I33='2017-18 ANS Price List'!$F33)</f>
        <v>1</v>
      </c>
      <c r="X33" s="251" t="b">
        <f>IF(J33="2018/19 Excluding GST","TRUE",J33='2018-19 ANS Price List'!$F33)</f>
        <v>1</v>
      </c>
    </row>
    <row r="34" spans="1:24" s="339" customFormat="1" ht="32.1" customHeight="1" x14ac:dyDescent="0.2">
      <c r="B34" s="243" t="s">
        <v>2</v>
      </c>
      <c r="C34" s="244" t="s">
        <v>0</v>
      </c>
      <c r="D34" s="245" t="s">
        <v>1</v>
      </c>
      <c r="E34" s="245" t="s">
        <v>2</v>
      </c>
      <c r="F34" s="188" t="s">
        <v>343</v>
      </c>
      <c r="G34" s="188" t="s">
        <v>319</v>
      </c>
      <c r="H34" s="188" t="s">
        <v>320</v>
      </c>
      <c r="I34" s="188" t="s">
        <v>321</v>
      </c>
      <c r="J34" s="188" t="s">
        <v>322</v>
      </c>
      <c r="L34" s="251" t="b">
        <f>B34='ANS Price List'!B388</f>
        <v>1</v>
      </c>
      <c r="M34" s="251" t="b">
        <f>C34='ANS Price List'!C388</f>
        <v>1</v>
      </c>
      <c r="N34" s="251" t="b">
        <f>D34='ANS Price List'!D388</f>
        <v>1</v>
      </c>
      <c r="O34" s="251" t="b">
        <f>E34='ANS Price List'!E388</f>
        <v>1</v>
      </c>
      <c r="P34" s="251" t="b">
        <f>F34='ANS Price List'!F388</f>
        <v>1</v>
      </c>
      <c r="Q34" s="251" t="b">
        <f>G34='ANS Price List'!G388</f>
        <v>1</v>
      </c>
      <c r="R34" s="251" t="b">
        <f>H34='ANS Price List'!H388</f>
        <v>1</v>
      </c>
      <c r="S34" s="251" t="b">
        <f>I34='ANS Price List'!I388</f>
        <v>1</v>
      </c>
      <c r="T34" s="251" t="b">
        <f>J34='ANS Price List'!J388</f>
        <v>1</v>
      </c>
      <c r="U34" s="251"/>
      <c r="V34" s="251" t="str">
        <f>IF(H34="2016/17 Excluding GST","TRUE",H34='2016-17 ANS Price List'!$F34)</f>
        <v>TRUE</v>
      </c>
      <c r="W34" s="251" t="str">
        <f>IF(I34="2017/18 Excluding GST","TRUE",I34='2017-18 ANS Price List'!$F34)</f>
        <v>TRUE</v>
      </c>
      <c r="X34" s="251" t="str">
        <f>IF(J34="2018/19 Excluding GST","TRUE",J34='2018-19 ANS Price List'!$F34)</f>
        <v>TRUE</v>
      </c>
    </row>
    <row r="35" spans="1:24" s="340" customFormat="1" x14ac:dyDescent="0.2">
      <c r="B35" s="425" t="s">
        <v>262</v>
      </c>
      <c r="C35" s="222" t="s">
        <v>287</v>
      </c>
      <c r="D35" s="205" t="s">
        <v>291</v>
      </c>
      <c r="E35" s="205" t="s">
        <v>11</v>
      </c>
      <c r="F35" s="205">
        <v>165.69</v>
      </c>
      <c r="G35" s="205">
        <f t="shared" ref="G35:J41" si="1">IFERROR(ROUND(F35*(1+G$9)*(1-G$10)+G$11,2),F35)</f>
        <v>171.55</v>
      </c>
      <c r="H35" s="205">
        <f t="shared" si="1"/>
        <v>176</v>
      </c>
      <c r="I35" s="205">
        <f t="shared" si="1"/>
        <v>180.23</v>
      </c>
      <c r="J35" s="205">
        <f t="shared" si="1"/>
        <v>186.77</v>
      </c>
      <c r="L35" s="250" t="b">
        <f>B35='ANS Price List'!B389</f>
        <v>1</v>
      </c>
      <c r="M35" s="250" t="b">
        <f>C35='ANS Price List'!C389</f>
        <v>1</v>
      </c>
      <c r="N35" s="250" t="b">
        <f>D35='ANS Price List'!D389</f>
        <v>1</v>
      </c>
      <c r="O35" s="250" t="b">
        <f>E35='ANS Price List'!E389</f>
        <v>1</v>
      </c>
      <c r="P35" s="250" t="b">
        <f>F35='ANS Price List'!F389</f>
        <v>1</v>
      </c>
      <c r="Q35" s="250" t="b">
        <f>G35='ANS Price List'!G389</f>
        <v>1</v>
      </c>
      <c r="R35" s="250" t="b">
        <f>H35='ANS Price List'!H389</f>
        <v>1</v>
      </c>
      <c r="S35" s="250" t="b">
        <f>I35='ANS Price List'!I389</f>
        <v>1</v>
      </c>
      <c r="T35" s="250" t="b">
        <f>J35='ANS Price List'!J389</f>
        <v>1</v>
      </c>
      <c r="U35" s="247"/>
      <c r="V35" s="247" t="b">
        <f>IF(H35="2016/17 Excluding GST","TRUE",H35='2016-17 ANS Price List'!$F35)</f>
        <v>1</v>
      </c>
      <c r="W35" s="247" t="b">
        <f>IF(I35="2017/18 Excluding GST","TRUE",I35='2017-18 ANS Price List'!$F35)</f>
        <v>1</v>
      </c>
      <c r="X35" s="251" t="b">
        <f>IF(J35="2018/19 Excluding GST","TRUE",J35='2018-19 ANS Price List'!$F35)</f>
        <v>1</v>
      </c>
    </row>
    <row r="36" spans="1:24" s="340" customFormat="1" x14ac:dyDescent="0.2">
      <c r="B36" s="425"/>
      <c r="C36" s="223" t="s">
        <v>288</v>
      </c>
      <c r="D36" s="191" t="s">
        <v>291</v>
      </c>
      <c r="E36" s="191" t="s">
        <v>11</v>
      </c>
      <c r="F36" s="191">
        <v>252.88</v>
      </c>
      <c r="G36" s="191">
        <f t="shared" si="1"/>
        <v>261.82</v>
      </c>
      <c r="H36" s="191">
        <f t="shared" si="1"/>
        <v>268.62</v>
      </c>
      <c r="I36" s="191">
        <f t="shared" si="1"/>
        <v>275.08</v>
      </c>
      <c r="J36" s="191">
        <f t="shared" si="1"/>
        <v>285.06</v>
      </c>
      <c r="L36" s="250" t="b">
        <f>B36='ANS Price List'!B390</f>
        <v>1</v>
      </c>
      <c r="M36" s="250" t="b">
        <f>C36='ANS Price List'!C390</f>
        <v>1</v>
      </c>
      <c r="N36" s="250" t="b">
        <f>D36='ANS Price List'!D390</f>
        <v>1</v>
      </c>
      <c r="O36" s="250" t="b">
        <f>E36='ANS Price List'!E390</f>
        <v>1</v>
      </c>
      <c r="P36" s="250" t="b">
        <f>F36='ANS Price List'!F390</f>
        <v>1</v>
      </c>
      <c r="Q36" s="250" t="b">
        <f>G36='ANS Price List'!G390</f>
        <v>1</v>
      </c>
      <c r="R36" s="250" t="b">
        <f>H36='ANS Price List'!H390</f>
        <v>1</v>
      </c>
      <c r="S36" s="250" t="b">
        <f>I36='ANS Price List'!I390</f>
        <v>1</v>
      </c>
      <c r="T36" s="250" t="b">
        <f>J36='ANS Price List'!J390</f>
        <v>1</v>
      </c>
      <c r="U36" s="247"/>
      <c r="V36" s="247" t="b">
        <f>IF(H36="2016/17 Excluding GST","TRUE",H36='2016-17 ANS Price List'!$F36)</f>
        <v>1</v>
      </c>
      <c r="W36" s="247" t="b">
        <f>IF(I36="2017/18 Excluding GST","TRUE",I36='2017-18 ANS Price List'!$F36)</f>
        <v>1</v>
      </c>
      <c r="X36" s="251" t="b">
        <f>IF(J36="2018/19 Excluding GST","TRUE",J36='2018-19 ANS Price List'!$F36)</f>
        <v>1</v>
      </c>
    </row>
    <row r="37" spans="1:24" s="340" customFormat="1" x14ac:dyDescent="0.2">
      <c r="B37" s="425"/>
      <c r="C37" s="224" t="s">
        <v>334</v>
      </c>
      <c r="D37" s="190" t="s">
        <v>292</v>
      </c>
      <c r="E37" s="190" t="s">
        <v>11</v>
      </c>
      <c r="F37" s="190">
        <v>55.02</v>
      </c>
      <c r="G37" s="190">
        <f t="shared" si="1"/>
        <v>56.97</v>
      </c>
      <c r="H37" s="190">
        <f t="shared" si="1"/>
        <v>58.45</v>
      </c>
      <c r="I37" s="190">
        <f t="shared" si="1"/>
        <v>59.86</v>
      </c>
      <c r="J37" s="190">
        <f t="shared" si="1"/>
        <v>62.03</v>
      </c>
      <c r="L37" s="250" t="b">
        <f>B37='ANS Price List'!B391</f>
        <v>1</v>
      </c>
      <c r="M37" s="250" t="b">
        <f>C37='ANS Price List'!C391</f>
        <v>0</v>
      </c>
      <c r="N37" s="250" t="b">
        <f>D37='ANS Price List'!D391</f>
        <v>1</v>
      </c>
      <c r="O37" s="250" t="b">
        <f>E37='ANS Price List'!E391</f>
        <v>1</v>
      </c>
      <c r="P37" s="250" t="b">
        <f>F37='ANS Price List'!F391</f>
        <v>1</v>
      </c>
      <c r="Q37" s="250" t="b">
        <f>G37='ANS Price List'!G391</f>
        <v>1</v>
      </c>
      <c r="R37" s="250" t="b">
        <f>H37='ANS Price List'!H391</f>
        <v>1</v>
      </c>
      <c r="S37" s="250" t="b">
        <f>I37='ANS Price List'!I391</f>
        <v>1</v>
      </c>
      <c r="T37" s="250" t="b">
        <f>J37='ANS Price List'!J391</f>
        <v>1</v>
      </c>
      <c r="U37" s="247"/>
      <c r="V37" s="247" t="b">
        <f>IF(H37="2016/17 Excluding GST","TRUE",H37='2016-17 ANS Price List'!$F37)</f>
        <v>1</v>
      </c>
      <c r="W37" s="247" t="b">
        <f>IF(I37="2017/18 Excluding GST","TRUE",I37='2017-18 ANS Price List'!$F37)</f>
        <v>1</v>
      </c>
      <c r="X37" s="251" t="b">
        <f>IF(J37="2018/19 Excluding GST","TRUE",J37='2018-19 ANS Price List'!$F37)</f>
        <v>1</v>
      </c>
    </row>
    <row r="38" spans="1:24" s="340" customFormat="1" x14ac:dyDescent="0.2">
      <c r="B38" s="425"/>
      <c r="C38" s="223" t="s">
        <v>335</v>
      </c>
      <c r="D38" s="191" t="s">
        <v>292</v>
      </c>
      <c r="E38" s="191" t="s">
        <v>11</v>
      </c>
      <c r="F38" s="191">
        <v>55.02</v>
      </c>
      <c r="G38" s="191">
        <f t="shared" si="1"/>
        <v>56.97</v>
      </c>
      <c r="H38" s="191">
        <f t="shared" si="1"/>
        <v>58.45</v>
      </c>
      <c r="I38" s="191">
        <f t="shared" si="1"/>
        <v>59.86</v>
      </c>
      <c r="J38" s="191">
        <f t="shared" si="1"/>
        <v>62.03</v>
      </c>
      <c r="L38" s="249" t="b">
        <f>B38='ANS Price List'!B391</f>
        <v>1</v>
      </c>
      <c r="M38" s="249" t="b">
        <f>C38='ANS Price List'!C391</f>
        <v>0</v>
      </c>
      <c r="N38" s="249" t="b">
        <f>D38='ANS Price List'!D391</f>
        <v>1</v>
      </c>
      <c r="O38" s="249" t="b">
        <f>E38='ANS Price List'!E391</f>
        <v>1</v>
      </c>
      <c r="P38" s="249" t="b">
        <f>F38='ANS Price List'!F391</f>
        <v>1</v>
      </c>
      <c r="Q38" s="249" t="b">
        <f>G38='ANS Price List'!G391</f>
        <v>1</v>
      </c>
      <c r="R38" s="249" t="b">
        <f>H38='ANS Price List'!H391</f>
        <v>1</v>
      </c>
      <c r="S38" s="249" t="b">
        <f>I38='ANS Price List'!I391</f>
        <v>1</v>
      </c>
      <c r="T38" s="249" t="b">
        <f>J38='ANS Price List'!J391</f>
        <v>1</v>
      </c>
      <c r="U38" s="247"/>
      <c r="V38" s="247" t="b">
        <f>IF(H38="2016/17 Excluding GST","TRUE",H38='2016-17 ANS Price List'!$F38)</f>
        <v>1</v>
      </c>
      <c r="W38" s="247" t="b">
        <f>IF(I38="2017/18 Excluding GST","TRUE",I38='2017-18 ANS Price List'!$F38)</f>
        <v>1</v>
      </c>
      <c r="X38" s="251" t="b">
        <f>IF(J38="2018/19 Excluding GST","TRUE",J38='2018-19 ANS Price List'!$F38)</f>
        <v>1</v>
      </c>
    </row>
    <row r="39" spans="1:24" s="340" customFormat="1" x14ac:dyDescent="0.2">
      <c r="B39" s="425"/>
      <c r="C39" s="224" t="s">
        <v>290</v>
      </c>
      <c r="D39" s="190" t="s">
        <v>294</v>
      </c>
      <c r="E39" s="190" t="s">
        <v>11</v>
      </c>
      <c r="F39" s="190">
        <v>62.13</v>
      </c>
      <c r="G39" s="190">
        <f t="shared" si="1"/>
        <v>64.33</v>
      </c>
      <c r="H39" s="190">
        <f t="shared" si="1"/>
        <v>66</v>
      </c>
      <c r="I39" s="190">
        <f t="shared" si="1"/>
        <v>67.59</v>
      </c>
      <c r="J39" s="190">
        <f t="shared" si="1"/>
        <v>70.040000000000006</v>
      </c>
      <c r="L39" s="250" t="b">
        <f>B39='ANS Price List'!B392</f>
        <v>1</v>
      </c>
      <c r="M39" s="250" t="b">
        <f>C39='ANS Price List'!C392</f>
        <v>1</v>
      </c>
      <c r="N39" s="250" t="b">
        <f>D39='ANS Price List'!D392</f>
        <v>1</v>
      </c>
      <c r="O39" s="250" t="b">
        <f>E39='ANS Price List'!E392</f>
        <v>1</v>
      </c>
      <c r="P39" s="250" t="b">
        <f>F39='ANS Price List'!F392</f>
        <v>1</v>
      </c>
      <c r="Q39" s="250" t="b">
        <f>G39='ANS Price List'!G392</f>
        <v>1</v>
      </c>
      <c r="R39" s="250" t="b">
        <f>H39='ANS Price List'!H392</f>
        <v>1</v>
      </c>
      <c r="S39" s="250" t="b">
        <f>I39='ANS Price List'!I392</f>
        <v>1</v>
      </c>
      <c r="T39" s="250" t="b">
        <f>J39='ANS Price List'!J392</f>
        <v>1</v>
      </c>
      <c r="U39" s="247"/>
      <c r="V39" s="247" t="b">
        <f>IF(H39="2016/17 Excluding GST","TRUE",H39='2016-17 ANS Price List'!$F39)</f>
        <v>1</v>
      </c>
      <c r="W39" s="247" t="b">
        <f>IF(I39="2017/18 Excluding GST","TRUE",I39='2017-18 ANS Price List'!$F39)</f>
        <v>1</v>
      </c>
      <c r="X39" s="251" t="b">
        <f>IF(J39="2018/19 Excluding GST","TRUE",J39='2018-19 ANS Price List'!$F39)</f>
        <v>1</v>
      </c>
    </row>
    <row r="40" spans="1:24" s="340" customFormat="1" x14ac:dyDescent="0.2">
      <c r="B40" s="425"/>
      <c r="C40" s="223" t="s">
        <v>293</v>
      </c>
      <c r="D40" s="191" t="s">
        <v>291</v>
      </c>
      <c r="E40" s="191" t="s">
        <v>11</v>
      </c>
      <c r="F40" s="191">
        <v>417.96</v>
      </c>
      <c r="G40" s="191">
        <f t="shared" si="1"/>
        <v>432.74</v>
      </c>
      <c r="H40" s="191">
        <f t="shared" si="1"/>
        <v>443.97</v>
      </c>
      <c r="I40" s="191">
        <f t="shared" si="1"/>
        <v>454.64</v>
      </c>
      <c r="J40" s="191">
        <f t="shared" si="1"/>
        <v>471.13</v>
      </c>
      <c r="L40" s="250" t="b">
        <f>B40='ANS Price List'!B393</f>
        <v>1</v>
      </c>
      <c r="M40" s="250" t="b">
        <f>C40='ANS Price List'!C393</f>
        <v>1</v>
      </c>
      <c r="N40" s="250" t="b">
        <f>D40='ANS Price List'!D393</f>
        <v>1</v>
      </c>
      <c r="O40" s="250" t="b">
        <f>E40='ANS Price List'!E393</f>
        <v>1</v>
      </c>
      <c r="P40" s="250" t="b">
        <f>F40='ANS Price List'!F393</f>
        <v>1</v>
      </c>
      <c r="Q40" s="250" t="b">
        <f>G40='ANS Price List'!G393</f>
        <v>1</v>
      </c>
      <c r="R40" s="250" t="b">
        <f>H40='ANS Price List'!H393</f>
        <v>1</v>
      </c>
      <c r="S40" s="250" t="b">
        <f>I40='ANS Price List'!I393</f>
        <v>1</v>
      </c>
      <c r="T40" s="250" t="b">
        <f>J40='ANS Price List'!J393</f>
        <v>1</v>
      </c>
      <c r="U40" s="247"/>
      <c r="V40" s="247" t="b">
        <f>IF(H40="2016/17 Excluding GST","TRUE",H40='2016-17 ANS Price List'!$F40)</f>
        <v>1</v>
      </c>
      <c r="W40" s="247" t="b">
        <f>IF(I40="2017/18 Excluding GST","TRUE",I40='2017-18 ANS Price List'!$F40)</f>
        <v>1</v>
      </c>
      <c r="X40" s="251" t="b">
        <f>IF(J40="2018/19 Excluding GST","TRUE",J40='2018-19 ANS Price List'!$F40)</f>
        <v>1</v>
      </c>
    </row>
    <row r="41" spans="1:24" s="340" customFormat="1" x14ac:dyDescent="0.2">
      <c r="B41" s="425"/>
      <c r="C41" s="230" t="s">
        <v>264</v>
      </c>
      <c r="D41" s="208" t="s">
        <v>292</v>
      </c>
      <c r="E41" s="208" t="s">
        <v>11</v>
      </c>
      <c r="F41" s="208">
        <v>190.75</v>
      </c>
      <c r="G41" s="208">
        <f t="shared" si="1"/>
        <v>197.49</v>
      </c>
      <c r="H41" s="208">
        <f t="shared" si="1"/>
        <v>202.62</v>
      </c>
      <c r="I41" s="208">
        <f t="shared" si="1"/>
        <v>207.49</v>
      </c>
      <c r="J41" s="208">
        <f t="shared" si="1"/>
        <v>215.02</v>
      </c>
      <c r="L41" s="250" t="b">
        <f>B41='ANS Price List'!B394</f>
        <v>1</v>
      </c>
      <c r="M41" s="250" t="b">
        <f>C41='ANS Price List'!C394</f>
        <v>1</v>
      </c>
      <c r="N41" s="250" t="b">
        <f>D41='ANS Price List'!D394</f>
        <v>1</v>
      </c>
      <c r="O41" s="250" t="b">
        <f>E41='ANS Price List'!E394</f>
        <v>1</v>
      </c>
      <c r="P41" s="250" t="b">
        <f>F41='ANS Price List'!F394</f>
        <v>1</v>
      </c>
      <c r="Q41" s="250" t="b">
        <f>G41='ANS Price List'!G394</f>
        <v>1</v>
      </c>
      <c r="R41" s="250" t="b">
        <f>H41='ANS Price List'!H394</f>
        <v>1</v>
      </c>
      <c r="S41" s="250" t="b">
        <f>I41='ANS Price List'!I394</f>
        <v>1</v>
      </c>
      <c r="T41" s="250" t="b">
        <f>J41='ANS Price List'!J394</f>
        <v>1</v>
      </c>
      <c r="U41" s="247"/>
      <c r="V41" s="247" t="b">
        <f>IF(H41="2016/17 Excluding GST","TRUE",H41='2016-17 ANS Price List'!$F41)</f>
        <v>1</v>
      </c>
      <c r="W41" s="247" t="b">
        <f>IF(I41="2017/18 Excluding GST","TRUE",I41='2017-18 ANS Price List'!$F41)</f>
        <v>1</v>
      </c>
      <c r="X41" s="251" t="b">
        <f>IF(J41="2018/19 Excluding GST","TRUE",J41='2018-19 ANS Price List'!$F41)</f>
        <v>1</v>
      </c>
    </row>
    <row r="42" spans="1:24" s="340" customFormat="1" x14ac:dyDescent="0.2">
      <c r="B42" s="83"/>
      <c r="C42" s="80"/>
      <c r="D42" s="57"/>
      <c r="E42" s="57"/>
      <c r="F42" s="57"/>
      <c r="G42" s="57"/>
      <c r="H42" s="57"/>
      <c r="I42" s="57"/>
      <c r="J42" s="57"/>
      <c r="L42" s="250" t="b">
        <f>B42='ANS Price List'!B395</f>
        <v>1</v>
      </c>
      <c r="M42" s="250" t="b">
        <f>C42='ANS Price List'!C395</f>
        <v>1</v>
      </c>
      <c r="N42" s="250" t="b">
        <f>D42='ANS Price List'!D395</f>
        <v>1</v>
      </c>
      <c r="O42" s="250" t="b">
        <f>E42='ANS Price List'!E395</f>
        <v>1</v>
      </c>
      <c r="P42" s="250" t="b">
        <f>F42='ANS Price List'!F395</f>
        <v>1</v>
      </c>
      <c r="Q42" s="250" t="b">
        <f>G42='ANS Price List'!G395</f>
        <v>1</v>
      </c>
      <c r="R42" s="250" t="b">
        <f>H42='ANS Price List'!H395</f>
        <v>1</v>
      </c>
      <c r="S42" s="250" t="b">
        <f>I42='ANS Price List'!I395</f>
        <v>1</v>
      </c>
      <c r="T42" s="250" t="b">
        <f>J42='ANS Price List'!J395</f>
        <v>1</v>
      </c>
      <c r="U42" s="247"/>
      <c r="V42" s="247" t="b">
        <f>IF(H42="2016/17 Excluding GST","TRUE",H42='2016-17 ANS Price List'!$F42)</f>
        <v>1</v>
      </c>
      <c r="W42" s="247" t="b">
        <f>IF(I42="2017/18 Excluding GST","TRUE",I42='2017-18 ANS Price List'!$F42)</f>
        <v>1</v>
      </c>
      <c r="X42" s="251" t="b">
        <f>IF(J42="2018/19 Excluding GST","TRUE",J42='2018-19 ANS Price List'!$F42)</f>
        <v>1</v>
      </c>
    </row>
    <row r="43" spans="1:24" s="340" customFormat="1" x14ac:dyDescent="0.2">
      <c r="B43" s="83"/>
      <c r="C43" s="80"/>
      <c r="D43" s="57"/>
      <c r="E43" s="57"/>
      <c r="F43" s="57"/>
      <c r="G43" s="57"/>
      <c r="H43" s="57"/>
      <c r="I43" s="377"/>
      <c r="J43" s="377"/>
      <c r="L43" s="250" t="b">
        <f>B43='ANS Price List'!B396</f>
        <v>1</v>
      </c>
      <c r="M43" s="250" t="b">
        <f>C43='ANS Price List'!C396</f>
        <v>1</v>
      </c>
      <c r="N43" s="250" t="b">
        <f>D43='ANS Price List'!D396</f>
        <v>1</v>
      </c>
      <c r="O43" s="250" t="b">
        <f>E43='ANS Price List'!E396</f>
        <v>1</v>
      </c>
      <c r="P43" s="250" t="b">
        <f>F43='ANS Price List'!F396</f>
        <v>1</v>
      </c>
      <c r="Q43" s="250" t="b">
        <f>G43='ANS Price List'!G396</f>
        <v>1</v>
      </c>
      <c r="R43" s="250" t="b">
        <f>H43='ANS Price List'!H396</f>
        <v>1</v>
      </c>
      <c r="S43" s="250" t="b">
        <f>I43='ANS Price List'!I396</f>
        <v>1</v>
      </c>
      <c r="T43" s="250" t="b">
        <f>J43='ANS Price List'!J396</f>
        <v>1</v>
      </c>
      <c r="U43" s="247"/>
      <c r="V43" s="247" t="b">
        <f>IF(H43="2016/17 Excluding GST","TRUE",H43='2016-17 ANS Price List'!$F43)</f>
        <v>1</v>
      </c>
      <c r="W43" s="247" t="b">
        <f>IF(I43="2017/18 Excluding GST","TRUE",I43='2017-18 ANS Price List'!$F43)</f>
        <v>1</v>
      </c>
      <c r="X43" s="251" t="b">
        <f>IF(J43="2018/19 Excluding GST","TRUE",J43='2018-19 ANS Price List'!$F43)</f>
        <v>1</v>
      </c>
    </row>
    <row r="44" spans="1:24" s="339" customFormat="1" ht="32.1" customHeight="1" x14ac:dyDescent="0.2">
      <c r="B44" s="243" t="s">
        <v>2</v>
      </c>
      <c r="C44" s="244" t="s">
        <v>0</v>
      </c>
      <c r="D44" s="245" t="s">
        <v>1</v>
      </c>
      <c r="E44" s="245" t="s">
        <v>2</v>
      </c>
      <c r="F44" s="188" t="s">
        <v>343</v>
      </c>
      <c r="G44" s="188" t="s">
        <v>319</v>
      </c>
      <c r="H44" s="188" t="s">
        <v>320</v>
      </c>
      <c r="I44" s="188" t="s">
        <v>321</v>
      </c>
      <c r="J44" s="188" t="s">
        <v>322</v>
      </c>
      <c r="L44" s="251" t="b">
        <f>B44='ANS Price List'!B397</f>
        <v>1</v>
      </c>
      <c r="M44" s="251" t="b">
        <f>C44='ANS Price List'!C397</f>
        <v>1</v>
      </c>
      <c r="N44" s="251" t="b">
        <f>D44='ANS Price List'!D397</f>
        <v>1</v>
      </c>
      <c r="O44" s="251" t="b">
        <f>E44='ANS Price List'!E397</f>
        <v>1</v>
      </c>
      <c r="P44" s="251" t="b">
        <f>F44='ANS Price List'!F397</f>
        <v>1</v>
      </c>
      <c r="Q44" s="251" t="b">
        <f>G44='ANS Price List'!G397</f>
        <v>1</v>
      </c>
      <c r="R44" s="251" t="b">
        <f>H44='ANS Price List'!H397</f>
        <v>1</v>
      </c>
      <c r="S44" s="251" t="b">
        <f>I44='ANS Price List'!I397</f>
        <v>1</v>
      </c>
      <c r="T44" s="251" t="b">
        <f>J44='ANS Price List'!J397</f>
        <v>1</v>
      </c>
      <c r="U44" s="251"/>
      <c r="V44" s="251" t="str">
        <f>IF(H44="2016/17 Excluding GST","TRUE",H44='2016-17 ANS Price List'!$F44)</f>
        <v>TRUE</v>
      </c>
      <c r="W44" s="251" t="str">
        <f>IF(I44="2017/18 Excluding GST","TRUE",I44='2017-18 ANS Price List'!$F44)</f>
        <v>TRUE</v>
      </c>
      <c r="X44" s="251" t="str">
        <f>IF(J44="2018/19 Excluding GST","TRUE",J44='2018-19 ANS Price List'!$F44)</f>
        <v>TRUE</v>
      </c>
    </row>
    <row r="45" spans="1:24" s="340" customFormat="1" x14ac:dyDescent="0.2">
      <c r="B45" s="405" t="s">
        <v>263</v>
      </c>
      <c r="C45" s="214" t="s">
        <v>263</v>
      </c>
      <c r="D45" s="200" t="s">
        <v>10</v>
      </c>
      <c r="E45" s="200" t="s">
        <v>11</v>
      </c>
      <c r="F45" s="200">
        <v>33.450000000000003</v>
      </c>
      <c r="G45" s="200">
        <f t="shared" ref="G45:J46" si="2">IFERROR(ROUND(F45*(1+G$9)*(1-G$10)+G$11,2),F45)</f>
        <v>34.630000000000003</v>
      </c>
      <c r="H45" s="200">
        <f t="shared" si="2"/>
        <v>35.53</v>
      </c>
      <c r="I45" s="200">
        <f t="shared" si="2"/>
        <v>36.380000000000003</v>
      </c>
      <c r="J45" s="200">
        <f t="shared" si="2"/>
        <v>37.700000000000003</v>
      </c>
      <c r="L45" s="250" t="b">
        <f>B45='ANS Price List'!B398</f>
        <v>1</v>
      </c>
      <c r="M45" s="250" t="b">
        <f>C45='ANS Price List'!C398</f>
        <v>1</v>
      </c>
      <c r="N45" s="250" t="b">
        <f>D45='ANS Price List'!D398</f>
        <v>1</v>
      </c>
      <c r="O45" s="250" t="b">
        <f>E45='ANS Price List'!E398</f>
        <v>1</v>
      </c>
      <c r="P45" s="250" t="b">
        <f>F45='ANS Price List'!F398</f>
        <v>1</v>
      </c>
      <c r="Q45" s="250" t="b">
        <f>G45='ANS Price List'!G398</f>
        <v>1</v>
      </c>
      <c r="R45" s="250" t="b">
        <f>H45='ANS Price List'!H398</f>
        <v>1</v>
      </c>
      <c r="S45" s="250" t="b">
        <f>I45='ANS Price List'!I398</f>
        <v>1</v>
      </c>
      <c r="T45" s="250" t="b">
        <f>J45='ANS Price List'!J398</f>
        <v>1</v>
      </c>
      <c r="U45" s="247"/>
      <c r="V45" s="247" t="b">
        <f>IF(H45="2016/17 Excluding GST","TRUE",H45='2016-17 ANS Price List'!$F45)</f>
        <v>1</v>
      </c>
      <c r="W45" s="247" t="b">
        <f>IF(I45="2017/18 Excluding GST","TRUE",I45='2017-18 ANS Price List'!$F45)</f>
        <v>1</v>
      </c>
      <c r="X45" s="251" t="b">
        <f>IF(J45="2018/19 Excluding GST","TRUE",J45='2018-19 ANS Price List'!$F45)</f>
        <v>1</v>
      </c>
    </row>
    <row r="46" spans="1:24" s="340" customFormat="1" x14ac:dyDescent="0.2">
      <c r="B46" s="426"/>
      <c r="C46" s="242" t="s">
        <v>331</v>
      </c>
      <c r="D46" s="216" t="s">
        <v>10</v>
      </c>
      <c r="E46" s="216" t="s">
        <v>11</v>
      </c>
      <c r="F46" s="216">
        <v>33.450000000000003</v>
      </c>
      <c r="G46" s="216">
        <f t="shared" si="2"/>
        <v>34.630000000000003</v>
      </c>
      <c r="H46" s="216">
        <f t="shared" si="2"/>
        <v>35.53</v>
      </c>
      <c r="I46" s="216">
        <f t="shared" si="2"/>
        <v>36.380000000000003</v>
      </c>
      <c r="J46" s="216">
        <f t="shared" si="2"/>
        <v>37.700000000000003</v>
      </c>
      <c r="L46" s="249" t="b">
        <f>B46='ANS Price List'!B398</f>
        <v>0</v>
      </c>
      <c r="M46" s="249" t="b">
        <f>C46='ANS Price List'!C398</f>
        <v>0</v>
      </c>
      <c r="N46" s="249" t="b">
        <f>D46='ANS Price List'!D398</f>
        <v>1</v>
      </c>
      <c r="O46" s="249" t="b">
        <f>E46='ANS Price List'!E398</f>
        <v>1</v>
      </c>
      <c r="P46" s="249" t="b">
        <f>F46='ANS Price List'!F398</f>
        <v>1</v>
      </c>
      <c r="Q46" s="249" t="b">
        <f>G46='ANS Price List'!G398</f>
        <v>1</v>
      </c>
      <c r="R46" s="249" t="b">
        <f>H46='ANS Price List'!H398</f>
        <v>1</v>
      </c>
      <c r="S46" s="249" t="b">
        <f>I46='ANS Price List'!I398</f>
        <v>1</v>
      </c>
      <c r="T46" s="249" t="b">
        <f>J46='ANS Price List'!J398</f>
        <v>1</v>
      </c>
      <c r="U46" s="247"/>
      <c r="V46" s="247" t="b">
        <f>IF(H46="2016/17 Excluding GST","TRUE",H46='2016-17 ANS Price List'!$F46)</f>
        <v>1</v>
      </c>
      <c r="W46" s="247" t="b">
        <f>IF(I46="2017/18 Excluding GST","TRUE",I46='2017-18 ANS Price List'!$F46)</f>
        <v>1</v>
      </c>
      <c r="X46" s="251" t="b">
        <f>IF(J46="2018/19 Excluding GST","TRUE",J46='2018-19 ANS Price List'!$F46)</f>
        <v>1</v>
      </c>
    </row>
    <row r="47" spans="1:24" s="340" customFormat="1" x14ac:dyDescent="0.2">
      <c r="B47" s="341"/>
      <c r="C47" s="80"/>
      <c r="D47" s="57"/>
      <c r="E47" s="57"/>
      <c r="F47" s="57"/>
      <c r="G47" s="57"/>
      <c r="H47" s="57"/>
      <c r="I47" s="57"/>
      <c r="J47" s="57"/>
      <c r="L47" s="250" t="b">
        <f>B47='ANS Price List'!B399</f>
        <v>1</v>
      </c>
      <c r="M47" s="250" t="b">
        <f>C47='ANS Price List'!C399</f>
        <v>1</v>
      </c>
      <c r="N47" s="250" t="b">
        <f>D47='ANS Price List'!D399</f>
        <v>1</v>
      </c>
      <c r="O47" s="250" t="b">
        <f>E47='ANS Price List'!E399</f>
        <v>1</v>
      </c>
      <c r="P47" s="250" t="b">
        <f>F47='ANS Price List'!F399</f>
        <v>1</v>
      </c>
      <c r="Q47" s="250" t="b">
        <f>G47='ANS Price List'!G399</f>
        <v>1</v>
      </c>
      <c r="R47" s="250" t="b">
        <f>H47='ANS Price List'!H399</f>
        <v>1</v>
      </c>
      <c r="S47" s="250" t="b">
        <f>I47='ANS Price List'!I399</f>
        <v>1</v>
      </c>
      <c r="T47" s="250" t="b">
        <f>J47='ANS Price List'!J399</f>
        <v>1</v>
      </c>
      <c r="U47" s="247"/>
      <c r="V47" s="247" t="b">
        <f>IF(H47="2016/17 Excluding GST","TRUE",H47='2016-17 ANS Price List'!$F47)</f>
        <v>1</v>
      </c>
      <c r="W47" s="247" t="b">
        <f>IF(I47="2017/18 Excluding GST","TRUE",I47='2017-18 ANS Price List'!$F47)</f>
        <v>1</v>
      </c>
      <c r="X47" s="251" t="b">
        <f>IF(J47="2018/19 Excluding GST","TRUE",J47='2018-19 ANS Price List'!$F47)</f>
        <v>1</v>
      </c>
    </row>
    <row r="48" spans="1:24" s="340" customFormat="1" x14ac:dyDescent="0.2">
      <c r="A48" s="247"/>
      <c r="B48" s="83"/>
      <c r="C48" s="80"/>
      <c r="D48" s="57"/>
      <c r="E48" s="57"/>
      <c r="F48" s="57"/>
      <c r="G48" s="57"/>
      <c r="H48" s="57"/>
      <c r="I48" s="377"/>
      <c r="J48" s="377"/>
      <c r="L48" s="250" t="b">
        <f>B48='ANS Price List'!B400</f>
        <v>1</v>
      </c>
      <c r="M48" s="250" t="b">
        <f>C48='ANS Price List'!C400</f>
        <v>1</v>
      </c>
      <c r="N48" s="250" t="b">
        <f>D48='ANS Price List'!D400</f>
        <v>1</v>
      </c>
      <c r="O48" s="250" t="b">
        <f>E48='ANS Price List'!E400</f>
        <v>1</v>
      </c>
      <c r="P48" s="250" t="b">
        <f>F48='ANS Price List'!F400</f>
        <v>1</v>
      </c>
      <c r="Q48" s="250" t="b">
        <f>G48='ANS Price List'!G400</f>
        <v>1</v>
      </c>
      <c r="R48" s="250" t="b">
        <f>H48='ANS Price List'!H400</f>
        <v>1</v>
      </c>
      <c r="S48" s="250" t="b">
        <f>I48='ANS Price List'!I400</f>
        <v>1</v>
      </c>
      <c r="T48" s="250" t="b">
        <f>J48='ANS Price List'!J400</f>
        <v>1</v>
      </c>
      <c r="U48" s="247"/>
      <c r="V48" s="247" t="b">
        <f>IF(H48="2016/17 Excluding GST","TRUE",H48='2016-17 ANS Price List'!$F48)</f>
        <v>1</v>
      </c>
      <c r="W48" s="247" t="b">
        <f>IF(I48="2017/18 Excluding GST","TRUE",I48='2017-18 ANS Price List'!$F48)</f>
        <v>1</v>
      </c>
      <c r="X48" s="251" t="b">
        <f>IF(J48="2018/19 Excluding GST","TRUE",J48='2018-19 ANS Price List'!$F48)</f>
        <v>1</v>
      </c>
    </row>
    <row r="49" spans="2:24" s="339" customFormat="1" ht="32.1" customHeight="1" x14ac:dyDescent="0.2">
      <c r="B49" s="243" t="s">
        <v>2</v>
      </c>
      <c r="C49" s="244" t="s">
        <v>0</v>
      </c>
      <c r="D49" s="245" t="s">
        <v>1</v>
      </c>
      <c r="E49" s="245" t="s">
        <v>2</v>
      </c>
      <c r="F49" s="188" t="s">
        <v>343</v>
      </c>
      <c r="G49" s="188" t="s">
        <v>319</v>
      </c>
      <c r="H49" s="188" t="s">
        <v>320</v>
      </c>
      <c r="I49" s="188" t="s">
        <v>321</v>
      </c>
      <c r="J49" s="188" t="s">
        <v>322</v>
      </c>
      <c r="L49" s="251" t="b">
        <f>B49='ANS Price List'!B401</f>
        <v>1</v>
      </c>
      <c r="M49" s="251" t="b">
        <f>C49='ANS Price List'!C401</f>
        <v>1</v>
      </c>
      <c r="N49" s="251" t="b">
        <f>D49='ANS Price List'!D401</f>
        <v>1</v>
      </c>
      <c r="O49" s="251" t="b">
        <f>E49='ANS Price List'!E401</f>
        <v>1</v>
      </c>
      <c r="P49" s="251" t="b">
        <f>F49='ANS Price List'!F401</f>
        <v>1</v>
      </c>
      <c r="Q49" s="251" t="b">
        <f>G49='ANS Price List'!G401</f>
        <v>1</v>
      </c>
      <c r="R49" s="251" t="b">
        <f>H49='ANS Price List'!H401</f>
        <v>1</v>
      </c>
      <c r="S49" s="251" t="b">
        <f>I49='ANS Price List'!I401</f>
        <v>1</v>
      </c>
      <c r="T49" s="251" t="b">
        <f>J49='ANS Price List'!J401</f>
        <v>1</v>
      </c>
      <c r="U49" s="251"/>
      <c r="V49" s="251" t="str">
        <f>IF(H49="2016/17 Excluding GST","TRUE",H49='2016-17 ANS Price List'!$F49)</f>
        <v>TRUE</v>
      </c>
      <c r="W49" s="251" t="str">
        <f>IF(I49="2017/18 Excluding GST","TRUE",I49='2017-18 ANS Price List'!$F49)</f>
        <v>TRUE</v>
      </c>
      <c r="X49" s="251" t="str">
        <f>IF(J49="2018/19 Excluding GST","TRUE",J49='2018-19 ANS Price List'!$F49)</f>
        <v>TRUE</v>
      </c>
    </row>
    <row r="50" spans="2:24" s="340" customFormat="1" ht="12.75" customHeight="1" x14ac:dyDescent="0.2">
      <c r="B50" s="414" t="s">
        <v>282</v>
      </c>
      <c r="C50" s="214" t="s">
        <v>332</v>
      </c>
      <c r="D50" s="200" t="s">
        <v>10</v>
      </c>
      <c r="E50" s="200" t="s">
        <v>11</v>
      </c>
      <c r="F50" s="200">
        <v>33.450000000000003</v>
      </c>
      <c r="G50" s="200">
        <f t="shared" ref="G50:J51" si="3">IFERROR(ROUND(F50*(1+G$9)*(1-G$10)+G$11,2),F50)</f>
        <v>34.630000000000003</v>
      </c>
      <c r="H50" s="200">
        <f t="shared" si="3"/>
        <v>35.53</v>
      </c>
      <c r="I50" s="200">
        <f t="shared" si="3"/>
        <v>36.380000000000003</v>
      </c>
      <c r="J50" s="200">
        <f t="shared" si="3"/>
        <v>37.700000000000003</v>
      </c>
      <c r="L50" s="250" t="b">
        <f>B50='ANS Price List'!B402</f>
        <v>1</v>
      </c>
      <c r="M50" s="250" t="b">
        <f>C50='ANS Price List'!C402</f>
        <v>0</v>
      </c>
      <c r="N50" s="250" t="b">
        <f>D50='ANS Price List'!D402</f>
        <v>1</v>
      </c>
      <c r="O50" s="250" t="b">
        <f>E50='ANS Price List'!E402</f>
        <v>1</v>
      </c>
      <c r="P50" s="250" t="b">
        <f>F50='ANS Price List'!F402</f>
        <v>1</v>
      </c>
      <c r="Q50" s="250" t="b">
        <f>G50='ANS Price List'!G402</f>
        <v>1</v>
      </c>
      <c r="R50" s="250" t="b">
        <f>H50='ANS Price List'!H402</f>
        <v>1</v>
      </c>
      <c r="S50" s="250" t="b">
        <f>I50='ANS Price List'!I402</f>
        <v>1</v>
      </c>
      <c r="T50" s="250" t="b">
        <f>J50='ANS Price List'!J402</f>
        <v>1</v>
      </c>
      <c r="U50" s="247"/>
      <c r="V50" s="247" t="b">
        <f>IF(H50="2016/17 Excluding GST","TRUE",H50='2016-17 ANS Price List'!$F50)</f>
        <v>1</v>
      </c>
      <c r="W50" s="247" t="b">
        <f>IF(I50="2017/18 Excluding GST","TRUE",I50='2017-18 ANS Price List'!$F50)</f>
        <v>1</v>
      </c>
      <c r="X50" s="251" t="b">
        <f>IF(J50="2018/19 Excluding GST","TRUE",J50='2018-19 ANS Price List'!$F50)</f>
        <v>1</v>
      </c>
    </row>
    <row r="51" spans="2:24" s="340" customFormat="1" x14ac:dyDescent="0.2">
      <c r="B51" s="427"/>
      <c r="C51" s="242" t="s">
        <v>333</v>
      </c>
      <c r="D51" s="216" t="s">
        <v>10</v>
      </c>
      <c r="E51" s="216" t="s">
        <v>11</v>
      </c>
      <c r="F51" s="216">
        <v>33.450000000000003</v>
      </c>
      <c r="G51" s="216">
        <f t="shared" si="3"/>
        <v>34.630000000000003</v>
      </c>
      <c r="H51" s="216">
        <f t="shared" si="3"/>
        <v>35.53</v>
      </c>
      <c r="I51" s="216">
        <f t="shared" si="3"/>
        <v>36.380000000000003</v>
      </c>
      <c r="J51" s="216">
        <f t="shared" si="3"/>
        <v>37.700000000000003</v>
      </c>
      <c r="L51" s="249" t="b">
        <f>B51='ANS Price List'!B402</f>
        <v>0</v>
      </c>
      <c r="M51" s="249" t="b">
        <f>C51='ANS Price List'!C402</f>
        <v>0</v>
      </c>
      <c r="N51" s="249" t="b">
        <f>D51='ANS Price List'!D402</f>
        <v>1</v>
      </c>
      <c r="O51" s="249" t="b">
        <f>E51='ANS Price List'!E402</f>
        <v>1</v>
      </c>
      <c r="P51" s="249" t="b">
        <f>F51='ANS Price List'!F402</f>
        <v>1</v>
      </c>
      <c r="Q51" s="249" t="b">
        <f>G51='ANS Price List'!G402</f>
        <v>1</v>
      </c>
      <c r="R51" s="249" t="b">
        <f>H51='ANS Price List'!H402</f>
        <v>1</v>
      </c>
      <c r="S51" s="249" t="b">
        <f>I51='ANS Price List'!I402</f>
        <v>1</v>
      </c>
      <c r="T51" s="249" t="b">
        <f>J51='ANS Price List'!J402</f>
        <v>1</v>
      </c>
      <c r="U51" s="247"/>
      <c r="V51" s="247" t="b">
        <f>IF(H51="2016/17 Excluding GST","TRUE",H51='2016-17 ANS Price List'!$F51)</f>
        <v>1</v>
      </c>
      <c r="W51" s="247" t="b">
        <f>IF(I51="2017/18 Excluding GST","TRUE",I51='2017-18 ANS Price List'!$F51)</f>
        <v>1</v>
      </c>
      <c r="X51" s="251" t="b">
        <f>IF(J51="2018/19 Excluding GST","TRUE",J51='2018-19 ANS Price List'!$F51)</f>
        <v>1</v>
      </c>
    </row>
    <row r="52" spans="2:24" s="340" customFormat="1" x14ac:dyDescent="0.2">
      <c r="B52" s="83"/>
      <c r="C52" s="80"/>
      <c r="D52" s="57"/>
      <c r="E52" s="57"/>
      <c r="F52" s="57"/>
      <c r="G52" s="57"/>
      <c r="H52" s="57"/>
      <c r="I52" s="57"/>
      <c r="J52" s="57"/>
      <c r="L52" s="250" t="b">
        <f>B52='ANS Price List'!B403</f>
        <v>1</v>
      </c>
      <c r="M52" s="250" t="b">
        <f>C52='ANS Price List'!C403</f>
        <v>1</v>
      </c>
      <c r="N52" s="250" t="b">
        <f>D52='ANS Price List'!D403</f>
        <v>1</v>
      </c>
      <c r="O52" s="250" t="b">
        <f>E52='ANS Price List'!E403</f>
        <v>1</v>
      </c>
      <c r="P52" s="250" t="b">
        <f>F52='ANS Price List'!F403</f>
        <v>1</v>
      </c>
      <c r="Q52" s="250" t="b">
        <f>G52='ANS Price List'!G403</f>
        <v>1</v>
      </c>
      <c r="R52" s="250" t="b">
        <f>H52='ANS Price List'!H403</f>
        <v>1</v>
      </c>
      <c r="S52" s="250" t="b">
        <f>I52='ANS Price List'!I403</f>
        <v>1</v>
      </c>
      <c r="T52" s="250" t="b">
        <f>J52='ANS Price List'!J403</f>
        <v>1</v>
      </c>
      <c r="U52" s="247"/>
      <c r="V52" s="247" t="b">
        <f>IF(H52="2016/17 Excluding GST","TRUE",H52='2016-17 ANS Price List'!$F52)</f>
        <v>1</v>
      </c>
      <c r="W52" s="247" t="b">
        <f>IF(I52="2017/18 Excluding GST","TRUE",I52='2017-18 ANS Price List'!$F52)</f>
        <v>1</v>
      </c>
      <c r="X52" s="251" t="b">
        <f>IF(J52="2018/19 Excluding GST","TRUE",J52='2018-19 ANS Price List'!$F52)</f>
        <v>1</v>
      </c>
    </row>
    <row r="53" spans="2:24" s="340" customFormat="1" x14ac:dyDescent="0.2">
      <c r="B53" s="83"/>
      <c r="C53" s="80"/>
      <c r="D53" s="57"/>
      <c r="E53" s="57"/>
      <c r="F53" s="57"/>
      <c r="G53" s="57"/>
      <c r="H53" s="57"/>
      <c r="I53" s="377"/>
      <c r="J53" s="377"/>
      <c r="L53" s="250" t="b">
        <f>B53='ANS Price List'!B404</f>
        <v>1</v>
      </c>
      <c r="M53" s="250" t="b">
        <f>C53='ANS Price List'!C404</f>
        <v>1</v>
      </c>
      <c r="N53" s="250" t="b">
        <f>D53='ANS Price List'!D404</f>
        <v>1</v>
      </c>
      <c r="O53" s="250" t="b">
        <f>E53='ANS Price List'!E404</f>
        <v>1</v>
      </c>
      <c r="P53" s="250" t="b">
        <f>F53='ANS Price List'!F404</f>
        <v>1</v>
      </c>
      <c r="Q53" s="250" t="b">
        <f>G53='ANS Price List'!G404</f>
        <v>1</v>
      </c>
      <c r="R53" s="250" t="b">
        <f>H53='ANS Price List'!H404</f>
        <v>1</v>
      </c>
      <c r="S53" s="250" t="b">
        <f>I53='ANS Price List'!I404</f>
        <v>1</v>
      </c>
      <c r="T53" s="250" t="b">
        <f>J53='ANS Price List'!J404</f>
        <v>1</v>
      </c>
      <c r="U53" s="247"/>
      <c r="V53" s="247" t="b">
        <f>IF(H53="2016/17 Excluding GST","TRUE",H53='2016-17 ANS Price List'!$F53)</f>
        <v>1</v>
      </c>
      <c r="W53" s="247" t="b">
        <f>IF(I53="2017/18 Excluding GST","TRUE",I53='2017-18 ANS Price List'!$F53)</f>
        <v>1</v>
      </c>
      <c r="X53" s="251" t="b">
        <f>IF(J53="2018/19 Excluding GST","TRUE",J53='2018-19 ANS Price List'!$F53)</f>
        <v>1</v>
      </c>
    </row>
    <row r="54" spans="2:24" s="339" customFormat="1" ht="32.1" customHeight="1" x14ac:dyDescent="0.2">
      <c r="B54" s="243" t="s">
        <v>2</v>
      </c>
      <c r="C54" s="244" t="s">
        <v>0</v>
      </c>
      <c r="D54" s="245" t="s">
        <v>1</v>
      </c>
      <c r="E54" s="245" t="s">
        <v>2</v>
      </c>
      <c r="F54" s="188" t="s">
        <v>343</v>
      </c>
      <c r="G54" s="188" t="s">
        <v>319</v>
      </c>
      <c r="H54" s="188" t="s">
        <v>320</v>
      </c>
      <c r="I54" s="188" t="s">
        <v>321</v>
      </c>
      <c r="J54" s="188" t="s">
        <v>322</v>
      </c>
      <c r="L54" s="251" t="b">
        <f>B54='ANS Price List'!B14</f>
        <v>1</v>
      </c>
      <c r="M54" s="251" t="b">
        <f>C54='ANS Price List'!C14</f>
        <v>1</v>
      </c>
      <c r="N54" s="251" t="b">
        <f>D54='ANS Price List'!D14</f>
        <v>1</v>
      </c>
      <c r="O54" s="251" t="b">
        <f>E54='ANS Price List'!E14</f>
        <v>1</v>
      </c>
      <c r="P54" s="251" t="b">
        <f>F54='ANS Price List'!F14</f>
        <v>1</v>
      </c>
      <c r="Q54" s="251" t="b">
        <f>G54='ANS Price List'!G14</f>
        <v>1</v>
      </c>
      <c r="R54" s="251" t="b">
        <f>H54='ANS Price List'!H14</f>
        <v>1</v>
      </c>
      <c r="S54" s="251" t="b">
        <f>I54='ANS Price List'!I14</f>
        <v>1</v>
      </c>
      <c r="T54" s="251" t="b">
        <f>J54='ANS Price List'!J14</f>
        <v>1</v>
      </c>
      <c r="U54" s="251"/>
      <c r="V54" s="251" t="str">
        <f>IF(H54="2016/17 Excluding GST","TRUE",H54='2016-17 ANS Price List'!$F54)</f>
        <v>TRUE</v>
      </c>
      <c r="W54" s="251" t="str">
        <f>IF(I54="2017/18 Excluding GST","TRUE",I54='2017-18 ANS Price List'!$F54)</f>
        <v>TRUE</v>
      </c>
      <c r="X54" s="251" t="str">
        <f>IF(J54="2018/19 Excluding GST","TRUE",J54='2018-19 ANS Price List'!$F54)</f>
        <v>TRUE</v>
      </c>
    </row>
    <row r="55" spans="2:24" x14ac:dyDescent="0.2">
      <c r="B55" s="405" t="s">
        <v>8</v>
      </c>
      <c r="C55" s="342" t="s">
        <v>9</v>
      </c>
      <c r="D55" s="202" t="s">
        <v>10</v>
      </c>
      <c r="E55" s="202" t="s">
        <v>11</v>
      </c>
      <c r="F55" s="190">
        <v>356.24</v>
      </c>
      <c r="G55" s="189">
        <f>IFERROR(ROUND(F55*(1+G$9)*(1-G$10)+G$11,2),F55)</f>
        <v>368.83</v>
      </c>
      <c r="H55" s="189">
        <f>IFERROR(ROUND(G55*(1+H$9)*(1-H$10)+H$11,2),G55)</f>
        <v>378.41</v>
      </c>
      <c r="I55" s="190">
        <f t="shared" ref="I55:J55" si="4">IFERROR(ROUND(H55*(1+I$9)*(1-I$10)+I$11,2),H55)</f>
        <v>387.51</v>
      </c>
      <c r="J55" s="190">
        <f t="shared" si="4"/>
        <v>401.57</v>
      </c>
      <c r="K55" s="340"/>
      <c r="L55" s="247" t="b">
        <f>B55='ANS Price List'!B15</f>
        <v>1</v>
      </c>
      <c r="M55" s="247" t="b">
        <f>C55='ANS Price List'!C15</f>
        <v>1</v>
      </c>
      <c r="N55" s="247" t="b">
        <f>D55='ANS Price List'!D15</f>
        <v>1</v>
      </c>
      <c r="O55" s="247" t="b">
        <f>E55='ANS Price List'!E15</f>
        <v>1</v>
      </c>
      <c r="P55" s="247" t="b">
        <f>F55='ANS Price List'!F15</f>
        <v>1</v>
      </c>
      <c r="Q55" s="247" t="b">
        <f>G55='ANS Price List'!G15</f>
        <v>1</v>
      </c>
      <c r="R55" s="247" t="b">
        <f>H55='ANS Price List'!H15</f>
        <v>1</v>
      </c>
      <c r="S55" s="247" t="b">
        <f>I55='ANS Price List'!I15</f>
        <v>1</v>
      </c>
      <c r="T55" s="247" t="b">
        <f>J55='ANS Price List'!J15</f>
        <v>1</v>
      </c>
      <c r="U55" s="333"/>
      <c r="V55" s="247" t="b">
        <f>IF(H55="2016/17 Excluding GST","TRUE",H55='2016-17 ANS Price List'!$F55)</f>
        <v>1</v>
      </c>
      <c r="W55" s="247" t="b">
        <f>IF(I55="2017/18 Excluding GST","TRUE",I55='2017-18 ANS Price List'!$F55)</f>
        <v>1</v>
      </c>
      <c r="X55" s="251" t="b">
        <f>IF(J55="2018/19 Excluding GST","TRUE",J55='2018-19 ANS Price List'!$F55)</f>
        <v>1</v>
      </c>
    </row>
    <row r="56" spans="2:24" x14ac:dyDescent="0.2">
      <c r="B56" s="406"/>
      <c r="C56" s="343" t="s">
        <v>12</v>
      </c>
      <c r="D56" s="201" t="s">
        <v>10</v>
      </c>
      <c r="E56" s="201" t="s">
        <v>11</v>
      </c>
      <c r="F56" s="191">
        <v>445.3</v>
      </c>
      <c r="G56" s="191">
        <f t="shared" ref="G56:J66" si="5">IFERROR(ROUND(F56*(1+G$9)*(1-G$10)+G$11,2),F56)</f>
        <v>461.04</v>
      </c>
      <c r="H56" s="191">
        <f t="shared" si="5"/>
        <v>473.01</v>
      </c>
      <c r="I56" s="191">
        <f t="shared" si="5"/>
        <v>484.38</v>
      </c>
      <c r="J56" s="191">
        <f t="shared" si="5"/>
        <v>501.95</v>
      </c>
      <c r="K56" s="340"/>
      <c r="L56" s="247" t="b">
        <f>B56='ANS Price List'!B16</f>
        <v>1</v>
      </c>
      <c r="M56" s="247" t="b">
        <f>C56='ANS Price List'!C16</f>
        <v>1</v>
      </c>
      <c r="N56" s="247" t="b">
        <f>D56='ANS Price List'!D16</f>
        <v>1</v>
      </c>
      <c r="O56" s="247" t="b">
        <f>E56='ANS Price List'!E16</f>
        <v>1</v>
      </c>
      <c r="P56" s="247" t="b">
        <f>F56='ANS Price List'!F16</f>
        <v>1</v>
      </c>
      <c r="Q56" s="247" t="b">
        <f>G56='ANS Price List'!G16</f>
        <v>1</v>
      </c>
      <c r="R56" s="247" t="b">
        <f>H56='ANS Price List'!H16</f>
        <v>1</v>
      </c>
      <c r="S56" s="247" t="b">
        <f>I56='ANS Price List'!I16</f>
        <v>1</v>
      </c>
      <c r="T56" s="247" t="b">
        <f>J56='ANS Price List'!J16</f>
        <v>1</v>
      </c>
      <c r="U56" s="333"/>
      <c r="V56" s="247" t="b">
        <f>IF(H56="2016/17 Excluding GST","TRUE",H56='2016-17 ANS Price List'!$F56)</f>
        <v>1</v>
      </c>
      <c r="W56" s="247" t="b">
        <f>IF(I56="2017/18 Excluding GST","TRUE",I56='2017-18 ANS Price List'!$F56)</f>
        <v>1</v>
      </c>
      <c r="X56" s="251" t="b">
        <f>IF(J56="2018/19 Excluding GST","TRUE",J56='2018-19 ANS Price List'!$F56)</f>
        <v>1</v>
      </c>
    </row>
    <row r="57" spans="2:24" x14ac:dyDescent="0.2">
      <c r="B57" s="406"/>
      <c r="C57" s="344" t="s">
        <v>13</v>
      </c>
      <c r="D57" s="202" t="s">
        <v>10</v>
      </c>
      <c r="E57" s="202" t="s">
        <v>11</v>
      </c>
      <c r="F57" s="190">
        <v>623.41999999999996</v>
      </c>
      <c r="G57" s="190">
        <f t="shared" si="5"/>
        <v>645.46</v>
      </c>
      <c r="H57" s="190">
        <f t="shared" si="5"/>
        <v>662.22</v>
      </c>
      <c r="I57" s="190">
        <f t="shared" si="5"/>
        <v>678.14</v>
      </c>
      <c r="J57" s="190">
        <f t="shared" si="5"/>
        <v>702.74</v>
      </c>
      <c r="K57" s="340"/>
      <c r="L57" s="247" t="b">
        <f>B57='ANS Price List'!B17</f>
        <v>1</v>
      </c>
      <c r="M57" s="247" t="b">
        <f>C57='ANS Price List'!C17</f>
        <v>1</v>
      </c>
      <c r="N57" s="247" t="b">
        <f>D57='ANS Price List'!D17</f>
        <v>1</v>
      </c>
      <c r="O57" s="247" t="b">
        <f>E57='ANS Price List'!E17</f>
        <v>1</v>
      </c>
      <c r="P57" s="247" t="b">
        <f>F57='ANS Price List'!F17</f>
        <v>1</v>
      </c>
      <c r="Q57" s="247" t="b">
        <f>G57='ANS Price List'!G17</f>
        <v>1</v>
      </c>
      <c r="R57" s="247" t="b">
        <f>H57='ANS Price List'!H17</f>
        <v>1</v>
      </c>
      <c r="S57" s="247" t="b">
        <f>I57='ANS Price List'!I17</f>
        <v>1</v>
      </c>
      <c r="T57" s="247" t="b">
        <f>J57='ANS Price List'!J17</f>
        <v>1</v>
      </c>
      <c r="U57" s="333"/>
      <c r="V57" s="247" t="b">
        <f>IF(H57="2016/17 Excluding GST","TRUE",H57='2016-17 ANS Price List'!$F57)</f>
        <v>1</v>
      </c>
      <c r="W57" s="247" t="b">
        <f>IF(I57="2017/18 Excluding GST","TRUE",I57='2017-18 ANS Price List'!$F57)</f>
        <v>1</v>
      </c>
      <c r="X57" s="251" t="b">
        <f>IF(J57="2018/19 Excluding GST","TRUE",J57='2018-19 ANS Price List'!$F57)</f>
        <v>1</v>
      </c>
    </row>
    <row r="58" spans="2:24" x14ac:dyDescent="0.2">
      <c r="B58" s="406"/>
      <c r="C58" s="343" t="s">
        <v>14</v>
      </c>
      <c r="D58" s="201" t="s">
        <v>10</v>
      </c>
      <c r="E58" s="201" t="s">
        <v>11</v>
      </c>
      <c r="F58" s="191">
        <v>712.48</v>
      </c>
      <c r="G58" s="191">
        <f t="shared" si="5"/>
        <v>737.67</v>
      </c>
      <c r="H58" s="191">
        <f t="shared" si="5"/>
        <v>756.82</v>
      </c>
      <c r="I58" s="191">
        <f t="shared" si="5"/>
        <v>775.02</v>
      </c>
      <c r="J58" s="191">
        <f t="shared" si="5"/>
        <v>803.13</v>
      </c>
      <c r="K58" s="340"/>
      <c r="L58" s="247" t="b">
        <f>B58='ANS Price List'!B18</f>
        <v>1</v>
      </c>
      <c r="M58" s="247" t="b">
        <f>C58='ANS Price List'!C18</f>
        <v>1</v>
      </c>
      <c r="N58" s="247" t="b">
        <f>D58='ANS Price List'!D18</f>
        <v>1</v>
      </c>
      <c r="O58" s="247" t="b">
        <f>E58='ANS Price List'!E18</f>
        <v>1</v>
      </c>
      <c r="P58" s="247" t="b">
        <f>F58='ANS Price List'!F18</f>
        <v>1</v>
      </c>
      <c r="Q58" s="247" t="b">
        <f>G58='ANS Price List'!G18</f>
        <v>1</v>
      </c>
      <c r="R58" s="247" t="b">
        <f>H58='ANS Price List'!H18</f>
        <v>1</v>
      </c>
      <c r="S58" s="247" t="b">
        <f>I58='ANS Price List'!I18</f>
        <v>1</v>
      </c>
      <c r="T58" s="247" t="b">
        <f>J58='ANS Price List'!J18</f>
        <v>1</v>
      </c>
      <c r="U58" s="333"/>
      <c r="V58" s="247" t="b">
        <f>IF(H58="2016/17 Excluding GST","TRUE",H58='2016-17 ANS Price List'!$F58)</f>
        <v>1</v>
      </c>
      <c r="W58" s="247" t="b">
        <f>IF(I58="2017/18 Excluding GST","TRUE",I58='2017-18 ANS Price List'!$F58)</f>
        <v>1</v>
      </c>
      <c r="X58" s="251" t="b">
        <f>IF(J58="2018/19 Excluding GST","TRUE",J58='2018-19 ANS Price List'!$F58)</f>
        <v>1</v>
      </c>
    </row>
    <row r="59" spans="2:24" x14ac:dyDescent="0.2">
      <c r="B59" s="406"/>
      <c r="C59" s="344" t="s">
        <v>15</v>
      </c>
      <c r="D59" s="202" t="s">
        <v>10</v>
      </c>
      <c r="E59" s="202" t="s">
        <v>11</v>
      </c>
      <c r="F59" s="190">
        <v>267.18</v>
      </c>
      <c r="G59" s="190">
        <f t="shared" si="5"/>
        <v>276.63</v>
      </c>
      <c r="H59" s="190">
        <f t="shared" si="5"/>
        <v>283.81</v>
      </c>
      <c r="I59" s="190">
        <f t="shared" si="5"/>
        <v>290.63</v>
      </c>
      <c r="J59" s="190">
        <f t="shared" si="5"/>
        <v>301.17</v>
      </c>
      <c r="K59" s="340"/>
      <c r="L59" s="247" t="b">
        <f>B59='ANS Price List'!B19</f>
        <v>1</v>
      </c>
      <c r="M59" s="247" t="b">
        <f>C59='ANS Price List'!C19</f>
        <v>1</v>
      </c>
      <c r="N59" s="247" t="b">
        <f>D59='ANS Price List'!D19</f>
        <v>1</v>
      </c>
      <c r="O59" s="247" t="b">
        <f>E59='ANS Price List'!E19</f>
        <v>1</v>
      </c>
      <c r="P59" s="247" t="b">
        <f>F59='ANS Price List'!F19</f>
        <v>1</v>
      </c>
      <c r="Q59" s="247" t="b">
        <f>G59='ANS Price List'!G19</f>
        <v>1</v>
      </c>
      <c r="R59" s="247" t="b">
        <f>H59='ANS Price List'!H19</f>
        <v>1</v>
      </c>
      <c r="S59" s="247" t="b">
        <f>I59='ANS Price List'!I19</f>
        <v>1</v>
      </c>
      <c r="T59" s="247" t="b">
        <f>J59='ANS Price List'!J19</f>
        <v>1</v>
      </c>
      <c r="U59" s="333"/>
      <c r="V59" s="247" t="b">
        <f>IF(H59="2016/17 Excluding GST","TRUE",H59='2016-17 ANS Price List'!$F59)</f>
        <v>1</v>
      </c>
      <c r="W59" s="247" t="b">
        <f>IF(I59="2017/18 Excluding GST","TRUE",I59='2017-18 ANS Price List'!$F59)</f>
        <v>1</v>
      </c>
      <c r="X59" s="251" t="b">
        <f>IF(J59="2018/19 Excluding GST","TRUE",J59='2018-19 ANS Price List'!$F59)</f>
        <v>1</v>
      </c>
    </row>
    <row r="60" spans="2:24" x14ac:dyDescent="0.2">
      <c r="B60" s="406"/>
      <c r="C60" s="343" t="s">
        <v>16</v>
      </c>
      <c r="D60" s="201" t="s">
        <v>10</v>
      </c>
      <c r="E60" s="201" t="s">
        <v>11</v>
      </c>
      <c r="F60" s="191">
        <v>356.24</v>
      </c>
      <c r="G60" s="191">
        <f t="shared" si="5"/>
        <v>368.83</v>
      </c>
      <c r="H60" s="191">
        <f t="shared" si="5"/>
        <v>378.41</v>
      </c>
      <c r="I60" s="191">
        <f t="shared" si="5"/>
        <v>387.51</v>
      </c>
      <c r="J60" s="191">
        <f t="shared" si="5"/>
        <v>401.57</v>
      </c>
      <c r="K60" s="340"/>
      <c r="L60" s="247" t="b">
        <f>B60='ANS Price List'!B20</f>
        <v>1</v>
      </c>
      <c r="M60" s="247" t="b">
        <f>C60='ANS Price List'!C20</f>
        <v>1</v>
      </c>
      <c r="N60" s="247" t="b">
        <f>D60='ANS Price List'!D20</f>
        <v>1</v>
      </c>
      <c r="O60" s="247" t="b">
        <f>E60='ANS Price List'!E20</f>
        <v>1</v>
      </c>
      <c r="P60" s="247" t="b">
        <f>F60='ANS Price List'!F20</f>
        <v>1</v>
      </c>
      <c r="Q60" s="247" t="b">
        <f>G60='ANS Price List'!G20</f>
        <v>1</v>
      </c>
      <c r="R60" s="247" t="b">
        <f>H60='ANS Price List'!H20</f>
        <v>1</v>
      </c>
      <c r="S60" s="247" t="b">
        <f>I60='ANS Price List'!I20</f>
        <v>1</v>
      </c>
      <c r="T60" s="247" t="b">
        <f>J60='ANS Price List'!J20</f>
        <v>1</v>
      </c>
      <c r="U60" s="333"/>
      <c r="V60" s="247" t="b">
        <f>IF(H60="2016/17 Excluding GST","TRUE",H60='2016-17 ANS Price List'!$F60)</f>
        <v>1</v>
      </c>
      <c r="W60" s="247" t="b">
        <f>IF(I60="2017/18 Excluding GST","TRUE",I60='2017-18 ANS Price List'!$F60)</f>
        <v>1</v>
      </c>
      <c r="X60" s="251" t="b">
        <f>IF(J60="2018/19 Excluding GST","TRUE",J60='2018-19 ANS Price List'!$F60)</f>
        <v>1</v>
      </c>
    </row>
    <row r="61" spans="2:24" x14ac:dyDescent="0.2">
      <c r="B61" s="406"/>
      <c r="C61" s="344" t="s">
        <v>17</v>
      </c>
      <c r="D61" s="202" t="s">
        <v>10</v>
      </c>
      <c r="E61" s="202" t="s">
        <v>11</v>
      </c>
      <c r="F61" s="190">
        <v>445.3</v>
      </c>
      <c r="G61" s="190">
        <f t="shared" si="5"/>
        <v>461.04</v>
      </c>
      <c r="H61" s="190">
        <f t="shared" si="5"/>
        <v>473.01</v>
      </c>
      <c r="I61" s="190">
        <f t="shared" si="5"/>
        <v>484.38</v>
      </c>
      <c r="J61" s="190">
        <f t="shared" si="5"/>
        <v>501.95</v>
      </c>
      <c r="K61" s="340"/>
      <c r="L61" s="247" t="b">
        <f>B61='ANS Price List'!B21</f>
        <v>1</v>
      </c>
      <c r="M61" s="247" t="b">
        <f>C61='ANS Price List'!C21</f>
        <v>1</v>
      </c>
      <c r="N61" s="247" t="b">
        <f>D61='ANS Price List'!D21</f>
        <v>1</v>
      </c>
      <c r="O61" s="247" t="b">
        <f>E61='ANS Price List'!E21</f>
        <v>1</v>
      </c>
      <c r="P61" s="247" t="b">
        <f>F61='ANS Price List'!F21</f>
        <v>1</v>
      </c>
      <c r="Q61" s="247" t="b">
        <f>G61='ANS Price List'!G21</f>
        <v>1</v>
      </c>
      <c r="R61" s="247" t="b">
        <f>H61='ANS Price List'!H21</f>
        <v>1</v>
      </c>
      <c r="S61" s="247" t="b">
        <f>I61='ANS Price List'!I21</f>
        <v>1</v>
      </c>
      <c r="T61" s="247" t="b">
        <f>J61='ANS Price List'!J21</f>
        <v>1</v>
      </c>
      <c r="U61" s="333"/>
      <c r="V61" s="247" t="b">
        <f>IF(H61="2016/17 Excluding GST","TRUE",H61='2016-17 ANS Price List'!$F61)</f>
        <v>1</v>
      </c>
      <c r="W61" s="247" t="b">
        <f>IF(I61="2017/18 Excluding GST","TRUE",I61='2017-18 ANS Price List'!$F61)</f>
        <v>1</v>
      </c>
      <c r="X61" s="251" t="b">
        <f>IF(J61="2018/19 Excluding GST","TRUE",J61='2018-19 ANS Price List'!$F61)</f>
        <v>1</v>
      </c>
    </row>
    <row r="62" spans="2:24" x14ac:dyDescent="0.2">
      <c r="B62" s="406"/>
      <c r="C62" s="343" t="s">
        <v>18</v>
      </c>
      <c r="D62" s="201" t="s">
        <v>10</v>
      </c>
      <c r="E62" s="201" t="s">
        <v>11</v>
      </c>
      <c r="F62" s="191">
        <v>534.36</v>
      </c>
      <c r="G62" s="191">
        <f t="shared" si="5"/>
        <v>553.25</v>
      </c>
      <c r="H62" s="191">
        <f t="shared" si="5"/>
        <v>567.61</v>
      </c>
      <c r="I62" s="191">
        <f t="shared" si="5"/>
        <v>581.26</v>
      </c>
      <c r="J62" s="191">
        <f t="shared" si="5"/>
        <v>602.35</v>
      </c>
      <c r="K62" s="340"/>
      <c r="L62" s="247" t="b">
        <f>B62='ANS Price List'!B22</f>
        <v>1</v>
      </c>
      <c r="M62" s="247" t="b">
        <f>C62='ANS Price List'!C22</f>
        <v>1</v>
      </c>
      <c r="N62" s="247" t="b">
        <f>D62='ANS Price List'!D22</f>
        <v>1</v>
      </c>
      <c r="O62" s="247" t="b">
        <f>E62='ANS Price List'!E22</f>
        <v>1</v>
      </c>
      <c r="P62" s="247" t="b">
        <f>F62='ANS Price List'!F22</f>
        <v>1</v>
      </c>
      <c r="Q62" s="247" t="b">
        <f>G62='ANS Price List'!G22</f>
        <v>1</v>
      </c>
      <c r="R62" s="247" t="b">
        <f>H62='ANS Price List'!H22</f>
        <v>1</v>
      </c>
      <c r="S62" s="247" t="b">
        <f>I62='ANS Price List'!I22</f>
        <v>1</v>
      </c>
      <c r="T62" s="247" t="b">
        <f>J62='ANS Price List'!J22</f>
        <v>1</v>
      </c>
      <c r="U62" s="333"/>
      <c r="V62" s="247" t="b">
        <f>IF(H62="2016/17 Excluding GST","TRUE",H62='2016-17 ANS Price List'!$F62)</f>
        <v>1</v>
      </c>
      <c r="W62" s="247" t="b">
        <f>IF(I62="2017/18 Excluding GST","TRUE",I62='2017-18 ANS Price List'!$F62)</f>
        <v>1</v>
      </c>
      <c r="X62" s="251" t="b">
        <f>IF(J62="2018/19 Excluding GST","TRUE",J62='2018-19 ANS Price List'!$F62)</f>
        <v>1</v>
      </c>
    </row>
    <row r="63" spans="2:24" x14ac:dyDescent="0.2">
      <c r="B63" s="406"/>
      <c r="C63" s="344" t="s">
        <v>19</v>
      </c>
      <c r="D63" s="202" t="s">
        <v>10</v>
      </c>
      <c r="E63" s="202" t="s">
        <v>11</v>
      </c>
      <c r="F63" s="190">
        <v>356.24</v>
      </c>
      <c r="G63" s="190">
        <f t="shared" si="5"/>
        <v>368.83</v>
      </c>
      <c r="H63" s="190">
        <f t="shared" si="5"/>
        <v>378.41</v>
      </c>
      <c r="I63" s="190">
        <f t="shared" si="5"/>
        <v>387.51</v>
      </c>
      <c r="J63" s="190">
        <f t="shared" si="5"/>
        <v>401.57</v>
      </c>
      <c r="K63" s="340"/>
      <c r="L63" s="247" t="b">
        <f>B63='ANS Price List'!B23</f>
        <v>1</v>
      </c>
      <c r="M63" s="247" t="b">
        <f>C63='ANS Price List'!C23</f>
        <v>1</v>
      </c>
      <c r="N63" s="247" t="b">
        <f>D63='ANS Price List'!D23</f>
        <v>1</v>
      </c>
      <c r="O63" s="247" t="b">
        <f>E63='ANS Price List'!E23</f>
        <v>1</v>
      </c>
      <c r="P63" s="247" t="b">
        <f>F63='ANS Price List'!F23</f>
        <v>1</v>
      </c>
      <c r="Q63" s="247" t="b">
        <f>G63='ANS Price List'!G23</f>
        <v>1</v>
      </c>
      <c r="R63" s="247" t="b">
        <f>H63='ANS Price List'!H23</f>
        <v>1</v>
      </c>
      <c r="S63" s="247" t="b">
        <f>I63='ANS Price List'!I23</f>
        <v>1</v>
      </c>
      <c r="T63" s="247" t="b">
        <f>J63='ANS Price List'!J23</f>
        <v>1</v>
      </c>
      <c r="U63" s="333"/>
      <c r="V63" s="247" t="b">
        <f>IF(H63="2016/17 Excluding GST","TRUE",H63='2016-17 ANS Price List'!$F63)</f>
        <v>1</v>
      </c>
      <c r="W63" s="247" t="b">
        <f>IF(I63="2017/18 Excluding GST","TRUE",I63='2017-18 ANS Price List'!$F63)</f>
        <v>1</v>
      </c>
      <c r="X63" s="251" t="b">
        <f>IF(J63="2018/19 Excluding GST","TRUE",J63='2018-19 ANS Price List'!$F63)</f>
        <v>1</v>
      </c>
    </row>
    <row r="64" spans="2:24" x14ac:dyDescent="0.2">
      <c r="B64" s="406"/>
      <c r="C64" s="343" t="s">
        <v>20</v>
      </c>
      <c r="D64" s="201" t="s">
        <v>10</v>
      </c>
      <c r="E64" s="201" t="s">
        <v>11</v>
      </c>
      <c r="F64" s="191">
        <v>445.3</v>
      </c>
      <c r="G64" s="191">
        <f t="shared" si="5"/>
        <v>461.04</v>
      </c>
      <c r="H64" s="191">
        <f t="shared" si="5"/>
        <v>473.01</v>
      </c>
      <c r="I64" s="191">
        <f t="shared" si="5"/>
        <v>484.38</v>
      </c>
      <c r="J64" s="191">
        <f t="shared" si="5"/>
        <v>501.95</v>
      </c>
      <c r="K64" s="340"/>
      <c r="L64" s="247" t="b">
        <f>B64='ANS Price List'!B24</f>
        <v>1</v>
      </c>
      <c r="M64" s="247" t="b">
        <f>C64='ANS Price List'!C24</f>
        <v>1</v>
      </c>
      <c r="N64" s="247" t="b">
        <f>D64='ANS Price List'!D24</f>
        <v>1</v>
      </c>
      <c r="O64" s="247" t="b">
        <f>E64='ANS Price List'!E24</f>
        <v>1</v>
      </c>
      <c r="P64" s="247" t="b">
        <f>F64='ANS Price List'!F24</f>
        <v>1</v>
      </c>
      <c r="Q64" s="247" t="b">
        <f>G64='ANS Price List'!G24</f>
        <v>1</v>
      </c>
      <c r="R64" s="247" t="b">
        <f>H64='ANS Price List'!H24</f>
        <v>1</v>
      </c>
      <c r="S64" s="247" t="b">
        <f>I64='ANS Price List'!I24</f>
        <v>1</v>
      </c>
      <c r="T64" s="247" t="b">
        <f>J64='ANS Price List'!J24</f>
        <v>1</v>
      </c>
      <c r="U64" s="333"/>
      <c r="V64" s="247" t="b">
        <f>IF(H64="2016/17 Excluding GST","TRUE",H64='2016-17 ANS Price List'!$F64)</f>
        <v>1</v>
      </c>
      <c r="W64" s="247" t="b">
        <f>IF(I64="2017/18 Excluding GST","TRUE",I64='2017-18 ANS Price List'!$F64)</f>
        <v>1</v>
      </c>
      <c r="X64" s="251" t="b">
        <f>IF(J64="2018/19 Excluding GST","TRUE",J64='2018-19 ANS Price List'!$F64)</f>
        <v>1</v>
      </c>
    </row>
    <row r="65" spans="2:24" x14ac:dyDescent="0.2">
      <c r="B65" s="406"/>
      <c r="C65" s="344" t="s">
        <v>21</v>
      </c>
      <c r="D65" s="202" t="s">
        <v>10</v>
      </c>
      <c r="E65" s="202" t="s">
        <v>11</v>
      </c>
      <c r="F65" s="190">
        <v>801.54</v>
      </c>
      <c r="G65" s="190">
        <f t="shared" si="5"/>
        <v>829.88</v>
      </c>
      <c r="H65" s="190">
        <f t="shared" si="5"/>
        <v>851.42</v>
      </c>
      <c r="I65" s="190">
        <f t="shared" si="5"/>
        <v>871.89</v>
      </c>
      <c r="J65" s="190">
        <f t="shared" si="5"/>
        <v>903.52</v>
      </c>
      <c r="K65" s="340"/>
      <c r="L65" s="247" t="b">
        <f>B65='ANS Price List'!B25</f>
        <v>1</v>
      </c>
      <c r="M65" s="247" t="b">
        <f>C65='ANS Price List'!C25</f>
        <v>1</v>
      </c>
      <c r="N65" s="247" t="b">
        <f>D65='ANS Price List'!D25</f>
        <v>1</v>
      </c>
      <c r="O65" s="247" t="b">
        <f>E65='ANS Price List'!E25</f>
        <v>1</v>
      </c>
      <c r="P65" s="247" t="b">
        <f>F65='ANS Price List'!F25</f>
        <v>1</v>
      </c>
      <c r="Q65" s="247" t="b">
        <f>G65='ANS Price List'!G25</f>
        <v>1</v>
      </c>
      <c r="R65" s="247" t="b">
        <f>H65='ANS Price List'!H25</f>
        <v>1</v>
      </c>
      <c r="S65" s="247" t="b">
        <f>I65='ANS Price List'!I25</f>
        <v>1</v>
      </c>
      <c r="T65" s="247" t="b">
        <f>J65='ANS Price List'!J25</f>
        <v>1</v>
      </c>
      <c r="U65" s="333"/>
      <c r="V65" s="247" t="b">
        <f>IF(H65="2016/17 Excluding GST","TRUE",H65='2016-17 ANS Price List'!$F65)</f>
        <v>1</v>
      </c>
      <c r="W65" s="247" t="b">
        <f>IF(I65="2017/18 Excluding GST","TRUE",I65='2017-18 ANS Price List'!$F65)</f>
        <v>1</v>
      </c>
      <c r="X65" s="251" t="b">
        <f>IF(J65="2018/19 Excluding GST","TRUE",J65='2018-19 ANS Price List'!$F65)</f>
        <v>1</v>
      </c>
    </row>
    <row r="66" spans="2:24" x14ac:dyDescent="0.2">
      <c r="B66" s="406"/>
      <c r="C66" s="343" t="s">
        <v>22</v>
      </c>
      <c r="D66" s="201" t="s">
        <v>23</v>
      </c>
      <c r="E66" s="201" t="s">
        <v>24</v>
      </c>
      <c r="F66" s="191">
        <v>89.06</v>
      </c>
      <c r="G66" s="191">
        <f t="shared" si="5"/>
        <v>92.21</v>
      </c>
      <c r="H66" s="191">
        <f t="shared" si="5"/>
        <v>94.6</v>
      </c>
      <c r="I66" s="191">
        <f t="shared" si="5"/>
        <v>96.87</v>
      </c>
      <c r="J66" s="191">
        <f t="shared" si="5"/>
        <v>100.38</v>
      </c>
      <c r="K66" s="340"/>
      <c r="L66" s="247" t="b">
        <f>B66='ANS Price List'!B26</f>
        <v>1</v>
      </c>
      <c r="M66" s="247" t="b">
        <f>C66='ANS Price List'!C26</f>
        <v>1</v>
      </c>
      <c r="N66" s="247" t="b">
        <f>D66='ANS Price List'!D26</f>
        <v>1</v>
      </c>
      <c r="O66" s="247" t="b">
        <f>E66='ANS Price List'!E26</f>
        <v>1</v>
      </c>
      <c r="P66" s="247" t="b">
        <f>F66='ANS Price List'!F26</f>
        <v>1</v>
      </c>
      <c r="Q66" s="247" t="b">
        <f>G66='ANS Price List'!G26</f>
        <v>1</v>
      </c>
      <c r="R66" s="247" t="b">
        <f>H66='ANS Price List'!H26</f>
        <v>1</v>
      </c>
      <c r="S66" s="247" t="b">
        <f>I66='ANS Price List'!I26</f>
        <v>1</v>
      </c>
      <c r="T66" s="247" t="b">
        <f>J66='ANS Price List'!J26</f>
        <v>1</v>
      </c>
      <c r="U66" s="333"/>
      <c r="V66" s="247" t="b">
        <f>IF(H66="2016/17 Excluding GST","TRUE",H66='2016-17 ANS Price List'!$F66)</f>
        <v>1</v>
      </c>
      <c r="W66" s="247" t="b">
        <f>IF(I66="2017/18 Excluding GST","TRUE",I66='2017-18 ANS Price List'!$F66)</f>
        <v>1</v>
      </c>
      <c r="X66" s="251" t="b">
        <f>IF(J66="2018/19 Excluding GST","TRUE",J66='2018-19 ANS Price List'!$F66)</f>
        <v>1</v>
      </c>
    </row>
    <row r="67" spans="2:24" s="340" customFormat="1" x14ac:dyDescent="0.2">
      <c r="B67" s="406"/>
      <c r="C67" s="192"/>
      <c r="D67" s="203"/>
      <c r="E67" s="203"/>
      <c r="F67" s="192"/>
      <c r="G67" s="192"/>
      <c r="H67" s="192"/>
      <c r="I67" s="192"/>
      <c r="J67" s="192"/>
      <c r="L67" s="247" t="b">
        <f>B67='ANS Price List'!B27</f>
        <v>1</v>
      </c>
      <c r="M67" s="247" t="b">
        <f>C67='ANS Price List'!C27</f>
        <v>1</v>
      </c>
      <c r="N67" s="247" t="b">
        <f>D67='ANS Price List'!D27</f>
        <v>1</v>
      </c>
      <c r="O67" s="247" t="b">
        <f>E67='ANS Price List'!E27</f>
        <v>1</v>
      </c>
      <c r="P67" s="247" t="b">
        <f>F67='ANS Price List'!F27</f>
        <v>1</v>
      </c>
      <c r="Q67" s="247" t="b">
        <f>G67='ANS Price List'!G27</f>
        <v>1</v>
      </c>
      <c r="R67" s="247" t="b">
        <f>H67='ANS Price List'!H27</f>
        <v>1</v>
      </c>
      <c r="S67" s="247" t="b">
        <f>I67='ANS Price List'!I27</f>
        <v>1</v>
      </c>
      <c r="T67" s="247" t="b">
        <f>J67='ANS Price List'!J27</f>
        <v>1</v>
      </c>
      <c r="U67" s="247"/>
      <c r="V67" s="247" t="b">
        <f>IF(H67="2016/17 Excluding GST","TRUE",H67='2016-17 ANS Price List'!$F67)</f>
        <v>1</v>
      </c>
      <c r="W67" s="247" t="b">
        <f>IF(I67="2017/18 Excluding GST","TRUE",I67='2017-18 ANS Price List'!$F67)</f>
        <v>1</v>
      </c>
      <c r="X67" s="251" t="b">
        <f>IF(J67="2018/19 Excluding GST","TRUE",J67='2018-19 ANS Price List'!$F67)</f>
        <v>1</v>
      </c>
    </row>
    <row r="68" spans="2:24" s="340" customFormat="1" x14ac:dyDescent="0.2">
      <c r="B68" s="406"/>
      <c r="C68" s="344" t="s">
        <v>25</v>
      </c>
      <c r="D68" s="202" t="s">
        <v>23</v>
      </c>
      <c r="E68" s="202" t="s">
        <v>24</v>
      </c>
      <c r="F68" s="190">
        <v>89.06</v>
      </c>
      <c r="G68" s="190">
        <f t="shared" ref="G68:J73" si="6">IFERROR(ROUND(F68*(1+G$9)*(1-G$10)+G$11,2),F68)</f>
        <v>92.21</v>
      </c>
      <c r="H68" s="190">
        <f t="shared" si="6"/>
        <v>94.6</v>
      </c>
      <c r="I68" s="190">
        <f t="shared" si="6"/>
        <v>96.87</v>
      </c>
      <c r="J68" s="190">
        <f t="shared" si="6"/>
        <v>100.38</v>
      </c>
      <c r="L68" s="247" t="b">
        <f>B68='ANS Price List'!B28</f>
        <v>1</v>
      </c>
      <c r="M68" s="247" t="b">
        <f>C68='ANS Price List'!C28</f>
        <v>1</v>
      </c>
      <c r="N68" s="247" t="b">
        <f>D68='ANS Price List'!D28</f>
        <v>1</v>
      </c>
      <c r="O68" s="247" t="b">
        <f>E68='ANS Price List'!E28</f>
        <v>1</v>
      </c>
      <c r="P68" s="247" t="b">
        <f>F68='ANS Price List'!F28</f>
        <v>1</v>
      </c>
      <c r="Q68" s="247" t="b">
        <f>G68='ANS Price List'!G28</f>
        <v>1</v>
      </c>
      <c r="R68" s="247" t="b">
        <f>H68='ANS Price List'!H28</f>
        <v>1</v>
      </c>
      <c r="S68" s="247" t="b">
        <f>I68='ANS Price List'!I28</f>
        <v>1</v>
      </c>
      <c r="T68" s="247" t="b">
        <f>J68='ANS Price List'!J28</f>
        <v>1</v>
      </c>
      <c r="U68" s="247"/>
      <c r="V68" s="247" t="b">
        <f>IF(H68="2016/17 Excluding GST","TRUE",H68='2016-17 ANS Price List'!$F68)</f>
        <v>1</v>
      </c>
      <c r="W68" s="247" t="b">
        <f>IF(I68="2017/18 Excluding GST","TRUE",I68='2017-18 ANS Price List'!$F68)</f>
        <v>1</v>
      </c>
      <c r="X68" s="251" t="b">
        <f>IF(J68="2018/19 Excluding GST","TRUE",J68='2018-19 ANS Price List'!$F68)</f>
        <v>1</v>
      </c>
    </row>
    <row r="69" spans="2:24" s="340" customFormat="1" x14ac:dyDescent="0.2">
      <c r="B69" s="406"/>
      <c r="C69" s="343" t="s">
        <v>26</v>
      </c>
      <c r="D69" s="201" t="s">
        <v>23</v>
      </c>
      <c r="E69" s="201" t="s">
        <v>24</v>
      </c>
      <c r="F69" s="191">
        <v>89.06</v>
      </c>
      <c r="G69" s="191">
        <f t="shared" si="6"/>
        <v>92.21</v>
      </c>
      <c r="H69" s="191">
        <f t="shared" si="6"/>
        <v>94.6</v>
      </c>
      <c r="I69" s="191">
        <f t="shared" si="6"/>
        <v>96.87</v>
      </c>
      <c r="J69" s="191">
        <f t="shared" si="6"/>
        <v>100.38</v>
      </c>
      <c r="L69" s="247" t="b">
        <f>B69='ANS Price List'!B29</f>
        <v>1</v>
      </c>
      <c r="M69" s="247" t="b">
        <f>C69='ANS Price List'!C29</f>
        <v>1</v>
      </c>
      <c r="N69" s="247" t="b">
        <f>D69='ANS Price List'!D29</f>
        <v>1</v>
      </c>
      <c r="O69" s="247" t="b">
        <f>E69='ANS Price List'!E29</f>
        <v>1</v>
      </c>
      <c r="P69" s="247" t="b">
        <f>F69='ANS Price List'!F29</f>
        <v>1</v>
      </c>
      <c r="Q69" s="247" t="b">
        <f>G69='ANS Price List'!G29</f>
        <v>1</v>
      </c>
      <c r="R69" s="247" t="b">
        <f>H69='ANS Price List'!H29</f>
        <v>1</v>
      </c>
      <c r="S69" s="247" t="b">
        <f>I69='ANS Price List'!I29</f>
        <v>1</v>
      </c>
      <c r="T69" s="247" t="b">
        <f>J69='ANS Price List'!J29</f>
        <v>1</v>
      </c>
      <c r="U69" s="247"/>
      <c r="V69" s="247" t="b">
        <f>IF(H69="2016/17 Excluding GST","TRUE",H69='2016-17 ANS Price List'!$F69)</f>
        <v>1</v>
      </c>
      <c r="W69" s="247" t="b">
        <f>IF(I69="2017/18 Excluding GST","TRUE",I69='2017-18 ANS Price List'!$F69)</f>
        <v>1</v>
      </c>
      <c r="X69" s="251" t="b">
        <f>IF(J69="2018/19 Excluding GST","TRUE",J69='2018-19 ANS Price List'!$F69)</f>
        <v>1</v>
      </c>
    </row>
    <row r="70" spans="2:24" s="340" customFormat="1" x14ac:dyDescent="0.2">
      <c r="B70" s="406"/>
      <c r="C70" s="344" t="s">
        <v>27</v>
      </c>
      <c r="D70" s="202" t="s">
        <v>23</v>
      </c>
      <c r="E70" s="202" t="s">
        <v>24</v>
      </c>
      <c r="F70" s="190">
        <v>89.06</v>
      </c>
      <c r="G70" s="190">
        <f t="shared" si="6"/>
        <v>92.21</v>
      </c>
      <c r="H70" s="190">
        <f t="shared" si="6"/>
        <v>94.6</v>
      </c>
      <c r="I70" s="190">
        <f t="shared" si="6"/>
        <v>96.87</v>
      </c>
      <c r="J70" s="190">
        <f t="shared" si="6"/>
        <v>100.38</v>
      </c>
      <c r="L70" s="247" t="b">
        <f>B70='ANS Price List'!B30</f>
        <v>1</v>
      </c>
      <c r="M70" s="247" t="b">
        <f>C70='ANS Price List'!C30</f>
        <v>1</v>
      </c>
      <c r="N70" s="247" t="b">
        <f>D70='ANS Price List'!D30</f>
        <v>1</v>
      </c>
      <c r="O70" s="247" t="b">
        <f>E70='ANS Price List'!E30</f>
        <v>1</v>
      </c>
      <c r="P70" s="247" t="b">
        <f>F70='ANS Price List'!F30</f>
        <v>1</v>
      </c>
      <c r="Q70" s="247" t="b">
        <f>G70='ANS Price List'!G30</f>
        <v>1</v>
      </c>
      <c r="R70" s="247" t="b">
        <f>H70='ANS Price List'!H30</f>
        <v>1</v>
      </c>
      <c r="S70" s="247" t="b">
        <f>I70='ANS Price List'!I30</f>
        <v>1</v>
      </c>
      <c r="T70" s="247" t="b">
        <f>J70='ANS Price List'!J30</f>
        <v>1</v>
      </c>
      <c r="U70" s="247"/>
      <c r="V70" s="247" t="b">
        <f>IF(H70="2016/17 Excluding GST","TRUE",H70='2016-17 ANS Price List'!$F70)</f>
        <v>1</v>
      </c>
      <c r="W70" s="247" t="b">
        <f>IF(I70="2017/18 Excluding GST","TRUE",I70='2017-18 ANS Price List'!$F70)</f>
        <v>1</v>
      </c>
      <c r="X70" s="251" t="b">
        <f>IF(J70="2018/19 Excluding GST","TRUE",J70='2018-19 ANS Price List'!$F70)</f>
        <v>1</v>
      </c>
    </row>
    <row r="71" spans="2:24" s="340" customFormat="1" x14ac:dyDescent="0.2">
      <c r="B71" s="406"/>
      <c r="C71" s="343" t="s">
        <v>28</v>
      </c>
      <c r="D71" s="201" t="s">
        <v>10</v>
      </c>
      <c r="E71" s="201" t="s">
        <v>11</v>
      </c>
      <c r="F71" s="191">
        <v>356.24</v>
      </c>
      <c r="G71" s="191">
        <f t="shared" si="6"/>
        <v>368.83</v>
      </c>
      <c r="H71" s="191">
        <f t="shared" si="6"/>
        <v>378.41</v>
      </c>
      <c r="I71" s="191">
        <f t="shared" si="6"/>
        <v>387.51</v>
      </c>
      <c r="J71" s="191">
        <f t="shared" si="6"/>
        <v>401.57</v>
      </c>
      <c r="L71" s="247" t="b">
        <f>B71='ANS Price List'!B31</f>
        <v>1</v>
      </c>
      <c r="M71" s="247" t="b">
        <f>C71='ANS Price List'!C31</f>
        <v>1</v>
      </c>
      <c r="N71" s="247" t="b">
        <f>D71='ANS Price List'!D31</f>
        <v>1</v>
      </c>
      <c r="O71" s="247" t="b">
        <f>E71='ANS Price List'!E31</f>
        <v>1</v>
      </c>
      <c r="P71" s="247" t="b">
        <f>F71='ANS Price List'!F31</f>
        <v>1</v>
      </c>
      <c r="Q71" s="247" t="b">
        <f>G71='ANS Price List'!G31</f>
        <v>1</v>
      </c>
      <c r="R71" s="247" t="b">
        <f>H71='ANS Price List'!H31</f>
        <v>1</v>
      </c>
      <c r="S71" s="247" t="b">
        <f>I71='ANS Price List'!I31</f>
        <v>1</v>
      </c>
      <c r="T71" s="247" t="b">
        <f>J71='ANS Price List'!J31</f>
        <v>1</v>
      </c>
      <c r="U71" s="247"/>
      <c r="V71" s="247" t="b">
        <f>IF(H71="2016/17 Excluding GST","TRUE",H71='2016-17 ANS Price List'!$F71)</f>
        <v>1</v>
      </c>
      <c r="W71" s="247" t="b">
        <f>IF(I71="2017/18 Excluding GST","TRUE",I71='2017-18 ANS Price List'!$F71)</f>
        <v>1</v>
      </c>
      <c r="X71" s="251" t="b">
        <f>IF(J71="2018/19 Excluding GST","TRUE",J71='2018-19 ANS Price List'!$F71)</f>
        <v>1</v>
      </c>
    </row>
    <row r="72" spans="2:24" s="340" customFormat="1" x14ac:dyDescent="0.2">
      <c r="B72" s="406"/>
      <c r="C72" s="344" t="s">
        <v>29</v>
      </c>
      <c r="D72" s="202" t="s">
        <v>10</v>
      </c>
      <c r="E72" s="202" t="s">
        <v>11</v>
      </c>
      <c r="F72" s="190">
        <v>534.36</v>
      </c>
      <c r="G72" s="190">
        <f t="shared" si="6"/>
        <v>553.25</v>
      </c>
      <c r="H72" s="190">
        <f t="shared" si="6"/>
        <v>567.61</v>
      </c>
      <c r="I72" s="190">
        <f t="shared" si="6"/>
        <v>581.26</v>
      </c>
      <c r="J72" s="190">
        <f t="shared" si="6"/>
        <v>602.35</v>
      </c>
      <c r="L72" s="247" t="b">
        <f>B72='ANS Price List'!B32</f>
        <v>1</v>
      </c>
      <c r="M72" s="247" t="b">
        <f>C72='ANS Price List'!C32</f>
        <v>1</v>
      </c>
      <c r="N72" s="247" t="b">
        <f>D72='ANS Price List'!D32</f>
        <v>1</v>
      </c>
      <c r="O72" s="247" t="b">
        <f>E72='ANS Price List'!E32</f>
        <v>1</v>
      </c>
      <c r="P72" s="247" t="b">
        <f>F72='ANS Price List'!F32</f>
        <v>1</v>
      </c>
      <c r="Q72" s="247" t="b">
        <f>G72='ANS Price List'!G32</f>
        <v>1</v>
      </c>
      <c r="R72" s="247" t="b">
        <f>H72='ANS Price List'!H32</f>
        <v>1</v>
      </c>
      <c r="S72" s="247" t="b">
        <f>I72='ANS Price List'!I32</f>
        <v>1</v>
      </c>
      <c r="T72" s="247" t="b">
        <f>J72='ANS Price List'!J32</f>
        <v>1</v>
      </c>
      <c r="U72" s="247"/>
      <c r="V72" s="247" t="b">
        <f>IF(H72="2016/17 Excluding GST","TRUE",H72='2016-17 ANS Price List'!$F72)</f>
        <v>1</v>
      </c>
      <c r="W72" s="247" t="b">
        <f>IF(I72="2017/18 Excluding GST","TRUE",I72='2017-18 ANS Price List'!$F72)</f>
        <v>1</v>
      </c>
      <c r="X72" s="251" t="b">
        <f>IF(J72="2018/19 Excluding GST","TRUE",J72='2018-19 ANS Price List'!$F72)</f>
        <v>1</v>
      </c>
    </row>
    <row r="73" spans="2:24" s="340" customFormat="1" x14ac:dyDescent="0.2">
      <c r="B73" s="406"/>
      <c r="C73" s="343" t="s">
        <v>30</v>
      </c>
      <c r="D73" s="201" t="s">
        <v>10</v>
      </c>
      <c r="E73" s="201" t="s">
        <v>11</v>
      </c>
      <c r="F73" s="191">
        <v>712.48</v>
      </c>
      <c r="G73" s="191">
        <f t="shared" si="6"/>
        <v>737.67</v>
      </c>
      <c r="H73" s="191">
        <f t="shared" si="6"/>
        <v>756.82</v>
      </c>
      <c r="I73" s="191">
        <f t="shared" si="6"/>
        <v>775.02</v>
      </c>
      <c r="J73" s="191">
        <f t="shared" si="6"/>
        <v>803.13</v>
      </c>
      <c r="L73" s="247" t="b">
        <f>B73='ANS Price List'!B33</f>
        <v>1</v>
      </c>
      <c r="M73" s="247" t="b">
        <f>C73='ANS Price List'!C33</f>
        <v>1</v>
      </c>
      <c r="N73" s="247" t="b">
        <f>D73='ANS Price List'!D33</f>
        <v>1</v>
      </c>
      <c r="O73" s="247" t="b">
        <f>E73='ANS Price List'!E33</f>
        <v>1</v>
      </c>
      <c r="P73" s="247" t="b">
        <f>F73='ANS Price List'!F33</f>
        <v>1</v>
      </c>
      <c r="Q73" s="247" t="b">
        <f>G73='ANS Price List'!G33</f>
        <v>1</v>
      </c>
      <c r="R73" s="247" t="b">
        <f>H73='ANS Price List'!H33</f>
        <v>1</v>
      </c>
      <c r="S73" s="247" t="b">
        <f>I73='ANS Price List'!I33</f>
        <v>1</v>
      </c>
      <c r="T73" s="247" t="b">
        <f>J73='ANS Price List'!J33</f>
        <v>1</v>
      </c>
      <c r="U73" s="247"/>
      <c r="V73" s="247" t="b">
        <f>IF(H73="2016/17 Excluding GST","TRUE",H73='2016-17 ANS Price List'!$F73)</f>
        <v>1</v>
      </c>
      <c r="W73" s="247" t="b">
        <f>IF(I73="2017/18 Excluding GST","TRUE",I73='2017-18 ANS Price List'!$F73)</f>
        <v>1</v>
      </c>
      <c r="X73" s="251" t="b">
        <f>IF(J73="2018/19 Excluding GST","TRUE",J73='2018-19 ANS Price List'!$F73)</f>
        <v>1</v>
      </c>
    </row>
    <row r="74" spans="2:24" s="340" customFormat="1" x14ac:dyDescent="0.2">
      <c r="B74" s="406"/>
      <c r="C74" s="192"/>
      <c r="D74" s="203"/>
      <c r="E74" s="203"/>
      <c r="F74" s="192"/>
      <c r="G74" s="192"/>
      <c r="H74" s="192"/>
      <c r="I74" s="192"/>
      <c r="J74" s="192"/>
      <c r="L74" s="247" t="b">
        <f>B74='ANS Price List'!B34</f>
        <v>1</v>
      </c>
      <c r="M74" s="247" t="b">
        <f>C74='ANS Price List'!C34</f>
        <v>1</v>
      </c>
      <c r="N74" s="247" t="b">
        <f>D74='ANS Price List'!D34</f>
        <v>1</v>
      </c>
      <c r="O74" s="247" t="b">
        <f>E74='ANS Price List'!E34</f>
        <v>1</v>
      </c>
      <c r="P74" s="247" t="b">
        <f>F74='ANS Price List'!F34</f>
        <v>1</v>
      </c>
      <c r="Q74" s="247" t="b">
        <f>G74='ANS Price List'!G34</f>
        <v>1</v>
      </c>
      <c r="R74" s="247" t="b">
        <f>H74='ANS Price List'!H34</f>
        <v>1</v>
      </c>
      <c r="S74" s="247" t="b">
        <f>I74='ANS Price List'!I34</f>
        <v>1</v>
      </c>
      <c r="T74" s="247" t="b">
        <f>J74='ANS Price List'!J34</f>
        <v>1</v>
      </c>
      <c r="U74" s="247"/>
      <c r="V74" s="247" t="b">
        <f>IF(H74="2016/17 Excluding GST","TRUE",H74='2016-17 ANS Price List'!$F74)</f>
        <v>1</v>
      </c>
      <c r="W74" s="247" t="b">
        <f>IF(I74="2017/18 Excluding GST","TRUE",I74='2017-18 ANS Price List'!$F74)</f>
        <v>1</v>
      </c>
      <c r="X74" s="251" t="b">
        <f>IF(J74="2018/19 Excluding GST","TRUE",J74='2018-19 ANS Price List'!$F74)</f>
        <v>1</v>
      </c>
    </row>
    <row r="75" spans="2:24" s="340" customFormat="1" x14ac:dyDescent="0.2">
      <c r="B75" s="406"/>
      <c r="C75" s="344" t="s">
        <v>31</v>
      </c>
      <c r="D75" s="202" t="s">
        <v>23</v>
      </c>
      <c r="E75" s="202" t="s">
        <v>24</v>
      </c>
      <c r="F75" s="190">
        <v>89.06</v>
      </c>
      <c r="G75" s="190">
        <f t="shared" ref="G75:J76" si="7">IFERROR(ROUND(F75*(1+G$9)*(1-G$10)+G$11,2),F75)</f>
        <v>92.21</v>
      </c>
      <c r="H75" s="190">
        <f t="shared" si="7"/>
        <v>94.6</v>
      </c>
      <c r="I75" s="190">
        <f t="shared" si="7"/>
        <v>96.87</v>
      </c>
      <c r="J75" s="190">
        <f t="shared" si="7"/>
        <v>100.38</v>
      </c>
      <c r="L75" s="247" t="b">
        <f>B75='ANS Price List'!B35</f>
        <v>1</v>
      </c>
      <c r="M75" s="247" t="b">
        <f>C75='ANS Price List'!C35</f>
        <v>1</v>
      </c>
      <c r="N75" s="247" t="b">
        <f>D75='ANS Price List'!D35</f>
        <v>1</v>
      </c>
      <c r="O75" s="247" t="b">
        <f>E75='ANS Price List'!E35</f>
        <v>1</v>
      </c>
      <c r="P75" s="247" t="b">
        <f>F75='ANS Price List'!F35</f>
        <v>1</v>
      </c>
      <c r="Q75" s="247" t="b">
        <f>G75='ANS Price List'!G35</f>
        <v>1</v>
      </c>
      <c r="R75" s="247" t="b">
        <f>H75='ANS Price List'!H35</f>
        <v>1</v>
      </c>
      <c r="S75" s="247" t="b">
        <f>I75='ANS Price List'!I35</f>
        <v>1</v>
      </c>
      <c r="T75" s="247" t="b">
        <f>J75='ANS Price List'!J35</f>
        <v>1</v>
      </c>
      <c r="U75" s="247"/>
      <c r="V75" s="247" t="b">
        <f>IF(H75="2016/17 Excluding GST","TRUE",H75='2016-17 ANS Price List'!$F75)</f>
        <v>1</v>
      </c>
      <c r="W75" s="247" t="b">
        <f>IF(I75="2017/18 Excluding GST","TRUE",I75='2017-18 ANS Price List'!$F75)</f>
        <v>1</v>
      </c>
      <c r="X75" s="251" t="b">
        <f>IF(J75="2018/19 Excluding GST","TRUE",J75='2018-19 ANS Price List'!$F75)</f>
        <v>1</v>
      </c>
    </row>
    <row r="76" spans="2:24" s="340" customFormat="1" x14ac:dyDescent="0.2">
      <c r="B76" s="406"/>
      <c r="C76" s="343" t="s">
        <v>32</v>
      </c>
      <c r="D76" s="201" t="s">
        <v>23</v>
      </c>
      <c r="E76" s="201" t="s">
        <v>24</v>
      </c>
      <c r="F76" s="191">
        <v>89.06</v>
      </c>
      <c r="G76" s="191">
        <f t="shared" si="7"/>
        <v>92.21</v>
      </c>
      <c r="H76" s="191">
        <f t="shared" si="7"/>
        <v>94.6</v>
      </c>
      <c r="I76" s="191">
        <f t="shared" si="7"/>
        <v>96.87</v>
      </c>
      <c r="J76" s="191">
        <f t="shared" si="7"/>
        <v>100.38</v>
      </c>
      <c r="L76" s="247" t="b">
        <f>B76='ANS Price List'!B36</f>
        <v>1</v>
      </c>
      <c r="M76" s="247" t="b">
        <f>C76='ANS Price List'!C36</f>
        <v>1</v>
      </c>
      <c r="N76" s="247" t="b">
        <f>D76='ANS Price List'!D36</f>
        <v>1</v>
      </c>
      <c r="O76" s="247" t="b">
        <f>E76='ANS Price List'!E36</f>
        <v>1</v>
      </c>
      <c r="P76" s="247" t="b">
        <f>F76='ANS Price List'!F36</f>
        <v>1</v>
      </c>
      <c r="Q76" s="247" t="b">
        <f>G76='ANS Price List'!G36</f>
        <v>1</v>
      </c>
      <c r="R76" s="247" t="b">
        <f>H76='ANS Price List'!H36</f>
        <v>1</v>
      </c>
      <c r="S76" s="247" t="b">
        <f>I76='ANS Price List'!I36</f>
        <v>1</v>
      </c>
      <c r="T76" s="247" t="b">
        <f>J76='ANS Price List'!J36</f>
        <v>1</v>
      </c>
      <c r="U76" s="247"/>
      <c r="V76" s="247" t="b">
        <f>IF(H76="2016/17 Excluding GST","TRUE",H76='2016-17 ANS Price List'!$F76)</f>
        <v>1</v>
      </c>
      <c r="W76" s="247" t="b">
        <f>IF(I76="2017/18 Excluding GST","TRUE",I76='2017-18 ANS Price List'!$F76)</f>
        <v>1</v>
      </c>
      <c r="X76" s="251" t="b">
        <f>IF(J76="2018/19 Excluding GST","TRUE",J76='2018-19 ANS Price List'!$F76)</f>
        <v>1</v>
      </c>
    </row>
    <row r="77" spans="2:24" s="340" customFormat="1" x14ac:dyDescent="0.2">
      <c r="B77" s="407"/>
      <c r="C77" s="192"/>
      <c r="D77" s="203"/>
      <c r="E77" s="203"/>
      <c r="F77" s="192"/>
      <c r="G77" s="192"/>
      <c r="H77" s="192"/>
      <c r="I77" s="192"/>
      <c r="J77" s="192"/>
      <c r="L77" s="247" t="b">
        <f>B77='ANS Price List'!B37</f>
        <v>1</v>
      </c>
      <c r="M77" s="247" t="b">
        <f>C77='ANS Price List'!C37</f>
        <v>1</v>
      </c>
      <c r="N77" s="247" t="b">
        <f>D77='ANS Price List'!D37</f>
        <v>1</v>
      </c>
      <c r="O77" s="247" t="b">
        <f>E77='ANS Price List'!E37</f>
        <v>1</v>
      </c>
      <c r="P77" s="247" t="b">
        <f>F77='ANS Price List'!F37</f>
        <v>1</v>
      </c>
      <c r="Q77" s="247" t="b">
        <f>G77='ANS Price List'!G37</f>
        <v>1</v>
      </c>
      <c r="R77" s="247" t="b">
        <f>H77='ANS Price List'!H37</f>
        <v>1</v>
      </c>
      <c r="S77" s="247" t="b">
        <f>I77='ANS Price List'!I37</f>
        <v>1</v>
      </c>
      <c r="T77" s="247" t="b">
        <f>J77='ANS Price List'!J37</f>
        <v>1</v>
      </c>
      <c r="U77" s="247"/>
      <c r="V77" s="247" t="b">
        <f>IF(H77="2016/17 Excluding GST","TRUE",H77='2016-17 ANS Price List'!$F77)</f>
        <v>1</v>
      </c>
      <c r="W77" s="247" t="b">
        <f>IF(I77="2017/18 Excluding GST","TRUE",I77='2017-18 ANS Price List'!$F77)</f>
        <v>1</v>
      </c>
      <c r="X77" s="251" t="b">
        <f>IF(J77="2018/19 Excluding GST","TRUE",J77='2018-19 ANS Price List'!$F77)</f>
        <v>1</v>
      </c>
    </row>
    <row r="78" spans="2:24" s="340" customFormat="1" x14ac:dyDescent="0.2">
      <c r="B78" s="333"/>
      <c r="C78" s="57"/>
      <c r="F78" s="109"/>
      <c r="G78" s="109"/>
      <c r="H78" s="109"/>
      <c r="I78" s="109"/>
      <c r="J78" s="109"/>
      <c r="L78" s="247" t="b">
        <f>B78='ANS Price List'!B38</f>
        <v>1</v>
      </c>
      <c r="M78" s="247" t="b">
        <f>C78='ANS Price List'!C38</f>
        <v>1</v>
      </c>
      <c r="N78" s="247" t="b">
        <f>D78='ANS Price List'!D38</f>
        <v>1</v>
      </c>
      <c r="O78" s="247" t="b">
        <f>E78='ANS Price List'!E38</f>
        <v>1</v>
      </c>
      <c r="P78" s="247" t="b">
        <f>F78='ANS Price List'!F38</f>
        <v>1</v>
      </c>
      <c r="Q78" s="247" t="b">
        <f>G78='ANS Price List'!G38</f>
        <v>1</v>
      </c>
      <c r="R78" s="247" t="b">
        <f>H78='ANS Price List'!H38</f>
        <v>1</v>
      </c>
      <c r="S78" s="247" t="b">
        <f>I78='ANS Price List'!I38</f>
        <v>1</v>
      </c>
      <c r="T78" s="247" t="b">
        <f>J78='ANS Price List'!J38</f>
        <v>1</v>
      </c>
      <c r="U78" s="247"/>
      <c r="V78" s="247" t="b">
        <f>IF(H78="2016/17 Excluding GST","TRUE",H78='2016-17 ANS Price List'!$F78)</f>
        <v>1</v>
      </c>
      <c r="W78" s="247" t="b">
        <f>IF(I78="2017/18 Excluding GST","TRUE",I78='2017-18 ANS Price List'!$F78)</f>
        <v>1</v>
      </c>
      <c r="X78" s="251" t="b">
        <f>IF(J78="2018/19 Excluding GST","TRUE",J78='2018-19 ANS Price List'!$F78)</f>
        <v>1</v>
      </c>
    </row>
    <row r="79" spans="2:24" s="340" customFormat="1" x14ac:dyDescent="0.2">
      <c r="B79" s="333"/>
      <c r="C79" s="57"/>
      <c r="F79" s="109"/>
      <c r="G79" s="109"/>
      <c r="H79" s="109"/>
      <c r="I79" s="377"/>
      <c r="J79" s="377"/>
      <c r="L79" s="247" t="b">
        <f>B79='ANS Price List'!B39</f>
        <v>1</v>
      </c>
      <c r="M79" s="247" t="b">
        <f>C79='ANS Price List'!C39</f>
        <v>1</v>
      </c>
      <c r="N79" s="247" t="b">
        <f>D79='ANS Price List'!D39</f>
        <v>1</v>
      </c>
      <c r="O79" s="247" t="b">
        <f>E79='ANS Price List'!E39</f>
        <v>1</v>
      </c>
      <c r="P79" s="247" t="b">
        <f>F79='ANS Price List'!F39</f>
        <v>1</v>
      </c>
      <c r="Q79" s="247" t="b">
        <f>G79='ANS Price List'!G39</f>
        <v>1</v>
      </c>
      <c r="R79" s="247" t="b">
        <f>H79='ANS Price List'!H39</f>
        <v>1</v>
      </c>
      <c r="S79" s="247" t="b">
        <f>I79='ANS Price List'!I39</f>
        <v>1</v>
      </c>
      <c r="T79" s="247" t="b">
        <f>J79='ANS Price List'!J39</f>
        <v>1</v>
      </c>
      <c r="U79" s="247"/>
      <c r="V79" s="247" t="b">
        <f>IF(H79="2016/17 Excluding GST","TRUE",H79='2016-17 ANS Price List'!$F79)</f>
        <v>1</v>
      </c>
      <c r="W79" s="247" t="b">
        <f>IF(I79="2017/18 Excluding GST","TRUE",I79='2017-18 ANS Price List'!$F79)</f>
        <v>1</v>
      </c>
      <c r="X79" s="251" t="b">
        <f>IF(J79="2018/19 Excluding GST","TRUE",J79='2018-19 ANS Price List'!$F79)</f>
        <v>1</v>
      </c>
    </row>
    <row r="80" spans="2:24" s="339" customFormat="1" ht="32.1" customHeight="1" x14ac:dyDescent="0.2">
      <c r="B80" s="243" t="s">
        <v>2</v>
      </c>
      <c r="C80" s="244" t="s">
        <v>0</v>
      </c>
      <c r="D80" s="245" t="s">
        <v>1</v>
      </c>
      <c r="E80" s="245" t="s">
        <v>2</v>
      </c>
      <c r="F80" s="188" t="s">
        <v>343</v>
      </c>
      <c r="G80" s="188" t="s">
        <v>319</v>
      </c>
      <c r="H80" s="188" t="s">
        <v>320</v>
      </c>
      <c r="I80" s="188" t="s">
        <v>321</v>
      </c>
      <c r="J80" s="188" t="s">
        <v>322</v>
      </c>
      <c r="L80" s="251" t="b">
        <f>B80='ANS Price List'!B40</f>
        <v>1</v>
      </c>
      <c r="M80" s="251" t="b">
        <f>C80='ANS Price List'!C40</f>
        <v>1</v>
      </c>
      <c r="N80" s="251" t="b">
        <f>D80='ANS Price List'!D40</f>
        <v>1</v>
      </c>
      <c r="O80" s="251" t="b">
        <f>E80='ANS Price List'!E40</f>
        <v>1</v>
      </c>
      <c r="P80" s="251" t="b">
        <f>F80='ANS Price List'!F40</f>
        <v>1</v>
      </c>
      <c r="Q80" s="251" t="b">
        <f>G80='ANS Price List'!G40</f>
        <v>1</v>
      </c>
      <c r="R80" s="251" t="b">
        <f>H80='ANS Price List'!H40</f>
        <v>1</v>
      </c>
      <c r="S80" s="251" t="b">
        <f>I80='ANS Price List'!I40</f>
        <v>1</v>
      </c>
      <c r="T80" s="251" t="b">
        <f>J80='ANS Price List'!J40</f>
        <v>1</v>
      </c>
      <c r="U80" s="251"/>
      <c r="V80" s="251" t="str">
        <f>IF(H80="2016/17 Excluding GST","TRUE",H80='2016-17 ANS Price List'!$F80)</f>
        <v>TRUE</v>
      </c>
      <c r="W80" s="251" t="str">
        <f>IF(I80="2017/18 Excluding GST","TRUE",I80='2017-18 ANS Price List'!$F80)</f>
        <v>TRUE</v>
      </c>
      <c r="X80" s="251" t="str">
        <f>IF(J80="2018/19 Excluding GST","TRUE",J80='2018-19 ANS Price List'!$F80)</f>
        <v>TRUE</v>
      </c>
    </row>
    <row r="81" spans="2:24" s="340" customFormat="1" x14ac:dyDescent="0.2">
      <c r="B81" s="408" t="s">
        <v>33</v>
      </c>
      <c r="C81" s="342" t="s">
        <v>9</v>
      </c>
      <c r="D81" s="323" t="s">
        <v>10</v>
      </c>
      <c r="E81" s="345" t="s">
        <v>11</v>
      </c>
      <c r="F81" s="190">
        <v>428.43</v>
      </c>
      <c r="G81" s="189">
        <f t="shared" ref="G81:J86" si="8">IFERROR(ROUND(F81*(1+G$9)*(1-G$10)+G$11,2),F81)</f>
        <v>443.58</v>
      </c>
      <c r="H81" s="189">
        <f t="shared" si="8"/>
        <v>455.1</v>
      </c>
      <c r="I81" s="190">
        <f t="shared" si="8"/>
        <v>466.04</v>
      </c>
      <c r="J81" s="190">
        <f t="shared" si="8"/>
        <v>482.95</v>
      </c>
      <c r="L81" s="247" t="b">
        <f>B81='ANS Price List'!B41</f>
        <v>1</v>
      </c>
      <c r="M81" s="247" t="b">
        <f>C81='ANS Price List'!C41</f>
        <v>1</v>
      </c>
      <c r="N81" s="247" t="b">
        <f>D81='ANS Price List'!D41</f>
        <v>1</v>
      </c>
      <c r="O81" s="247" t="b">
        <f>E81='ANS Price List'!E41</f>
        <v>1</v>
      </c>
      <c r="P81" s="247" t="b">
        <f>F81='ANS Price List'!F41</f>
        <v>1</v>
      </c>
      <c r="Q81" s="247" t="b">
        <f>G81='ANS Price List'!G41</f>
        <v>1</v>
      </c>
      <c r="R81" s="247" t="b">
        <f>H81='ANS Price List'!H41</f>
        <v>1</v>
      </c>
      <c r="S81" s="247" t="b">
        <f>I81='ANS Price List'!I41</f>
        <v>1</v>
      </c>
      <c r="T81" s="247" t="b">
        <f>J81='ANS Price List'!J41</f>
        <v>1</v>
      </c>
      <c r="U81" s="247"/>
      <c r="V81" s="247" t="b">
        <f>IF(H81="2016/17 Excluding GST","TRUE",H81='2016-17 ANS Price List'!$F81)</f>
        <v>1</v>
      </c>
      <c r="W81" s="247" t="b">
        <f>IF(I81="2017/18 Excluding GST","TRUE",I81='2017-18 ANS Price List'!$F81)</f>
        <v>1</v>
      </c>
      <c r="X81" s="251" t="b">
        <f>IF(J81="2018/19 Excluding GST","TRUE",J81='2018-19 ANS Price List'!$F81)</f>
        <v>1</v>
      </c>
    </row>
    <row r="82" spans="2:24" s="340" customFormat="1" x14ac:dyDescent="0.2">
      <c r="B82" s="409"/>
      <c r="C82" s="343" t="s">
        <v>12</v>
      </c>
      <c r="D82" s="201" t="s">
        <v>10</v>
      </c>
      <c r="E82" s="346" t="s">
        <v>11</v>
      </c>
      <c r="F82" s="191">
        <v>571.24</v>
      </c>
      <c r="G82" s="193">
        <f t="shared" si="8"/>
        <v>591.44000000000005</v>
      </c>
      <c r="H82" s="193">
        <f t="shared" si="8"/>
        <v>606.79</v>
      </c>
      <c r="I82" s="191">
        <f t="shared" si="8"/>
        <v>621.38</v>
      </c>
      <c r="J82" s="191">
        <f t="shared" si="8"/>
        <v>643.91999999999996</v>
      </c>
      <c r="L82" s="247" t="b">
        <f>B82='ANS Price List'!B42</f>
        <v>1</v>
      </c>
      <c r="M82" s="247" t="b">
        <f>C82='ANS Price List'!C42</f>
        <v>1</v>
      </c>
      <c r="N82" s="247" t="b">
        <f>D82='ANS Price List'!D42</f>
        <v>1</v>
      </c>
      <c r="O82" s="247" t="b">
        <f>E82='ANS Price List'!E42</f>
        <v>1</v>
      </c>
      <c r="P82" s="247" t="b">
        <f>F82='ANS Price List'!F42</f>
        <v>1</v>
      </c>
      <c r="Q82" s="247" t="b">
        <f>G82='ANS Price List'!G42</f>
        <v>1</v>
      </c>
      <c r="R82" s="247" t="b">
        <f>H82='ANS Price List'!H42</f>
        <v>1</v>
      </c>
      <c r="S82" s="247" t="b">
        <f>I82='ANS Price List'!I42</f>
        <v>1</v>
      </c>
      <c r="T82" s="247" t="b">
        <f>J82='ANS Price List'!J42</f>
        <v>1</v>
      </c>
      <c r="U82" s="247"/>
      <c r="V82" s="247" t="b">
        <f>IF(H82="2016/17 Excluding GST","TRUE",H82='2016-17 ANS Price List'!$F82)</f>
        <v>1</v>
      </c>
      <c r="W82" s="247" t="b">
        <f>IF(I82="2017/18 Excluding GST","TRUE",I82='2017-18 ANS Price List'!$F82)</f>
        <v>1</v>
      </c>
      <c r="X82" s="251" t="b">
        <f>IF(J82="2018/19 Excluding GST","TRUE",J82='2018-19 ANS Price List'!$F82)</f>
        <v>1</v>
      </c>
    </row>
    <row r="83" spans="2:24" s="340" customFormat="1" x14ac:dyDescent="0.2">
      <c r="B83" s="409"/>
      <c r="C83" s="344" t="s">
        <v>34</v>
      </c>
      <c r="D83" s="202" t="s">
        <v>10</v>
      </c>
      <c r="E83" s="347" t="s">
        <v>11</v>
      </c>
      <c r="F83" s="190">
        <v>999.66</v>
      </c>
      <c r="G83" s="189">
        <f t="shared" si="8"/>
        <v>1035</v>
      </c>
      <c r="H83" s="189">
        <f t="shared" si="8"/>
        <v>1061.8699999999999</v>
      </c>
      <c r="I83" s="190">
        <f t="shared" si="8"/>
        <v>1087.4000000000001</v>
      </c>
      <c r="J83" s="190">
        <f t="shared" si="8"/>
        <v>1126.8499999999999</v>
      </c>
      <c r="L83" s="247" t="b">
        <f>B83='ANS Price List'!B43</f>
        <v>1</v>
      </c>
      <c r="M83" s="247" t="b">
        <f>C83='ANS Price List'!C43</f>
        <v>1</v>
      </c>
      <c r="N83" s="247" t="b">
        <f>D83='ANS Price List'!D43</f>
        <v>1</v>
      </c>
      <c r="O83" s="247" t="b">
        <f>E83='ANS Price List'!E43</f>
        <v>1</v>
      </c>
      <c r="P83" s="247" t="b">
        <f>F83='ANS Price List'!F43</f>
        <v>1</v>
      </c>
      <c r="Q83" s="247" t="b">
        <f>G83='ANS Price List'!G43</f>
        <v>1</v>
      </c>
      <c r="R83" s="247" t="b">
        <f>H83='ANS Price List'!H43</f>
        <v>1</v>
      </c>
      <c r="S83" s="247" t="b">
        <f>I83='ANS Price List'!I43</f>
        <v>1</v>
      </c>
      <c r="T83" s="247" t="b">
        <f>J83='ANS Price List'!J43</f>
        <v>1</v>
      </c>
      <c r="U83" s="247"/>
      <c r="V83" s="247" t="b">
        <f>IF(H83="2016/17 Excluding GST","TRUE",H83='2016-17 ANS Price List'!$F83)</f>
        <v>1</v>
      </c>
      <c r="W83" s="247" t="b">
        <f>IF(I83="2017/18 Excluding GST","TRUE",I83='2017-18 ANS Price List'!$F83)</f>
        <v>1</v>
      </c>
      <c r="X83" s="251" t="b">
        <f>IF(J83="2018/19 Excluding GST","TRUE",J83='2018-19 ANS Price List'!$F83)</f>
        <v>1</v>
      </c>
    </row>
    <row r="84" spans="2:24" s="340" customFormat="1" x14ac:dyDescent="0.2">
      <c r="B84" s="409"/>
      <c r="C84" s="343" t="s">
        <v>14</v>
      </c>
      <c r="D84" s="201" t="s">
        <v>10</v>
      </c>
      <c r="E84" s="346" t="s">
        <v>11</v>
      </c>
      <c r="F84" s="191">
        <v>1285.28</v>
      </c>
      <c r="G84" s="193">
        <f t="shared" si="8"/>
        <v>1330.72</v>
      </c>
      <c r="H84" s="193">
        <f t="shared" si="8"/>
        <v>1365.27</v>
      </c>
      <c r="I84" s="191">
        <f t="shared" si="8"/>
        <v>1398.09</v>
      </c>
      <c r="J84" s="191">
        <f t="shared" si="8"/>
        <v>1448.81</v>
      </c>
      <c r="L84" s="247" t="b">
        <f>B84='ANS Price List'!B44</f>
        <v>1</v>
      </c>
      <c r="M84" s="247" t="b">
        <f>C84='ANS Price List'!C44</f>
        <v>1</v>
      </c>
      <c r="N84" s="247" t="b">
        <f>D84='ANS Price List'!D44</f>
        <v>1</v>
      </c>
      <c r="O84" s="247" t="b">
        <f>E84='ANS Price List'!E44</f>
        <v>1</v>
      </c>
      <c r="P84" s="247" t="b">
        <f>F84='ANS Price List'!F44</f>
        <v>1</v>
      </c>
      <c r="Q84" s="247" t="b">
        <f>G84='ANS Price List'!G44</f>
        <v>1</v>
      </c>
      <c r="R84" s="247" t="b">
        <f>H84='ANS Price List'!H44</f>
        <v>1</v>
      </c>
      <c r="S84" s="247" t="b">
        <f>I84='ANS Price List'!I44</f>
        <v>1</v>
      </c>
      <c r="T84" s="247" t="b">
        <f>J84='ANS Price List'!J44</f>
        <v>1</v>
      </c>
      <c r="U84" s="247"/>
      <c r="V84" s="247" t="b">
        <f>IF(H84="2016/17 Excluding GST","TRUE",H84='2016-17 ANS Price List'!$F84)</f>
        <v>1</v>
      </c>
      <c r="W84" s="247" t="b">
        <f>IF(I84="2017/18 Excluding GST","TRUE",I84='2017-18 ANS Price List'!$F84)</f>
        <v>1</v>
      </c>
      <c r="X84" s="251" t="b">
        <f>IF(J84="2018/19 Excluding GST","TRUE",J84='2018-19 ANS Price List'!$F84)</f>
        <v>1</v>
      </c>
    </row>
    <row r="85" spans="2:24" s="340" customFormat="1" x14ac:dyDescent="0.2">
      <c r="B85" s="409"/>
      <c r="C85" s="344" t="s">
        <v>35</v>
      </c>
      <c r="D85" s="202" t="s">
        <v>23</v>
      </c>
      <c r="E85" s="347" t="s">
        <v>24</v>
      </c>
      <c r="F85" s="190">
        <v>142.81</v>
      </c>
      <c r="G85" s="189">
        <f t="shared" si="8"/>
        <v>147.86000000000001</v>
      </c>
      <c r="H85" s="189">
        <f t="shared" si="8"/>
        <v>151.69999999999999</v>
      </c>
      <c r="I85" s="190">
        <f t="shared" si="8"/>
        <v>155.35</v>
      </c>
      <c r="J85" s="190">
        <f t="shared" si="8"/>
        <v>160.99</v>
      </c>
      <c r="L85" s="247" t="b">
        <f>B85='ANS Price List'!B45</f>
        <v>1</v>
      </c>
      <c r="M85" s="247" t="b">
        <f>C85='ANS Price List'!C45</f>
        <v>1</v>
      </c>
      <c r="N85" s="247" t="b">
        <f>D85='ANS Price List'!D45</f>
        <v>1</v>
      </c>
      <c r="O85" s="247" t="b">
        <f>E85='ANS Price List'!E45</f>
        <v>1</v>
      </c>
      <c r="P85" s="247" t="b">
        <f>F85='ANS Price List'!F45</f>
        <v>1</v>
      </c>
      <c r="Q85" s="247" t="b">
        <f>G85='ANS Price List'!G45</f>
        <v>1</v>
      </c>
      <c r="R85" s="247" t="b">
        <f>H85='ANS Price List'!H45</f>
        <v>1</v>
      </c>
      <c r="S85" s="247" t="b">
        <f>I85='ANS Price List'!I45</f>
        <v>1</v>
      </c>
      <c r="T85" s="247" t="b">
        <f>J85='ANS Price List'!J45</f>
        <v>1</v>
      </c>
      <c r="U85" s="247"/>
      <c r="V85" s="247" t="b">
        <f>IF(H85="2016/17 Excluding GST","TRUE",H85='2016-17 ANS Price List'!$F85)</f>
        <v>1</v>
      </c>
      <c r="W85" s="247" t="b">
        <f>IF(I85="2017/18 Excluding GST","TRUE",I85='2017-18 ANS Price List'!$F85)</f>
        <v>1</v>
      </c>
      <c r="X85" s="251" t="b">
        <f>IF(J85="2018/19 Excluding GST","TRUE",J85='2018-19 ANS Price List'!$F85)</f>
        <v>1</v>
      </c>
    </row>
    <row r="86" spans="2:24" s="340" customFormat="1" x14ac:dyDescent="0.2">
      <c r="B86" s="409"/>
      <c r="C86" s="343" t="s">
        <v>22</v>
      </c>
      <c r="D86" s="201" t="s">
        <v>23</v>
      </c>
      <c r="E86" s="346" t="s">
        <v>24</v>
      </c>
      <c r="F86" s="191">
        <v>142.81</v>
      </c>
      <c r="G86" s="193">
        <f t="shared" si="8"/>
        <v>147.86000000000001</v>
      </c>
      <c r="H86" s="193">
        <f t="shared" si="8"/>
        <v>151.69999999999999</v>
      </c>
      <c r="I86" s="191">
        <f t="shared" si="8"/>
        <v>155.35</v>
      </c>
      <c r="J86" s="191">
        <f t="shared" si="8"/>
        <v>160.99</v>
      </c>
      <c r="L86" s="247" t="b">
        <f>B86='ANS Price List'!B46</f>
        <v>1</v>
      </c>
      <c r="M86" s="247" t="b">
        <f>C86='ANS Price List'!C46</f>
        <v>1</v>
      </c>
      <c r="N86" s="247" t="b">
        <f>D86='ANS Price List'!D46</f>
        <v>1</v>
      </c>
      <c r="O86" s="247" t="b">
        <f>E86='ANS Price List'!E46</f>
        <v>1</v>
      </c>
      <c r="P86" s="247" t="b">
        <f>F86='ANS Price List'!F46</f>
        <v>1</v>
      </c>
      <c r="Q86" s="247" t="b">
        <f>G86='ANS Price List'!G46</f>
        <v>1</v>
      </c>
      <c r="R86" s="247" t="b">
        <f>H86='ANS Price List'!H46</f>
        <v>1</v>
      </c>
      <c r="S86" s="247" t="b">
        <f>I86='ANS Price List'!I46</f>
        <v>1</v>
      </c>
      <c r="T86" s="247" t="b">
        <f>J86='ANS Price List'!J46</f>
        <v>1</v>
      </c>
      <c r="U86" s="247"/>
      <c r="V86" s="247" t="b">
        <f>IF(H86="2016/17 Excluding GST","TRUE",H86='2016-17 ANS Price List'!$F86)</f>
        <v>1</v>
      </c>
      <c r="W86" s="247" t="b">
        <f>IF(I86="2017/18 Excluding GST","TRUE",I86='2017-18 ANS Price List'!$F86)</f>
        <v>1</v>
      </c>
      <c r="X86" s="251" t="b">
        <f>IF(J86="2018/19 Excluding GST","TRUE",J86='2018-19 ANS Price List'!$F86)</f>
        <v>1</v>
      </c>
    </row>
    <row r="87" spans="2:24" s="340" customFormat="1" x14ac:dyDescent="0.2">
      <c r="B87" s="409"/>
      <c r="C87" s="192"/>
      <c r="D87" s="348"/>
      <c r="E87" s="349"/>
      <c r="F87" s="194"/>
      <c r="G87" s="194"/>
      <c r="H87" s="194"/>
      <c r="I87" s="194"/>
      <c r="J87" s="194"/>
      <c r="L87" s="247" t="b">
        <f>B87='ANS Price List'!B47</f>
        <v>1</v>
      </c>
      <c r="M87" s="247" t="b">
        <f>C87='ANS Price List'!C47</f>
        <v>1</v>
      </c>
      <c r="N87" s="247" t="b">
        <f>D87='ANS Price List'!D47</f>
        <v>1</v>
      </c>
      <c r="O87" s="247" t="b">
        <f>E87='ANS Price List'!E47</f>
        <v>1</v>
      </c>
      <c r="P87" s="247" t="b">
        <f>F87='ANS Price List'!F47</f>
        <v>1</v>
      </c>
      <c r="Q87" s="247" t="b">
        <f>G87='ANS Price List'!G47</f>
        <v>1</v>
      </c>
      <c r="R87" s="247" t="b">
        <f>H87='ANS Price List'!H47</f>
        <v>1</v>
      </c>
      <c r="S87" s="247" t="b">
        <f>I87='ANS Price List'!I47</f>
        <v>1</v>
      </c>
      <c r="T87" s="247" t="b">
        <f>J87='ANS Price List'!J47</f>
        <v>1</v>
      </c>
      <c r="U87" s="247"/>
      <c r="V87" s="247" t="b">
        <f>IF(H87="2016/17 Excluding GST","TRUE",H87='2016-17 ANS Price List'!$F87)</f>
        <v>1</v>
      </c>
      <c r="W87" s="247" t="b">
        <f>IF(I87="2017/18 Excluding GST","TRUE",I87='2017-18 ANS Price List'!$F87)</f>
        <v>1</v>
      </c>
      <c r="X87" s="251" t="b">
        <f>IF(J87="2018/19 Excluding GST","TRUE",J87='2018-19 ANS Price List'!$F87)</f>
        <v>1</v>
      </c>
    </row>
    <row r="88" spans="2:24" s="340" customFormat="1" x14ac:dyDescent="0.2">
      <c r="B88" s="409"/>
      <c r="C88" s="342" t="s">
        <v>36</v>
      </c>
      <c r="D88" s="202" t="s">
        <v>23</v>
      </c>
      <c r="E88" s="202" t="s">
        <v>24</v>
      </c>
      <c r="F88" s="190">
        <v>142.81</v>
      </c>
      <c r="G88" s="189">
        <f t="shared" ref="G88:J103" si="9">IFERROR(ROUND(F88*(1+G$9)*(1-G$10)+G$11,2),F88)</f>
        <v>147.86000000000001</v>
      </c>
      <c r="H88" s="189">
        <f t="shared" si="9"/>
        <v>151.69999999999999</v>
      </c>
      <c r="I88" s="190">
        <f t="shared" si="9"/>
        <v>155.35</v>
      </c>
      <c r="J88" s="190">
        <f t="shared" si="9"/>
        <v>160.99</v>
      </c>
      <c r="L88" s="247" t="b">
        <f>B88='ANS Price List'!B48</f>
        <v>1</v>
      </c>
      <c r="M88" s="247" t="b">
        <f>C88='ANS Price List'!C48</f>
        <v>1</v>
      </c>
      <c r="N88" s="247" t="b">
        <f>D88='ANS Price List'!D48</f>
        <v>1</v>
      </c>
      <c r="O88" s="247" t="b">
        <f>E88='ANS Price List'!E48</f>
        <v>1</v>
      </c>
      <c r="P88" s="247" t="b">
        <f>F88='ANS Price List'!F48</f>
        <v>1</v>
      </c>
      <c r="Q88" s="247" t="b">
        <f>G88='ANS Price List'!G48</f>
        <v>1</v>
      </c>
      <c r="R88" s="247" t="b">
        <f>H88='ANS Price List'!H48</f>
        <v>1</v>
      </c>
      <c r="S88" s="247" t="b">
        <f>I88='ANS Price List'!I48</f>
        <v>1</v>
      </c>
      <c r="T88" s="247" t="b">
        <f>J88='ANS Price List'!J48</f>
        <v>1</v>
      </c>
      <c r="U88" s="247"/>
      <c r="V88" s="247" t="b">
        <f>IF(H88="2016/17 Excluding GST","TRUE",H88='2016-17 ANS Price List'!$F88)</f>
        <v>1</v>
      </c>
      <c r="W88" s="247" t="b">
        <f>IF(I88="2017/18 Excluding GST","TRUE",I88='2017-18 ANS Price List'!$F88)</f>
        <v>1</v>
      </c>
      <c r="X88" s="251" t="b">
        <f>IF(J88="2018/19 Excluding GST","TRUE",J88='2018-19 ANS Price List'!$F88)</f>
        <v>1</v>
      </c>
    </row>
    <row r="89" spans="2:24" s="340" customFormat="1" x14ac:dyDescent="0.2">
      <c r="B89" s="409"/>
      <c r="C89" s="343" t="s">
        <v>37</v>
      </c>
      <c r="D89" s="201" t="s">
        <v>23</v>
      </c>
      <c r="E89" s="201" t="s">
        <v>24</v>
      </c>
      <c r="F89" s="191">
        <v>142.81</v>
      </c>
      <c r="G89" s="193">
        <f t="shared" si="9"/>
        <v>147.86000000000001</v>
      </c>
      <c r="H89" s="193">
        <f t="shared" si="9"/>
        <v>151.69999999999999</v>
      </c>
      <c r="I89" s="191">
        <f t="shared" si="9"/>
        <v>155.35</v>
      </c>
      <c r="J89" s="191">
        <f t="shared" si="9"/>
        <v>160.99</v>
      </c>
      <c r="L89" s="247" t="b">
        <f>B89='ANS Price List'!B49</f>
        <v>1</v>
      </c>
      <c r="M89" s="247" t="b">
        <f>C89='ANS Price List'!C49</f>
        <v>1</v>
      </c>
      <c r="N89" s="247" t="b">
        <f>D89='ANS Price List'!D49</f>
        <v>1</v>
      </c>
      <c r="O89" s="247" t="b">
        <f>E89='ANS Price List'!E49</f>
        <v>1</v>
      </c>
      <c r="P89" s="247" t="b">
        <f>F89='ANS Price List'!F49</f>
        <v>1</v>
      </c>
      <c r="Q89" s="247" t="b">
        <f>G89='ANS Price List'!G49</f>
        <v>1</v>
      </c>
      <c r="R89" s="247" t="b">
        <f>H89='ANS Price List'!H49</f>
        <v>1</v>
      </c>
      <c r="S89" s="247" t="b">
        <f>I89='ANS Price List'!I49</f>
        <v>1</v>
      </c>
      <c r="T89" s="247" t="b">
        <f>J89='ANS Price List'!J49</f>
        <v>1</v>
      </c>
      <c r="U89" s="247"/>
      <c r="V89" s="247" t="b">
        <f>IF(H89="2016/17 Excluding GST","TRUE",H89='2016-17 ANS Price List'!$F89)</f>
        <v>1</v>
      </c>
      <c r="W89" s="247" t="b">
        <f>IF(I89="2017/18 Excluding GST","TRUE",I89='2017-18 ANS Price List'!$F89)</f>
        <v>1</v>
      </c>
      <c r="X89" s="251" t="b">
        <f>IF(J89="2018/19 Excluding GST","TRUE",J89='2018-19 ANS Price List'!$F89)</f>
        <v>1</v>
      </c>
    </row>
    <row r="90" spans="2:24" s="340" customFormat="1" x14ac:dyDescent="0.2">
      <c r="B90" s="409"/>
      <c r="C90" s="344" t="s">
        <v>38</v>
      </c>
      <c r="D90" s="202" t="s">
        <v>23</v>
      </c>
      <c r="E90" s="202" t="s">
        <v>24</v>
      </c>
      <c r="F90" s="190">
        <v>142.81</v>
      </c>
      <c r="G90" s="189">
        <f t="shared" si="9"/>
        <v>147.86000000000001</v>
      </c>
      <c r="H90" s="189">
        <f t="shared" si="9"/>
        <v>151.69999999999999</v>
      </c>
      <c r="I90" s="190">
        <f t="shared" si="9"/>
        <v>155.35</v>
      </c>
      <c r="J90" s="190">
        <f t="shared" si="9"/>
        <v>160.99</v>
      </c>
      <c r="L90" s="247" t="b">
        <f>B90='ANS Price List'!B50</f>
        <v>1</v>
      </c>
      <c r="M90" s="247" t="b">
        <f>C90='ANS Price List'!C50</f>
        <v>1</v>
      </c>
      <c r="N90" s="247" t="b">
        <f>D90='ANS Price List'!D50</f>
        <v>1</v>
      </c>
      <c r="O90" s="247" t="b">
        <f>E90='ANS Price List'!E50</f>
        <v>1</v>
      </c>
      <c r="P90" s="247" t="b">
        <f>F90='ANS Price List'!F50</f>
        <v>1</v>
      </c>
      <c r="Q90" s="247" t="b">
        <f>G90='ANS Price List'!G50</f>
        <v>1</v>
      </c>
      <c r="R90" s="247" t="b">
        <f>H90='ANS Price List'!H50</f>
        <v>1</v>
      </c>
      <c r="S90" s="247" t="b">
        <f>I90='ANS Price List'!I50</f>
        <v>1</v>
      </c>
      <c r="T90" s="247" t="b">
        <f>J90='ANS Price List'!J50</f>
        <v>1</v>
      </c>
      <c r="U90" s="247"/>
      <c r="V90" s="247" t="b">
        <f>IF(H90="2016/17 Excluding GST","TRUE",H90='2016-17 ANS Price List'!$F90)</f>
        <v>1</v>
      </c>
      <c r="W90" s="247" t="b">
        <f>IF(I90="2017/18 Excluding GST","TRUE",I90='2017-18 ANS Price List'!$F90)</f>
        <v>1</v>
      </c>
      <c r="X90" s="251" t="b">
        <f>IF(J90="2018/19 Excluding GST","TRUE",J90='2018-19 ANS Price List'!$F90)</f>
        <v>1</v>
      </c>
    </row>
    <row r="91" spans="2:24" s="340" customFormat="1" x14ac:dyDescent="0.2">
      <c r="B91" s="409"/>
      <c r="C91" s="343" t="s">
        <v>39</v>
      </c>
      <c r="D91" s="201" t="s">
        <v>23</v>
      </c>
      <c r="E91" s="201" t="s">
        <v>24</v>
      </c>
      <c r="F91" s="191">
        <v>142.81</v>
      </c>
      <c r="G91" s="193">
        <f t="shared" si="9"/>
        <v>147.86000000000001</v>
      </c>
      <c r="H91" s="193">
        <f t="shared" si="9"/>
        <v>151.69999999999999</v>
      </c>
      <c r="I91" s="191">
        <f t="shared" si="9"/>
        <v>155.35</v>
      </c>
      <c r="J91" s="191">
        <f t="shared" si="9"/>
        <v>160.99</v>
      </c>
      <c r="L91" s="247" t="b">
        <f>B91='ANS Price List'!B51</f>
        <v>1</v>
      </c>
      <c r="M91" s="247" t="b">
        <f>C91='ANS Price List'!C51</f>
        <v>1</v>
      </c>
      <c r="N91" s="247" t="b">
        <f>D91='ANS Price List'!D51</f>
        <v>1</v>
      </c>
      <c r="O91" s="247" t="b">
        <f>E91='ANS Price List'!E51</f>
        <v>1</v>
      </c>
      <c r="P91" s="247" t="b">
        <f>F91='ANS Price List'!F51</f>
        <v>1</v>
      </c>
      <c r="Q91" s="247" t="b">
        <f>G91='ANS Price List'!G51</f>
        <v>1</v>
      </c>
      <c r="R91" s="247" t="b">
        <f>H91='ANS Price List'!H51</f>
        <v>1</v>
      </c>
      <c r="S91" s="247" t="b">
        <f>I91='ANS Price List'!I51</f>
        <v>1</v>
      </c>
      <c r="T91" s="247" t="b">
        <f>J91='ANS Price List'!J51</f>
        <v>1</v>
      </c>
      <c r="U91" s="247"/>
      <c r="V91" s="247" t="b">
        <f>IF(H91="2016/17 Excluding GST","TRUE",H91='2016-17 ANS Price List'!$F91)</f>
        <v>1</v>
      </c>
      <c r="W91" s="247" t="b">
        <f>IF(I91="2017/18 Excluding GST","TRUE",I91='2017-18 ANS Price List'!$F91)</f>
        <v>1</v>
      </c>
      <c r="X91" s="251" t="b">
        <f>IF(J91="2018/19 Excluding GST","TRUE",J91='2018-19 ANS Price List'!$F91)</f>
        <v>1</v>
      </c>
    </row>
    <row r="92" spans="2:24" s="340" customFormat="1" x14ac:dyDescent="0.2">
      <c r="B92" s="409"/>
      <c r="C92" s="344" t="s">
        <v>40</v>
      </c>
      <c r="D92" s="202" t="s">
        <v>23</v>
      </c>
      <c r="E92" s="202" t="s">
        <v>24</v>
      </c>
      <c r="F92" s="190">
        <v>142.81</v>
      </c>
      <c r="G92" s="189">
        <f t="shared" si="9"/>
        <v>147.86000000000001</v>
      </c>
      <c r="H92" s="189">
        <f t="shared" si="9"/>
        <v>151.69999999999999</v>
      </c>
      <c r="I92" s="190">
        <f>IFERROR(ROUND(H92*(1+I$9)*(1-I$10)+I$11,2),H92)</f>
        <v>155.35</v>
      </c>
      <c r="J92" s="190">
        <f t="shared" si="9"/>
        <v>160.99</v>
      </c>
      <c r="L92" s="247" t="b">
        <f>B92='ANS Price List'!B52</f>
        <v>1</v>
      </c>
      <c r="M92" s="247" t="b">
        <f>C92='ANS Price List'!C52</f>
        <v>1</v>
      </c>
      <c r="N92" s="247" t="b">
        <f>D92='ANS Price List'!D52</f>
        <v>1</v>
      </c>
      <c r="O92" s="247" t="b">
        <f>E92='ANS Price List'!E52</f>
        <v>1</v>
      </c>
      <c r="P92" s="247" t="b">
        <f>F92='ANS Price List'!F52</f>
        <v>1</v>
      </c>
      <c r="Q92" s="247" t="b">
        <f>G92='ANS Price List'!G52</f>
        <v>1</v>
      </c>
      <c r="R92" s="247" t="b">
        <f>H92='ANS Price List'!H52</f>
        <v>1</v>
      </c>
      <c r="S92" s="247" t="b">
        <f>I92='ANS Price List'!I52</f>
        <v>1</v>
      </c>
      <c r="T92" s="247" t="b">
        <f>J92='ANS Price List'!J52</f>
        <v>1</v>
      </c>
      <c r="U92" s="247"/>
      <c r="V92" s="247" t="b">
        <f>IF(H92="2016/17 Excluding GST","TRUE",H92='2016-17 ANS Price List'!$F92)</f>
        <v>1</v>
      </c>
      <c r="W92" s="247" t="b">
        <f>IF(I92="2017/18 Excluding GST","TRUE",I92='2017-18 ANS Price List'!$F92)</f>
        <v>1</v>
      </c>
      <c r="X92" s="251" t="b">
        <f>IF(J92="2018/19 Excluding GST","TRUE",J92='2018-19 ANS Price List'!$F92)</f>
        <v>1</v>
      </c>
    </row>
    <row r="93" spans="2:24" s="340" customFormat="1" x14ac:dyDescent="0.2">
      <c r="B93" s="409"/>
      <c r="C93" s="343" t="s">
        <v>41</v>
      </c>
      <c r="D93" s="201" t="s">
        <v>23</v>
      </c>
      <c r="E93" s="201" t="s">
        <v>24</v>
      </c>
      <c r="F93" s="191">
        <v>142.81</v>
      </c>
      <c r="G93" s="193">
        <f t="shared" si="9"/>
        <v>147.86000000000001</v>
      </c>
      <c r="H93" s="193">
        <f t="shared" si="9"/>
        <v>151.69999999999999</v>
      </c>
      <c r="I93" s="191">
        <f t="shared" si="9"/>
        <v>155.35</v>
      </c>
      <c r="J93" s="191">
        <f t="shared" si="9"/>
        <v>160.99</v>
      </c>
      <c r="L93" s="247" t="b">
        <f>B93='ANS Price List'!B53</f>
        <v>1</v>
      </c>
      <c r="M93" s="247" t="b">
        <f>C93='ANS Price List'!C53</f>
        <v>1</v>
      </c>
      <c r="N93" s="247" t="b">
        <f>D93='ANS Price List'!D53</f>
        <v>1</v>
      </c>
      <c r="O93" s="247" t="b">
        <f>E93='ANS Price List'!E53</f>
        <v>1</v>
      </c>
      <c r="P93" s="247" t="b">
        <f>F93='ANS Price List'!F53</f>
        <v>1</v>
      </c>
      <c r="Q93" s="247" t="b">
        <f>G93='ANS Price List'!G53</f>
        <v>1</v>
      </c>
      <c r="R93" s="247" t="b">
        <f>H93='ANS Price List'!H53</f>
        <v>1</v>
      </c>
      <c r="S93" s="247" t="b">
        <f>I93='ANS Price List'!I53</f>
        <v>1</v>
      </c>
      <c r="T93" s="247" t="b">
        <f>J93='ANS Price List'!J53</f>
        <v>1</v>
      </c>
      <c r="U93" s="247"/>
      <c r="V93" s="247" t="b">
        <f>IF(H93="2016/17 Excluding GST","TRUE",H93='2016-17 ANS Price List'!$F93)</f>
        <v>1</v>
      </c>
      <c r="W93" s="247" t="b">
        <f>IF(I93="2017/18 Excluding GST","TRUE",I93='2017-18 ANS Price List'!$F93)</f>
        <v>1</v>
      </c>
      <c r="X93" s="251" t="b">
        <f>IF(J93="2018/19 Excluding GST","TRUE",J93='2018-19 ANS Price List'!$F93)</f>
        <v>1</v>
      </c>
    </row>
    <row r="94" spans="2:24" s="340" customFormat="1" x14ac:dyDescent="0.2">
      <c r="B94" s="409"/>
      <c r="C94" s="344" t="s">
        <v>42</v>
      </c>
      <c r="D94" s="202" t="s">
        <v>23</v>
      </c>
      <c r="E94" s="202" t="s">
        <v>24</v>
      </c>
      <c r="F94" s="190">
        <v>142.81</v>
      </c>
      <c r="G94" s="189">
        <f t="shared" si="9"/>
        <v>147.86000000000001</v>
      </c>
      <c r="H94" s="189">
        <f t="shared" si="9"/>
        <v>151.69999999999999</v>
      </c>
      <c r="I94" s="190">
        <f t="shared" si="9"/>
        <v>155.35</v>
      </c>
      <c r="J94" s="190">
        <f t="shared" si="9"/>
        <v>160.99</v>
      </c>
      <c r="L94" s="247" t="b">
        <f>B94='ANS Price List'!B54</f>
        <v>1</v>
      </c>
      <c r="M94" s="247" t="b">
        <f>C94='ANS Price List'!C54</f>
        <v>1</v>
      </c>
      <c r="N94" s="247" t="b">
        <f>D94='ANS Price List'!D54</f>
        <v>1</v>
      </c>
      <c r="O94" s="247" t="b">
        <f>E94='ANS Price List'!E54</f>
        <v>1</v>
      </c>
      <c r="P94" s="247" t="b">
        <f>F94='ANS Price List'!F54</f>
        <v>1</v>
      </c>
      <c r="Q94" s="247" t="b">
        <f>G94='ANS Price List'!G54</f>
        <v>1</v>
      </c>
      <c r="R94" s="247" t="b">
        <f>H94='ANS Price List'!H54</f>
        <v>1</v>
      </c>
      <c r="S94" s="247" t="b">
        <f>I94='ANS Price List'!I54</f>
        <v>1</v>
      </c>
      <c r="T94" s="247" t="b">
        <f>J94='ANS Price List'!J54</f>
        <v>1</v>
      </c>
      <c r="U94" s="247"/>
      <c r="V94" s="247" t="b">
        <f>IF(H94="2016/17 Excluding GST","TRUE",H94='2016-17 ANS Price List'!$F94)</f>
        <v>1</v>
      </c>
      <c r="W94" s="247" t="b">
        <f>IF(I94="2017/18 Excluding GST","TRUE",I94='2017-18 ANS Price List'!$F94)</f>
        <v>1</v>
      </c>
      <c r="X94" s="251" t="b">
        <f>IF(J94="2018/19 Excluding GST","TRUE",J94='2018-19 ANS Price List'!$F94)</f>
        <v>1</v>
      </c>
    </row>
    <row r="95" spans="2:24" s="340" customFormat="1" x14ac:dyDescent="0.2">
      <c r="B95" s="409"/>
      <c r="C95" s="343" t="s">
        <v>43</v>
      </c>
      <c r="D95" s="201" t="s">
        <v>23</v>
      </c>
      <c r="E95" s="201" t="s">
        <v>24</v>
      </c>
      <c r="F95" s="191">
        <v>142.81</v>
      </c>
      <c r="G95" s="193">
        <f t="shared" si="9"/>
        <v>147.86000000000001</v>
      </c>
      <c r="H95" s="193">
        <f t="shared" si="9"/>
        <v>151.69999999999999</v>
      </c>
      <c r="I95" s="191">
        <f t="shared" si="9"/>
        <v>155.35</v>
      </c>
      <c r="J95" s="191">
        <f t="shared" si="9"/>
        <v>160.99</v>
      </c>
      <c r="L95" s="247" t="b">
        <f>B95='ANS Price List'!B55</f>
        <v>1</v>
      </c>
      <c r="M95" s="247" t="b">
        <f>C95='ANS Price List'!C55</f>
        <v>1</v>
      </c>
      <c r="N95" s="247" t="b">
        <f>D95='ANS Price List'!D55</f>
        <v>1</v>
      </c>
      <c r="O95" s="247" t="b">
        <f>E95='ANS Price List'!E55</f>
        <v>1</v>
      </c>
      <c r="P95" s="247" t="b">
        <f>F95='ANS Price List'!F55</f>
        <v>1</v>
      </c>
      <c r="Q95" s="247" t="b">
        <f>G95='ANS Price List'!G55</f>
        <v>1</v>
      </c>
      <c r="R95" s="247" t="b">
        <f>H95='ANS Price List'!H55</f>
        <v>1</v>
      </c>
      <c r="S95" s="247" t="b">
        <f>I95='ANS Price List'!I55</f>
        <v>1</v>
      </c>
      <c r="T95" s="247" t="b">
        <f>J95='ANS Price List'!J55</f>
        <v>1</v>
      </c>
      <c r="U95" s="247"/>
      <c r="V95" s="247" t="b">
        <f>IF(H95="2016/17 Excluding GST","TRUE",H95='2016-17 ANS Price List'!$F95)</f>
        <v>1</v>
      </c>
      <c r="W95" s="247" t="b">
        <f>IF(I95="2017/18 Excluding GST","TRUE",I95='2017-18 ANS Price List'!$F95)</f>
        <v>1</v>
      </c>
      <c r="X95" s="251" t="b">
        <f>IF(J95="2018/19 Excluding GST","TRUE",J95='2018-19 ANS Price List'!$F95)</f>
        <v>1</v>
      </c>
    </row>
    <row r="96" spans="2:24" s="340" customFormat="1" x14ac:dyDescent="0.2">
      <c r="B96" s="409"/>
      <c r="C96" s="344" t="s">
        <v>44</v>
      </c>
      <c r="D96" s="202" t="s">
        <v>23</v>
      </c>
      <c r="E96" s="202" t="s">
        <v>24</v>
      </c>
      <c r="F96" s="190">
        <v>142.81</v>
      </c>
      <c r="G96" s="189">
        <f t="shared" si="9"/>
        <v>147.86000000000001</v>
      </c>
      <c r="H96" s="189">
        <f t="shared" si="9"/>
        <v>151.69999999999999</v>
      </c>
      <c r="I96" s="190">
        <f t="shared" si="9"/>
        <v>155.35</v>
      </c>
      <c r="J96" s="190">
        <f t="shared" si="9"/>
        <v>160.99</v>
      </c>
      <c r="L96" s="247" t="b">
        <f>B96='ANS Price List'!B56</f>
        <v>1</v>
      </c>
      <c r="M96" s="247" t="b">
        <f>C96='ANS Price List'!C56</f>
        <v>1</v>
      </c>
      <c r="N96" s="247" t="b">
        <f>D96='ANS Price List'!D56</f>
        <v>1</v>
      </c>
      <c r="O96" s="247" t="b">
        <f>E96='ANS Price List'!E56</f>
        <v>1</v>
      </c>
      <c r="P96" s="247" t="b">
        <f>F96='ANS Price List'!F56</f>
        <v>1</v>
      </c>
      <c r="Q96" s="247" t="b">
        <f>G96='ANS Price List'!G56</f>
        <v>1</v>
      </c>
      <c r="R96" s="247" t="b">
        <f>H96='ANS Price List'!H56</f>
        <v>1</v>
      </c>
      <c r="S96" s="247" t="b">
        <f>I96='ANS Price List'!I56</f>
        <v>1</v>
      </c>
      <c r="T96" s="247" t="b">
        <f>J96='ANS Price List'!J56</f>
        <v>1</v>
      </c>
      <c r="U96" s="247"/>
      <c r="V96" s="247" t="b">
        <f>IF(H96="2016/17 Excluding GST","TRUE",H96='2016-17 ANS Price List'!$F96)</f>
        <v>1</v>
      </c>
      <c r="W96" s="247" t="b">
        <f>IF(I96="2017/18 Excluding GST","TRUE",I96='2017-18 ANS Price List'!$F96)</f>
        <v>1</v>
      </c>
      <c r="X96" s="251" t="b">
        <f>IF(J96="2018/19 Excluding GST","TRUE",J96='2018-19 ANS Price List'!$F96)</f>
        <v>1</v>
      </c>
    </row>
    <row r="97" spans="2:24" s="340" customFormat="1" x14ac:dyDescent="0.2">
      <c r="B97" s="409"/>
      <c r="C97" s="343" t="s">
        <v>45</v>
      </c>
      <c r="D97" s="201" t="s">
        <v>23</v>
      </c>
      <c r="E97" s="201" t="s">
        <v>24</v>
      </c>
      <c r="F97" s="191">
        <v>142.81</v>
      </c>
      <c r="G97" s="193">
        <f t="shared" si="9"/>
        <v>147.86000000000001</v>
      </c>
      <c r="H97" s="193">
        <f t="shared" si="9"/>
        <v>151.69999999999999</v>
      </c>
      <c r="I97" s="191">
        <f t="shared" si="9"/>
        <v>155.35</v>
      </c>
      <c r="J97" s="191">
        <f t="shared" si="9"/>
        <v>160.99</v>
      </c>
      <c r="L97" s="247" t="b">
        <f>B97='ANS Price List'!B57</f>
        <v>1</v>
      </c>
      <c r="M97" s="247" t="b">
        <f>C97='ANS Price List'!C57</f>
        <v>1</v>
      </c>
      <c r="N97" s="247" t="b">
        <f>D97='ANS Price List'!D57</f>
        <v>1</v>
      </c>
      <c r="O97" s="247" t="b">
        <f>E97='ANS Price List'!E57</f>
        <v>1</v>
      </c>
      <c r="P97" s="247" t="b">
        <f>F97='ANS Price List'!F57</f>
        <v>1</v>
      </c>
      <c r="Q97" s="247" t="b">
        <f>G97='ANS Price List'!G57</f>
        <v>1</v>
      </c>
      <c r="R97" s="247" t="b">
        <f>H97='ANS Price List'!H57</f>
        <v>1</v>
      </c>
      <c r="S97" s="247" t="b">
        <f>I97='ANS Price List'!I57</f>
        <v>1</v>
      </c>
      <c r="T97" s="247" t="b">
        <f>J97='ANS Price List'!J57</f>
        <v>1</v>
      </c>
      <c r="U97" s="247"/>
      <c r="V97" s="247" t="b">
        <f>IF(H97="2016/17 Excluding GST","TRUE",H97='2016-17 ANS Price List'!$F97)</f>
        <v>1</v>
      </c>
      <c r="W97" s="247" t="b">
        <f>IF(I97="2017/18 Excluding GST","TRUE",I97='2017-18 ANS Price List'!$F97)</f>
        <v>1</v>
      </c>
      <c r="X97" s="251" t="b">
        <f>IF(J97="2018/19 Excluding GST","TRUE",J97='2018-19 ANS Price List'!$F97)</f>
        <v>1</v>
      </c>
    </row>
    <row r="98" spans="2:24" s="340" customFormat="1" x14ac:dyDescent="0.2">
      <c r="B98" s="409"/>
      <c r="C98" s="344" t="s">
        <v>46</v>
      </c>
      <c r="D98" s="202" t="s">
        <v>23</v>
      </c>
      <c r="E98" s="202" t="s">
        <v>24</v>
      </c>
      <c r="F98" s="190">
        <v>142.81</v>
      </c>
      <c r="G98" s="189">
        <f t="shared" si="9"/>
        <v>147.86000000000001</v>
      </c>
      <c r="H98" s="189">
        <f t="shared" si="9"/>
        <v>151.69999999999999</v>
      </c>
      <c r="I98" s="190">
        <f t="shared" si="9"/>
        <v>155.35</v>
      </c>
      <c r="J98" s="190">
        <f t="shared" si="9"/>
        <v>160.99</v>
      </c>
      <c r="L98" s="247" t="b">
        <f>B98='ANS Price List'!B58</f>
        <v>1</v>
      </c>
      <c r="M98" s="247" t="b">
        <f>C98='ANS Price List'!C58</f>
        <v>1</v>
      </c>
      <c r="N98" s="247" t="b">
        <f>D98='ANS Price List'!D58</f>
        <v>1</v>
      </c>
      <c r="O98" s="247" t="b">
        <f>E98='ANS Price List'!E58</f>
        <v>1</v>
      </c>
      <c r="P98" s="247" t="b">
        <f>F98='ANS Price List'!F58</f>
        <v>1</v>
      </c>
      <c r="Q98" s="247" t="b">
        <f>G98='ANS Price List'!G58</f>
        <v>1</v>
      </c>
      <c r="R98" s="247" t="b">
        <f>H98='ANS Price List'!H58</f>
        <v>1</v>
      </c>
      <c r="S98" s="247" t="b">
        <f>I98='ANS Price List'!I58</f>
        <v>1</v>
      </c>
      <c r="T98" s="247" t="b">
        <f>J98='ANS Price List'!J58</f>
        <v>1</v>
      </c>
      <c r="U98" s="247"/>
      <c r="V98" s="247" t="b">
        <f>IF(H98="2016/17 Excluding GST","TRUE",H98='2016-17 ANS Price List'!$F98)</f>
        <v>1</v>
      </c>
      <c r="W98" s="247" t="b">
        <f>IF(I98="2017/18 Excluding GST","TRUE",I98='2017-18 ANS Price List'!$F98)</f>
        <v>1</v>
      </c>
      <c r="X98" s="251" t="b">
        <f>IF(J98="2018/19 Excluding GST","TRUE",J98='2018-19 ANS Price List'!$F98)</f>
        <v>1</v>
      </c>
    </row>
    <row r="99" spans="2:24" s="340" customFormat="1" x14ac:dyDescent="0.2">
      <c r="B99" s="409"/>
      <c r="C99" s="343" t="s">
        <v>47</v>
      </c>
      <c r="D99" s="201" t="s">
        <v>23</v>
      </c>
      <c r="E99" s="201" t="s">
        <v>24</v>
      </c>
      <c r="F99" s="191">
        <v>142.81</v>
      </c>
      <c r="G99" s="193">
        <f t="shared" si="9"/>
        <v>147.86000000000001</v>
      </c>
      <c r="H99" s="193">
        <f t="shared" si="9"/>
        <v>151.69999999999999</v>
      </c>
      <c r="I99" s="191">
        <f t="shared" si="9"/>
        <v>155.35</v>
      </c>
      <c r="J99" s="191">
        <f t="shared" si="9"/>
        <v>160.99</v>
      </c>
      <c r="L99" s="247" t="b">
        <f>B99='ANS Price List'!B59</f>
        <v>1</v>
      </c>
      <c r="M99" s="247" t="b">
        <f>C99='ANS Price List'!C59</f>
        <v>1</v>
      </c>
      <c r="N99" s="247" t="b">
        <f>D99='ANS Price List'!D59</f>
        <v>1</v>
      </c>
      <c r="O99" s="247" t="b">
        <f>E99='ANS Price List'!E59</f>
        <v>1</v>
      </c>
      <c r="P99" s="247" t="b">
        <f>F99='ANS Price List'!F59</f>
        <v>1</v>
      </c>
      <c r="Q99" s="247" t="b">
        <f>G99='ANS Price List'!G59</f>
        <v>1</v>
      </c>
      <c r="R99" s="247" t="b">
        <f>H99='ANS Price List'!H59</f>
        <v>1</v>
      </c>
      <c r="S99" s="247" t="b">
        <f>I99='ANS Price List'!I59</f>
        <v>1</v>
      </c>
      <c r="T99" s="247" t="b">
        <f>J99='ANS Price List'!J59</f>
        <v>1</v>
      </c>
      <c r="U99" s="247"/>
      <c r="V99" s="247" t="b">
        <f>IF(H99="2016/17 Excluding GST","TRUE",H99='2016-17 ANS Price List'!$F99)</f>
        <v>1</v>
      </c>
      <c r="W99" s="247" t="b">
        <f>IF(I99="2017/18 Excluding GST","TRUE",I99='2017-18 ANS Price List'!$F99)</f>
        <v>1</v>
      </c>
      <c r="X99" s="251" t="b">
        <f>IF(J99="2018/19 Excluding GST","TRUE",J99='2018-19 ANS Price List'!$F99)</f>
        <v>1</v>
      </c>
    </row>
    <row r="100" spans="2:24" s="340" customFormat="1" x14ac:dyDescent="0.2">
      <c r="B100" s="409"/>
      <c r="C100" s="344" t="s">
        <v>48</v>
      </c>
      <c r="D100" s="202" t="s">
        <v>23</v>
      </c>
      <c r="E100" s="202" t="s">
        <v>24</v>
      </c>
      <c r="F100" s="190">
        <v>142.81</v>
      </c>
      <c r="G100" s="189">
        <f t="shared" si="9"/>
        <v>147.86000000000001</v>
      </c>
      <c r="H100" s="189">
        <f t="shared" si="9"/>
        <v>151.69999999999999</v>
      </c>
      <c r="I100" s="190">
        <f t="shared" si="9"/>
        <v>155.35</v>
      </c>
      <c r="J100" s="190">
        <f t="shared" si="9"/>
        <v>160.99</v>
      </c>
      <c r="L100" s="247" t="b">
        <f>B100='ANS Price List'!B60</f>
        <v>1</v>
      </c>
      <c r="M100" s="247" t="b">
        <f>C100='ANS Price List'!C60</f>
        <v>1</v>
      </c>
      <c r="N100" s="247" t="b">
        <f>D100='ANS Price List'!D60</f>
        <v>1</v>
      </c>
      <c r="O100" s="247" t="b">
        <f>E100='ANS Price List'!E60</f>
        <v>1</v>
      </c>
      <c r="P100" s="247" t="b">
        <f>F100='ANS Price List'!F60</f>
        <v>1</v>
      </c>
      <c r="Q100" s="247" t="b">
        <f>G100='ANS Price List'!G60</f>
        <v>1</v>
      </c>
      <c r="R100" s="247" t="b">
        <f>H100='ANS Price List'!H60</f>
        <v>1</v>
      </c>
      <c r="S100" s="247" t="b">
        <f>I100='ANS Price List'!I60</f>
        <v>1</v>
      </c>
      <c r="T100" s="247" t="b">
        <f>J100='ANS Price List'!J60</f>
        <v>1</v>
      </c>
      <c r="U100" s="247"/>
      <c r="V100" s="247" t="b">
        <f>IF(H100="2016/17 Excluding GST","TRUE",H100='2016-17 ANS Price List'!$F100)</f>
        <v>1</v>
      </c>
      <c r="W100" s="247" t="b">
        <f>IF(I100="2017/18 Excluding GST","TRUE",I100='2017-18 ANS Price List'!$F100)</f>
        <v>1</v>
      </c>
      <c r="X100" s="251" t="b">
        <f>IF(J100="2018/19 Excluding GST","TRUE",J100='2018-19 ANS Price List'!$F100)</f>
        <v>1</v>
      </c>
    </row>
    <row r="101" spans="2:24" s="340" customFormat="1" x14ac:dyDescent="0.2">
      <c r="B101" s="409"/>
      <c r="C101" s="343" t="s">
        <v>49</v>
      </c>
      <c r="D101" s="201" t="s">
        <v>23</v>
      </c>
      <c r="E101" s="201" t="s">
        <v>24</v>
      </c>
      <c r="F101" s="191">
        <v>142.81</v>
      </c>
      <c r="G101" s="193">
        <f t="shared" si="9"/>
        <v>147.86000000000001</v>
      </c>
      <c r="H101" s="193">
        <f t="shared" si="9"/>
        <v>151.69999999999999</v>
      </c>
      <c r="I101" s="191">
        <f t="shared" si="9"/>
        <v>155.35</v>
      </c>
      <c r="J101" s="191">
        <f t="shared" si="9"/>
        <v>160.99</v>
      </c>
      <c r="L101" s="247" t="b">
        <f>B101='ANS Price List'!B61</f>
        <v>1</v>
      </c>
      <c r="M101" s="247" t="b">
        <f>C101='ANS Price List'!C61</f>
        <v>1</v>
      </c>
      <c r="N101" s="247" t="b">
        <f>D101='ANS Price List'!D61</f>
        <v>1</v>
      </c>
      <c r="O101" s="247" t="b">
        <f>E101='ANS Price List'!E61</f>
        <v>1</v>
      </c>
      <c r="P101" s="247" t="b">
        <f>F101='ANS Price List'!F61</f>
        <v>1</v>
      </c>
      <c r="Q101" s="247" t="b">
        <f>G101='ANS Price List'!G61</f>
        <v>1</v>
      </c>
      <c r="R101" s="247" t="b">
        <f>H101='ANS Price List'!H61</f>
        <v>1</v>
      </c>
      <c r="S101" s="247" t="b">
        <f>I101='ANS Price List'!I61</f>
        <v>1</v>
      </c>
      <c r="T101" s="247" t="b">
        <f>J101='ANS Price List'!J61</f>
        <v>1</v>
      </c>
      <c r="U101" s="247"/>
      <c r="V101" s="247" t="b">
        <f>IF(H101="2016/17 Excluding GST","TRUE",H101='2016-17 ANS Price List'!$F101)</f>
        <v>1</v>
      </c>
      <c r="W101" s="247" t="b">
        <f>IF(I101="2017/18 Excluding GST","TRUE",I101='2017-18 ANS Price List'!$F101)</f>
        <v>1</v>
      </c>
      <c r="X101" s="251" t="b">
        <f>IF(J101="2018/19 Excluding GST","TRUE",J101='2018-19 ANS Price List'!$F101)</f>
        <v>1</v>
      </c>
    </row>
    <row r="102" spans="2:24" s="340" customFormat="1" x14ac:dyDescent="0.2">
      <c r="B102" s="409"/>
      <c r="C102" s="344" t="s">
        <v>50</v>
      </c>
      <c r="D102" s="202" t="s">
        <v>23</v>
      </c>
      <c r="E102" s="202" t="s">
        <v>24</v>
      </c>
      <c r="F102" s="190">
        <v>142.81</v>
      </c>
      <c r="G102" s="189">
        <f t="shared" si="9"/>
        <v>147.86000000000001</v>
      </c>
      <c r="H102" s="189">
        <f t="shared" si="9"/>
        <v>151.69999999999999</v>
      </c>
      <c r="I102" s="190">
        <f t="shared" si="9"/>
        <v>155.35</v>
      </c>
      <c r="J102" s="190">
        <f t="shared" si="9"/>
        <v>160.99</v>
      </c>
      <c r="L102" s="247" t="b">
        <f>B102='ANS Price List'!B62</f>
        <v>1</v>
      </c>
      <c r="M102" s="247" t="b">
        <f>C102='ANS Price List'!C62</f>
        <v>1</v>
      </c>
      <c r="N102" s="247" t="b">
        <f>D102='ANS Price List'!D62</f>
        <v>1</v>
      </c>
      <c r="O102" s="247" t="b">
        <f>E102='ANS Price List'!E62</f>
        <v>1</v>
      </c>
      <c r="P102" s="247" t="b">
        <f>F102='ANS Price List'!F62</f>
        <v>1</v>
      </c>
      <c r="Q102" s="247" t="b">
        <f>G102='ANS Price List'!G62</f>
        <v>1</v>
      </c>
      <c r="R102" s="247" t="b">
        <f>H102='ANS Price List'!H62</f>
        <v>1</v>
      </c>
      <c r="S102" s="247" t="b">
        <f>I102='ANS Price List'!I62</f>
        <v>1</v>
      </c>
      <c r="T102" s="247" t="b">
        <f>J102='ANS Price List'!J62</f>
        <v>1</v>
      </c>
      <c r="U102" s="247"/>
      <c r="V102" s="247" t="b">
        <f>IF(H102="2016/17 Excluding GST","TRUE",H102='2016-17 ANS Price List'!$F102)</f>
        <v>1</v>
      </c>
      <c r="W102" s="247" t="b">
        <f>IF(I102="2017/18 Excluding GST","TRUE",I102='2017-18 ANS Price List'!$F102)</f>
        <v>1</v>
      </c>
      <c r="X102" s="251" t="b">
        <f>IF(J102="2018/19 Excluding GST","TRUE",J102='2018-19 ANS Price List'!$F102)</f>
        <v>1</v>
      </c>
    </row>
    <row r="103" spans="2:24" s="340" customFormat="1" x14ac:dyDescent="0.2">
      <c r="B103" s="409"/>
      <c r="C103" s="343" t="s">
        <v>51</v>
      </c>
      <c r="D103" s="201" t="s">
        <v>23</v>
      </c>
      <c r="E103" s="201" t="s">
        <v>24</v>
      </c>
      <c r="F103" s="191">
        <v>142.81</v>
      </c>
      <c r="G103" s="193">
        <f t="shared" si="9"/>
        <v>147.86000000000001</v>
      </c>
      <c r="H103" s="193">
        <f t="shared" si="9"/>
        <v>151.69999999999999</v>
      </c>
      <c r="I103" s="191">
        <f t="shared" si="9"/>
        <v>155.35</v>
      </c>
      <c r="J103" s="191">
        <f t="shared" si="9"/>
        <v>160.99</v>
      </c>
      <c r="L103" s="247" t="b">
        <f>B103='ANS Price List'!B63</f>
        <v>1</v>
      </c>
      <c r="M103" s="247" t="b">
        <f>C103='ANS Price List'!C63</f>
        <v>1</v>
      </c>
      <c r="N103" s="247" t="b">
        <f>D103='ANS Price List'!D63</f>
        <v>1</v>
      </c>
      <c r="O103" s="247" t="b">
        <f>E103='ANS Price List'!E63</f>
        <v>1</v>
      </c>
      <c r="P103" s="247" t="b">
        <f>F103='ANS Price List'!F63</f>
        <v>1</v>
      </c>
      <c r="Q103" s="247" t="b">
        <f>G103='ANS Price List'!G63</f>
        <v>1</v>
      </c>
      <c r="R103" s="247" t="b">
        <f>H103='ANS Price List'!H63</f>
        <v>1</v>
      </c>
      <c r="S103" s="247" t="b">
        <f>I103='ANS Price List'!I63</f>
        <v>1</v>
      </c>
      <c r="T103" s="247" t="b">
        <f>J103='ANS Price List'!J63</f>
        <v>1</v>
      </c>
      <c r="U103" s="247"/>
      <c r="V103" s="247" t="b">
        <f>IF(H103="2016/17 Excluding GST","TRUE",H103='2016-17 ANS Price List'!$F103)</f>
        <v>1</v>
      </c>
      <c r="W103" s="247" t="b">
        <f>IF(I103="2017/18 Excluding GST","TRUE",I103='2017-18 ANS Price List'!$F103)</f>
        <v>1</v>
      </c>
      <c r="X103" s="251" t="b">
        <f>IF(J103="2018/19 Excluding GST","TRUE",J103='2018-19 ANS Price List'!$F103)</f>
        <v>1</v>
      </c>
    </row>
    <row r="104" spans="2:24" s="340" customFormat="1" x14ac:dyDescent="0.2">
      <c r="B104" s="409"/>
      <c r="C104" s="344" t="s">
        <v>52</v>
      </c>
      <c r="D104" s="202" t="s">
        <v>23</v>
      </c>
      <c r="E104" s="202" t="s">
        <v>24</v>
      </c>
      <c r="F104" s="190">
        <v>142.81</v>
      </c>
      <c r="G104" s="189">
        <f t="shared" ref="G104:J106" si="10">IFERROR(ROUND(F104*(1+G$9)*(1-G$10)+G$11,2),F104)</f>
        <v>147.86000000000001</v>
      </c>
      <c r="H104" s="189">
        <f t="shared" si="10"/>
        <v>151.69999999999999</v>
      </c>
      <c r="I104" s="190">
        <f t="shared" si="10"/>
        <v>155.35</v>
      </c>
      <c r="J104" s="190">
        <f t="shared" si="10"/>
        <v>160.99</v>
      </c>
      <c r="L104" s="247" t="b">
        <f>B104='ANS Price List'!B64</f>
        <v>1</v>
      </c>
      <c r="M104" s="247" t="b">
        <f>C104='ANS Price List'!C64</f>
        <v>1</v>
      </c>
      <c r="N104" s="247" t="b">
        <f>D104='ANS Price List'!D64</f>
        <v>1</v>
      </c>
      <c r="O104" s="247" t="b">
        <f>E104='ANS Price List'!E64</f>
        <v>1</v>
      </c>
      <c r="P104" s="247" t="b">
        <f>F104='ANS Price List'!F64</f>
        <v>1</v>
      </c>
      <c r="Q104" s="247" t="b">
        <f>G104='ANS Price List'!G64</f>
        <v>1</v>
      </c>
      <c r="R104" s="247" t="b">
        <f>H104='ANS Price List'!H64</f>
        <v>1</v>
      </c>
      <c r="S104" s="247" t="b">
        <f>I104='ANS Price List'!I64</f>
        <v>1</v>
      </c>
      <c r="T104" s="247" t="b">
        <f>J104='ANS Price List'!J64</f>
        <v>1</v>
      </c>
      <c r="U104" s="247"/>
      <c r="V104" s="247" t="b">
        <f>IF(H104="2016/17 Excluding GST","TRUE",H104='2016-17 ANS Price List'!$F104)</f>
        <v>1</v>
      </c>
      <c r="W104" s="247" t="b">
        <f>IF(I104="2017/18 Excluding GST","TRUE",I104='2017-18 ANS Price List'!$F104)</f>
        <v>1</v>
      </c>
      <c r="X104" s="251" t="b">
        <f>IF(J104="2018/19 Excluding GST","TRUE",J104='2018-19 ANS Price List'!$F104)</f>
        <v>1</v>
      </c>
    </row>
    <row r="105" spans="2:24" s="340" customFormat="1" x14ac:dyDescent="0.2">
      <c r="B105" s="409"/>
      <c r="C105" s="343" t="s">
        <v>53</v>
      </c>
      <c r="D105" s="201" t="s">
        <v>23</v>
      </c>
      <c r="E105" s="201" t="s">
        <v>24</v>
      </c>
      <c r="F105" s="191">
        <v>142.81</v>
      </c>
      <c r="G105" s="193">
        <f t="shared" si="10"/>
        <v>147.86000000000001</v>
      </c>
      <c r="H105" s="193">
        <f t="shared" si="10"/>
        <v>151.69999999999999</v>
      </c>
      <c r="I105" s="191">
        <f t="shared" si="10"/>
        <v>155.35</v>
      </c>
      <c r="J105" s="191">
        <f t="shared" si="10"/>
        <v>160.99</v>
      </c>
      <c r="L105" s="247" t="b">
        <f>B105='ANS Price List'!B65</f>
        <v>1</v>
      </c>
      <c r="M105" s="247" t="b">
        <f>C105='ANS Price List'!C65</f>
        <v>1</v>
      </c>
      <c r="N105" s="247" t="b">
        <f>D105='ANS Price List'!D65</f>
        <v>1</v>
      </c>
      <c r="O105" s="247" t="b">
        <f>E105='ANS Price List'!E65</f>
        <v>1</v>
      </c>
      <c r="P105" s="247" t="b">
        <f>F105='ANS Price List'!F65</f>
        <v>1</v>
      </c>
      <c r="Q105" s="247" t="b">
        <f>G105='ANS Price List'!G65</f>
        <v>1</v>
      </c>
      <c r="R105" s="247" t="b">
        <f>H105='ANS Price List'!H65</f>
        <v>1</v>
      </c>
      <c r="S105" s="247" t="b">
        <f>I105='ANS Price List'!I65</f>
        <v>1</v>
      </c>
      <c r="T105" s="247" t="b">
        <f>J105='ANS Price List'!J65</f>
        <v>1</v>
      </c>
      <c r="U105" s="247"/>
      <c r="V105" s="247" t="b">
        <f>IF(H105="2016/17 Excluding GST","TRUE",H105='2016-17 ANS Price List'!$F105)</f>
        <v>1</v>
      </c>
      <c r="W105" s="247" t="b">
        <f>IF(I105="2017/18 Excluding GST","TRUE",I105='2017-18 ANS Price List'!$F105)</f>
        <v>1</v>
      </c>
      <c r="X105" s="251" t="b">
        <f>IF(J105="2018/19 Excluding GST","TRUE",J105='2018-19 ANS Price List'!$F105)</f>
        <v>1</v>
      </c>
    </row>
    <row r="106" spans="2:24" s="340" customFormat="1" x14ac:dyDescent="0.2">
      <c r="B106" s="409"/>
      <c r="C106" s="344" t="s">
        <v>54</v>
      </c>
      <c r="D106" s="202" t="s">
        <v>23</v>
      </c>
      <c r="E106" s="202" t="s">
        <v>24</v>
      </c>
      <c r="F106" s="190">
        <v>142.81</v>
      </c>
      <c r="G106" s="189">
        <f t="shared" si="10"/>
        <v>147.86000000000001</v>
      </c>
      <c r="H106" s="189">
        <f t="shared" si="10"/>
        <v>151.69999999999999</v>
      </c>
      <c r="I106" s="190">
        <f t="shared" si="10"/>
        <v>155.35</v>
      </c>
      <c r="J106" s="190">
        <f t="shared" si="10"/>
        <v>160.99</v>
      </c>
      <c r="L106" s="247" t="b">
        <f>B106='ANS Price List'!B66</f>
        <v>1</v>
      </c>
      <c r="M106" s="247" t="b">
        <f>C106='ANS Price List'!C66</f>
        <v>1</v>
      </c>
      <c r="N106" s="247" t="b">
        <f>D106='ANS Price List'!D66</f>
        <v>1</v>
      </c>
      <c r="O106" s="247" t="b">
        <f>E106='ANS Price List'!E66</f>
        <v>1</v>
      </c>
      <c r="P106" s="247" t="b">
        <f>F106='ANS Price List'!F66</f>
        <v>1</v>
      </c>
      <c r="Q106" s="247" t="b">
        <f>G106='ANS Price List'!G66</f>
        <v>1</v>
      </c>
      <c r="R106" s="247" t="b">
        <f>H106='ANS Price List'!H66</f>
        <v>1</v>
      </c>
      <c r="S106" s="247" t="b">
        <f>I106='ANS Price List'!I66</f>
        <v>1</v>
      </c>
      <c r="T106" s="247" t="b">
        <f>J106='ANS Price List'!J66</f>
        <v>1</v>
      </c>
      <c r="U106" s="247"/>
      <c r="V106" s="247" t="b">
        <f>IF(H106="2016/17 Excluding GST","TRUE",H106='2016-17 ANS Price List'!$F106)</f>
        <v>1</v>
      </c>
      <c r="W106" s="247" t="b">
        <f>IF(I106="2017/18 Excluding GST","TRUE",I106='2017-18 ANS Price List'!$F106)</f>
        <v>1</v>
      </c>
      <c r="X106" s="251" t="b">
        <f>IF(J106="2018/19 Excluding GST","TRUE",J106='2018-19 ANS Price List'!$F106)</f>
        <v>1</v>
      </c>
    </row>
    <row r="107" spans="2:24" s="340" customFormat="1" x14ac:dyDescent="0.2">
      <c r="B107" s="409"/>
      <c r="C107" s="208"/>
      <c r="D107" s="350"/>
      <c r="E107" s="350"/>
      <c r="F107" s="195"/>
      <c r="G107" s="195"/>
      <c r="H107" s="195"/>
      <c r="I107" s="195"/>
      <c r="J107" s="195"/>
      <c r="L107" s="247" t="b">
        <f>B107='ANS Price List'!B67</f>
        <v>1</v>
      </c>
      <c r="M107" s="247" t="b">
        <f>C107='ANS Price List'!C67</f>
        <v>1</v>
      </c>
      <c r="N107" s="247" t="b">
        <f>D107='ANS Price List'!D67</f>
        <v>1</v>
      </c>
      <c r="O107" s="247" t="b">
        <f>E107='ANS Price List'!E67</f>
        <v>1</v>
      </c>
      <c r="P107" s="247" t="b">
        <f>F107='ANS Price List'!F67</f>
        <v>1</v>
      </c>
      <c r="Q107" s="247" t="b">
        <f>G107='ANS Price List'!G67</f>
        <v>1</v>
      </c>
      <c r="R107" s="247" t="b">
        <f>H107='ANS Price List'!H67</f>
        <v>1</v>
      </c>
      <c r="S107" s="247" t="b">
        <f>I107='ANS Price List'!I67</f>
        <v>1</v>
      </c>
      <c r="T107" s="247" t="b">
        <f>J107='ANS Price List'!J67</f>
        <v>1</v>
      </c>
      <c r="U107" s="247"/>
      <c r="V107" s="247" t="b">
        <f>IF(H107="2016/17 Excluding GST","TRUE",H107='2016-17 ANS Price List'!$F107)</f>
        <v>1</v>
      </c>
      <c r="W107" s="247" t="b">
        <f>IF(I107="2017/18 Excluding GST","TRUE",I107='2017-18 ANS Price List'!$F107)</f>
        <v>1</v>
      </c>
      <c r="X107" s="251" t="b">
        <f>IF(J107="2018/19 Excluding GST","TRUE",J107='2018-19 ANS Price List'!$F107)</f>
        <v>1</v>
      </c>
    </row>
    <row r="108" spans="2:24" s="340" customFormat="1" x14ac:dyDescent="0.2">
      <c r="B108" s="409"/>
      <c r="C108" s="343" t="s">
        <v>55</v>
      </c>
      <c r="D108" s="201" t="s">
        <v>23</v>
      </c>
      <c r="E108" s="201" t="s">
        <v>24</v>
      </c>
      <c r="F108" s="191">
        <v>142.81</v>
      </c>
      <c r="G108" s="193">
        <f t="shared" ref="G108:J111" si="11">IFERROR(ROUND(F108*(1+G$9)*(1-G$10)+G$11,2),F108)</f>
        <v>147.86000000000001</v>
      </c>
      <c r="H108" s="193">
        <f t="shared" si="11"/>
        <v>151.69999999999999</v>
      </c>
      <c r="I108" s="191">
        <f t="shared" si="11"/>
        <v>155.35</v>
      </c>
      <c r="J108" s="191">
        <f t="shared" si="11"/>
        <v>160.99</v>
      </c>
      <c r="L108" s="247" t="b">
        <f>B108='ANS Price List'!B68</f>
        <v>1</v>
      </c>
      <c r="M108" s="247" t="b">
        <f>C108='ANS Price List'!C68</f>
        <v>1</v>
      </c>
      <c r="N108" s="247" t="b">
        <f>D108='ANS Price List'!D68</f>
        <v>1</v>
      </c>
      <c r="O108" s="247" t="b">
        <f>E108='ANS Price List'!E68</f>
        <v>1</v>
      </c>
      <c r="P108" s="247" t="b">
        <f>F108='ANS Price List'!F68</f>
        <v>1</v>
      </c>
      <c r="Q108" s="247" t="b">
        <f>G108='ANS Price List'!G68</f>
        <v>1</v>
      </c>
      <c r="R108" s="247" t="b">
        <f>H108='ANS Price List'!H68</f>
        <v>1</v>
      </c>
      <c r="S108" s="247" t="b">
        <f>I108='ANS Price List'!I68</f>
        <v>1</v>
      </c>
      <c r="T108" s="247" t="b">
        <f>J108='ANS Price List'!J68</f>
        <v>1</v>
      </c>
      <c r="U108" s="247"/>
      <c r="V108" s="247" t="b">
        <f>IF(H108="2016/17 Excluding GST","TRUE",H108='2016-17 ANS Price List'!$F108)</f>
        <v>1</v>
      </c>
      <c r="W108" s="247" t="b">
        <f>IF(I108="2017/18 Excluding GST","TRUE",I108='2017-18 ANS Price List'!$F108)</f>
        <v>1</v>
      </c>
      <c r="X108" s="251" t="b">
        <f>IF(J108="2018/19 Excluding GST","TRUE",J108='2018-19 ANS Price List'!$F108)</f>
        <v>1</v>
      </c>
    </row>
    <row r="109" spans="2:24" s="340" customFormat="1" x14ac:dyDescent="0.2">
      <c r="B109" s="409"/>
      <c r="C109" s="344" t="s">
        <v>56</v>
      </c>
      <c r="D109" s="202" t="s">
        <v>23</v>
      </c>
      <c r="E109" s="202" t="s">
        <v>24</v>
      </c>
      <c r="F109" s="190">
        <v>142.81</v>
      </c>
      <c r="G109" s="189">
        <f t="shared" si="11"/>
        <v>147.86000000000001</v>
      </c>
      <c r="H109" s="189">
        <f t="shared" si="11"/>
        <v>151.69999999999999</v>
      </c>
      <c r="I109" s="190">
        <f t="shared" si="11"/>
        <v>155.35</v>
      </c>
      <c r="J109" s="190">
        <f t="shared" si="11"/>
        <v>160.99</v>
      </c>
      <c r="L109" s="247" t="b">
        <f>B109='ANS Price List'!B69</f>
        <v>1</v>
      </c>
      <c r="M109" s="247" t="b">
        <f>C109='ANS Price List'!C69</f>
        <v>1</v>
      </c>
      <c r="N109" s="247" t="b">
        <f>D109='ANS Price List'!D69</f>
        <v>1</v>
      </c>
      <c r="O109" s="247" t="b">
        <f>E109='ANS Price List'!E69</f>
        <v>1</v>
      </c>
      <c r="P109" s="247" t="b">
        <f>F109='ANS Price List'!F69</f>
        <v>1</v>
      </c>
      <c r="Q109" s="247" t="b">
        <f>G109='ANS Price List'!G69</f>
        <v>1</v>
      </c>
      <c r="R109" s="247" t="b">
        <f>H109='ANS Price List'!H69</f>
        <v>1</v>
      </c>
      <c r="S109" s="247" t="b">
        <f>I109='ANS Price List'!I69</f>
        <v>1</v>
      </c>
      <c r="T109" s="247" t="b">
        <f>J109='ANS Price List'!J69</f>
        <v>1</v>
      </c>
      <c r="U109" s="247"/>
      <c r="V109" s="247" t="b">
        <f>IF(H109="2016/17 Excluding GST","TRUE",H109='2016-17 ANS Price List'!$F109)</f>
        <v>1</v>
      </c>
      <c r="W109" s="247" t="b">
        <f>IF(I109="2017/18 Excluding GST","TRUE",I109='2017-18 ANS Price List'!$F109)</f>
        <v>1</v>
      </c>
      <c r="X109" s="251" t="b">
        <f>IF(J109="2018/19 Excluding GST","TRUE",J109='2018-19 ANS Price List'!$F109)</f>
        <v>1</v>
      </c>
    </row>
    <row r="110" spans="2:24" s="340" customFormat="1" x14ac:dyDescent="0.2">
      <c r="B110" s="409"/>
      <c r="C110" s="343" t="s">
        <v>57</v>
      </c>
      <c r="D110" s="201" t="s">
        <v>23</v>
      </c>
      <c r="E110" s="201" t="s">
        <v>24</v>
      </c>
      <c r="F110" s="191">
        <v>142.81</v>
      </c>
      <c r="G110" s="193">
        <f t="shared" si="11"/>
        <v>147.86000000000001</v>
      </c>
      <c r="H110" s="193">
        <f t="shared" si="11"/>
        <v>151.69999999999999</v>
      </c>
      <c r="I110" s="191">
        <f t="shared" si="11"/>
        <v>155.35</v>
      </c>
      <c r="J110" s="191">
        <f t="shared" si="11"/>
        <v>160.99</v>
      </c>
      <c r="L110" s="247" t="b">
        <f>B110='ANS Price List'!B70</f>
        <v>1</v>
      </c>
      <c r="M110" s="247" t="b">
        <f>C110='ANS Price List'!C70</f>
        <v>1</v>
      </c>
      <c r="N110" s="247" t="b">
        <f>D110='ANS Price List'!D70</f>
        <v>1</v>
      </c>
      <c r="O110" s="247" t="b">
        <f>E110='ANS Price List'!E70</f>
        <v>1</v>
      </c>
      <c r="P110" s="247" t="b">
        <f>F110='ANS Price List'!F70</f>
        <v>1</v>
      </c>
      <c r="Q110" s="247" t="b">
        <f>G110='ANS Price List'!G70</f>
        <v>1</v>
      </c>
      <c r="R110" s="247" t="b">
        <f>H110='ANS Price List'!H70</f>
        <v>1</v>
      </c>
      <c r="S110" s="247" t="b">
        <f>I110='ANS Price List'!I70</f>
        <v>1</v>
      </c>
      <c r="T110" s="247" t="b">
        <f>J110='ANS Price List'!J70</f>
        <v>1</v>
      </c>
      <c r="U110" s="247"/>
      <c r="V110" s="247" t="b">
        <f>IF(H110="2016/17 Excluding GST","TRUE",H110='2016-17 ANS Price List'!$F110)</f>
        <v>1</v>
      </c>
      <c r="W110" s="247" t="b">
        <f>IF(I110="2017/18 Excluding GST","TRUE",I110='2017-18 ANS Price List'!$F110)</f>
        <v>1</v>
      </c>
      <c r="X110" s="251" t="b">
        <f>IF(J110="2018/19 Excluding GST","TRUE",J110='2018-19 ANS Price List'!$F110)</f>
        <v>1</v>
      </c>
    </row>
    <row r="111" spans="2:24" s="340" customFormat="1" x14ac:dyDescent="0.2">
      <c r="B111" s="409"/>
      <c r="C111" s="344" t="s">
        <v>58</v>
      </c>
      <c r="D111" s="202" t="s">
        <v>23</v>
      </c>
      <c r="E111" s="202" t="s">
        <v>24</v>
      </c>
      <c r="F111" s="190">
        <v>142.81</v>
      </c>
      <c r="G111" s="189">
        <f t="shared" si="11"/>
        <v>147.86000000000001</v>
      </c>
      <c r="H111" s="189">
        <f t="shared" si="11"/>
        <v>151.69999999999999</v>
      </c>
      <c r="I111" s="190">
        <f t="shared" si="11"/>
        <v>155.35</v>
      </c>
      <c r="J111" s="190">
        <f t="shared" si="11"/>
        <v>160.99</v>
      </c>
      <c r="L111" s="247" t="b">
        <f>B111='ANS Price List'!B71</f>
        <v>1</v>
      </c>
      <c r="M111" s="247" t="b">
        <f>C111='ANS Price List'!C71</f>
        <v>1</v>
      </c>
      <c r="N111" s="247" t="b">
        <f>D111='ANS Price List'!D71</f>
        <v>1</v>
      </c>
      <c r="O111" s="247" t="b">
        <f>E111='ANS Price List'!E71</f>
        <v>1</v>
      </c>
      <c r="P111" s="247" t="b">
        <f>F111='ANS Price List'!F71</f>
        <v>1</v>
      </c>
      <c r="Q111" s="247" t="b">
        <f>G111='ANS Price List'!G71</f>
        <v>1</v>
      </c>
      <c r="R111" s="247" t="b">
        <f>H111='ANS Price List'!H71</f>
        <v>1</v>
      </c>
      <c r="S111" s="247" t="b">
        <f>I111='ANS Price List'!I71</f>
        <v>1</v>
      </c>
      <c r="T111" s="247" t="b">
        <f>J111='ANS Price List'!J71</f>
        <v>1</v>
      </c>
      <c r="U111" s="247"/>
      <c r="V111" s="247" t="b">
        <f>IF(H111="2016/17 Excluding GST","TRUE",H111='2016-17 ANS Price List'!$F111)</f>
        <v>1</v>
      </c>
      <c r="W111" s="247" t="b">
        <f>IF(I111="2017/18 Excluding GST","TRUE",I111='2017-18 ANS Price List'!$F111)</f>
        <v>1</v>
      </c>
      <c r="X111" s="251" t="b">
        <f>IF(J111="2018/19 Excluding GST","TRUE",J111='2018-19 ANS Price List'!$F111)</f>
        <v>1</v>
      </c>
    </row>
    <row r="112" spans="2:24" s="340" customFormat="1" x14ac:dyDescent="0.2">
      <c r="B112" s="410"/>
      <c r="C112" s="208"/>
      <c r="D112" s="350"/>
      <c r="E112" s="350"/>
      <c r="F112" s="195"/>
      <c r="G112" s="195"/>
      <c r="H112" s="195"/>
      <c r="I112" s="195"/>
      <c r="J112" s="195"/>
      <c r="L112" s="247" t="b">
        <f>B112='ANS Price List'!B72</f>
        <v>1</v>
      </c>
      <c r="M112" s="247" t="b">
        <f>C112='ANS Price List'!C72</f>
        <v>1</v>
      </c>
      <c r="N112" s="247" t="b">
        <f>D112='ANS Price List'!D72</f>
        <v>1</v>
      </c>
      <c r="O112" s="247" t="b">
        <f>E112='ANS Price List'!E72</f>
        <v>1</v>
      </c>
      <c r="P112" s="247" t="b">
        <f>F112='ANS Price List'!F72</f>
        <v>1</v>
      </c>
      <c r="Q112" s="247" t="b">
        <f>G112='ANS Price List'!G72</f>
        <v>1</v>
      </c>
      <c r="R112" s="247" t="b">
        <f>H112='ANS Price List'!H72</f>
        <v>1</v>
      </c>
      <c r="S112" s="247" t="b">
        <f>I112='ANS Price List'!I72</f>
        <v>1</v>
      </c>
      <c r="T112" s="247" t="b">
        <f>J112='ANS Price List'!J72</f>
        <v>1</v>
      </c>
      <c r="U112" s="247"/>
      <c r="V112" s="247" t="b">
        <f>IF(H112="2016/17 Excluding GST","TRUE",H112='2016-17 ANS Price List'!$F112)</f>
        <v>1</v>
      </c>
      <c r="W112" s="247" t="b">
        <f>IF(I112="2017/18 Excluding GST","TRUE",I112='2017-18 ANS Price List'!$F112)</f>
        <v>1</v>
      </c>
      <c r="X112" s="251" t="b">
        <f>IF(J112="2018/19 Excluding GST","TRUE",J112='2018-19 ANS Price List'!$F112)</f>
        <v>1</v>
      </c>
    </row>
    <row r="113" spans="2:24" s="340" customFormat="1" x14ac:dyDescent="0.2">
      <c r="B113" s="27"/>
      <c r="C113" s="57"/>
      <c r="F113" s="109"/>
      <c r="G113" s="109"/>
      <c r="H113" s="109"/>
      <c r="I113" s="109"/>
      <c r="J113" s="109"/>
      <c r="L113" s="247" t="b">
        <f>B113='ANS Price List'!B73</f>
        <v>1</v>
      </c>
      <c r="M113" s="247" t="b">
        <f>C113='ANS Price List'!C73</f>
        <v>1</v>
      </c>
      <c r="N113" s="247" t="b">
        <f>D113='ANS Price List'!D73</f>
        <v>1</v>
      </c>
      <c r="O113" s="247" t="b">
        <f>E113='ANS Price List'!E73</f>
        <v>1</v>
      </c>
      <c r="P113" s="247" t="b">
        <f>F113='ANS Price List'!F73</f>
        <v>1</v>
      </c>
      <c r="Q113" s="247" t="b">
        <f>G113='ANS Price List'!G73</f>
        <v>1</v>
      </c>
      <c r="R113" s="247" t="b">
        <f>H113='ANS Price List'!H73</f>
        <v>1</v>
      </c>
      <c r="S113" s="247" t="b">
        <f>I113='ANS Price List'!I73</f>
        <v>1</v>
      </c>
      <c r="T113" s="247" t="b">
        <f>J113='ANS Price List'!J73</f>
        <v>1</v>
      </c>
      <c r="U113" s="247"/>
      <c r="V113" s="247" t="b">
        <f>IF(H113="2016/17 Excluding GST","TRUE",H113='2016-17 ANS Price List'!$F113)</f>
        <v>1</v>
      </c>
      <c r="W113" s="247" t="b">
        <f>IF(I113="2017/18 Excluding GST","TRUE",I113='2017-18 ANS Price List'!$F113)</f>
        <v>1</v>
      </c>
      <c r="X113" s="251" t="b">
        <f>IF(J113="2018/19 Excluding GST","TRUE",J113='2018-19 ANS Price List'!$F113)</f>
        <v>1</v>
      </c>
    </row>
    <row r="114" spans="2:24" s="340" customFormat="1" x14ac:dyDescent="0.2">
      <c r="B114" s="333"/>
      <c r="C114" s="57"/>
      <c r="F114" s="109"/>
      <c r="G114" s="109"/>
      <c r="H114" s="109"/>
      <c r="I114" s="377"/>
      <c r="J114" s="377"/>
      <c r="L114" s="247" t="b">
        <f>B114='ANS Price List'!B74</f>
        <v>1</v>
      </c>
      <c r="M114" s="247" t="b">
        <f>C114='ANS Price List'!C74</f>
        <v>1</v>
      </c>
      <c r="N114" s="247" t="b">
        <f>D114='ANS Price List'!D74</f>
        <v>1</v>
      </c>
      <c r="O114" s="247" t="b">
        <f>E114='ANS Price List'!E74</f>
        <v>1</v>
      </c>
      <c r="P114" s="247" t="b">
        <f>F114='ANS Price List'!F74</f>
        <v>1</v>
      </c>
      <c r="Q114" s="247" t="b">
        <f>G114='ANS Price List'!G74</f>
        <v>1</v>
      </c>
      <c r="R114" s="247" t="b">
        <f>H114='ANS Price List'!H74</f>
        <v>1</v>
      </c>
      <c r="S114" s="247" t="b">
        <f>I114='ANS Price List'!I74</f>
        <v>1</v>
      </c>
      <c r="T114" s="247" t="b">
        <f>J114='ANS Price List'!J74</f>
        <v>1</v>
      </c>
      <c r="U114" s="247"/>
      <c r="V114" s="247" t="b">
        <f>IF(H114="2016/17 Excluding GST","TRUE",H114='2016-17 ANS Price List'!$F114)</f>
        <v>1</v>
      </c>
      <c r="W114" s="247" t="b">
        <f>IF(I114="2017/18 Excluding GST","TRUE",I114='2017-18 ANS Price List'!$F114)</f>
        <v>1</v>
      </c>
      <c r="X114" s="251" t="b">
        <f>IF(J114="2018/19 Excluding GST","TRUE",J114='2018-19 ANS Price List'!$F114)</f>
        <v>1</v>
      </c>
    </row>
    <row r="115" spans="2:24" s="339" customFormat="1" ht="32.1" customHeight="1" x14ac:dyDescent="0.2">
      <c r="B115" s="243" t="s">
        <v>2</v>
      </c>
      <c r="C115" s="244" t="s">
        <v>0</v>
      </c>
      <c r="D115" s="245" t="s">
        <v>1</v>
      </c>
      <c r="E115" s="245" t="s">
        <v>2</v>
      </c>
      <c r="F115" s="188" t="s">
        <v>343</v>
      </c>
      <c r="G115" s="188" t="s">
        <v>319</v>
      </c>
      <c r="H115" s="188" t="s">
        <v>320</v>
      </c>
      <c r="I115" s="188" t="s">
        <v>321</v>
      </c>
      <c r="J115" s="188" t="s">
        <v>322</v>
      </c>
      <c r="L115" s="251" t="b">
        <f>B115='ANS Price List'!B75</f>
        <v>1</v>
      </c>
      <c r="M115" s="251" t="b">
        <f>C115='ANS Price List'!C75</f>
        <v>1</v>
      </c>
      <c r="N115" s="251" t="b">
        <f>D115='ANS Price List'!D75</f>
        <v>1</v>
      </c>
      <c r="O115" s="251" t="b">
        <f>E115='ANS Price List'!E75</f>
        <v>1</v>
      </c>
      <c r="P115" s="251" t="b">
        <f>F115='ANS Price List'!F75</f>
        <v>1</v>
      </c>
      <c r="Q115" s="251" t="b">
        <f>G115='ANS Price List'!G75</f>
        <v>1</v>
      </c>
      <c r="R115" s="251" t="b">
        <f>H115='ANS Price List'!H75</f>
        <v>1</v>
      </c>
      <c r="S115" s="251" t="b">
        <f>I115='ANS Price List'!I75</f>
        <v>1</v>
      </c>
      <c r="T115" s="251" t="b">
        <f>J115='ANS Price List'!J75</f>
        <v>1</v>
      </c>
      <c r="U115" s="251"/>
      <c r="V115" s="251" t="str">
        <f>IF(H115="2016/17 Excluding GST","TRUE",H115='2016-17 ANS Price List'!$F115)</f>
        <v>TRUE</v>
      </c>
      <c r="W115" s="251" t="str">
        <f>IF(I115="2017/18 Excluding GST","TRUE",I115='2017-18 ANS Price List'!$F115)</f>
        <v>TRUE</v>
      </c>
      <c r="X115" s="251" t="str">
        <f>IF(J115="2018/19 Excluding GST","TRUE",J115='2018-19 ANS Price List'!$F115)</f>
        <v>TRUE</v>
      </c>
    </row>
    <row r="116" spans="2:24" s="340" customFormat="1" x14ac:dyDescent="0.2">
      <c r="B116" s="411" t="s">
        <v>59</v>
      </c>
      <c r="C116" s="342" t="s">
        <v>9</v>
      </c>
      <c r="D116" s="323" t="s">
        <v>10</v>
      </c>
      <c r="E116" s="345" t="s">
        <v>11</v>
      </c>
      <c r="F116" s="190">
        <v>285.62</v>
      </c>
      <c r="G116" s="189">
        <f t="shared" ref="G116:J131" si="12">IFERROR(ROUND(F116*(1+G$9)*(1-G$10)+G$11,2),F116)</f>
        <v>295.72000000000003</v>
      </c>
      <c r="H116" s="189">
        <f t="shared" si="12"/>
        <v>303.39999999999998</v>
      </c>
      <c r="I116" s="190">
        <f t="shared" si="12"/>
        <v>310.69</v>
      </c>
      <c r="J116" s="190">
        <f t="shared" si="12"/>
        <v>321.95999999999998</v>
      </c>
      <c r="L116" s="247" t="b">
        <f>B116='ANS Price List'!B76</f>
        <v>1</v>
      </c>
      <c r="M116" s="247" t="b">
        <f>C116='ANS Price List'!C76</f>
        <v>1</v>
      </c>
      <c r="N116" s="247" t="b">
        <f>D116='ANS Price List'!D76</f>
        <v>1</v>
      </c>
      <c r="O116" s="247" t="b">
        <f>E116='ANS Price List'!E76</f>
        <v>1</v>
      </c>
      <c r="P116" s="247" t="b">
        <f>F116='ANS Price List'!F76</f>
        <v>1</v>
      </c>
      <c r="Q116" s="247" t="b">
        <f>G116='ANS Price List'!G76</f>
        <v>1</v>
      </c>
      <c r="R116" s="247" t="b">
        <f>H116='ANS Price List'!H76</f>
        <v>1</v>
      </c>
      <c r="S116" s="247" t="b">
        <f>I116='ANS Price List'!I76</f>
        <v>1</v>
      </c>
      <c r="T116" s="247" t="b">
        <f>J116='ANS Price List'!J76</f>
        <v>1</v>
      </c>
      <c r="U116" s="247"/>
      <c r="V116" s="247" t="b">
        <f>IF(H116="2016/17 Excluding GST","TRUE",H116='2016-17 ANS Price List'!$F116)</f>
        <v>1</v>
      </c>
      <c r="W116" s="247" t="b">
        <f>IF(I116="2017/18 Excluding GST","TRUE",I116='2017-18 ANS Price List'!$F116)</f>
        <v>1</v>
      </c>
      <c r="X116" s="251" t="b">
        <f>IF(J116="2018/19 Excluding GST","TRUE",J116='2018-19 ANS Price List'!$F116)</f>
        <v>1</v>
      </c>
    </row>
    <row r="117" spans="2:24" s="340" customFormat="1" x14ac:dyDescent="0.2">
      <c r="B117" s="412"/>
      <c r="C117" s="343" t="s">
        <v>12</v>
      </c>
      <c r="D117" s="201" t="s">
        <v>10</v>
      </c>
      <c r="E117" s="346" t="s">
        <v>11</v>
      </c>
      <c r="F117" s="191">
        <v>428.43</v>
      </c>
      <c r="G117" s="193">
        <f t="shared" si="12"/>
        <v>443.58</v>
      </c>
      <c r="H117" s="193">
        <f t="shared" si="12"/>
        <v>455.1</v>
      </c>
      <c r="I117" s="191">
        <f t="shared" si="12"/>
        <v>466.04</v>
      </c>
      <c r="J117" s="191">
        <f t="shared" si="12"/>
        <v>482.95</v>
      </c>
      <c r="L117" s="247" t="b">
        <f>B117='ANS Price List'!B77</f>
        <v>1</v>
      </c>
      <c r="M117" s="247" t="b">
        <f>C117='ANS Price List'!C77</f>
        <v>1</v>
      </c>
      <c r="N117" s="247" t="b">
        <f>D117='ANS Price List'!D77</f>
        <v>1</v>
      </c>
      <c r="O117" s="247" t="b">
        <f>E117='ANS Price List'!E77</f>
        <v>1</v>
      </c>
      <c r="P117" s="247" t="b">
        <f>F117='ANS Price List'!F77</f>
        <v>1</v>
      </c>
      <c r="Q117" s="247" t="b">
        <f>G117='ANS Price List'!G77</f>
        <v>1</v>
      </c>
      <c r="R117" s="247" t="b">
        <f>H117='ANS Price List'!H77</f>
        <v>1</v>
      </c>
      <c r="S117" s="247" t="b">
        <f>I117='ANS Price List'!I77</f>
        <v>1</v>
      </c>
      <c r="T117" s="247" t="b">
        <f>J117='ANS Price List'!J77</f>
        <v>1</v>
      </c>
      <c r="U117" s="247"/>
      <c r="V117" s="247" t="b">
        <f>IF(H117="2016/17 Excluding GST","TRUE",H117='2016-17 ANS Price List'!$F117)</f>
        <v>1</v>
      </c>
      <c r="W117" s="247" t="b">
        <f>IF(I117="2017/18 Excluding GST","TRUE",I117='2017-18 ANS Price List'!$F117)</f>
        <v>1</v>
      </c>
      <c r="X117" s="251" t="b">
        <f>IF(J117="2018/19 Excluding GST","TRUE",J117='2018-19 ANS Price List'!$F117)</f>
        <v>1</v>
      </c>
    </row>
    <row r="118" spans="2:24" s="340" customFormat="1" x14ac:dyDescent="0.2">
      <c r="B118" s="412"/>
      <c r="C118" s="344" t="s">
        <v>34</v>
      </c>
      <c r="D118" s="202" t="s">
        <v>10</v>
      </c>
      <c r="E118" s="347" t="s">
        <v>11</v>
      </c>
      <c r="F118" s="190">
        <v>714.04</v>
      </c>
      <c r="G118" s="189">
        <f t="shared" si="12"/>
        <v>739.28</v>
      </c>
      <c r="H118" s="189">
        <f t="shared" si="12"/>
        <v>758.47</v>
      </c>
      <c r="I118" s="190">
        <f t="shared" si="12"/>
        <v>776.71</v>
      </c>
      <c r="J118" s="190">
        <f t="shared" si="12"/>
        <v>804.89</v>
      </c>
      <c r="L118" s="247" t="b">
        <f>B118='ANS Price List'!B78</f>
        <v>1</v>
      </c>
      <c r="M118" s="247" t="b">
        <f>C118='ANS Price List'!C78</f>
        <v>1</v>
      </c>
      <c r="N118" s="247" t="b">
        <f>D118='ANS Price List'!D78</f>
        <v>1</v>
      </c>
      <c r="O118" s="247" t="b">
        <f>E118='ANS Price List'!E78</f>
        <v>1</v>
      </c>
      <c r="P118" s="247" t="b">
        <f>F118='ANS Price List'!F78</f>
        <v>1</v>
      </c>
      <c r="Q118" s="247" t="b">
        <f>G118='ANS Price List'!G78</f>
        <v>1</v>
      </c>
      <c r="R118" s="247" t="b">
        <f>H118='ANS Price List'!H78</f>
        <v>1</v>
      </c>
      <c r="S118" s="247" t="b">
        <f>I118='ANS Price List'!I78</f>
        <v>1</v>
      </c>
      <c r="T118" s="247" t="b">
        <f>J118='ANS Price List'!J78</f>
        <v>1</v>
      </c>
      <c r="U118" s="247"/>
      <c r="V118" s="247" t="b">
        <f>IF(H118="2016/17 Excluding GST","TRUE",H118='2016-17 ANS Price List'!$F118)</f>
        <v>1</v>
      </c>
      <c r="W118" s="247" t="b">
        <f>IF(I118="2017/18 Excluding GST","TRUE",I118='2017-18 ANS Price List'!$F118)</f>
        <v>1</v>
      </c>
      <c r="X118" s="251" t="b">
        <f>IF(J118="2018/19 Excluding GST","TRUE",J118='2018-19 ANS Price List'!$F118)</f>
        <v>1</v>
      </c>
    </row>
    <row r="119" spans="2:24" s="340" customFormat="1" x14ac:dyDescent="0.2">
      <c r="B119" s="412"/>
      <c r="C119" s="343" t="s">
        <v>14</v>
      </c>
      <c r="D119" s="201" t="s">
        <v>10</v>
      </c>
      <c r="E119" s="346" t="s">
        <v>11</v>
      </c>
      <c r="F119" s="191">
        <v>856.85</v>
      </c>
      <c r="G119" s="193">
        <f t="shared" si="12"/>
        <v>887.14</v>
      </c>
      <c r="H119" s="193">
        <f t="shared" si="12"/>
        <v>910.17</v>
      </c>
      <c r="I119" s="191">
        <f t="shared" si="12"/>
        <v>932.05</v>
      </c>
      <c r="J119" s="191">
        <f t="shared" si="12"/>
        <v>965.86</v>
      </c>
      <c r="L119" s="247" t="b">
        <f>B119='ANS Price List'!B79</f>
        <v>1</v>
      </c>
      <c r="M119" s="247" t="b">
        <f>C119='ANS Price List'!C79</f>
        <v>1</v>
      </c>
      <c r="N119" s="247" t="b">
        <f>D119='ANS Price List'!D79</f>
        <v>1</v>
      </c>
      <c r="O119" s="247" t="b">
        <f>E119='ANS Price List'!E79</f>
        <v>1</v>
      </c>
      <c r="P119" s="247" t="b">
        <f>F119='ANS Price List'!F79</f>
        <v>1</v>
      </c>
      <c r="Q119" s="247" t="b">
        <f>G119='ANS Price List'!G79</f>
        <v>1</v>
      </c>
      <c r="R119" s="247" t="b">
        <f>H119='ANS Price List'!H79</f>
        <v>1</v>
      </c>
      <c r="S119" s="247" t="b">
        <f>I119='ANS Price List'!I79</f>
        <v>1</v>
      </c>
      <c r="T119" s="247" t="b">
        <f>J119='ANS Price List'!J79</f>
        <v>1</v>
      </c>
      <c r="U119" s="247"/>
      <c r="V119" s="247" t="b">
        <f>IF(H119="2016/17 Excluding GST","TRUE",H119='2016-17 ANS Price List'!$F119)</f>
        <v>1</v>
      </c>
      <c r="W119" s="247" t="b">
        <f>IF(I119="2017/18 Excluding GST","TRUE",I119='2017-18 ANS Price List'!$F119)</f>
        <v>1</v>
      </c>
      <c r="X119" s="251" t="b">
        <f>IF(J119="2018/19 Excluding GST","TRUE",J119='2018-19 ANS Price List'!$F119)</f>
        <v>1</v>
      </c>
    </row>
    <row r="120" spans="2:24" s="340" customFormat="1" x14ac:dyDescent="0.2">
      <c r="B120" s="412"/>
      <c r="C120" s="344" t="s">
        <v>15</v>
      </c>
      <c r="D120" s="202" t="s">
        <v>10</v>
      </c>
      <c r="E120" s="347" t="s">
        <v>11</v>
      </c>
      <c r="F120" s="190">
        <v>142.81</v>
      </c>
      <c r="G120" s="189">
        <f t="shared" si="12"/>
        <v>147.86000000000001</v>
      </c>
      <c r="H120" s="189">
        <f t="shared" si="12"/>
        <v>151.69999999999999</v>
      </c>
      <c r="I120" s="190">
        <f t="shared" si="12"/>
        <v>155.35</v>
      </c>
      <c r="J120" s="190">
        <f t="shared" si="12"/>
        <v>160.99</v>
      </c>
      <c r="L120" s="247" t="b">
        <f>B120='ANS Price List'!B80</f>
        <v>1</v>
      </c>
      <c r="M120" s="247" t="b">
        <f>C120='ANS Price List'!C80</f>
        <v>1</v>
      </c>
      <c r="N120" s="247" t="b">
        <f>D120='ANS Price List'!D80</f>
        <v>1</v>
      </c>
      <c r="O120" s="247" t="b">
        <f>E120='ANS Price List'!E80</f>
        <v>1</v>
      </c>
      <c r="P120" s="247" t="b">
        <f>F120='ANS Price List'!F80</f>
        <v>1</v>
      </c>
      <c r="Q120" s="247" t="b">
        <f>G120='ANS Price List'!G80</f>
        <v>1</v>
      </c>
      <c r="R120" s="247" t="b">
        <f>H120='ANS Price List'!H80</f>
        <v>1</v>
      </c>
      <c r="S120" s="247" t="b">
        <f>I120='ANS Price List'!I80</f>
        <v>1</v>
      </c>
      <c r="T120" s="247" t="b">
        <f>J120='ANS Price List'!J80</f>
        <v>1</v>
      </c>
      <c r="U120" s="247"/>
      <c r="V120" s="247" t="b">
        <f>IF(H120="2016/17 Excluding GST","TRUE",H120='2016-17 ANS Price List'!$F120)</f>
        <v>1</v>
      </c>
      <c r="W120" s="247" t="b">
        <f>IF(I120="2017/18 Excluding GST","TRUE",I120='2017-18 ANS Price List'!$F120)</f>
        <v>1</v>
      </c>
      <c r="X120" s="251" t="b">
        <f>IF(J120="2018/19 Excluding GST","TRUE",J120='2018-19 ANS Price List'!$F120)</f>
        <v>1</v>
      </c>
    </row>
    <row r="121" spans="2:24" s="340" customFormat="1" x14ac:dyDescent="0.2">
      <c r="B121" s="412"/>
      <c r="C121" s="343" t="s">
        <v>16</v>
      </c>
      <c r="D121" s="201" t="s">
        <v>10</v>
      </c>
      <c r="E121" s="346" t="s">
        <v>11</v>
      </c>
      <c r="F121" s="191">
        <v>428.43</v>
      </c>
      <c r="G121" s="193">
        <f t="shared" si="12"/>
        <v>443.58</v>
      </c>
      <c r="H121" s="193">
        <f t="shared" si="12"/>
        <v>455.1</v>
      </c>
      <c r="I121" s="191">
        <f t="shared" si="12"/>
        <v>466.04</v>
      </c>
      <c r="J121" s="191">
        <f t="shared" si="12"/>
        <v>482.95</v>
      </c>
      <c r="L121" s="247" t="b">
        <f>B121='ANS Price List'!B81</f>
        <v>1</v>
      </c>
      <c r="M121" s="247" t="b">
        <f>C121='ANS Price List'!C81</f>
        <v>1</v>
      </c>
      <c r="N121" s="247" t="b">
        <f>D121='ANS Price List'!D81</f>
        <v>1</v>
      </c>
      <c r="O121" s="247" t="b">
        <f>E121='ANS Price List'!E81</f>
        <v>1</v>
      </c>
      <c r="P121" s="247" t="b">
        <f>F121='ANS Price List'!F81</f>
        <v>1</v>
      </c>
      <c r="Q121" s="247" t="b">
        <f>G121='ANS Price List'!G81</f>
        <v>1</v>
      </c>
      <c r="R121" s="247" t="b">
        <f>H121='ANS Price List'!H81</f>
        <v>1</v>
      </c>
      <c r="S121" s="247" t="b">
        <f>I121='ANS Price List'!I81</f>
        <v>1</v>
      </c>
      <c r="T121" s="247" t="b">
        <f>J121='ANS Price List'!J81</f>
        <v>1</v>
      </c>
      <c r="U121" s="247"/>
      <c r="V121" s="247" t="b">
        <f>IF(H121="2016/17 Excluding GST","TRUE",H121='2016-17 ANS Price List'!$F121)</f>
        <v>1</v>
      </c>
      <c r="W121" s="247" t="b">
        <f>IF(I121="2017/18 Excluding GST","TRUE",I121='2017-18 ANS Price List'!$F121)</f>
        <v>1</v>
      </c>
      <c r="X121" s="251" t="b">
        <f>IF(J121="2018/19 Excluding GST","TRUE",J121='2018-19 ANS Price List'!$F121)</f>
        <v>1</v>
      </c>
    </row>
    <row r="122" spans="2:24" s="340" customFormat="1" x14ac:dyDescent="0.2">
      <c r="B122" s="412"/>
      <c r="C122" s="344" t="s">
        <v>17</v>
      </c>
      <c r="D122" s="202" t="s">
        <v>10</v>
      </c>
      <c r="E122" s="347" t="s">
        <v>11</v>
      </c>
      <c r="F122" s="190">
        <v>571.24</v>
      </c>
      <c r="G122" s="189">
        <f t="shared" si="12"/>
        <v>591.44000000000005</v>
      </c>
      <c r="H122" s="189">
        <f t="shared" si="12"/>
        <v>606.79</v>
      </c>
      <c r="I122" s="190">
        <f t="shared" si="12"/>
        <v>621.38</v>
      </c>
      <c r="J122" s="190">
        <f t="shared" si="12"/>
        <v>643.91999999999996</v>
      </c>
      <c r="L122" s="247" t="b">
        <f>B122='ANS Price List'!B82</f>
        <v>1</v>
      </c>
      <c r="M122" s="247" t="b">
        <f>C122='ANS Price List'!C82</f>
        <v>1</v>
      </c>
      <c r="N122" s="247" t="b">
        <f>D122='ANS Price List'!D82</f>
        <v>1</v>
      </c>
      <c r="O122" s="247" t="b">
        <f>E122='ANS Price List'!E82</f>
        <v>1</v>
      </c>
      <c r="P122" s="247" t="b">
        <f>F122='ANS Price List'!F82</f>
        <v>1</v>
      </c>
      <c r="Q122" s="247" t="b">
        <f>G122='ANS Price List'!G82</f>
        <v>1</v>
      </c>
      <c r="R122" s="247" t="b">
        <f>H122='ANS Price List'!H82</f>
        <v>1</v>
      </c>
      <c r="S122" s="247" t="b">
        <f>I122='ANS Price List'!I82</f>
        <v>1</v>
      </c>
      <c r="T122" s="247" t="b">
        <f>J122='ANS Price List'!J82</f>
        <v>1</v>
      </c>
      <c r="U122" s="247"/>
      <c r="V122" s="247" t="b">
        <f>IF(H122="2016/17 Excluding GST","TRUE",H122='2016-17 ANS Price List'!$F122)</f>
        <v>1</v>
      </c>
      <c r="W122" s="247" t="b">
        <f>IF(I122="2017/18 Excluding GST","TRUE",I122='2017-18 ANS Price List'!$F122)</f>
        <v>1</v>
      </c>
      <c r="X122" s="251" t="b">
        <f>IF(J122="2018/19 Excluding GST","TRUE",J122='2018-19 ANS Price List'!$F122)</f>
        <v>1</v>
      </c>
    </row>
    <row r="123" spans="2:24" s="340" customFormat="1" x14ac:dyDescent="0.2">
      <c r="B123" s="412"/>
      <c r="C123" s="343" t="s">
        <v>18</v>
      </c>
      <c r="D123" s="201" t="s">
        <v>10</v>
      </c>
      <c r="E123" s="346" t="s">
        <v>11</v>
      </c>
      <c r="F123" s="191">
        <v>571.24</v>
      </c>
      <c r="G123" s="193">
        <f t="shared" si="12"/>
        <v>591.44000000000005</v>
      </c>
      <c r="H123" s="193">
        <f t="shared" si="12"/>
        <v>606.79</v>
      </c>
      <c r="I123" s="191">
        <f t="shared" si="12"/>
        <v>621.38</v>
      </c>
      <c r="J123" s="191">
        <f t="shared" si="12"/>
        <v>643.91999999999996</v>
      </c>
      <c r="L123" s="247" t="b">
        <f>B123='ANS Price List'!B83</f>
        <v>1</v>
      </c>
      <c r="M123" s="247" t="b">
        <f>C123='ANS Price List'!C83</f>
        <v>1</v>
      </c>
      <c r="N123" s="247" t="b">
        <f>D123='ANS Price List'!D83</f>
        <v>1</v>
      </c>
      <c r="O123" s="247" t="b">
        <f>E123='ANS Price List'!E83</f>
        <v>1</v>
      </c>
      <c r="P123" s="247" t="b">
        <f>F123='ANS Price List'!F83</f>
        <v>1</v>
      </c>
      <c r="Q123" s="247" t="b">
        <f>G123='ANS Price List'!G83</f>
        <v>1</v>
      </c>
      <c r="R123" s="247" t="b">
        <f>H123='ANS Price List'!H83</f>
        <v>1</v>
      </c>
      <c r="S123" s="247" t="b">
        <f>I123='ANS Price List'!I83</f>
        <v>1</v>
      </c>
      <c r="T123" s="247" t="b">
        <f>J123='ANS Price List'!J83</f>
        <v>1</v>
      </c>
      <c r="U123" s="247"/>
      <c r="V123" s="247" t="b">
        <f>IF(H123="2016/17 Excluding GST","TRUE",H123='2016-17 ANS Price List'!$F123)</f>
        <v>1</v>
      </c>
      <c r="W123" s="247" t="b">
        <f>IF(I123="2017/18 Excluding GST","TRUE",I123='2017-18 ANS Price List'!$F123)</f>
        <v>1</v>
      </c>
      <c r="X123" s="251" t="b">
        <f>IF(J123="2018/19 Excluding GST","TRUE",J123='2018-19 ANS Price List'!$F123)</f>
        <v>1</v>
      </c>
    </row>
    <row r="124" spans="2:24" s="340" customFormat="1" x14ac:dyDescent="0.2">
      <c r="B124" s="412"/>
      <c r="C124" s="344" t="s">
        <v>19</v>
      </c>
      <c r="D124" s="202" t="s">
        <v>10</v>
      </c>
      <c r="E124" s="347" t="s">
        <v>11</v>
      </c>
      <c r="F124" s="190">
        <v>285.62</v>
      </c>
      <c r="G124" s="189">
        <f t="shared" si="12"/>
        <v>295.72000000000003</v>
      </c>
      <c r="H124" s="189">
        <f t="shared" si="12"/>
        <v>303.39999999999998</v>
      </c>
      <c r="I124" s="190">
        <f t="shared" si="12"/>
        <v>310.69</v>
      </c>
      <c r="J124" s="190">
        <f t="shared" si="12"/>
        <v>321.95999999999998</v>
      </c>
      <c r="L124" s="247" t="b">
        <f>B124='ANS Price List'!B84</f>
        <v>1</v>
      </c>
      <c r="M124" s="247" t="b">
        <f>C124='ANS Price List'!C84</f>
        <v>1</v>
      </c>
      <c r="N124" s="247" t="b">
        <f>D124='ANS Price List'!D84</f>
        <v>1</v>
      </c>
      <c r="O124" s="247" t="b">
        <f>E124='ANS Price List'!E84</f>
        <v>1</v>
      </c>
      <c r="P124" s="247" t="b">
        <f>F124='ANS Price List'!F84</f>
        <v>1</v>
      </c>
      <c r="Q124" s="247" t="b">
        <f>G124='ANS Price List'!G84</f>
        <v>1</v>
      </c>
      <c r="R124" s="247" t="b">
        <f>H124='ANS Price List'!H84</f>
        <v>1</v>
      </c>
      <c r="S124" s="247" t="b">
        <f>I124='ANS Price List'!I84</f>
        <v>1</v>
      </c>
      <c r="T124" s="247" t="b">
        <f>J124='ANS Price List'!J84</f>
        <v>1</v>
      </c>
      <c r="U124" s="247"/>
      <c r="V124" s="247" t="b">
        <f>IF(H124="2016/17 Excluding GST","TRUE",H124='2016-17 ANS Price List'!$F124)</f>
        <v>1</v>
      </c>
      <c r="W124" s="247" t="b">
        <f>IF(I124="2017/18 Excluding GST","TRUE",I124='2017-18 ANS Price List'!$F124)</f>
        <v>1</v>
      </c>
      <c r="X124" s="251" t="b">
        <f>IF(J124="2018/19 Excluding GST","TRUE",J124='2018-19 ANS Price List'!$F124)</f>
        <v>1</v>
      </c>
    </row>
    <row r="125" spans="2:24" s="340" customFormat="1" x14ac:dyDescent="0.2">
      <c r="B125" s="412"/>
      <c r="C125" s="343" t="s">
        <v>20</v>
      </c>
      <c r="D125" s="201" t="s">
        <v>10</v>
      </c>
      <c r="E125" s="346" t="s">
        <v>11</v>
      </c>
      <c r="F125" s="191">
        <v>428.43</v>
      </c>
      <c r="G125" s="193">
        <f t="shared" si="12"/>
        <v>443.58</v>
      </c>
      <c r="H125" s="193">
        <f t="shared" si="12"/>
        <v>455.1</v>
      </c>
      <c r="I125" s="191">
        <f t="shared" si="12"/>
        <v>466.04</v>
      </c>
      <c r="J125" s="191">
        <f t="shared" si="12"/>
        <v>482.95</v>
      </c>
      <c r="L125" s="247" t="b">
        <f>B125='ANS Price List'!B85</f>
        <v>1</v>
      </c>
      <c r="M125" s="247" t="b">
        <f>C125='ANS Price List'!C85</f>
        <v>1</v>
      </c>
      <c r="N125" s="247" t="b">
        <f>D125='ANS Price List'!D85</f>
        <v>1</v>
      </c>
      <c r="O125" s="247" t="b">
        <f>E125='ANS Price List'!E85</f>
        <v>1</v>
      </c>
      <c r="P125" s="247" t="b">
        <f>F125='ANS Price List'!F85</f>
        <v>1</v>
      </c>
      <c r="Q125" s="247" t="b">
        <f>G125='ANS Price List'!G85</f>
        <v>1</v>
      </c>
      <c r="R125" s="247" t="b">
        <f>H125='ANS Price List'!H85</f>
        <v>1</v>
      </c>
      <c r="S125" s="247" t="b">
        <f>I125='ANS Price List'!I85</f>
        <v>1</v>
      </c>
      <c r="T125" s="247" t="b">
        <f>J125='ANS Price List'!J85</f>
        <v>1</v>
      </c>
      <c r="U125" s="247"/>
      <c r="V125" s="247" t="b">
        <f>IF(H125="2016/17 Excluding GST","TRUE",H125='2016-17 ANS Price List'!$F125)</f>
        <v>1</v>
      </c>
      <c r="W125" s="247" t="b">
        <f>IF(I125="2017/18 Excluding GST","TRUE",I125='2017-18 ANS Price List'!$F125)</f>
        <v>1</v>
      </c>
      <c r="X125" s="251" t="b">
        <f>IF(J125="2018/19 Excluding GST","TRUE",J125='2018-19 ANS Price List'!$F125)</f>
        <v>1</v>
      </c>
    </row>
    <row r="126" spans="2:24" s="340" customFormat="1" x14ac:dyDescent="0.2">
      <c r="B126" s="412"/>
      <c r="C126" s="344" t="s">
        <v>21</v>
      </c>
      <c r="D126" s="202" t="s">
        <v>10</v>
      </c>
      <c r="E126" s="347" t="s">
        <v>11</v>
      </c>
      <c r="F126" s="190">
        <v>714.04</v>
      </c>
      <c r="G126" s="189">
        <f t="shared" si="12"/>
        <v>739.28</v>
      </c>
      <c r="H126" s="189">
        <f t="shared" si="12"/>
        <v>758.47</v>
      </c>
      <c r="I126" s="190">
        <f t="shared" si="12"/>
        <v>776.71</v>
      </c>
      <c r="J126" s="190">
        <f t="shared" si="12"/>
        <v>804.89</v>
      </c>
      <c r="L126" s="247" t="b">
        <f>B126='ANS Price List'!B86</f>
        <v>1</v>
      </c>
      <c r="M126" s="247" t="b">
        <f>C126='ANS Price List'!C86</f>
        <v>1</v>
      </c>
      <c r="N126" s="247" t="b">
        <f>D126='ANS Price List'!D86</f>
        <v>1</v>
      </c>
      <c r="O126" s="247" t="b">
        <f>E126='ANS Price List'!E86</f>
        <v>1</v>
      </c>
      <c r="P126" s="247" t="b">
        <f>F126='ANS Price List'!F86</f>
        <v>1</v>
      </c>
      <c r="Q126" s="247" t="b">
        <f>G126='ANS Price List'!G86</f>
        <v>1</v>
      </c>
      <c r="R126" s="247" t="b">
        <f>H126='ANS Price List'!H86</f>
        <v>1</v>
      </c>
      <c r="S126" s="247" t="b">
        <f>I126='ANS Price List'!I86</f>
        <v>1</v>
      </c>
      <c r="T126" s="247" t="b">
        <f>J126='ANS Price List'!J86</f>
        <v>1</v>
      </c>
      <c r="U126" s="247"/>
      <c r="V126" s="247" t="b">
        <f>IF(H126="2016/17 Excluding GST","TRUE",H126='2016-17 ANS Price List'!$F126)</f>
        <v>1</v>
      </c>
      <c r="W126" s="247" t="b">
        <f>IF(I126="2017/18 Excluding GST","TRUE",I126='2017-18 ANS Price List'!$F126)</f>
        <v>1</v>
      </c>
      <c r="X126" s="251" t="b">
        <f>IF(J126="2018/19 Excluding GST","TRUE",J126='2018-19 ANS Price List'!$F126)</f>
        <v>1</v>
      </c>
    </row>
    <row r="127" spans="2:24" s="340" customFormat="1" x14ac:dyDescent="0.2">
      <c r="B127" s="412"/>
      <c r="C127" s="343" t="s">
        <v>60</v>
      </c>
      <c r="D127" s="201" t="s">
        <v>10</v>
      </c>
      <c r="E127" s="346" t="s">
        <v>11</v>
      </c>
      <c r="F127" s="191">
        <v>428.43</v>
      </c>
      <c r="G127" s="193">
        <f t="shared" si="12"/>
        <v>443.58</v>
      </c>
      <c r="H127" s="193">
        <f t="shared" si="12"/>
        <v>455.1</v>
      </c>
      <c r="I127" s="191">
        <f t="shared" si="12"/>
        <v>466.04</v>
      </c>
      <c r="J127" s="191">
        <f t="shared" si="12"/>
        <v>482.95</v>
      </c>
      <c r="L127" s="247" t="b">
        <f>B127='ANS Price List'!B87</f>
        <v>1</v>
      </c>
      <c r="M127" s="247" t="b">
        <f>C127='ANS Price List'!C87</f>
        <v>1</v>
      </c>
      <c r="N127" s="247" t="b">
        <f>D127='ANS Price List'!D87</f>
        <v>1</v>
      </c>
      <c r="O127" s="247" t="b">
        <f>E127='ANS Price List'!E87</f>
        <v>1</v>
      </c>
      <c r="P127" s="247" t="b">
        <f>F127='ANS Price List'!F87</f>
        <v>1</v>
      </c>
      <c r="Q127" s="247" t="b">
        <f>G127='ANS Price List'!G87</f>
        <v>1</v>
      </c>
      <c r="R127" s="247" t="b">
        <f>H127='ANS Price List'!H87</f>
        <v>1</v>
      </c>
      <c r="S127" s="247" t="b">
        <f>I127='ANS Price List'!I87</f>
        <v>1</v>
      </c>
      <c r="T127" s="247" t="b">
        <f>J127='ANS Price List'!J87</f>
        <v>1</v>
      </c>
      <c r="U127" s="247"/>
      <c r="V127" s="247" t="b">
        <f>IF(H127="2016/17 Excluding GST","TRUE",H127='2016-17 ANS Price List'!$F127)</f>
        <v>1</v>
      </c>
      <c r="W127" s="247" t="b">
        <f>IF(I127="2017/18 Excluding GST","TRUE",I127='2017-18 ANS Price List'!$F127)</f>
        <v>1</v>
      </c>
      <c r="X127" s="251" t="b">
        <f>IF(J127="2018/19 Excluding GST","TRUE",J127='2018-19 ANS Price List'!$F127)</f>
        <v>1</v>
      </c>
    </row>
    <row r="128" spans="2:24" s="340" customFormat="1" x14ac:dyDescent="0.2">
      <c r="B128" s="412"/>
      <c r="C128" s="344" t="s">
        <v>61</v>
      </c>
      <c r="D128" s="202" t="s">
        <v>10</v>
      </c>
      <c r="E128" s="347" t="s">
        <v>11</v>
      </c>
      <c r="F128" s="190">
        <v>571.24</v>
      </c>
      <c r="G128" s="189">
        <f t="shared" si="12"/>
        <v>591.44000000000005</v>
      </c>
      <c r="H128" s="189">
        <f t="shared" si="12"/>
        <v>606.79</v>
      </c>
      <c r="I128" s="190">
        <f t="shared" si="12"/>
        <v>621.38</v>
      </c>
      <c r="J128" s="190">
        <f t="shared" si="12"/>
        <v>643.91999999999996</v>
      </c>
      <c r="L128" s="247" t="b">
        <f>B128='ANS Price List'!B88</f>
        <v>1</v>
      </c>
      <c r="M128" s="247" t="b">
        <f>C128='ANS Price List'!C88</f>
        <v>1</v>
      </c>
      <c r="N128" s="247" t="b">
        <f>D128='ANS Price List'!D88</f>
        <v>1</v>
      </c>
      <c r="O128" s="247" t="b">
        <f>E128='ANS Price List'!E88</f>
        <v>1</v>
      </c>
      <c r="P128" s="247" t="b">
        <f>F128='ANS Price List'!F88</f>
        <v>1</v>
      </c>
      <c r="Q128" s="247" t="b">
        <f>G128='ANS Price List'!G88</f>
        <v>1</v>
      </c>
      <c r="R128" s="247" t="b">
        <f>H128='ANS Price List'!H88</f>
        <v>1</v>
      </c>
      <c r="S128" s="247" t="b">
        <f>I128='ANS Price List'!I88</f>
        <v>1</v>
      </c>
      <c r="T128" s="247" t="b">
        <f>J128='ANS Price List'!J88</f>
        <v>1</v>
      </c>
      <c r="U128" s="247"/>
      <c r="V128" s="247" t="b">
        <f>IF(H128="2016/17 Excluding GST","TRUE",H128='2016-17 ANS Price List'!$F128)</f>
        <v>1</v>
      </c>
      <c r="W128" s="247" t="b">
        <f>IF(I128="2017/18 Excluding GST","TRUE",I128='2017-18 ANS Price List'!$F128)</f>
        <v>1</v>
      </c>
      <c r="X128" s="251" t="b">
        <f>IF(J128="2018/19 Excluding GST","TRUE",J128='2018-19 ANS Price List'!$F128)</f>
        <v>1</v>
      </c>
    </row>
    <row r="129" spans="2:24" s="340" customFormat="1" x14ac:dyDescent="0.2">
      <c r="B129" s="412"/>
      <c r="C129" s="343" t="s">
        <v>62</v>
      </c>
      <c r="D129" s="201" t="s">
        <v>10</v>
      </c>
      <c r="E129" s="346" t="s">
        <v>11</v>
      </c>
      <c r="F129" s="191">
        <v>856.85</v>
      </c>
      <c r="G129" s="193">
        <f t="shared" si="12"/>
        <v>887.14</v>
      </c>
      <c r="H129" s="193">
        <f t="shared" si="12"/>
        <v>910.17</v>
      </c>
      <c r="I129" s="191">
        <f t="shared" si="12"/>
        <v>932.05</v>
      </c>
      <c r="J129" s="191">
        <f t="shared" si="12"/>
        <v>965.86</v>
      </c>
      <c r="L129" s="247" t="b">
        <f>B129='ANS Price List'!B89</f>
        <v>1</v>
      </c>
      <c r="M129" s="247" t="b">
        <f>C129='ANS Price List'!C89</f>
        <v>1</v>
      </c>
      <c r="N129" s="247" t="b">
        <f>D129='ANS Price List'!D89</f>
        <v>1</v>
      </c>
      <c r="O129" s="247" t="b">
        <f>E129='ANS Price List'!E89</f>
        <v>1</v>
      </c>
      <c r="P129" s="247" t="b">
        <f>F129='ANS Price List'!F89</f>
        <v>1</v>
      </c>
      <c r="Q129" s="247" t="b">
        <f>G129='ANS Price List'!G89</f>
        <v>1</v>
      </c>
      <c r="R129" s="247" t="b">
        <f>H129='ANS Price List'!H89</f>
        <v>1</v>
      </c>
      <c r="S129" s="247" t="b">
        <f>I129='ANS Price List'!I89</f>
        <v>1</v>
      </c>
      <c r="T129" s="247" t="b">
        <f>J129='ANS Price List'!J89</f>
        <v>1</v>
      </c>
      <c r="U129" s="247"/>
      <c r="V129" s="247" t="b">
        <f>IF(H129="2016/17 Excluding GST","TRUE",H129='2016-17 ANS Price List'!$F129)</f>
        <v>1</v>
      </c>
      <c r="W129" s="247" t="b">
        <f>IF(I129="2017/18 Excluding GST","TRUE",I129='2017-18 ANS Price List'!$F129)</f>
        <v>1</v>
      </c>
      <c r="X129" s="251" t="b">
        <f>IF(J129="2018/19 Excluding GST","TRUE",J129='2018-19 ANS Price List'!$F129)</f>
        <v>1</v>
      </c>
    </row>
    <row r="130" spans="2:24" s="340" customFormat="1" x14ac:dyDescent="0.2">
      <c r="B130" s="412"/>
      <c r="C130" s="344" t="s">
        <v>63</v>
      </c>
      <c r="D130" s="202" t="s">
        <v>10</v>
      </c>
      <c r="E130" s="347" t="s">
        <v>11</v>
      </c>
      <c r="F130" s="190">
        <v>285.62</v>
      </c>
      <c r="G130" s="189">
        <f t="shared" si="12"/>
        <v>295.72000000000003</v>
      </c>
      <c r="H130" s="189">
        <f t="shared" si="12"/>
        <v>303.39999999999998</v>
      </c>
      <c r="I130" s="190">
        <f t="shared" si="12"/>
        <v>310.69</v>
      </c>
      <c r="J130" s="190">
        <f t="shared" si="12"/>
        <v>321.95999999999998</v>
      </c>
      <c r="L130" s="247" t="b">
        <f>B130='ANS Price List'!B90</f>
        <v>1</v>
      </c>
      <c r="M130" s="247" t="b">
        <f>C130='ANS Price List'!C90</f>
        <v>1</v>
      </c>
      <c r="N130" s="247" t="b">
        <f>D130='ANS Price List'!D90</f>
        <v>1</v>
      </c>
      <c r="O130" s="247" t="b">
        <f>E130='ANS Price List'!E90</f>
        <v>1</v>
      </c>
      <c r="P130" s="247" t="b">
        <f>F130='ANS Price List'!F90</f>
        <v>1</v>
      </c>
      <c r="Q130" s="247" t="b">
        <f>G130='ANS Price List'!G90</f>
        <v>1</v>
      </c>
      <c r="R130" s="247" t="b">
        <f>H130='ANS Price List'!H90</f>
        <v>1</v>
      </c>
      <c r="S130" s="247" t="b">
        <f>I130='ANS Price List'!I90</f>
        <v>1</v>
      </c>
      <c r="T130" s="247" t="b">
        <f>J130='ANS Price List'!J90</f>
        <v>1</v>
      </c>
      <c r="U130" s="247"/>
      <c r="V130" s="247" t="b">
        <f>IF(H130="2016/17 Excluding GST","TRUE",H130='2016-17 ANS Price List'!$F130)</f>
        <v>1</v>
      </c>
      <c r="W130" s="247" t="b">
        <f>IF(I130="2017/18 Excluding GST","TRUE",I130='2017-18 ANS Price List'!$F130)</f>
        <v>1</v>
      </c>
      <c r="X130" s="251" t="b">
        <f>IF(J130="2018/19 Excluding GST","TRUE",J130='2018-19 ANS Price List'!$F130)</f>
        <v>1</v>
      </c>
    </row>
    <row r="131" spans="2:24" s="340" customFormat="1" x14ac:dyDescent="0.2">
      <c r="B131" s="412"/>
      <c r="C131" s="343" t="s">
        <v>64</v>
      </c>
      <c r="D131" s="201" t="s">
        <v>10</v>
      </c>
      <c r="E131" s="346" t="s">
        <v>11</v>
      </c>
      <c r="F131" s="191">
        <v>428.43</v>
      </c>
      <c r="G131" s="193">
        <f t="shared" si="12"/>
        <v>443.58</v>
      </c>
      <c r="H131" s="193">
        <f t="shared" si="12"/>
        <v>455.1</v>
      </c>
      <c r="I131" s="191">
        <f t="shared" si="12"/>
        <v>466.04</v>
      </c>
      <c r="J131" s="191">
        <f t="shared" si="12"/>
        <v>482.95</v>
      </c>
      <c r="L131" s="247" t="b">
        <f>B131='ANS Price List'!B91</f>
        <v>1</v>
      </c>
      <c r="M131" s="247" t="b">
        <f>C131='ANS Price List'!C91</f>
        <v>1</v>
      </c>
      <c r="N131" s="247" t="b">
        <f>D131='ANS Price List'!D91</f>
        <v>1</v>
      </c>
      <c r="O131" s="247" t="b">
        <f>E131='ANS Price List'!E91</f>
        <v>1</v>
      </c>
      <c r="P131" s="247" t="b">
        <f>F131='ANS Price List'!F91</f>
        <v>1</v>
      </c>
      <c r="Q131" s="247" t="b">
        <f>G131='ANS Price List'!G91</f>
        <v>1</v>
      </c>
      <c r="R131" s="247" t="b">
        <f>H131='ANS Price List'!H91</f>
        <v>1</v>
      </c>
      <c r="S131" s="247" t="b">
        <f>I131='ANS Price List'!I91</f>
        <v>1</v>
      </c>
      <c r="T131" s="247" t="b">
        <f>J131='ANS Price List'!J91</f>
        <v>1</v>
      </c>
      <c r="U131" s="247"/>
      <c r="V131" s="247" t="b">
        <f>IF(H131="2016/17 Excluding GST","TRUE",H131='2016-17 ANS Price List'!$F131)</f>
        <v>1</v>
      </c>
      <c r="W131" s="247" t="b">
        <f>IF(I131="2017/18 Excluding GST","TRUE",I131='2017-18 ANS Price List'!$F131)</f>
        <v>1</v>
      </c>
      <c r="X131" s="251" t="b">
        <f>IF(J131="2018/19 Excluding GST","TRUE",J131='2018-19 ANS Price List'!$F131)</f>
        <v>1</v>
      </c>
    </row>
    <row r="132" spans="2:24" s="340" customFormat="1" x14ac:dyDescent="0.2">
      <c r="B132" s="412"/>
      <c r="C132" s="344" t="s">
        <v>65</v>
      </c>
      <c r="D132" s="202" t="s">
        <v>10</v>
      </c>
      <c r="E132" s="347" t="s">
        <v>11</v>
      </c>
      <c r="F132" s="190">
        <v>714.04</v>
      </c>
      <c r="G132" s="189">
        <f t="shared" ref="G132:J132" si="13">IFERROR(ROUND(F132*(1+G$9)*(1-G$10)+G$11,2),F132)</f>
        <v>739.28</v>
      </c>
      <c r="H132" s="189">
        <f t="shared" si="13"/>
        <v>758.47</v>
      </c>
      <c r="I132" s="190">
        <f t="shared" si="13"/>
        <v>776.71</v>
      </c>
      <c r="J132" s="190">
        <f t="shared" si="13"/>
        <v>804.89</v>
      </c>
      <c r="L132" s="247" t="b">
        <f>B132='ANS Price List'!B92</f>
        <v>1</v>
      </c>
      <c r="M132" s="247" t="b">
        <f>C132='ANS Price List'!C92</f>
        <v>1</v>
      </c>
      <c r="N132" s="247" t="b">
        <f>D132='ANS Price List'!D92</f>
        <v>1</v>
      </c>
      <c r="O132" s="247" t="b">
        <f>E132='ANS Price List'!E92</f>
        <v>1</v>
      </c>
      <c r="P132" s="247" t="b">
        <f>F132='ANS Price List'!F92</f>
        <v>1</v>
      </c>
      <c r="Q132" s="247" t="b">
        <f>G132='ANS Price List'!G92</f>
        <v>1</v>
      </c>
      <c r="R132" s="247" t="b">
        <f>H132='ANS Price List'!H92</f>
        <v>1</v>
      </c>
      <c r="S132" s="247" t="b">
        <f>I132='ANS Price List'!I92</f>
        <v>1</v>
      </c>
      <c r="T132" s="247" t="b">
        <f>J132='ANS Price List'!J92</f>
        <v>1</v>
      </c>
      <c r="U132" s="247"/>
      <c r="V132" s="247" t="b">
        <f>IF(H132="2016/17 Excluding GST","TRUE",H132='2016-17 ANS Price List'!$F132)</f>
        <v>1</v>
      </c>
      <c r="W132" s="247" t="b">
        <f>IF(I132="2017/18 Excluding GST","TRUE",I132='2017-18 ANS Price List'!$F132)</f>
        <v>1</v>
      </c>
      <c r="X132" s="251" t="b">
        <f>IF(J132="2018/19 Excluding GST","TRUE",J132='2018-19 ANS Price List'!$F132)</f>
        <v>1</v>
      </c>
    </row>
    <row r="133" spans="2:24" s="340" customFormat="1" x14ac:dyDescent="0.2">
      <c r="B133" s="412"/>
      <c r="C133" s="208"/>
      <c r="D133" s="350"/>
      <c r="E133" s="351"/>
      <c r="F133" s="195"/>
      <c r="G133" s="195"/>
      <c r="H133" s="195"/>
      <c r="I133" s="195"/>
      <c r="J133" s="195"/>
      <c r="L133" s="247" t="b">
        <f>B133='ANS Price List'!B93</f>
        <v>1</v>
      </c>
      <c r="M133" s="247" t="b">
        <f>C133='ANS Price List'!C93</f>
        <v>1</v>
      </c>
      <c r="N133" s="247" t="b">
        <f>D133='ANS Price List'!D93</f>
        <v>1</v>
      </c>
      <c r="O133" s="247" t="b">
        <f>E133='ANS Price List'!E93</f>
        <v>1</v>
      </c>
      <c r="P133" s="247" t="b">
        <f>F133='ANS Price List'!F93</f>
        <v>1</v>
      </c>
      <c r="Q133" s="247" t="b">
        <f>G133='ANS Price List'!G93</f>
        <v>1</v>
      </c>
      <c r="R133" s="247" t="b">
        <f>H133='ANS Price List'!H93</f>
        <v>1</v>
      </c>
      <c r="S133" s="247" t="b">
        <f>I133='ANS Price List'!I93</f>
        <v>1</v>
      </c>
      <c r="T133" s="247" t="b">
        <f>J133='ANS Price List'!J93</f>
        <v>1</v>
      </c>
      <c r="U133" s="247"/>
      <c r="V133" s="247" t="b">
        <f>IF(H133="2016/17 Excluding GST","TRUE",H133='2016-17 ANS Price List'!$F133)</f>
        <v>1</v>
      </c>
      <c r="W133" s="247" t="b">
        <f>IF(I133="2017/18 Excluding GST","TRUE",I133='2017-18 ANS Price List'!$F133)</f>
        <v>1</v>
      </c>
      <c r="X133" s="251" t="b">
        <f>IF(J133="2018/19 Excluding GST","TRUE",J133='2018-19 ANS Price List'!$F133)</f>
        <v>1</v>
      </c>
    </row>
    <row r="134" spans="2:24" s="340" customFormat="1" x14ac:dyDescent="0.2">
      <c r="B134" s="412"/>
      <c r="C134" s="352" t="s">
        <v>36</v>
      </c>
      <c r="D134" s="201" t="s">
        <v>23</v>
      </c>
      <c r="E134" s="346" t="s">
        <v>24</v>
      </c>
      <c r="F134" s="191">
        <v>142.81</v>
      </c>
      <c r="G134" s="193">
        <f t="shared" ref="G134:J147" si="14">IFERROR(ROUND(F134*(1+G$9)*(1-G$10)+G$11,2),F134)</f>
        <v>147.86000000000001</v>
      </c>
      <c r="H134" s="193">
        <f t="shared" si="14"/>
        <v>151.69999999999999</v>
      </c>
      <c r="I134" s="191">
        <f t="shared" si="14"/>
        <v>155.35</v>
      </c>
      <c r="J134" s="191">
        <f t="shared" si="14"/>
        <v>160.99</v>
      </c>
      <c r="L134" s="247" t="b">
        <f>B134='ANS Price List'!B94</f>
        <v>1</v>
      </c>
      <c r="M134" s="247" t="b">
        <f>C134='ANS Price List'!C94</f>
        <v>1</v>
      </c>
      <c r="N134" s="247" t="b">
        <f>D134='ANS Price List'!D94</f>
        <v>1</v>
      </c>
      <c r="O134" s="247" t="b">
        <f>E134='ANS Price List'!E94</f>
        <v>1</v>
      </c>
      <c r="P134" s="247" t="b">
        <f>F134='ANS Price List'!F94</f>
        <v>1</v>
      </c>
      <c r="Q134" s="247" t="b">
        <f>G134='ANS Price List'!G94</f>
        <v>1</v>
      </c>
      <c r="R134" s="247" t="b">
        <f>H134='ANS Price List'!H94</f>
        <v>1</v>
      </c>
      <c r="S134" s="247" t="b">
        <f>I134='ANS Price List'!I94</f>
        <v>1</v>
      </c>
      <c r="T134" s="247" t="b">
        <f>J134='ANS Price List'!J94</f>
        <v>1</v>
      </c>
      <c r="U134" s="247"/>
      <c r="V134" s="247" t="b">
        <f>IF(H134="2016/17 Excluding GST","TRUE",H134='2016-17 ANS Price List'!$F134)</f>
        <v>1</v>
      </c>
      <c r="W134" s="247" t="b">
        <f>IF(I134="2017/18 Excluding GST","TRUE",I134='2017-18 ANS Price List'!$F134)</f>
        <v>1</v>
      </c>
      <c r="X134" s="251" t="b">
        <f>IF(J134="2018/19 Excluding GST","TRUE",J134='2018-19 ANS Price List'!$F134)</f>
        <v>1</v>
      </c>
    </row>
    <row r="135" spans="2:24" s="340" customFormat="1" x14ac:dyDescent="0.2">
      <c r="B135" s="412"/>
      <c r="C135" s="344" t="s">
        <v>37</v>
      </c>
      <c r="D135" s="202" t="s">
        <v>23</v>
      </c>
      <c r="E135" s="347" t="s">
        <v>24</v>
      </c>
      <c r="F135" s="190">
        <v>142.81</v>
      </c>
      <c r="G135" s="189">
        <f t="shared" si="14"/>
        <v>147.86000000000001</v>
      </c>
      <c r="H135" s="189">
        <f t="shared" si="14"/>
        <v>151.69999999999999</v>
      </c>
      <c r="I135" s="190">
        <f t="shared" si="14"/>
        <v>155.35</v>
      </c>
      <c r="J135" s="190">
        <f t="shared" si="14"/>
        <v>160.99</v>
      </c>
      <c r="L135" s="247" t="b">
        <f>B135='ANS Price List'!B95</f>
        <v>1</v>
      </c>
      <c r="M135" s="247" t="b">
        <f>C135='ANS Price List'!C95</f>
        <v>1</v>
      </c>
      <c r="N135" s="247" t="b">
        <f>D135='ANS Price List'!D95</f>
        <v>1</v>
      </c>
      <c r="O135" s="247" t="b">
        <f>E135='ANS Price List'!E95</f>
        <v>1</v>
      </c>
      <c r="P135" s="247" t="b">
        <f>F135='ANS Price List'!F95</f>
        <v>1</v>
      </c>
      <c r="Q135" s="247" t="b">
        <f>G135='ANS Price List'!G95</f>
        <v>1</v>
      </c>
      <c r="R135" s="247" t="b">
        <f>H135='ANS Price List'!H95</f>
        <v>1</v>
      </c>
      <c r="S135" s="247" t="b">
        <f>I135='ANS Price List'!I95</f>
        <v>1</v>
      </c>
      <c r="T135" s="247" t="b">
        <f>J135='ANS Price List'!J95</f>
        <v>1</v>
      </c>
      <c r="U135" s="247"/>
      <c r="V135" s="247" t="b">
        <f>IF(H135="2016/17 Excluding GST","TRUE",H135='2016-17 ANS Price List'!$F135)</f>
        <v>1</v>
      </c>
      <c r="W135" s="247" t="b">
        <f>IF(I135="2017/18 Excluding GST","TRUE",I135='2017-18 ANS Price List'!$F135)</f>
        <v>1</v>
      </c>
      <c r="X135" s="251" t="b">
        <f>IF(J135="2018/19 Excluding GST","TRUE",J135='2018-19 ANS Price List'!$F135)</f>
        <v>1</v>
      </c>
    </row>
    <row r="136" spans="2:24" s="340" customFormat="1" x14ac:dyDescent="0.2">
      <c r="B136" s="412"/>
      <c r="C136" s="343" t="s">
        <v>38</v>
      </c>
      <c r="D136" s="201" t="s">
        <v>23</v>
      </c>
      <c r="E136" s="346" t="s">
        <v>24</v>
      </c>
      <c r="F136" s="191">
        <v>142.81</v>
      </c>
      <c r="G136" s="193">
        <f t="shared" si="14"/>
        <v>147.86000000000001</v>
      </c>
      <c r="H136" s="193">
        <f t="shared" si="14"/>
        <v>151.69999999999999</v>
      </c>
      <c r="I136" s="191">
        <f t="shared" si="14"/>
        <v>155.35</v>
      </c>
      <c r="J136" s="191">
        <f t="shared" si="14"/>
        <v>160.99</v>
      </c>
      <c r="L136" s="247" t="b">
        <f>B136='ANS Price List'!B96</f>
        <v>1</v>
      </c>
      <c r="M136" s="247" t="b">
        <f>C136='ANS Price List'!C96</f>
        <v>1</v>
      </c>
      <c r="N136" s="247" t="b">
        <f>D136='ANS Price List'!D96</f>
        <v>1</v>
      </c>
      <c r="O136" s="247" t="b">
        <f>E136='ANS Price List'!E96</f>
        <v>1</v>
      </c>
      <c r="P136" s="247" t="b">
        <f>F136='ANS Price List'!F96</f>
        <v>1</v>
      </c>
      <c r="Q136" s="247" t="b">
        <f>G136='ANS Price List'!G96</f>
        <v>1</v>
      </c>
      <c r="R136" s="247" t="b">
        <f>H136='ANS Price List'!H96</f>
        <v>1</v>
      </c>
      <c r="S136" s="247" t="b">
        <f>I136='ANS Price List'!I96</f>
        <v>1</v>
      </c>
      <c r="T136" s="247" t="b">
        <f>J136='ANS Price List'!J96</f>
        <v>1</v>
      </c>
      <c r="U136" s="247"/>
      <c r="V136" s="247" t="b">
        <f>IF(H136="2016/17 Excluding GST","TRUE",H136='2016-17 ANS Price List'!$F136)</f>
        <v>1</v>
      </c>
      <c r="W136" s="247" t="b">
        <f>IF(I136="2017/18 Excluding GST","TRUE",I136='2017-18 ANS Price List'!$F136)</f>
        <v>1</v>
      </c>
      <c r="X136" s="251" t="b">
        <f>IF(J136="2018/19 Excluding GST","TRUE",J136='2018-19 ANS Price List'!$F136)</f>
        <v>1</v>
      </c>
    </row>
    <row r="137" spans="2:24" s="340" customFormat="1" x14ac:dyDescent="0.2">
      <c r="B137" s="412"/>
      <c r="C137" s="344" t="s">
        <v>39</v>
      </c>
      <c r="D137" s="202" t="s">
        <v>23</v>
      </c>
      <c r="E137" s="347" t="s">
        <v>24</v>
      </c>
      <c r="F137" s="190">
        <v>142.81</v>
      </c>
      <c r="G137" s="189">
        <f t="shared" si="14"/>
        <v>147.86000000000001</v>
      </c>
      <c r="H137" s="189">
        <f t="shared" si="14"/>
        <v>151.69999999999999</v>
      </c>
      <c r="I137" s="190">
        <f t="shared" si="14"/>
        <v>155.35</v>
      </c>
      <c r="J137" s="190">
        <f t="shared" si="14"/>
        <v>160.99</v>
      </c>
      <c r="L137" s="247" t="b">
        <f>B137='ANS Price List'!B97</f>
        <v>1</v>
      </c>
      <c r="M137" s="247" t="b">
        <f>C137='ANS Price List'!C97</f>
        <v>1</v>
      </c>
      <c r="N137" s="247" t="b">
        <f>D137='ANS Price List'!D97</f>
        <v>1</v>
      </c>
      <c r="O137" s="247" t="b">
        <f>E137='ANS Price List'!E97</f>
        <v>1</v>
      </c>
      <c r="P137" s="247" t="b">
        <f>F137='ANS Price List'!F97</f>
        <v>1</v>
      </c>
      <c r="Q137" s="247" t="b">
        <f>G137='ANS Price List'!G97</f>
        <v>1</v>
      </c>
      <c r="R137" s="247" t="b">
        <f>H137='ANS Price List'!H97</f>
        <v>1</v>
      </c>
      <c r="S137" s="247" t="b">
        <f>I137='ANS Price List'!I97</f>
        <v>1</v>
      </c>
      <c r="T137" s="247" t="b">
        <f>J137='ANS Price List'!J97</f>
        <v>1</v>
      </c>
      <c r="U137" s="247"/>
      <c r="V137" s="247" t="b">
        <f>IF(H137="2016/17 Excluding GST","TRUE",H137='2016-17 ANS Price List'!$F137)</f>
        <v>1</v>
      </c>
      <c r="W137" s="247" t="b">
        <f>IF(I137="2017/18 Excluding GST","TRUE",I137='2017-18 ANS Price List'!$F137)</f>
        <v>1</v>
      </c>
      <c r="X137" s="251" t="b">
        <f>IF(J137="2018/19 Excluding GST","TRUE",J137='2018-19 ANS Price List'!$F137)</f>
        <v>1</v>
      </c>
    </row>
    <row r="138" spans="2:24" s="340" customFormat="1" x14ac:dyDescent="0.2">
      <c r="B138" s="412"/>
      <c r="C138" s="343" t="s">
        <v>40</v>
      </c>
      <c r="D138" s="201" t="s">
        <v>23</v>
      </c>
      <c r="E138" s="346" t="s">
        <v>24</v>
      </c>
      <c r="F138" s="191">
        <v>142.81</v>
      </c>
      <c r="G138" s="193">
        <f t="shared" si="14"/>
        <v>147.86000000000001</v>
      </c>
      <c r="H138" s="193">
        <f t="shared" si="14"/>
        <v>151.69999999999999</v>
      </c>
      <c r="I138" s="191">
        <f t="shared" si="14"/>
        <v>155.35</v>
      </c>
      <c r="J138" s="191">
        <f t="shared" si="14"/>
        <v>160.99</v>
      </c>
      <c r="L138" s="247" t="b">
        <f>B138='ANS Price List'!B98</f>
        <v>1</v>
      </c>
      <c r="M138" s="247" t="b">
        <f>C138='ANS Price List'!C98</f>
        <v>1</v>
      </c>
      <c r="N138" s="247" t="b">
        <f>D138='ANS Price List'!D98</f>
        <v>1</v>
      </c>
      <c r="O138" s="247" t="b">
        <f>E138='ANS Price List'!E98</f>
        <v>1</v>
      </c>
      <c r="P138" s="247" t="b">
        <f>F138='ANS Price List'!F98</f>
        <v>1</v>
      </c>
      <c r="Q138" s="247" t="b">
        <f>G138='ANS Price List'!G98</f>
        <v>1</v>
      </c>
      <c r="R138" s="247" t="b">
        <f>H138='ANS Price List'!H98</f>
        <v>1</v>
      </c>
      <c r="S138" s="247" t="b">
        <f>I138='ANS Price List'!I98</f>
        <v>1</v>
      </c>
      <c r="T138" s="247" t="b">
        <f>J138='ANS Price List'!J98</f>
        <v>1</v>
      </c>
      <c r="U138" s="247"/>
      <c r="V138" s="247" t="b">
        <f>IF(H138="2016/17 Excluding GST","TRUE",H138='2016-17 ANS Price List'!$F138)</f>
        <v>1</v>
      </c>
      <c r="W138" s="247" t="b">
        <f>IF(I138="2017/18 Excluding GST","TRUE",I138='2017-18 ANS Price List'!$F138)</f>
        <v>1</v>
      </c>
      <c r="X138" s="251" t="b">
        <f>IF(J138="2018/19 Excluding GST","TRUE",J138='2018-19 ANS Price List'!$F138)</f>
        <v>1</v>
      </c>
    </row>
    <row r="139" spans="2:24" s="340" customFormat="1" x14ac:dyDescent="0.2">
      <c r="B139" s="412"/>
      <c r="C139" s="344" t="s">
        <v>41</v>
      </c>
      <c r="D139" s="202" t="s">
        <v>23</v>
      </c>
      <c r="E139" s="347" t="s">
        <v>24</v>
      </c>
      <c r="F139" s="190">
        <v>142.81</v>
      </c>
      <c r="G139" s="189">
        <f t="shared" si="14"/>
        <v>147.86000000000001</v>
      </c>
      <c r="H139" s="189">
        <f t="shared" si="14"/>
        <v>151.69999999999999</v>
      </c>
      <c r="I139" s="190">
        <f t="shared" si="14"/>
        <v>155.35</v>
      </c>
      <c r="J139" s="190">
        <f t="shared" si="14"/>
        <v>160.99</v>
      </c>
      <c r="L139" s="247" t="b">
        <f>B139='ANS Price List'!B99</f>
        <v>1</v>
      </c>
      <c r="M139" s="247" t="b">
        <f>C139='ANS Price List'!C99</f>
        <v>1</v>
      </c>
      <c r="N139" s="247" t="b">
        <f>D139='ANS Price List'!D99</f>
        <v>1</v>
      </c>
      <c r="O139" s="247" t="b">
        <f>E139='ANS Price List'!E99</f>
        <v>1</v>
      </c>
      <c r="P139" s="247" t="b">
        <f>F139='ANS Price List'!F99</f>
        <v>1</v>
      </c>
      <c r="Q139" s="247" t="b">
        <f>G139='ANS Price List'!G99</f>
        <v>1</v>
      </c>
      <c r="R139" s="247" t="b">
        <f>H139='ANS Price List'!H99</f>
        <v>1</v>
      </c>
      <c r="S139" s="247" t="b">
        <f>I139='ANS Price List'!I99</f>
        <v>1</v>
      </c>
      <c r="T139" s="247" t="b">
        <f>J139='ANS Price List'!J99</f>
        <v>1</v>
      </c>
      <c r="U139" s="247"/>
      <c r="V139" s="247" t="b">
        <f>IF(H139="2016/17 Excluding GST","TRUE",H139='2016-17 ANS Price List'!$F139)</f>
        <v>1</v>
      </c>
      <c r="W139" s="247" t="b">
        <f>IF(I139="2017/18 Excluding GST","TRUE",I139='2017-18 ANS Price List'!$F139)</f>
        <v>1</v>
      </c>
      <c r="X139" s="251" t="b">
        <f>IF(J139="2018/19 Excluding GST","TRUE",J139='2018-19 ANS Price List'!$F139)</f>
        <v>1</v>
      </c>
    </row>
    <row r="140" spans="2:24" s="340" customFormat="1" x14ac:dyDescent="0.2">
      <c r="B140" s="412"/>
      <c r="C140" s="343" t="s">
        <v>42</v>
      </c>
      <c r="D140" s="201" t="s">
        <v>23</v>
      </c>
      <c r="E140" s="346" t="s">
        <v>24</v>
      </c>
      <c r="F140" s="191">
        <v>142.81</v>
      </c>
      <c r="G140" s="193">
        <f t="shared" si="14"/>
        <v>147.86000000000001</v>
      </c>
      <c r="H140" s="193">
        <f t="shared" si="14"/>
        <v>151.69999999999999</v>
      </c>
      <c r="I140" s="191">
        <f t="shared" si="14"/>
        <v>155.35</v>
      </c>
      <c r="J140" s="191">
        <f t="shared" si="14"/>
        <v>160.99</v>
      </c>
      <c r="L140" s="247" t="b">
        <f>B140='ANS Price List'!B100</f>
        <v>1</v>
      </c>
      <c r="M140" s="247" t="b">
        <f>C140='ANS Price List'!C100</f>
        <v>1</v>
      </c>
      <c r="N140" s="247" t="b">
        <f>D140='ANS Price List'!D100</f>
        <v>1</v>
      </c>
      <c r="O140" s="247" t="b">
        <f>E140='ANS Price List'!E100</f>
        <v>1</v>
      </c>
      <c r="P140" s="247" t="b">
        <f>F140='ANS Price List'!F100</f>
        <v>1</v>
      </c>
      <c r="Q140" s="247" t="b">
        <f>G140='ANS Price List'!G100</f>
        <v>1</v>
      </c>
      <c r="R140" s="247" t="b">
        <f>H140='ANS Price List'!H100</f>
        <v>1</v>
      </c>
      <c r="S140" s="247" t="b">
        <f>I140='ANS Price List'!I100</f>
        <v>1</v>
      </c>
      <c r="T140" s="247" t="b">
        <f>J140='ANS Price List'!J100</f>
        <v>1</v>
      </c>
      <c r="U140" s="247"/>
      <c r="V140" s="247" t="b">
        <f>IF(H140="2016/17 Excluding GST","TRUE",H140='2016-17 ANS Price List'!$F140)</f>
        <v>1</v>
      </c>
      <c r="W140" s="247" t="b">
        <f>IF(I140="2017/18 Excluding GST","TRUE",I140='2017-18 ANS Price List'!$F140)</f>
        <v>1</v>
      </c>
      <c r="X140" s="251" t="b">
        <f>IF(J140="2018/19 Excluding GST","TRUE",J140='2018-19 ANS Price List'!$F140)</f>
        <v>1</v>
      </c>
    </row>
    <row r="141" spans="2:24" s="340" customFormat="1" x14ac:dyDescent="0.2">
      <c r="B141" s="412"/>
      <c r="C141" s="344" t="s">
        <v>43</v>
      </c>
      <c r="D141" s="202" t="s">
        <v>23</v>
      </c>
      <c r="E141" s="347" t="s">
        <v>24</v>
      </c>
      <c r="F141" s="190">
        <v>142.81</v>
      </c>
      <c r="G141" s="189">
        <f t="shared" si="14"/>
        <v>147.86000000000001</v>
      </c>
      <c r="H141" s="189">
        <f t="shared" si="14"/>
        <v>151.69999999999999</v>
      </c>
      <c r="I141" s="190">
        <f t="shared" si="14"/>
        <v>155.35</v>
      </c>
      <c r="J141" s="190">
        <f t="shared" si="14"/>
        <v>160.99</v>
      </c>
      <c r="L141" s="247" t="b">
        <f>B141='ANS Price List'!B101</f>
        <v>1</v>
      </c>
      <c r="M141" s="247" t="b">
        <f>C141='ANS Price List'!C101</f>
        <v>1</v>
      </c>
      <c r="N141" s="247" t="b">
        <f>D141='ANS Price List'!D101</f>
        <v>1</v>
      </c>
      <c r="O141" s="247" t="b">
        <f>E141='ANS Price List'!E101</f>
        <v>1</v>
      </c>
      <c r="P141" s="247" t="b">
        <f>F141='ANS Price List'!F101</f>
        <v>1</v>
      </c>
      <c r="Q141" s="247" t="b">
        <f>G141='ANS Price List'!G101</f>
        <v>1</v>
      </c>
      <c r="R141" s="247" t="b">
        <f>H141='ANS Price List'!H101</f>
        <v>1</v>
      </c>
      <c r="S141" s="247" t="b">
        <f>I141='ANS Price List'!I101</f>
        <v>1</v>
      </c>
      <c r="T141" s="247" t="b">
        <f>J141='ANS Price List'!J101</f>
        <v>1</v>
      </c>
      <c r="U141" s="247"/>
      <c r="V141" s="247" t="b">
        <f>IF(H141="2016/17 Excluding GST","TRUE",H141='2016-17 ANS Price List'!$F141)</f>
        <v>1</v>
      </c>
      <c r="W141" s="247" t="b">
        <f>IF(I141="2017/18 Excluding GST","TRUE",I141='2017-18 ANS Price List'!$F141)</f>
        <v>1</v>
      </c>
      <c r="X141" s="251" t="b">
        <f>IF(J141="2018/19 Excluding GST","TRUE",J141='2018-19 ANS Price List'!$F141)</f>
        <v>1</v>
      </c>
    </row>
    <row r="142" spans="2:24" s="340" customFormat="1" x14ac:dyDescent="0.2">
      <c r="B142" s="412"/>
      <c r="C142" s="343" t="s">
        <v>44</v>
      </c>
      <c r="D142" s="201" t="s">
        <v>23</v>
      </c>
      <c r="E142" s="346" t="s">
        <v>24</v>
      </c>
      <c r="F142" s="191">
        <v>142.81</v>
      </c>
      <c r="G142" s="193">
        <f t="shared" si="14"/>
        <v>147.86000000000001</v>
      </c>
      <c r="H142" s="193">
        <f t="shared" si="14"/>
        <v>151.69999999999999</v>
      </c>
      <c r="I142" s="191">
        <f t="shared" si="14"/>
        <v>155.35</v>
      </c>
      <c r="J142" s="191">
        <f t="shared" si="14"/>
        <v>160.99</v>
      </c>
      <c r="L142" s="247" t="b">
        <f>B142='ANS Price List'!B102</f>
        <v>1</v>
      </c>
      <c r="M142" s="247" t="b">
        <f>C142='ANS Price List'!C102</f>
        <v>1</v>
      </c>
      <c r="N142" s="247" t="b">
        <f>D142='ANS Price List'!D102</f>
        <v>1</v>
      </c>
      <c r="O142" s="247" t="b">
        <f>E142='ANS Price List'!E102</f>
        <v>1</v>
      </c>
      <c r="P142" s="247" t="b">
        <f>F142='ANS Price List'!F102</f>
        <v>1</v>
      </c>
      <c r="Q142" s="247" t="b">
        <f>G142='ANS Price List'!G102</f>
        <v>1</v>
      </c>
      <c r="R142" s="247" t="b">
        <f>H142='ANS Price List'!H102</f>
        <v>1</v>
      </c>
      <c r="S142" s="247" t="b">
        <f>I142='ANS Price List'!I102</f>
        <v>1</v>
      </c>
      <c r="T142" s="247" t="b">
        <f>J142='ANS Price List'!J102</f>
        <v>1</v>
      </c>
      <c r="U142" s="247"/>
      <c r="V142" s="247" t="b">
        <f>IF(H142="2016/17 Excluding GST","TRUE",H142='2016-17 ANS Price List'!$F142)</f>
        <v>1</v>
      </c>
      <c r="W142" s="247" t="b">
        <f>IF(I142="2017/18 Excluding GST","TRUE",I142='2017-18 ANS Price List'!$F142)</f>
        <v>1</v>
      </c>
      <c r="X142" s="251" t="b">
        <f>IF(J142="2018/19 Excluding GST","TRUE",J142='2018-19 ANS Price List'!$F142)</f>
        <v>1</v>
      </c>
    </row>
    <row r="143" spans="2:24" s="340" customFormat="1" x14ac:dyDescent="0.2">
      <c r="B143" s="412"/>
      <c r="C143" s="344" t="s">
        <v>27</v>
      </c>
      <c r="D143" s="202" t="s">
        <v>23</v>
      </c>
      <c r="E143" s="347" t="s">
        <v>24</v>
      </c>
      <c r="F143" s="190">
        <v>142.81</v>
      </c>
      <c r="G143" s="189">
        <f t="shared" si="14"/>
        <v>147.86000000000001</v>
      </c>
      <c r="H143" s="189">
        <f t="shared" si="14"/>
        <v>151.69999999999999</v>
      </c>
      <c r="I143" s="190">
        <f t="shared" si="14"/>
        <v>155.35</v>
      </c>
      <c r="J143" s="190">
        <f t="shared" si="14"/>
        <v>160.99</v>
      </c>
      <c r="L143" s="247" t="b">
        <f>B143='ANS Price List'!B103</f>
        <v>1</v>
      </c>
      <c r="M143" s="247" t="b">
        <f>C143='ANS Price List'!C103</f>
        <v>1</v>
      </c>
      <c r="N143" s="247" t="b">
        <f>D143='ANS Price List'!D103</f>
        <v>1</v>
      </c>
      <c r="O143" s="247" t="b">
        <f>E143='ANS Price List'!E103</f>
        <v>1</v>
      </c>
      <c r="P143" s="247" t="b">
        <f>F143='ANS Price List'!F103</f>
        <v>1</v>
      </c>
      <c r="Q143" s="247" t="b">
        <f>G143='ANS Price List'!G103</f>
        <v>1</v>
      </c>
      <c r="R143" s="247" t="b">
        <f>H143='ANS Price List'!H103</f>
        <v>1</v>
      </c>
      <c r="S143" s="247" t="b">
        <f>I143='ANS Price List'!I103</f>
        <v>1</v>
      </c>
      <c r="T143" s="247" t="b">
        <f>J143='ANS Price List'!J103</f>
        <v>1</v>
      </c>
      <c r="U143" s="247"/>
      <c r="V143" s="247" t="b">
        <f>IF(H143="2016/17 Excluding GST","TRUE",H143='2016-17 ANS Price List'!$F143)</f>
        <v>1</v>
      </c>
      <c r="W143" s="247" t="b">
        <f>IF(I143="2017/18 Excluding GST","TRUE",I143='2017-18 ANS Price List'!$F143)</f>
        <v>1</v>
      </c>
      <c r="X143" s="251" t="b">
        <f>IF(J143="2018/19 Excluding GST","TRUE",J143='2018-19 ANS Price List'!$F143)</f>
        <v>1</v>
      </c>
    </row>
    <row r="144" spans="2:24" s="340" customFormat="1" x14ac:dyDescent="0.2">
      <c r="B144" s="412"/>
      <c r="C144" s="343" t="s">
        <v>66</v>
      </c>
      <c r="D144" s="201" t="s">
        <v>10</v>
      </c>
      <c r="E144" s="346" t="s">
        <v>11</v>
      </c>
      <c r="F144" s="191">
        <v>285.62</v>
      </c>
      <c r="G144" s="193">
        <f t="shared" si="14"/>
        <v>295.72000000000003</v>
      </c>
      <c r="H144" s="193">
        <f t="shared" si="14"/>
        <v>303.39999999999998</v>
      </c>
      <c r="I144" s="191">
        <f t="shared" si="14"/>
        <v>310.69</v>
      </c>
      <c r="J144" s="191">
        <f t="shared" si="14"/>
        <v>321.95999999999998</v>
      </c>
      <c r="L144" s="247" t="b">
        <f>B144='ANS Price List'!B104</f>
        <v>1</v>
      </c>
      <c r="M144" s="247" t="b">
        <f>C144='ANS Price List'!C104</f>
        <v>1</v>
      </c>
      <c r="N144" s="247" t="b">
        <f>D144='ANS Price List'!D104</f>
        <v>1</v>
      </c>
      <c r="O144" s="247" t="b">
        <f>E144='ANS Price List'!E104</f>
        <v>1</v>
      </c>
      <c r="P144" s="247" t="b">
        <f>F144='ANS Price List'!F104</f>
        <v>1</v>
      </c>
      <c r="Q144" s="247" t="b">
        <f>G144='ANS Price List'!G104</f>
        <v>1</v>
      </c>
      <c r="R144" s="247" t="b">
        <f>H144='ANS Price List'!H104</f>
        <v>1</v>
      </c>
      <c r="S144" s="247" t="b">
        <f>I144='ANS Price List'!I104</f>
        <v>1</v>
      </c>
      <c r="T144" s="247" t="b">
        <f>J144='ANS Price List'!J104</f>
        <v>1</v>
      </c>
      <c r="U144" s="247"/>
      <c r="V144" s="247" t="b">
        <f>IF(H144="2016/17 Excluding GST","TRUE",H144='2016-17 ANS Price List'!$F144)</f>
        <v>1</v>
      </c>
      <c r="W144" s="247" t="b">
        <f>IF(I144="2017/18 Excluding GST","TRUE",I144='2017-18 ANS Price List'!$F144)</f>
        <v>1</v>
      </c>
      <c r="X144" s="251" t="b">
        <f>IF(J144="2018/19 Excluding GST","TRUE",J144='2018-19 ANS Price List'!$F144)</f>
        <v>1</v>
      </c>
    </row>
    <row r="145" spans="2:24" s="340" customFormat="1" x14ac:dyDescent="0.2">
      <c r="B145" s="412"/>
      <c r="C145" s="344" t="s">
        <v>67</v>
      </c>
      <c r="D145" s="202" t="s">
        <v>10</v>
      </c>
      <c r="E145" s="347" t="s">
        <v>11</v>
      </c>
      <c r="F145" s="190">
        <v>428.43</v>
      </c>
      <c r="G145" s="189">
        <f t="shared" si="14"/>
        <v>443.58</v>
      </c>
      <c r="H145" s="189">
        <f t="shared" si="14"/>
        <v>455.1</v>
      </c>
      <c r="I145" s="190">
        <f t="shared" si="14"/>
        <v>466.04</v>
      </c>
      <c r="J145" s="190">
        <f t="shared" si="14"/>
        <v>482.95</v>
      </c>
      <c r="L145" s="247" t="b">
        <f>B145='ANS Price List'!B105</f>
        <v>1</v>
      </c>
      <c r="M145" s="247" t="b">
        <f>C145='ANS Price List'!C105</f>
        <v>1</v>
      </c>
      <c r="N145" s="247" t="b">
        <f>D145='ANS Price List'!D105</f>
        <v>1</v>
      </c>
      <c r="O145" s="247" t="b">
        <f>E145='ANS Price List'!E105</f>
        <v>1</v>
      </c>
      <c r="P145" s="247" t="b">
        <f>F145='ANS Price List'!F105</f>
        <v>1</v>
      </c>
      <c r="Q145" s="247" t="b">
        <f>G145='ANS Price List'!G105</f>
        <v>1</v>
      </c>
      <c r="R145" s="247" t="b">
        <f>H145='ANS Price List'!H105</f>
        <v>1</v>
      </c>
      <c r="S145" s="247" t="b">
        <f>I145='ANS Price List'!I105</f>
        <v>1</v>
      </c>
      <c r="T145" s="247" t="b">
        <f>J145='ANS Price List'!J105</f>
        <v>1</v>
      </c>
      <c r="U145" s="247"/>
      <c r="V145" s="247" t="b">
        <f>IF(H145="2016/17 Excluding GST","TRUE",H145='2016-17 ANS Price List'!$F145)</f>
        <v>1</v>
      </c>
      <c r="W145" s="247" t="b">
        <f>IF(I145="2017/18 Excluding GST","TRUE",I145='2017-18 ANS Price List'!$F145)</f>
        <v>1</v>
      </c>
      <c r="X145" s="251" t="b">
        <f>IF(J145="2018/19 Excluding GST","TRUE",J145='2018-19 ANS Price List'!$F145)</f>
        <v>1</v>
      </c>
    </row>
    <row r="146" spans="2:24" s="340" customFormat="1" x14ac:dyDescent="0.2">
      <c r="B146" s="412"/>
      <c r="C146" s="343" t="s">
        <v>68</v>
      </c>
      <c r="D146" s="201" t="s">
        <v>10</v>
      </c>
      <c r="E146" s="346" t="s">
        <v>11</v>
      </c>
      <c r="F146" s="191">
        <v>714.04</v>
      </c>
      <c r="G146" s="193">
        <f t="shared" si="14"/>
        <v>739.28</v>
      </c>
      <c r="H146" s="193">
        <f t="shared" si="14"/>
        <v>758.47</v>
      </c>
      <c r="I146" s="191">
        <f t="shared" si="14"/>
        <v>776.71</v>
      </c>
      <c r="J146" s="191">
        <f t="shared" si="14"/>
        <v>804.89</v>
      </c>
      <c r="L146" s="247" t="b">
        <f>B146='ANS Price List'!B106</f>
        <v>1</v>
      </c>
      <c r="M146" s="247" t="b">
        <f>C146='ANS Price List'!C106</f>
        <v>1</v>
      </c>
      <c r="N146" s="247" t="b">
        <f>D146='ANS Price List'!D106</f>
        <v>1</v>
      </c>
      <c r="O146" s="247" t="b">
        <f>E146='ANS Price List'!E106</f>
        <v>1</v>
      </c>
      <c r="P146" s="247" t="b">
        <f>F146='ANS Price List'!F106</f>
        <v>1</v>
      </c>
      <c r="Q146" s="247" t="b">
        <f>G146='ANS Price List'!G106</f>
        <v>1</v>
      </c>
      <c r="R146" s="247" t="b">
        <f>H146='ANS Price List'!H106</f>
        <v>1</v>
      </c>
      <c r="S146" s="247" t="b">
        <f>I146='ANS Price List'!I106</f>
        <v>1</v>
      </c>
      <c r="T146" s="247" t="b">
        <f>J146='ANS Price List'!J106</f>
        <v>1</v>
      </c>
      <c r="U146" s="247"/>
      <c r="V146" s="247" t="b">
        <f>IF(H146="2016/17 Excluding GST","TRUE",H146='2016-17 ANS Price List'!$F146)</f>
        <v>1</v>
      </c>
      <c r="W146" s="247" t="b">
        <f>IF(I146="2017/18 Excluding GST","TRUE",I146='2017-18 ANS Price List'!$F146)</f>
        <v>1</v>
      </c>
      <c r="X146" s="251" t="b">
        <f>IF(J146="2018/19 Excluding GST","TRUE",J146='2018-19 ANS Price List'!$F146)</f>
        <v>1</v>
      </c>
    </row>
    <row r="147" spans="2:24" s="340" customFormat="1" x14ac:dyDescent="0.2">
      <c r="B147" s="412"/>
      <c r="C147" s="344" t="s">
        <v>69</v>
      </c>
      <c r="D147" s="202" t="s">
        <v>23</v>
      </c>
      <c r="E147" s="347" t="s">
        <v>24</v>
      </c>
      <c r="F147" s="190">
        <v>142.81</v>
      </c>
      <c r="G147" s="189">
        <f t="shared" si="14"/>
        <v>147.86000000000001</v>
      </c>
      <c r="H147" s="189">
        <f t="shared" si="14"/>
        <v>151.69999999999999</v>
      </c>
      <c r="I147" s="190">
        <f t="shared" si="14"/>
        <v>155.35</v>
      </c>
      <c r="J147" s="190">
        <f t="shared" si="14"/>
        <v>160.99</v>
      </c>
      <c r="L147" s="247" t="b">
        <f>B147='ANS Price List'!B107</f>
        <v>1</v>
      </c>
      <c r="M147" s="247" t="b">
        <f>C147='ANS Price List'!C107</f>
        <v>1</v>
      </c>
      <c r="N147" s="247" t="b">
        <f>D147='ANS Price List'!D107</f>
        <v>1</v>
      </c>
      <c r="O147" s="247" t="b">
        <f>E147='ANS Price List'!E107</f>
        <v>1</v>
      </c>
      <c r="P147" s="247" t="b">
        <f>F147='ANS Price List'!F107</f>
        <v>1</v>
      </c>
      <c r="Q147" s="247" t="b">
        <f>G147='ANS Price List'!G107</f>
        <v>1</v>
      </c>
      <c r="R147" s="247" t="b">
        <f>H147='ANS Price List'!H107</f>
        <v>1</v>
      </c>
      <c r="S147" s="247" t="b">
        <f>I147='ANS Price List'!I107</f>
        <v>1</v>
      </c>
      <c r="T147" s="247" t="b">
        <f>J147='ANS Price List'!J107</f>
        <v>1</v>
      </c>
      <c r="U147" s="247"/>
      <c r="V147" s="247" t="b">
        <f>IF(H147="2016/17 Excluding GST","TRUE",H147='2016-17 ANS Price List'!$F147)</f>
        <v>1</v>
      </c>
      <c r="W147" s="247" t="b">
        <f>IF(I147="2017/18 Excluding GST","TRUE",I147='2017-18 ANS Price List'!$F147)</f>
        <v>1</v>
      </c>
      <c r="X147" s="251" t="b">
        <f>IF(J147="2018/19 Excluding GST","TRUE",J147='2018-19 ANS Price List'!$F147)</f>
        <v>1</v>
      </c>
    </row>
    <row r="148" spans="2:24" s="340" customFormat="1" x14ac:dyDescent="0.2">
      <c r="B148" s="412"/>
      <c r="C148" s="208"/>
      <c r="D148" s="350"/>
      <c r="E148" s="351"/>
      <c r="F148" s="195"/>
      <c r="G148" s="195"/>
      <c r="H148" s="195"/>
      <c r="I148" s="195"/>
      <c r="J148" s="195"/>
      <c r="L148" s="247" t="b">
        <f>B148='ANS Price List'!B108</f>
        <v>1</v>
      </c>
      <c r="M148" s="247" t="b">
        <f>C148='ANS Price List'!C108</f>
        <v>1</v>
      </c>
      <c r="N148" s="247" t="b">
        <f>D148='ANS Price List'!D108</f>
        <v>1</v>
      </c>
      <c r="O148" s="247" t="b">
        <f>E148='ANS Price List'!E108</f>
        <v>1</v>
      </c>
      <c r="P148" s="247" t="b">
        <f>F148='ANS Price List'!F108</f>
        <v>1</v>
      </c>
      <c r="Q148" s="247" t="b">
        <f>G148='ANS Price List'!G108</f>
        <v>1</v>
      </c>
      <c r="R148" s="247" t="b">
        <f>H148='ANS Price List'!H108</f>
        <v>1</v>
      </c>
      <c r="S148" s="247" t="b">
        <f>I148='ANS Price List'!I108</f>
        <v>1</v>
      </c>
      <c r="T148" s="247" t="b">
        <f>J148='ANS Price List'!J108</f>
        <v>1</v>
      </c>
      <c r="U148" s="247"/>
      <c r="V148" s="247" t="b">
        <f>IF(H148="2016/17 Excluding GST","TRUE",H148='2016-17 ANS Price List'!$F148)</f>
        <v>1</v>
      </c>
      <c r="W148" s="247" t="b">
        <f>IF(I148="2017/18 Excluding GST","TRUE",I148='2017-18 ANS Price List'!$F148)</f>
        <v>1</v>
      </c>
      <c r="X148" s="251" t="b">
        <f>IF(J148="2018/19 Excluding GST","TRUE",J148='2018-19 ANS Price List'!$F148)</f>
        <v>1</v>
      </c>
    </row>
    <row r="149" spans="2:24" s="340" customFormat="1" x14ac:dyDescent="0.2">
      <c r="B149" s="412"/>
      <c r="C149" s="343" t="s">
        <v>55</v>
      </c>
      <c r="D149" s="201" t="s">
        <v>23</v>
      </c>
      <c r="E149" s="346" t="s">
        <v>24</v>
      </c>
      <c r="F149" s="191">
        <v>142.81</v>
      </c>
      <c r="G149" s="193">
        <f t="shared" ref="G149:J152" si="15">IFERROR(ROUND(F149*(1+G$9)*(1-G$10)+G$11,2),F149)</f>
        <v>147.86000000000001</v>
      </c>
      <c r="H149" s="193">
        <f t="shared" si="15"/>
        <v>151.69999999999999</v>
      </c>
      <c r="I149" s="191">
        <f t="shared" si="15"/>
        <v>155.35</v>
      </c>
      <c r="J149" s="191">
        <f t="shared" si="15"/>
        <v>160.99</v>
      </c>
      <c r="L149" s="247" t="b">
        <f>B149='ANS Price List'!B109</f>
        <v>1</v>
      </c>
      <c r="M149" s="247" t="b">
        <f>C149='ANS Price List'!C109</f>
        <v>1</v>
      </c>
      <c r="N149" s="247" t="b">
        <f>D149='ANS Price List'!D109</f>
        <v>1</v>
      </c>
      <c r="O149" s="247" t="b">
        <f>E149='ANS Price List'!E109</f>
        <v>1</v>
      </c>
      <c r="P149" s="247" t="b">
        <f>F149='ANS Price List'!F109</f>
        <v>1</v>
      </c>
      <c r="Q149" s="247" t="b">
        <f>G149='ANS Price List'!G109</f>
        <v>1</v>
      </c>
      <c r="R149" s="247" t="b">
        <f>H149='ANS Price List'!H109</f>
        <v>1</v>
      </c>
      <c r="S149" s="247" t="b">
        <f>I149='ANS Price List'!I109</f>
        <v>1</v>
      </c>
      <c r="T149" s="247" t="b">
        <f>J149='ANS Price List'!J109</f>
        <v>1</v>
      </c>
      <c r="U149" s="247"/>
      <c r="V149" s="247" t="b">
        <f>IF(H149="2016/17 Excluding GST","TRUE",H149='2016-17 ANS Price List'!$F149)</f>
        <v>1</v>
      </c>
      <c r="W149" s="247" t="b">
        <f>IF(I149="2017/18 Excluding GST","TRUE",I149='2017-18 ANS Price List'!$F149)</f>
        <v>1</v>
      </c>
      <c r="X149" s="251" t="b">
        <f>IF(J149="2018/19 Excluding GST","TRUE",J149='2018-19 ANS Price List'!$F149)</f>
        <v>1</v>
      </c>
    </row>
    <row r="150" spans="2:24" s="340" customFormat="1" x14ac:dyDescent="0.2">
      <c r="B150" s="412"/>
      <c r="C150" s="344" t="s">
        <v>56</v>
      </c>
      <c r="D150" s="202" t="s">
        <v>23</v>
      </c>
      <c r="E150" s="347" t="s">
        <v>24</v>
      </c>
      <c r="F150" s="190">
        <v>142.81</v>
      </c>
      <c r="G150" s="189">
        <f t="shared" si="15"/>
        <v>147.86000000000001</v>
      </c>
      <c r="H150" s="189">
        <f t="shared" si="15"/>
        <v>151.69999999999999</v>
      </c>
      <c r="I150" s="190">
        <f t="shared" si="15"/>
        <v>155.35</v>
      </c>
      <c r="J150" s="190">
        <f t="shared" si="15"/>
        <v>160.99</v>
      </c>
      <c r="L150" s="247" t="b">
        <f>B150='ANS Price List'!B110</f>
        <v>1</v>
      </c>
      <c r="M150" s="247" t="b">
        <f>C150='ANS Price List'!C110</f>
        <v>1</v>
      </c>
      <c r="N150" s="247" t="b">
        <f>D150='ANS Price List'!D110</f>
        <v>1</v>
      </c>
      <c r="O150" s="247" t="b">
        <f>E150='ANS Price List'!E110</f>
        <v>1</v>
      </c>
      <c r="P150" s="247" t="b">
        <f>F150='ANS Price List'!F110</f>
        <v>1</v>
      </c>
      <c r="Q150" s="247" t="b">
        <f>G150='ANS Price List'!G110</f>
        <v>1</v>
      </c>
      <c r="R150" s="247" t="b">
        <f>H150='ANS Price List'!H110</f>
        <v>1</v>
      </c>
      <c r="S150" s="247" t="b">
        <f>I150='ANS Price List'!I110</f>
        <v>1</v>
      </c>
      <c r="T150" s="247" t="b">
        <f>J150='ANS Price List'!J110</f>
        <v>1</v>
      </c>
      <c r="U150" s="247"/>
      <c r="V150" s="247" t="b">
        <f>IF(H150="2016/17 Excluding GST","TRUE",H150='2016-17 ANS Price List'!$F150)</f>
        <v>1</v>
      </c>
      <c r="W150" s="247" t="b">
        <f>IF(I150="2017/18 Excluding GST","TRUE",I150='2017-18 ANS Price List'!$F150)</f>
        <v>1</v>
      </c>
      <c r="X150" s="251" t="b">
        <f>IF(J150="2018/19 Excluding GST","TRUE",J150='2018-19 ANS Price List'!$F150)</f>
        <v>1</v>
      </c>
    </row>
    <row r="151" spans="2:24" s="340" customFormat="1" x14ac:dyDescent="0.2">
      <c r="B151" s="412"/>
      <c r="C151" s="343" t="s">
        <v>57</v>
      </c>
      <c r="D151" s="201" t="s">
        <v>23</v>
      </c>
      <c r="E151" s="346" t="s">
        <v>24</v>
      </c>
      <c r="F151" s="191">
        <v>142.81</v>
      </c>
      <c r="G151" s="193">
        <f t="shared" si="15"/>
        <v>147.86000000000001</v>
      </c>
      <c r="H151" s="193">
        <f t="shared" si="15"/>
        <v>151.69999999999999</v>
      </c>
      <c r="I151" s="191">
        <f t="shared" si="15"/>
        <v>155.35</v>
      </c>
      <c r="J151" s="191">
        <f t="shared" si="15"/>
        <v>160.99</v>
      </c>
      <c r="K151" s="331"/>
      <c r="L151" s="247" t="b">
        <f>B151='ANS Price List'!B111</f>
        <v>1</v>
      </c>
      <c r="M151" s="247" t="b">
        <f>C151='ANS Price List'!C111</f>
        <v>1</v>
      </c>
      <c r="N151" s="247" t="b">
        <f>D151='ANS Price List'!D111</f>
        <v>1</v>
      </c>
      <c r="O151" s="247" t="b">
        <f>E151='ANS Price List'!E111</f>
        <v>1</v>
      </c>
      <c r="P151" s="247" t="b">
        <f>F151='ANS Price List'!F111</f>
        <v>1</v>
      </c>
      <c r="Q151" s="247" t="b">
        <f>G151='ANS Price List'!G111</f>
        <v>1</v>
      </c>
      <c r="R151" s="247" t="b">
        <f>H151='ANS Price List'!H111</f>
        <v>1</v>
      </c>
      <c r="S151" s="247" t="b">
        <f>I151='ANS Price List'!I111</f>
        <v>1</v>
      </c>
      <c r="T151" s="247" t="b">
        <f>J151='ANS Price List'!J111</f>
        <v>1</v>
      </c>
      <c r="U151" s="247"/>
      <c r="V151" s="247" t="b">
        <f>IF(H151="2016/17 Excluding GST","TRUE",H151='2016-17 ANS Price List'!$F151)</f>
        <v>1</v>
      </c>
      <c r="W151" s="247" t="b">
        <f>IF(I151="2017/18 Excluding GST","TRUE",I151='2017-18 ANS Price List'!$F151)</f>
        <v>1</v>
      </c>
      <c r="X151" s="251" t="b">
        <f>IF(J151="2018/19 Excluding GST","TRUE",J151='2018-19 ANS Price List'!$F151)</f>
        <v>1</v>
      </c>
    </row>
    <row r="152" spans="2:24" s="340" customFormat="1" x14ac:dyDescent="0.2">
      <c r="B152" s="412"/>
      <c r="C152" s="344" t="s">
        <v>58</v>
      </c>
      <c r="D152" s="202" t="s">
        <v>23</v>
      </c>
      <c r="E152" s="347" t="s">
        <v>24</v>
      </c>
      <c r="F152" s="190">
        <v>142.81</v>
      </c>
      <c r="G152" s="189">
        <f t="shared" si="15"/>
        <v>147.86000000000001</v>
      </c>
      <c r="H152" s="189">
        <f t="shared" si="15"/>
        <v>151.69999999999999</v>
      </c>
      <c r="I152" s="190">
        <f t="shared" si="15"/>
        <v>155.35</v>
      </c>
      <c r="J152" s="190">
        <f t="shared" si="15"/>
        <v>160.99</v>
      </c>
      <c r="K152" s="331"/>
      <c r="L152" s="247" t="b">
        <f>B152='ANS Price List'!B112</f>
        <v>1</v>
      </c>
      <c r="M152" s="247" t="b">
        <f>C152='ANS Price List'!C112</f>
        <v>1</v>
      </c>
      <c r="N152" s="247" t="b">
        <f>D152='ANS Price List'!D112</f>
        <v>1</v>
      </c>
      <c r="O152" s="247" t="b">
        <f>E152='ANS Price List'!E112</f>
        <v>1</v>
      </c>
      <c r="P152" s="247" t="b">
        <f>F152='ANS Price List'!F112</f>
        <v>1</v>
      </c>
      <c r="Q152" s="247" t="b">
        <f>G152='ANS Price List'!G112</f>
        <v>1</v>
      </c>
      <c r="R152" s="247" t="b">
        <f>H152='ANS Price List'!H112</f>
        <v>1</v>
      </c>
      <c r="S152" s="247" t="b">
        <f>I152='ANS Price List'!I112</f>
        <v>1</v>
      </c>
      <c r="T152" s="247" t="b">
        <f>J152='ANS Price List'!J112</f>
        <v>1</v>
      </c>
      <c r="U152" s="247"/>
      <c r="V152" s="247" t="b">
        <f>IF(H152="2016/17 Excluding GST","TRUE",H152='2016-17 ANS Price List'!$F152)</f>
        <v>1</v>
      </c>
      <c r="W152" s="247" t="b">
        <f>IF(I152="2017/18 Excluding GST","TRUE",I152='2017-18 ANS Price List'!$F152)</f>
        <v>1</v>
      </c>
      <c r="X152" s="251" t="b">
        <f>IF(J152="2018/19 Excluding GST","TRUE",J152='2018-19 ANS Price List'!$F152)</f>
        <v>1</v>
      </c>
    </row>
    <row r="153" spans="2:24" s="340" customFormat="1" x14ac:dyDescent="0.2">
      <c r="B153" s="413"/>
      <c r="C153" s="353"/>
      <c r="D153" s="350"/>
      <c r="E153" s="351"/>
      <c r="F153" s="195"/>
      <c r="G153" s="195"/>
      <c r="H153" s="195"/>
      <c r="I153" s="195"/>
      <c r="J153" s="195"/>
      <c r="K153" s="331"/>
      <c r="L153" s="247" t="b">
        <f>B153='ANS Price List'!B113</f>
        <v>1</v>
      </c>
      <c r="M153" s="247" t="b">
        <f>C153='ANS Price List'!C113</f>
        <v>1</v>
      </c>
      <c r="N153" s="247" t="b">
        <f>D153='ANS Price List'!D113</f>
        <v>1</v>
      </c>
      <c r="O153" s="247" t="b">
        <f>E153='ANS Price List'!E113</f>
        <v>1</v>
      </c>
      <c r="P153" s="247" t="b">
        <f>F153='ANS Price List'!F113</f>
        <v>1</v>
      </c>
      <c r="Q153" s="247" t="b">
        <f>G153='ANS Price List'!G113</f>
        <v>1</v>
      </c>
      <c r="R153" s="247" t="b">
        <f>H153='ANS Price List'!H113</f>
        <v>1</v>
      </c>
      <c r="S153" s="247" t="b">
        <f>I153='ANS Price List'!I113</f>
        <v>1</v>
      </c>
      <c r="T153" s="247" t="b">
        <f>J153='ANS Price List'!J113</f>
        <v>1</v>
      </c>
      <c r="U153" s="247"/>
      <c r="V153" s="247" t="b">
        <f>IF(H153="2016/17 Excluding GST","TRUE",H153='2016-17 ANS Price List'!$F153)</f>
        <v>1</v>
      </c>
      <c r="W153" s="247" t="b">
        <f>IF(I153="2017/18 Excluding GST","TRUE",I153='2017-18 ANS Price List'!$F153)</f>
        <v>1</v>
      </c>
      <c r="X153" s="251" t="b">
        <f>IF(J153="2018/19 Excluding GST","TRUE",J153='2018-19 ANS Price List'!$F153)</f>
        <v>1</v>
      </c>
    </row>
    <row r="154" spans="2:24" s="340" customFormat="1" x14ac:dyDescent="0.2">
      <c r="B154" s="333"/>
      <c r="C154" s="57"/>
      <c r="D154" s="247"/>
      <c r="E154" s="247"/>
      <c r="F154" s="111"/>
      <c r="G154" s="111"/>
      <c r="H154" s="111"/>
      <c r="I154" s="111"/>
      <c r="J154" s="111"/>
      <c r="K154" s="331"/>
      <c r="L154" s="247" t="b">
        <f>B154='ANS Price List'!B114</f>
        <v>1</v>
      </c>
      <c r="M154" s="247" t="b">
        <f>C154='ANS Price List'!C114</f>
        <v>1</v>
      </c>
      <c r="N154" s="247" t="b">
        <f>D154='ANS Price List'!D114</f>
        <v>1</v>
      </c>
      <c r="O154" s="247" t="b">
        <f>E154='ANS Price List'!E114</f>
        <v>1</v>
      </c>
      <c r="P154" s="247" t="b">
        <f>F154='ANS Price List'!F114</f>
        <v>1</v>
      </c>
      <c r="Q154" s="247" t="b">
        <f>G154='ANS Price List'!G114</f>
        <v>1</v>
      </c>
      <c r="R154" s="247" t="b">
        <f>H154='ANS Price List'!H114</f>
        <v>1</v>
      </c>
      <c r="S154" s="247" t="b">
        <f>I154='ANS Price List'!I114</f>
        <v>1</v>
      </c>
      <c r="T154" s="247" t="b">
        <f>J154='ANS Price List'!J114</f>
        <v>1</v>
      </c>
      <c r="U154" s="247"/>
      <c r="V154" s="247" t="b">
        <f>IF(H154="2016/17 Excluding GST","TRUE",H154='2016-17 ANS Price List'!$F154)</f>
        <v>1</v>
      </c>
      <c r="W154" s="247" t="b">
        <f>IF(I154="2017/18 Excluding GST","TRUE",I154='2017-18 ANS Price List'!$F154)</f>
        <v>1</v>
      </c>
      <c r="X154" s="251" t="b">
        <f>IF(J154="2018/19 Excluding GST","TRUE",J154='2018-19 ANS Price List'!$F154)</f>
        <v>1</v>
      </c>
    </row>
    <row r="155" spans="2:24" s="340" customFormat="1" x14ac:dyDescent="0.2">
      <c r="B155" s="333"/>
      <c r="C155" s="57"/>
      <c r="D155" s="247"/>
      <c r="E155" s="247"/>
      <c r="F155" s="111"/>
      <c r="G155" s="111"/>
      <c r="H155" s="111"/>
      <c r="I155" s="377"/>
      <c r="J155" s="377"/>
      <c r="K155" s="331"/>
      <c r="L155" s="247" t="b">
        <f>B155='ANS Price List'!B115</f>
        <v>1</v>
      </c>
      <c r="M155" s="247" t="b">
        <f>C155='ANS Price List'!C115</f>
        <v>1</v>
      </c>
      <c r="N155" s="247" t="b">
        <f>D155='ANS Price List'!D115</f>
        <v>1</v>
      </c>
      <c r="O155" s="247" t="b">
        <f>E155='ANS Price List'!E115</f>
        <v>1</v>
      </c>
      <c r="P155" s="247" t="b">
        <f>F155='ANS Price List'!F115</f>
        <v>1</v>
      </c>
      <c r="Q155" s="247" t="b">
        <f>G155='ANS Price List'!G115</f>
        <v>1</v>
      </c>
      <c r="R155" s="247" t="b">
        <f>H155='ANS Price List'!H115</f>
        <v>1</v>
      </c>
      <c r="S155" s="247" t="b">
        <f>I155='ANS Price List'!I115</f>
        <v>1</v>
      </c>
      <c r="T155" s="247" t="b">
        <f>J155='ANS Price List'!J115</f>
        <v>1</v>
      </c>
      <c r="U155" s="247"/>
      <c r="V155" s="247" t="b">
        <f>IF(H155="2016/17 Excluding GST","TRUE",H155='2016-17 ANS Price List'!$F155)</f>
        <v>1</v>
      </c>
      <c r="W155" s="247" t="b">
        <f>IF(I155="2017/18 Excluding GST","TRUE",I155='2017-18 ANS Price List'!$F155)</f>
        <v>1</v>
      </c>
      <c r="X155" s="251" t="b">
        <f>IF(J155="2018/19 Excluding GST","TRUE",J155='2018-19 ANS Price List'!$F155)</f>
        <v>1</v>
      </c>
    </row>
    <row r="156" spans="2:24" s="339" customFormat="1" ht="32.1" customHeight="1" x14ac:dyDescent="0.2">
      <c r="B156" s="243" t="s">
        <v>2</v>
      </c>
      <c r="C156" s="244" t="s">
        <v>0</v>
      </c>
      <c r="D156" s="245" t="s">
        <v>1</v>
      </c>
      <c r="E156" s="245" t="s">
        <v>2</v>
      </c>
      <c r="F156" s="188" t="s">
        <v>343</v>
      </c>
      <c r="G156" s="188" t="s">
        <v>319</v>
      </c>
      <c r="H156" s="188" t="s">
        <v>320</v>
      </c>
      <c r="I156" s="188" t="s">
        <v>321</v>
      </c>
      <c r="J156" s="188" t="s">
        <v>322</v>
      </c>
      <c r="L156" s="251" t="b">
        <f>B156='ANS Price List'!B116</f>
        <v>1</v>
      </c>
      <c r="M156" s="251" t="b">
        <f>C156='ANS Price List'!C116</f>
        <v>1</v>
      </c>
      <c r="N156" s="251" t="b">
        <f>D156='ANS Price List'!D116</f>
        <v>1</v>
      </c>
      <c r="O156" s="251" t="b">
        <f>E156='ANS Price List'!E116</f>
        <v>1</v>
      </c>
      <c r="P156" s="251" t="b">
        <f>F156='ANS Price List'!F116</f>
        <v>1</v>
      </c>
      <c r="Q156" s="251" t="b">
        <f>G156='ANS Price List'!G116</f>
        <v>1</v>
      </c>
      <c r="R156" s="251" t="b">
        <f>H156='ANS Price List'!H116</f>
        <v>1</v>
      </c>
      <c r="S156" s="251" t="b">
        <f>I156='ANS Price List'!I116</f>
        <v>1</v>
      </c>
      <c r="T156" s="251" t="b">
        <f>J156='ANS Price List'!J116</f>
        <v>1</v>
      </c>
      <c r="U156" s="251"/>
      <c r="V156" s="251" t="str">
        <f>IF(H156="2016/17 Excluding GST","TRUE",H156='2016-17 ANS Price List'!$F156)</f>
        <v>TRUE</v>
      </c>
      <c r="W156" s="251" t="str">
        <f>IF(I156="2017/18 Excluding GST","TRUE",I156='2017-18 ANS Price List'!$F156)</f>
        <v>TRUE</v>
      </c>
      <c r="X156" s="251" t="str">
        <f>IF(J156="2018/19 Excluding GST","TRUE",J156='2018-19 ANS Price List'!$F156)</f>
        <v>TRUE</v>
      </c>
    </row>
    <row r="157" spans="2:24" s="340" customFormat="1" x14ac:dyDescent="0.2">
      <c r="B157" s="408" t="s">
        <v>70</v>
      </c>
      <c r="C157" s="342" t="s">
        <v>71</v>
      </c>
      <c r="D157" s="202" t="s">
        <v>23</v>
      </c>
      <c r="E157" s="347" t="s">
        <v>24</v>
      </c>
      <c r="F157" s="190">
        <v>142.81</v>
      </c>
      <c r="G157" s="189">
        <f t="shared" ref="G157:J159" si="16">IFERROR(ROUND(F157*(1+G$9)*(1-G$10)+G$11,2),F157)</f>
        <v>147.86000000000001</v>
      </c>
      <c r="H157" s="189">
        <f t="shared" si="16"/>
        <v>151.69999999999999</v>
      </c>
      <c r="I157" s="190">
        <f t="shared" si="16"/>
        <v>155.35</v>
      </c>
      <c r="J157" s="190">
        <f t="shared" si="16"/>
        <v>160.99</v>
      </c>
      <c r="K157" s="331"/>
      <c r="L157" s="247" t="b">
        <f>B157='ANS Price List'!B117</f>
        <v>1</v>
      </c>
      <c r="M157" s="247" t="b">
        <f>C157='ANS Price List'!C117</f>
        <v>1</v>
      </c>
      <c r="N157" s="247" t="b">
        <f>D157='ANS Price List'!D117</f>
        <v>1</v>
      </c>
      <c r="O157" s="247" t="b">
        <f>E157='ANS Price List'!E117</f>
        <v>1</v>
      </c>
      <c r="P157" s="247" t="b">
        <f>F157='ANS Price List'!F117</f>
        <v>1</v>
      </c>
      <c r="Q157" s="247" t="b">
        <f>G157='ANS Price List'!G117</f>
        <v>1</v>
      </c>
      <c r="R157" s="247" t="b">
        <f>H157='ANS Price List'!H117</f>
        <v>1</v>
      </c>
      <c r="S157" s="247" t="b">
        <f>I157='ANS Price List'!I117</f>
        <v>1</v>
      </c>
      <c r="T157" s="247" t="b">
        <f>J157='ANS Price List'!J117</f>
        <v>1</v>
      </c>
      <c r="U157" s="247"/>
      <c r="V157" s="247" t="b">
        <f>IF(H157="2016/17 Excluding GST","TRUE",H157='2016-17 ANS Price List'!$F157)</f>
        <v>1</v>
      </c>
      <c r="W157" s="247" t="b">
        <f>IF(I157="2017/18 Excluding GST","TRUE",I157='2017-18 ANS Price List'!$F157)</f>
        <v>1</v>
      </c>
      <c r="X157" s="251" t="b">
        <f>IF(J157="2018/19 Excluding GST","TRUE",J157='2018-19 ANS Price List'!$F157)</f>
        <v>1</v>
      </c>
    </row>
    <row r="158" spans="2:24" s="340" customFormat="1" x14ac:dyDescent="0.2">
      <c r="B158" s="409"/>
      <c r="C158" s="343" t="s">
        <v>35</v>
      </c>
      <c r="D158" s="201" t="s">
        <v>23</v>
      </c>
      <c r="E158" s="346" t="s">
        <v>24</v>
      </c>
      <c r="F158" s="191">
        <v>142.81</v>
      </c>
      <c r="G158" s="193">
        <f t="shared" si="16"/>
        <v>147.86000000000001</v>
      </c>
      <c r="H158" s="193">
        <f t="shared" si="16"/>
        <v>151.69999999999999</v>
      </c>
      <c r="I158" s="191">
        <f t="shared" si="16"/>
        <v>155.35</v>
      </c>
      <c r="J158" s="191">
        <f t="shared" si="16"/>
        <v>160.99</v>
      </c>
      <c r="K158" s="331"/>
      <c r="L158" s="247" t="b">
        <f>B158='ANS Price List'!B118</f>
        <v>1</v>
      </c>
      <c r="M158" s="247" t="b">
        <f>C158='ANS Price List'!C118</f>
        <v>1</v>
      </c>
      <c r="N158" s="247" t="b">
        <f>D158='ANS Price List'!D118</f>
        <v>1</v>
      </c>
      <c r="O158" s="247" t="b">
        <f>E158='ANS Price List'!E118</f>
        <v>1</v>
      </c>
      <c r="P158" s="247" t="b">
        <f>F158='ANS Price List'!F118</f>
        <v>1</v>
      </c>
      <c r="Q158" s="247" t="b">
        <f>G158='ANS Price List'!G118</f>
        <v>1</v>
      </c>
      <c r="R158" s="247" t="b">
        <f>H158='ANS Price List'!H118</f>
        <v>1</v>
      </c>
      <c r="S158" s="247" t="b">
        <f>I158='ANS Price List'!I118</f>
        <v>1</v>
      </c>
      <c r="T158" s="247" t="b">
        <f>J158='ANS Price List'!J118</f>
        <v>1</v>
      </c>
      <c r="U158" s="247"/>
      <c r="V158" s="247" t="b">
        <f>IF(H158="2016/17 Excluding GST","TRUE",H158='2016-17 ANS Price List'!$F158)</f>
        <v>1</v>
      </c>
      <c r="W158" s="247" t="b">
        <f>IF(I158="2017/18 Excluding GST","TRUE",I158='2017-18 ANS Price List'!$F158)</f>
        <v>1</v>
      </c>
      <c r="X158" s="251" t="b">
        <f>IF(J158="2018/19 Excluding GST","TRUE",J158='2018-19 ANS Price List'!$F158)</f>
        <v>1</v>
      </c>
    </row>
    <row r="159" spans="2:24" s="340" customFormat="1" x14ac:dyDescent="0.2">
      <c r="B159" s="409"/>
      <c r="C159" s="344" t="s">
        <v>72</v>
      </c>
      <c r="D159" s="202" t="s">
        <v>23</v>
      </c>
      <c r="E159" s="347" t="s">
        <v>24</v>
      </c>
      <c r="F159" s="190">
        <v>142.81</v>
      </c>
      <c r="G159" s="189">
        <f t="shared" si="16"/>
        <v>147.86000000000001</v>
      </c>
      <c r="H159" s="189">
        <f t="shared" si="16"/>
        <v>151.69999999999999</v>
      </c>
      <c r="I159" s="190">
        <f t="shared" si="16"/>
        <v>155.35</v>
      </c>
      <c r="J159" s="190">
        <f t="shared" si="16"/>
        <v>160.99</v>
      </c>
      <c r="K159" s="331"/>
      <c r="L159" s="247" t="b">
        <f>B159='ANS Price List'!B119</f>
        <v>1</v>
      </c>
      <c r="M159" s="247" t="b">
        <f>C159='ANS Price List'!C119</f>
        <v>1</v>
      </c>
      <c r="N159" s="247" t="b">
        <f>D159='ANS Price List'!D119</f>
        <v>1</v>
      </c>
      <c r="O159" s="247" t="b">
        <f>E159='ANS Price List'!E119</f>
        <v>1</v>
      </c>
      <c r="P159" s="247" t="b">
        <f>F159='ANS Price List'!F119</f>
        <v>1</v>
      </c>
      <c r="Q159" s="247" t="b">
        <f>G159='ANS Price List'!G119</f>
        <v>1</v>
      </c>
      <c r="R159" s="247" t="b">
        <f>H159='ANS Price List'!H119</f>
        <v>1</v>
      </c>
      <c r="S159" s="247" t="b">
        <f>I159='ANS Price List'!I119</f>
        <v>1</v>
      </c>
      <c r="T159" s="247" t="b">
        <f>J159='ANS Price List'!J119</f>
        <v>1</v>
      </c>
      <c r="U159" s="247"/>
      <c r="V159" s="247" t="b">
        <f>IF(H159="2016/17 Excluding GST","TRUE",H159='2016-17 ANS Price List'!$F159)</f>
        <v>1</v>
      </c>
      <c r="W159" s="247" t="b">
        <f>IF(I159="2017/18 Excluding GST","TRUE",I159='2017-18 ANS Price List'!$F159)</f>
        <v>1</v>
      </c>
      <c r="X159" s="251" t="b">
        <f>IF(J159="2018/19 Excluding GST","TRUE",J159='2018-19 ANS Price List'!$F159)</f>
        <v>1</v>
      </c>
    </row>
    <row r="160" spans="2:24" s="340" customFormat="1" x14ac:dyDescent="0.2">
      <c r="B160" s="409"/>
      <c r="C160" s="208"/>
      <c r="D160" s="350"/>
      <c r="E160" s="350"/>
      <c r="F160" s="195"/>
      <c r="G160" s="195"/>
      <c r="H160" s="195"/>
      <c r="I160" s="195"/>
      <c r="J160" s="195"/>
      <c r="K160" s="331"/>
      <c r="L160" s="247" t="b">
        <f>B160='ANS Price List'!B120</f>
        <v>1</v>
      </c>
      <c r="M160" s="247" t="b">
        <f>C160='ANS Price List'!C120</f>
        <v>1</v>
      </c>
      <c r="N160" s="247" t="b">
        <f>D160='ANS Price List'!D120</f>
        <v>1</v>
      </c>
      <c r="O160" s="247" t="b">
        <f>E160='ANS Price List'!E120</f>
        <v>1</v>
      </c>
      <c r="P160" s="247" t="b">
        <f>F160='ANS Price List'!F120</f>
        <v>1</v>
      </c>
      <c r="Q160" s="247" t="b">
        <f>G160='ANS Price List'!G120</f>
        <v>1</v>
      </c>
      <c r="R160" s="247" t="b">
        <f>H160='ANS Price List'!H120</f>
        <v>1</v>
      </c>
      <c r="S160" s="247" t="b">
        <f>I160='ANS Price List'!I120</f>
        <v>1</v>
      </c>
      <c r="T160" s="247" t="b">
        <f>J160='ANS Price List'!J120</f>
        <v>1</v>
      </c>
      <c r="U160" s="247"/>
      <c r="V160" s="247" t="b">
        <f>IF(H160="2016/17 Excluding GST","TRUE",H160='2016-17 ANS Price List'!$F160)</f>
        <v>1</v>
      </c>
      <c r="W160" s="247" t="b">
        <f>IF(I160="2017/18 Excluding GST","TRUE",I160='2017-18 ANS Price List'!$F160)</f>
        <v>1</v>
      </c>
      <c r="X160" s="251" t="b">
        <f>IF(J160="2018/19 Excluding GST","TRUE",J160='2018-19 ANS Price List'!$F160)</f>
        <v>1</v>
      </c>
    </row>
    <row r="161" spans="2:24" s="340" customFormat="1" x14ac:dyDescent="0.2">
      <c r="B161" s="409"/>
      <c r="C161" s="352" t="s">
        <v>73</v>
      </c>
      <c r="D161" s="201" t="s">
        <v>23</v>
      </c>
      <c r="E161" s="346" t="s">
        <v>24</v>
      </c>
      <c r="F161" s="191">
        <v>142.81</v>
      </c>
      <c r="G161" s="193">
        <f t="shared" ref="G161:J163" si="17">IFERROR(ROUND(F161*(1+G$9)*(1-G$10)+G$11,2),F161)</f>
        <v>147.86000000000001</v>
      </c>
      <c r="H161" s="193">
        <f t="shared" si="17"/>
        <v>151.69999999999999</v>
      </c>
      <c r="I161" s="191">
        <f t="shared" si="17"/>
        <v>155.35</v>
      </c>
      <c r="J161" s="191">
        <f t="shared" si="17"/>
        <v>160.99</v>
      </c>
      <c r="K161" s="331"/>
      <c r="L161" s="247" t="b">
        <f>B161='ANS Price List'!B121</f>
        <v>1</v>
      </c>
      <c r="M161" s="247" t="b">
        <f>C161='ANS Price List'!C121</f>
        <v>1</v>
      </c>
      <c r="N161" s="247" t="b">
        <f>D161='ANS Price List'!D121</f>
        <v>1</v>
      </c>
      <c r="O161" s="247" t="b">
        <f>E161='ANS Price List'!E121</f>
        <v>1</v>
      </c>
      <c r="P161" s="247" t="b">
        <f>F161='ANS Price List'!F121</f>
        <v>1</v>
      </c>
      <c r="Q161" s="247" t="b">
        <f>G161='ANS Price List'!G121</f>
        <v>1</v>
      </c>
      <c r="R161" s="247" t="b">
        <f>H161='ANS Price List'!H121</f>
        <v>1</v>
      </c>
      <c r="S161" s="247" t="b">
        <f>I161='ANS Price List'!I121</f>
        <v>1</v>
      </c>
      <c r="T161" s="247" t="b">
        <f>J161='ANS Price List'!J121</f>
        <v>1</v>
      </c>
      <c r="U161" s="247"/>
      <c r="V161" s="247" t="b">
        <f>IF(H161="2016/17 Excluding GST","TRUE",H161='2016-17 ANS Price List'!$F161)</f>
        <v>1</v>
      </c>
      <c r="W161" s="247" t="b">
        <f>IF(I161="2017/18 Excluding GST","TRUE",I161='2017-18 ANS Price List'!$F161)</f>
        <v>1</v>
      </c>
      <c r="X161" s="251" t="b">
        <f>IF(J161="2018/19 Excluding GST","TRUE",J161='2018-19 ANS Price List'!$F161)</f>
        <v>1</v>
      </c>
    </row>
    <row r="162" spans="2:24" s="340" customFormat="1" x14ac:dyDescent="0.2">
      <c r="B162" s="409"/>
      <c r="C162" s="344" t="s">
        <v>74</v>
      </c>
      <c r="D162" s="202" t="s">
        <v>23</v>
      </c>
      <c r="E162" s="347" t="s">
        <v>24</v>
      </c>
      <c r="F162" s="190">
        <v>142.81</v>
      </c>
      <c r="G162" s="189">
        <f t="shared" si="17"/>
        <v>147.86000000000001</v>
      </c>
      <c r="H162" s="189">
        <f t="shared" si="17"/>
        <v>151.69999999999999</v>
      </c>
      <c r="I162" s="190">
        <f t="shared" si="17"/>
        <v>155.35</v>
      </c>
      <c r="J162" s="190">
        <f t="shared" si="17"/>
        <v>160.99</v>
      </c>
      <c r="K162" s="331"/>
      <c r="L162" s="247" t="b">
        <f>B162='ANS Price List'!B122</f>
        <v>1</v>
      </c>
      <c r="M162" s="247" t="b">
        <f>C162='ANS Price List'!C122</f>
        <v>1</v>
      </c>
      <c r="N162" s="247" t="b">
        <f>D162='ANS Price List'!D122</f>
        <v>1</v>
      </c>
      <c r="O162" s="247" t="b">
        <f>E162='ANS Price List'!E122</f>
        <v>1</v>
      </c>
      <c r="P162" s="247" t="b">
        <f>F162='ANS Price List'!F122</f>
        <v>1</v>
      </c>
      <c r="Q162" s="247" t="b">
        <f>G162='ANS Price List'!G122</f>
        <v>1</v>
      </c>
      <c r="R162" s="247" t="b">
        <f>H162='ANS Price List'!H122</f>
        <v>1</v>
      </c>
      <c r="S162" s="247" t="b">
        <f>I162='ANS Price List'!I122</f>
        <v>1</v>
      </c>
      <c r="T162" s="247" t="b">
        <f>J162='ANS Price List'!J122</f>
        <v>1</v>
      </c>
      <c r="U162" s="247"/>
      <c r="V162" s="247" t="b">
        <f>IF(H162="2016/17 Excluding GST","TRUE",H162='2016-17 ANS Price List'!$F162)</f>
        <v>1</v>
      </c>
      <c r="W162" s="247" t="b">
        <f>IF(I162="2017/18 Excluding GST","TRUE",I162='2017-18 ANS Price List'!$F162)</f>
        <v>1</v>
      </c>
      <c r="X162" s="251" t="b">
        <f>IF(J162="2018/19 Excluding GST","TRUE",J162='2018-19 ANS Price List'!$F162)</f>
        <v>1</v>
      </c>
    </row>
    <row r="163" spans="2:24" s="340" customFormat="1" x14ac:dyDescent="0.2">
      <c r="B163" s="409"/>
      <c r="C163" s="343" t="s">
        <v>25</v>
      </c>
      <c r="D163" s="201" t="s">
        <v>23</v>
      </c>
      <c r="E163" s="346" t="s">
        <v>24</v>
      </c>
      <c r="F163" s="191">
        <v>142.81</v>
      </c>
      <c r="G163" s="193">
        <f t="shared" si="17"/>
        <v>147.86000000000001</v>
      </c>
      <c r="H163" s="193">
        <f t="shared" si="17"/>
        <v>151.69999999999999</v>
      </c>
      <c r="I163" s="191">
        <f t="shared" si="17"/>
        <v>155.35</v>
      </c>
      <c r="J163" s="191">
        <f t="shared" si="17"/>
        <v>160.99</v>
      </c>
      <c r="K163" s="331"/>
      <c r="L163" s="247" t="b">
        <f>B163='ANS Price List'!B123</f>
        <v>1</v>
      </c>
      <c r="M163" s="247" t="b">
        <f>C163='ANS Price List'!C123</f>
        <v>1</v>
      </c>
      <c r="N163" s="247" t="b">
        <f>D163='ANS Price List'!D123</f>
        <v>1</v>
      </c>
      <c r="O163" s="247" t="b">
        <f>E163='ANS Price List'!E123</f>
        <v>1</v>
      </c>
      <c r="P163" s="247" t="b">
        <f>F163='ANS Price List'!F123</f>
        <v>1</v>
      </c>
      <c r="Q163" s="247" t="b">
        <f>G163='ANS Price List'!G123</f>
        <v>1</v>
      </c>
      <c r="R163" s="247" t="b">
        <f>H163='ANS Price List'!H123</f>
        <v>1</v>
      </c>
      <c r="S163" s="247" t="b">
        <f>I163='ANS Price List'!I123</f>
        <v>1</v>
      </c>
      <c r="T163" s="247" t="b">
        <f>J163='ANS Price List'!J123</f>
        <v>1</v>
      </c>
      <c r="U163" s="247"/>
      <c r="V163" s="247" t="b">
        <f>IF(H163="2016/17 Excluding GST","TRUE",H163='2016-17 ANS Price List'!$F163)</f>
        <v>1</v>
      </c>
      <c r="W163" s="247" t="b">
        <f>IF(I163="2017/18 Excluding GST","TRUE",I163='2017-18 ANS Price List'!$F163)</f>
        <v>1</v>
      </c>
      <c r="X163" s="251" t="b">
        <f>IF(J163="2018/19 Excluding GST","TRUE",J163='2018-19 ANS Price List'!$F163)</f>
        <v>1</v>
      </c>
    </row>
    <row r="164" spans="2:24" s="340" customFormat="1" x14ac:dyDescent="0.2">
      <c r="B164" s="409"/>
      <c r="C164" s="192"/>
      <c r="D164" s="348"/>
      <c r="E164" s="348"/>
      <c r="F164" s="194"/>
      <c r="G164" s="194"/>
      <c r="H164" s="194"/>
      <c r="I164" s="194"/>
      <c r="J164" s="194"/>
      <c r="K164" s="331"/>
      <c r="L164" s="247" t="b">
        <f>B164='ANS Price List'!B124</f>
        <v>1</v>
      </c>
      <c r="M164" s="247" t="b">
        <f>C164='ANS Price List'!C124</f>
        <v>1</v>
      </c>
      <c r="N164" s="247" t="b">
        <f>D164='ANS Price List'!D124</f>
        <v>1</v>
      </c>
      <c r="O164" s="247" t="b">
        <f>E164='ANS Price List'!E124</f>
        <v>1</v>
      </c>
      <c r="P164" s="247" t="b">
        <f>F164='ANS Price List'!F124</f>
        <v>1</v>
      </c>
      <c r="Q164" s="247" t="b">
        <f>G164='ANS Price List'!G124</f>
        <v>1</v>
      </c>
      <c r="R164" s="247" t="b">
        <f>H164='ANS Price List'!H124</f>
        <v>1</v>
      </c>
      <c r="S164" s="247" t="b">
        <f>I164='ANS Price List'!I124</f>
        <v>1</v>
      </c>
      <c r="T164" s="247" t="b">
        <f>J164='ANS Price List'!J124</f>
        <v>1</v>
      </c>
      <c r="U164" s="247"/>
      <c r="V164" s="247" t="b">
        <f>IF(H164="2016/17 Excluding GST","TRUE",H164='2016-17 ANS Price List'!$F164)</f>
        <v>1</v>
      </c>
      <c r="W164" s="247" t="b">
        <f>IF(I164="2017/18 Excluding GST","TRUE",I164='2017-18 ANS Price List'!$F164)</f>
        <v>1</v>
      </c>
      <c r="X164" s="251" t="b">
        <f>IF(J164="2018/19 Excluding GST","TRUE",J164='2018-19 ANS Price List'!$F164)</f>
        <v>1</v>
      </c>
    </row>
    <row r="165" spans="2:24" s="340" customFormat="1" x14ac:dyDescent="0.2">
      <c r="B165" s="409"/>
      <c r="C165" s="344" t="s">
        <v>75</v>
      </c>
      <c r="D165" s="202" t="s">
        <v>23</v>
      </c>
      <c r="E165" s="347" t="s">
        <v>24</v>
      </c>
      <c r="F165" s="190">
        <v>142.81</v>
      </c>
      <c r="G165" s="189">
        <f t="shared" ref="G165:J168" si="18">IFERROR(ROUND(F165*(1+G$9)*(1-G$10)+G$11,2),F165)</f>
        <v>147.86000000000001</v>
      </c>
      <c r="H165" s="189">
        <f t="shared" si="18"/>
        <v>151.69999999999999</v>
      </c>
      <c r="I165" s="190">
        <f t="shared" si="18"/>
        <v>155.35</v>
      </c>
      <c r="J165" s="190">
        <f t="shared" si="18"/>
        <v>160.99</v>
      </c>
      <c r="K165" s="331"/>
      <c r="L165" s="247" t="b">
        <f>B165='ANS Price List'!B125</f>
        <v>1</v>
      </c>
      <c r="M165" s="247" t="b">
        <f>C165='ANS Price List'!C125</f>
        <v>1</v>
      </c>
      <c r="N165" s="247" t="b">
        <f>D165='ANS Price List'!D125</f>
        <v>1</v>
      </c>
      <c r="O165" s="247" t="b">
        <f>E165='ANS Price List'!E125</f>
        <v>1</v>
      </c>
      <c r="P165" s="247" t="b">
        <f>F165='ANS Price List'!F125</f>
        <v>1</v>
      </c>
      <c r="Q165" s="247" t="b">
        <f>G165='ANS Price List'!G125</f>
        <v>1</v>
      </c>
      <c r="R165" s="247" t="b">
        <f>H165='ANS Price List'!H125</f>
        <v>1</v>
      </c>
      <c r="S165" s="247" t="b">
        <f>I165='ANS Price List'!I125</f>
        <v>1</v>
      </c>
      <c r="T165" s="247" t="b">
        <f>J165='ANS Price List'!J125</f>
        <v>1</v>
      </c>
      <c r="U165" s="247"/>
      <c r="V165" s="247" t="b">
        <f>IF(H165="2016/17 Excluding GST","TRUE",H165='2016-17 ANS Price List'!$F165)</f>
        <v>1</v>
      </c>
      <c r="W165" s="247" t="b">
        <f>IF(I165="2017/18 Excluding GST","TRUE",I165='2017-18 ANS Price List'!$F165)</f>
        <v>1</v>
      </c>
      <c r="X165" s="251" t="b">
        <f>IF(J165="2018/19 Excluding GST","TRUE",J165='2018-19 ANS Price List'!$F165)</f>
        <v>1</v>
      </c>
    </row>
    <row r="166" spans="2:24" s="340" customFormat="1" x14ac:dyDescent="0.2">
      <c r="B166" s="409"/>
      <c r="C166" s="343" t="s">
        <v>76</v>
      </c>
      <c r="D166" s="201" t="s">
        <v>23</v>
      </c>
      <c r="E166" s="346" t="s">
        <v>24</v>
      </c>
      <c r="F166" s="191">
        <v>142.81</v>
      </c>
      <c r="G166" s="193">
        <f t="shared" si="18"/>
        <v>147.86000000000001</v>
      </c>
      <c r="H166" s="193">
        <f t="shared" si="18"/>
        <v>151.69999999999999</v>
      </c>
      <c r="I166" s="191">
        <f t="shared" si="18"/>
        <v>155.35</v>
      </c>
      <c r="J166" s="191">
        <f t="shared" si="18"/>
        <v>160.99</v>
      </c>
      <c r="K166" s="331"/>
      <c r="L166" s="247" t="b">
        <f>B166='ANS Price List'!B126</f>
        <v>1</v>
      </c>
      <c r="M166" s="247" t="b">
        <f>C166='ANS Price List'!C126</f>
        <v>1</v>
      </c>
      <c r="N166" s="247" t="b">
        <f>D166='ANS Price List'!D126</f>
        <v>1</v>
      </c>
      <c r="O166" s="247" t="b">
        <f>E166='ANS Price List'!E126</f>
        <v>1</v>
      </c>
      <c r="P166" s="247" t="b">
        <f>F166='ANS Price List'!F126</f>
        <v>1</v>
      </c>
      <c r="Q166" s="247" t="b">
        <f>G166='ANS Price List'!G126</f>
        <v>1</v>
      </c>
      <c r="R166" s="247" t="b">
        <f>H166='ANS Price List'!H126</f>
        <v>1</v>
      </c>
      <c r="S166" s="247" t="b">
        <f>I166='ANS Price List'!I126</f>
        <v>1</v>
      </c>
      <c r="T166" s="247" t="b">
        <f>J166='ANS Price List'!J126</f>
        <v>1</v>
      </c>
      <c r="U166" s="247"/>
      <c r="V166" s="247" t="b">
        <f>IF(H166="2016/17 Excluding GST","TRUE",H166='2016-17 ANS Price List'!$F166)</f>
        <v>1</v>
      </c>
      <c r="W166" s="247" t="b">
        <f>IF(I166="2017/18 Excluding GST","TRUE",I166='2017-18 ANS Price List'!$F166)</f>
        <v>1</v>
      </c>
      <c r="X166" s="251" t="b">
        <f>IF(J166="2018/19 Excluding GST","TRUE",J166='2018-19 ANS Price List'!$F166)</f>
        <v>1</v>
      </c>
    </row>
    <row r="167" spans="2:24" s="340" customFormat="1" x14ac:dyDescent="0.2">
      <c r="B167" s="409"/>
      <c r="C167" s="344" t="s">
        <v>77</v>
      </c>
      <c r="D167" s="202" t="s">
        <v>23</v>
      </c>
      <c r="E167" s="347" t="s">
        <v>24</v>
      </c>
      <c r="F167" s="190">
        <v>142.81</v>
      </c>
      <c r="G167" s="189">
        <f t="shared" si="18"/>
        <v>147.86000000000001</v>
      </c>
      <c r="H167" s="189">
        <f t="shared" si="18"/>
        <v>151.69999999999999</v>
      </c>
      <c r="I167" s="190">
        <f t="shared" si="18"/>
        <v>155.35</v>
      </c>
      <c r="J167" s="190">
        <f t="shared" si="18"/>
        <v>160.99</v>
      </c>
      <c r="K167" s="331"/>
      <c r="L167" s="247" t="b">
        <f>B167='ANS Price List'!B127</f>
        <v>1</v>
      </c>
      <c r="M167" s="247" t="b">
        <f>C167='ANS Price List'!C127</f>
        <v>1</v>
      </c>
      <c r="N167" s="247" t="b">
        <f>D167='ANS Price List'!D127</f>
        <v>1</v>
      </c>
      <c r="O167" s="247" t="b">
        <f>E167='ANS Price List'!E127</f>
        <v>1</v>
      </c>
      <c r="P167" s="247" t="b">
        <f>F167='ANS Price List'!F127</f>
        <v>1</v>
      </c>
      <c r="Q167" s="247" t="b">
        <f>G167='ANS Price List'!G127</f>
        <v>1</v>
      </c>
      <c r="R167" s="247" t="b">
        <f>H167='ANS Price List'!H127</f>
        <v>1</v>
      </c>
      <c r="S167" s="247" t="b">
        <f>I167='ANS Price List'!I127</f>
        <v>1</v>
      </c>
      <c r="T167" s="247" t="b">
        <f>J167='ANS Price List'!J127</f>
        <v>1</v>
      </c>
      <c r="U167" s="247"/>
      <c r="V167" s="247" t="b">
        <f>IF(H167="2016/17 Excluding GST","TRUE",H167='2016-17 ANS Price List'!$F167)</f>
        <v>1</v>
      </c>
      <c r="W167" s="247" t="b">
        <f>IF(I167="2017/18 Excluding GST","TRUE",I167='2017-18 ANS Price List'!$F167)</f>
        <v>1</v>
      </c>
      <c r="X167" s="251" t="b">
        <f>IF(J167="2018/19 Excluding GST","TRUE",J167='2018-19 ANS Price List'!$F167)</f>
        <v>1</v>
      </c>
    </row>
    <row r="168" spans="2:24" s="340" customFormat="1" x14ac:dyDescent="0.2">
      <c r="B168" s="409"/>
      <c r="C168" s="343" t="s">
        <v>78</v>
      </c>
      <c r="D168" s="201" t="s">
        <v>23</v>
      </c>
      <c r="E168" s="346" t="s">
        <v>24</v>
      </c>
      <c r="F168" s="191">
        <v>142.81</v>
      </c>
      <c r="G168" s="193">
        <f t="shared" si="18"/>
        <v>147.86000000000001</v>
      </c>
      <c r="H168" s="193">
        <f t="shared" si="18"/>
        <v>151.69999999999999</v>
      </c>
      <c r="I168" s="191">
        <f t="shared" si="18"/>
        <v>155.35</v>
      </c>
      <c r="J168" s="191">
        <f t="shared" si="18"/>
        <v>160.99</v>
      </c>
      <c r="K168" s="331"/>
      <c r="L168" s="247" t="b">
        <f>B168='ANS Price List'!B128</f>
        <v>1</v>
      </c>
      <c r="M168" s="247" t="b">
        <f>C168='ANS Price List'!C128</f>
        <v>1</v>
      </c>
      <c r="N168" s="247" t="b">
        <f>D168='ANS Price List'!D128</f>
        <v>1</v>
      </c>
      <c r="O168" s="247" t="b">
        <f>E168='ANS Price List'!E128</f>
        <v>1</v>
      </c>
      <c r="P168" s="247" t="b">
        <f>F168='ANS Price List'!F128</f>
        <v>1</v>
      </c>
      <c r="Q168" s="247" t="b">
        <f>G168='ANS Price List'!G128</f>
        <v>1</v>
      </c>
      <c r="R168" s="247" t="b">
        <f>H168='ANS Price List'!H128</f>
        <v>1</v>
      </c>
      <c r="S168" s="247" t="b">
        <f>I168='ANS Price List'!I128</f>
        <v>1</v>
      </c>
      <c r="T168" s="247" t="b">
        <f>J168='ANS Price List'!J128</f>
        <v>1</v>
      </c>
      <c r="U168" s="247"/>
      <c r="V168" s="247" t="b">
        <f>IF(H168="2016/17 Excluding GST","TRUE",H168='2016-17 ANS Price List'!$F168)</f>
        <v>1</v>
      </c>
      <c r="W168" s="247" t="b">
        <f>IF(I168="2017/18 Excluding GST","TRUE",I168='2017-18 ANS Price List'!$F168)</f>
        <v>1</v>
      </c>
      <c r="X168" s="251" t="b">
        <f>IF(J168="2018/19 Excluding GST","TRUE",J168='2018-19 ANS Price List'!$F168)</f>
        <v>1</v>
      </c>
    </row>
    <row r="169" spans="2:24" s="340" customFormat="1" x14ac:dyDescent="0.2">
      <c r="B169" s="410"/>
      <c r="C169" s="192"/>
      <c r="D169" s="348"/>
      <c r="E169" s="348"/>
      <c r="F169" s="194"/>
      <c r="G169" s="194"/>
      <c r="H169" s="194"/>
      <c r="I169" s="194"/>
      <c r="J169" s="194"/>
      <c r="K169" s="331"/>
      <c r="L169" s="247" t="b">
        <f>B169='ANS Price List'!B129</f>
        <v>1</v>
      </c>
      <c r="M169" s="247" t="b">
        <f>C169='ANS Price List'!C129</f>
        <v>1</v>
      </c>
      <c r="N169" s="247" t="b">
        <f>D169='ANS Price List'!D129</f>
        <v>1</v>
      </c>
      <c r="O169" s="247" t="b">
        <f>E169='ANS Price List'!E129</f>
        <v>1</v>
      </c>
      <c r="P169" s="247" t="b">
        <f>F169='ANS Price List'!F129</f>
        <v>1</v>
      </c>
      <c r="Q169" s="247" t="b">
        <f>G169='ANS Price List'!G129</f>
        <v>1</v>
      </c>
      <c r="R169" s="247" t="b">
        <f>H169='ANS Price List'!H129</f>
        <v>1</v>
      </c>
      <c r="S169" s="247" t="b">
        <f>I169='ANS Price List'!I129</f>
        <v>1</v>
      </c>
      <c r="T169" s="247" t="b">
        <f>J169='ANS Price List'!J129</f>
        <v>1</v>
      </c>
      <c r="U169" s="247"/>
      <c r="V169" s="247" t="b">
        <f>IF(H169="2016/17 Excluding GST","TRUE",H169='2016-17 ANS Price List'!$F169)</f>
        <v>1</v>
      </c>
      <c r="W169" s="247" t="b">
        <f>IF(I169="2017/18 Excluding GST","TRUE",I169='2017-18 ANS Price List'!$F169)</f>
        <v>1</v>
      </c>
      <c r="X169" s="251" t="b">
        <f>IF(J169="2018/19 Excluding GST","TRUE",J169='2018-19 ANS Price List'!$F169)</f>
        <v>1</v>
      </c>
    </row>
    <row r="170" spans="2:24" s="340" customFormat="1" x14ac:dyDescent="0.2">
      <c r="B170" s="333"/>
      <c r="C170" s="57"/>
      <c r="F170" s="109"/>
      <c r="G170" s="109"/>
      <c r="H170" s="109"/>
      <c r="I170" s="109"/>
      <c r="J170" s="109"/>
      <c r="K170" s="331"/>
      <c r="L170" s="247" t="b">
        <f>B170='ANS Price List'!B130</f>
        <v>1</v>
      </c>
      <c r="M170" s="247" t="b">
        <f>C170='ANS Price List'!C130</f>
        <v>1</v>
      </c>
      <c r="N170" s="247" t="b">
        <f>D170='ANS Price List'!D130</f>
        <v>1</v>
      </c>
      <c r="O170" s="247" t="b">
        <f>E170='ANS Price List'!E130</f>
        <v>1</v>
      </c>
      <c r="P170" s="247" t="b">
        <f>F170='ANS Price List'!F130</f>
        <v>1</v>
      </c>
      <c r="Q170" s="247" t="b">
        <f>G170='ANS Price List'!G130</f>
        <v>1</v>
      </c>
      <c r="R170" s="247" t="b">
        <f>H170='ANS Price List'!H130</f>
        <v>1</v>
      </c>
      <c r="S170" s="247" t="b">
        <f>I170='ANS Price List'!I130</f>
        <v>1</v>
      </c>
      <c r="T170" s="247" t="b">
        <f>J170='ANS Price List'!J130</f>
        <v>1</v>
      </c>
      <c r="U170" s="247"/>
      <c r="V170" s="247" t="b">
        <f>IF(H170="2016/17 Excluding GST","TRUE",H170='2016-17 ANS Price List'!$F170)</f>
        <v>1</v>
      </c>
      <c r="W170" s="247" t="b">
        <f>IF(I170="2017/18 Excluding GST","TRUE",I170='2017-18 ANS Price List'!$F170)</f>
        <v>1</v>
      </c>
      <c r="X170" s="251" t="b">
        <f>IF(J170="2018/19 Excluding GST","TRUE",J170='2018-19 ANS Price List'!$F170)</f>
        <v>1</v>
      </c>
    </row>
    <row r="171" spans="2:24" s="340" customFormat="1" x14ac:dyDescent="0.2">
      <c r="B171" s="333"/>
      <c r="C171" s="57"/>
      <c r="F171" s="109"/>
      <c r="G171" s="109"/>
      <c r="H171" s="109"/>
      <c r="I171" s="377"/>
      <c r="J171" s="377"/>
      <c r="K171" s="331"/>
      <c r="L171" s="247" t="b">
        <f>B171='ANS Price List'!B131</f>
        <v>1</v>
      </c>
      <c r="M171" s="247" t="b">
        <f>C171='ANS Price List'!C131</f>
        <v>1</v>
      </c>
      <c r="N171" s="247" t="b">
        <f>D171='ANS Price List'!D131</f>
        <v>1</v>
      </c>
      <c r="O171" s="247" t="b">
        <f>E171='ANS Price List'!E131</f>
        <v>1</v>
      </c>
      <c r="P171" s="247" t="b">
        <f>F171='ANS Price List'!F131</f>
        <v>1</v>
      </c>
      <c r="Q171" s="247" t="b">
        <f>G171='ANS Price List'!G131</f>
        <v>1</v>
      </c>
      <c r="R171" s="247" t="b">
        <f>H171='ANS Price List'!H131</f>
        <v>1</v>
      </c>
      <c r="S171" s="247" t="b">
        <f>I171='ANS Price List'!I131</f>
        <v>1</v>
      </c>
      <c r="T171" s="247" t="b">
        <f>J171='ANS Price List'!J131</f>
        <v>1</v>
      </c>
      <c r="U171" s="247"/>
      <c r="V171" s="247" t="b">
        <f>IF(H171="2016/17 Excluding GST","TRUE",H171='2016-17 ANS Price List'!$F171)</f>
        <v>1</v>
      </c>
      <c r="W171" s="247" t="b">
        <f>IF(I171="2017/18 Excluding GST","TRUE",I171='2017-18 ANS Price List'!$F171)</f>
        <v>1</v>
      </c>
      <c r="X171" s="251" t="b">
        <f>IF(J171="2018/19 Excluding GST","TRUE",J171='2018-19 ANS Price List'!$F171)</f>
        <v>1</v>
      </c>
    </row>
    <row r="172" spans="2:24" s="339" customFormat="1" ht="32.1" customHeight="1" x14ac:dyDescent="0.2">
      <c r="B172" s="243" t="s">
        <v>2</v>
      </c>
      <c r="C172" s="244" t="s">
        <v>0</v>
      </c>
      <c r="D172" s="245" t="s">
        <v>1</v>
      </c>
      <c r="E172" s="245" t="s">
        <v>2</v>
      </c>
      <c r="F172" s="188" t="s">
        <v>343</v>
      </c>
      <c r="G172" s="188" t="s">
        <v>319</v>
      </c>
      <c r="H172" s="188" t="s">
        <v>320</v>
      </c>
      <c r="I172" s="188" t="s">
        <v>321</v>
      </c>
      <c r="J172" s="188" t="s">
        <v>322</v>
      </c>
      <c r="L172" s="251" t="b">
        <f>B172='ANS Price List'!B132</f>
        <v>1</v>
      </c>
      <c r="M172" s="251" t="b">
        <f>C172='ANS Price List'!C132</f>
        <v>1</v>
      </c>
      <c r="N172" s="251" t="b">
        <f>D172='ANS Price List'!D132</f>
        <v>1</v>
      </c>
      <c r="O172" s="251" t="b">
        <f>E172='ANS Price List'!E132</f>
        <v>1</v>
      </c>
      <c r="P172" s="251" t="b">
        <f>F172='ANS Price List'!F132</f>
        <v>1</v>
      </c>
      <c r="Q172" s="251" t="b">
        <f>G172='ANS Price List'!G132</f>
        <v>1</v>
      </c>
      <c r="R172" s="251" t="b">
        <f>H172='ANS Price List'!H132</f>
        <v>1</v>
      </c>
      <c r="S172" s="251" t="b">
        <f>I172='ANS Price List'!I132</f>
        <v>1</v>
      </c>
      <c r="T172" s="251" t="b">
        <f>J172='ANS Price List'!J132</f>
        <v>1</v>
      </c>
      <c r="U172" s="251"/>
      <c r="V172" s="251" t="str">
        <f>IF(H172="2016/17 Excluding GST","TRUE",H172='2016-17 ANS Price List'!$F172)</f>
        <v>TRUE</v>
      </c>
      <c r="W172" s="251" t="str">
        <f>IF(I172="2017/18 Excluding GST","TRUE",I172='2017-18 ANS Price List'!$F172)</f>
        <v>TRUE</v>
      </c>
      <c r="X172" s="251" t="str">
        <f>IF(J172="2018/19 Excluding GST","TRUE",J172='2018-19 ANS Price List'!$F172)</f>
        <v>TRUE</v>
      </c>
    </row>
    <row r="173" spans="2:24" s="340" customFormat="1" x14ac:dyDescent="0.2">
      <c r="B173" s="411" t="s">
        <v>79</v>
      </c>
      <c r="C173" s="354" t="s">
        <v>80</v>
      </c>
      <c r="D173" s="202" t="s">
        <v>10</v>
      </c>
      <c r="E173" s="202" t="s">
        <v>11</v>
      </c>
      <c r="F173" s="190">
        <v>178.12</v>
      </c>
      <c r="G173" s="189">
        <f t="shared" ref="G173:J178" si="19">IFERROR(ROUND(F173*(1+G$9)*(1-G$10)+G$11,2),F173)</f>
        <v>184.42</v>
      </c>
      <c r="H173" s="189">
        <f t="shared" si="19"/>
        <v>189.21</v>
      </c>
      <c r="I173" s="190">
        <f t="shared" si="19"/>
        <v>193.76</v>
      </c>
      <c r="J173" s="190">
        <f t="shared" si="19"/>
        <v>200.79</v>
      </c>
      <c r="K173" s="331"/>
      <c r="L173" s="247" t="b">
        <f>B173='ANS Price List'!B133</f>
        <v>1</v>
      </c>
      <c r="M173" s="247" t="b">
        <f>C173='ANS Price List'!C133</f>
        <v>1</v>
      </c>
      <c r="N173" s="247" t="b">
        <f>D173='ANS Price List'!D133</f>
        <v>1</v>
      </c>
      <c r="O173" s="247" t="b">
        <f>E173='ANS Price List'!E133</f>
        <v>1</v>
      </c>
      <c r="P173" s="247" t="b">
        <f>F173='ANS Price List'!F133</f>
        <v>1</v>
      </c>
      <c r="Q173" s="247" t="b">
        <f>G173='ANS Price List'!G133</f>
        <v>1</v>
      </c>
      <c r="R173" s="247" t="b">
        <f>H173='ANS Price List'!H133</f>
        <v>1</v>
      </c>
      <c r="S173" s="247" t="b">
        <f>I173='ANS Price List'!I133</f>
        <v>1</v>
      </c>
      <c r="T173" s="247" t="b">
        <f>J173='ANS Price List'!J133</f>
        <v>1</v>
      </c>
      <c r="U173" s="247"/>
      <c r="V173" s="247" t="b">
        <f>IF(H173="2016/17 Excluding GST","TRUE",H173='2016-17 ANS Price List'!$F173)</f>
        <v>1</v>
      </c>
      <c r="W173" s="247" t="b">
        <f>IF(I173="2017/18 Excluding GST","TRUE",I173='2017-18 ANS Price List'!$F173)</f>
        <v>1</v>
      </c>
      <c r="X173" s="251" t="b">
        <f>IF(J173="2018/19 Excluding GST","TRUE",J173='2018-19 ANS Price List'!$F173)</f>
        <v>1</v>
      </c>
    </row>
    <row r="174" spans="2:24" s="340" customFormat="1" x14ac:dyDescent="0.2">
      <c r="B174" s="412"/>
      <c r="C174" s="355" t="s">
        <v>81</v>
      </c>
      <c r="D174" s="201" t="s">
        <v>10</v>
      </c>
      <c r="E174" s="201" t="s">
        <v>11</v>
      </c>
      <c r="F174" s="191">
        <v>178.12</v>
      </c>
      <c r="G174" s="193">
        <f t="shared" si="19"/>
        <v>184.42</v>
      </c>
      <c r="H174" s="193">
        <f t="shared" si="19"/>
        <v>189.21</v>
      </c>
      <c r="I174" s="191">
        <f t="shared" si="19"/>
        <v>193.76</v>
      </c>
      <c r="J174" s="191">
        <f t="shared" si="19"/>
        <v>200.79</v>
      </c>
      <c r="K174" s="331"/>
      <c r="L174" s="247" t="b">
        <f>B174='ANS Price List'!B134</f>
        <v>1</v>
      </c>
      <c r="M174" s="247" t="b">
        <f>C174='ANS Price List'!C134</f>
        <v>1</v>
      </c>
      <c r="N174" s="247" t="b">
        <f>D174='ANS Price List'!D134</f>
        <v>1</v>
      </c>
      <c r="O174" s="247" t="b">
        <f>E174='ANS Price List'!E134</f>
        <v>1</v>
      </c>
      <c r="P174" s="247" t="b">
        <f>F174='ANS Price List'!F134</f>
        <v>1</v>
      </c>
      <c r="Q174" s="247" t="b">
        <f>G174='ANS Price List'!G134</f>
        <v>1</v>
      </c>
      <c r="R174" s="247" t="b">
        <f>H174='ANS Price List'!H134</f>
        <v>1</v>
      </c>
      <c r="S174" s="247" t="b">
        <f>I174='ANS Price List'!I134</f>
        <v>1</v>
      </c>
      <c r="T174" s="247" t="b">
        <f>J174='ANS Price List'!J134</f>
        <v>1</v>
      </c>
      <c r="U174" s="247"/>
      <c r="V174" s="247" t="b">
        <f>IF(H174="2016/17 Excluding GST","TRUE",H174='2016-17 ANS Price List'!$F174)</f>
        <v>1</v>
      </c>
      <c r="W174" s="247" t="b">
        <f>IF(I174="2017/18 Excluding GST","TRUE",I174='2017-18 ANS Price List'!$F174)</f>
        <v>1</v>
      </c>
      <c r="X174" s="251" t="b">
        <f>IF(J174="2018/19 Excluding GST","TRUE",J174='2018-19 ANS Price List'!$F174)</f>
        <v>1</v>
      </c>
    </row>
    <row r="175" spans="2:24" s="340" customFormat="1" x14ac:dyDescent="0.2">
      <c r="B175" s="412"/>
      <c r="C175" s="356" t="s">
        <v>82</v>
      </c>
      <c r="D175" s="202" t="s">
        <v>10</v>
      </c>
      <c r="E175" s="202" t="s">
        <v>11</v>
      </c>
      <c r="F175" s="190">
        <v>178.12</v>
      </c>
      <c r="G175" s="189">
        <f t="shared" si="19"/>
        <v>184.42</v>
      </c>
      <c r="H175" s="189">
        <f t="shared" si="19"/>
        <v>189.21</v>
      </c>
      <c r="I175" s="190">
        <f t="shared" si="19"/>
        <v>193.76</v>
      </c>
      <c r="J175" s="190">
        <f t="shared" si="19"/>
        <v>200.79</v>
      </c>
      <c r="K175" s="331"/>
      <c r="L175" s="247" t="b">
        <f>B175='ANS Price List'!B135</f>
        <v>1</v>
      </c>
      <c r="M175" s="247" t="b">
        <f>C175='ANS Price List'!C135</f>
        <v>1</v>
      </c>
      <c r="N175" s="247" t="b">
        <f>D175='ANS Price List'!D135</f>
        <v>1</v>
      </c>
      <c r="O175" s="247" t="b">
        <f>E175='ANS Price List'!E135</f>
        <v>1</v>
      </c>
      <c r="P175" s="247" t="b">
        <f>F175='ANS Price List'!F135</f>
        <v>1</v>
      </c>
      <c r="Q175" s="247" t="b">
        <f>G175='ANS Price List'!G135</f>
        <v>1</v>
      </c>
      <c r="R175" s="247" t="b">
        <f>H175='ANS Price List'!H135</f>
        <v>1</v>
      </c>
      <c r="S175" s="247" t="b">
        <f>I175='ANS Price List'!I135</f>
        <v>1</v>
      </c>
      <c r="T175" s="247" t="b">
        <f>J175='ANS Price List'!J135</f>
        <v>1</v>
      </c>
      <c r="U175" s="247"/>
      <c r="V175" s="247" t="b">
        <f>IF(H175="2016/17 Excluding GST","TRUE",H175='2016-17 ANS Price List'!$F175)</f>
        <v>1</v>
      </c>
      <c r="W175" s="247" t="b">
        <f>IF(I175="2017/18 Excluding GST","TRUE",I175='2017-18 ANS Price List'!$F175)</f>
        <v>1</v>
      </c>
      <c r="X175" s="251" t="b">
        <f>IF(J175="2018/19 Excluding GST","TRUE",J175='2018-19 ANS Price List'!$F175)</f>
        <v>1</v>
      </c>
    </row>
    <row r="176" spans="2:24" s="340" customFormat="1" x14ac:dyDescent="0.2">
      <c r="B176" s="412"/>
      <c r="C176" s="355" t="s">
        <v>83</v>
      </c>
      <c r="D176" s="201" t="s">
        <v>23</v>
      </c>
      <c r="E176" s="346" t="s">
        <v>24</v>
      </c>
      <c r="F176" s="191">
        <v>89.06</v>
      </c>
      <c r="G176" s="193">
        <f t="shared" si="19"/>
        <v>92.21</v>
      </c>
      <c r="H176" s="193">
        <f t="shared" si="19"/>
        <v>94.6</v>
      </c>
      <c r="I176" s="191">
        <f t="shared" si="19"/>
        <v>96.87</v>
      </c>
      <c r="J176" s="191">
        <f t="shared" si="19"/>
        <v>100.38</v>
      </c>
      <c r="K176" s="331"/>
      <c r="L176" s="247" t="b">
        <f>B176='ANS Price List'!B136</f>
        <v>1</v>
      </c>
      <c r="M176" s="247" t="b">
        <f>C176='ANS Price List'!C136</f>
        <v>1</v>
      </c>
      <c r="N176" s="247" t="b">
        <f>D176='ANS Price List'!D136</f>
        <v>1</v>
      </c>
      <c r="O176" s="247" t="b">
        <f>E176='ANS Price List'!E136</f>
        <v>1</v>
      </c>
      <c r="P176" s="247" t="b">
        <f>F176='ANS Price List'!F136</f>
        <v>1</v>
      </c>
      <c r="Q176" s="247" t="b">
        <f>G176='ANS Price List'!G136</f>
        <v>1</v>
      </c>
      <c r="R176" s="247" t="b">
        <f>H176='ANS Price List'!H136</f>
        <v>1</v>
      </c>
      <c r="S176" s="247" t="b">
        <f>I176='ANS Price List'!I136</f>
        <v>1</v>
      </c>
      <c r="T176" s="247" t="b">
        <f>J176='ANS Price List'!J136</f>
        <v>1</v>
      </c>
      <c r="U176" s="247"/>
      <c r="V176" s="247" t="b">
        <f>IF(H176="2016/17 Excluding GST","TRUE",H176='2016-17 ANS Price List'!$F176)</f>
        <v>1</v>
      </c>
      <c r="W176" s="247" t="b">
        <f>IF(I176="2017/18 Excluding GST","TRUE",I176='2017-18 ANS Price List'!$F176)</f>
        <v>1</v>
      </c>
      <c r="X176" s="251" t="b">
        <f>IF(J176="2018/19 Excluding GST","TRUE",J176='2018-19 ANS Price List'!$F176)</f>
        <v>1</v>
      </c>
    </row>
    <row r="177" spans="2:24" s="340" customFormat="1" x14ac:dyDescent="0.2">
      <c r="B177" s="412"/>
      <c r="C177" s="356" t="s">
        <v>84</v>
      </c>
      <c r="D177" s="202" t="s">
        <v>23</v>
      </c>
      <c r="E177" s="347" t="s">
        <v>24</v>
      </c>
      <c r="F177" s="190">
        <v>89.06</v>
      </c>
      <c r="G177" s="189">
        <f t="shared" si="19"/>
        <v>92.21</v>
      </c>
      <c r="H177" s="189">
        <f t="shared" si="19"/>
        <v>94.6</v>
      </c>
      <c r="I177" s="190">
        <f t="shared" si="19"/>
        <v>96.87</v>
      </c>
      <c r="J177" s="190">
        <f t="shared" si="19"/>
        <v>100.38</v>
      </c>
      <c r="K177" s="331"/>
      <c r="L177" s="247" t="b">
        <f>B177='ANS Price List'!B137</f>
        <v>1</v>
      </c>
      <c r="M177" s="247" t="b">
        <f>C177='ANS Price List'!C137</f>
        <v>1</v>
      </c>
      <c r="N177" s="247" t="b">
        <f>D177='ANS Price List'!D137</f>
        <v>1</v>
      </c>
      <c r="O177" s="247" t="b">
        <f>E177='ANS Price List'!E137</f>
        <v>1</v>
      </c>
      <c r="P177" s="247" t="b">
        <f>F177='ANS Price List'!F137</f>
        <v>1</v>
      </c>
      <c r="Q177" s="247" t="b">
        <f>G177='ANS Price List'!G137</f>
        <v>1</v>
      </c>
      <c r="R177" s="247" t="b">
        <f>H177='ANS Price List'!H137</f>
        <v>1</v>
      </c>
      <c r="S177" s="247" t="b">
        <f>I177='ANS Price List'!I137</f>
        <v>1</v>
      </c>
      <c r="T177" s="247" t="b">
        <f>J177='ANS Price List'!J137</f>
        <v>1</v>
      </c>
      <c r="U177" s="247"/>
      <c r="V177" s="247" t="b">
        <f>IF(H177="2016/17 Excluding GST","TRUE",H177='2016-17 ANS Price List'!$F177)</f>
        <v>1</v>
      </c>
      <c r="W177" s="247" t="b">
        <f>IF(I177="2017/18 Excluding GST","TRUE",I177='2017-18 ANS Price List'!$F177)</f>
        <v>1</v>
      </c>
      <c r="X177" s="251" t="b">
        <f>IF(J177="2018/19 Excluding GST","TRUE",J177='2018-19 ANS Price List'!$F177)</f>
        <v>1</v>
      </c>
    </row>
    <row r="178" spans="2:24" s="340" customFormat="1" x14ac:dyDescent="0.2">
      <c r="B178" s="412"/>
      <c r="C178" s="355" t="s">
        <v>85</v>
      </c>
      <c r="D178" s="201" t="s">
        <v>23</v>
      </c>
      <c r="E178" s="346" t="s">
        <v>24</v>
      </c>
      <c r="F178" s="191">
        <v>89.06</v>
      </c>
      <c r="G178" s="193">
        <f t="shared" si="19"/>
        <v>92.21</v>
      </c>
      <c r="H178" s="193">
        <f t="shared" si="19"/>
        <v>94.6</v>
      </c>
      <c r="I178" s="191">
        <f t="shared" si="19"/>
        <v>96.87</v>
      </c>
      <c r="J178" s="191">
        <f t="shared" si="19"/>
        <v>100.38</v>
      </c>
      <c r="K178" s="331"/>
      <c r="L178" s="247" t="b">
        <f>B178='ANS Price List'!B138</f>
        <v>1</v>
      </c>
      <c r="M178" s="247" t="b">
        <f>C178='ANS Price List'!C138</f>
        <v>1</v>
      </c>
      <c r="N178" s="247" t="b">
        <f>D178='ANS Price List'!D138</f>
        <v>1</v>
      </c>
      <c r="O178" s="247" t="b">
        <f>E178='ANS Price List'!E138</f>
        <v>1</v>
      </c>
      <c r="P178" s="247" t="b">
        <f>F178='ANS Price List'!F138</f>
        <v>1</v>
      </c>
      <c r="Q178" s="247" t="b">
        <f>G178='ANS Price List'!G138</f>
        <v>1</v>
      </c>
      <c r="R178" s="247" t="b">
        <f>H178='ANS Price List'!H138</f>
        <v>1</v>
      </c>
      <c r="S178" s="247" t="b">
        <f>I178='ANS Price List'!I138</f>
        <v>1</v>
      </c>
      <c r="T178" s="247" t="b">
        <f>J178='ANS Price List'!J138</f>
        <v>1</v>
      </c>
      <c r="U178" s="247"/>
      <c r="V178" s="247" t="b">
        <f>IF(H178="2016/17 Excluding GST","TRUE",H178='2016-17 ANS Price List'!$F178)</f>
        <v>1</v>
      </c>
      <c r="W178" s="247" t="b">
        <f>IF(I178="2017/18 Excluding GST","TRUE",I178='2017-18 ANS Price List'!$F178)</f>
        <v>1</v>
      </c>
      <c r="X178" s="251" t="b">
        <f>IF(J178="2018/19 Excluding GST","TRUE",J178='2018-19 ANS Price List'!$F178)</f>
        <v>1</v>
      </c>
    </row>
    <row r="179" spans="2:24" s="340" customFormat="1" x14ac:dyDescent="0.2">
      <c r="B179" s="413"/>
      <c r="C179" s="357"/>
      <c r="D179" s="348"/>
      <c r="E179" s="348"/>
      <c r="F179" s="194"/>
      <c r="G179" s="194"/>
      <c r="H179" s="194"/>
      <c r="I179" s="194"/>
      <c r="J179" s="194"/>
      <c r="K179" s="331"/>
      <c r="L179" s="247" t="b">
        <f>B179='ANS Price List'!B139</f>
        <v>1</v>
      </c>
      <c r="M179" s="247" t="b">
        <f>C179='ANS Price List'!C139</f>
        <v>1</v>
      </c>
      <c r="N179" s="247" t="b">
        <f>D179='ANS Price List'!D139</f>
        <v>1</v>
      </c>
      <c r="O179" s="247" t="b">
        <f>E179='ANS Price List'!E139</f>
        <v>1</v>
      </c>
      <c r="P179" s="247" t="b">
        <f>F179='ANS Price List'!F139</f>
        <v>1</v>
      </c>
      <c r="Q179" s="247" t="b">
        <f>G179='ANS Price List'!G139</f>
        <v>1</v>
      </c>
      <c r="R179" s="247" t="b">
        <f>H179='ANS Price List'!H139</f>
        <v>1</v>
      </c>
      <c r="S179" s="247" t="b">
        <f>I179='ANS Price List'!I139</f>
        <v>1</v>
      </c>
      <c r="T179" s="247" t="b">
        <f>J179='ANS Price List'!J139</f>
        <v>1</v>
      </c>
      <c r="U179" s="247"/>
      <c r="V179" s="247" t="b">
        <f>IF(H179="2016/17 Excluding GST","TRUE",H179='2016-17 ANS Price List'!$F179)</f>
        <v>1</v>
      </c>
      <c r="W179" s="247" t="b">
        <f>IF(I179="2017/18 Excluding GST","TRUE",I179='2017-18 ANS Price List'!$F179)</f>
        <v>1</v>
      </c>
      <c r="X179" s="251" t="b">
        <f>IF(J179="2018/19 Excluding GST","TRUE",J179='2018-19 ANS Price List'!$F179)</f>
        <v>1</v>
      </c>
    </row>
    <row r="180" spans="2:24" s="340" customFormat="1" x14ac:dyDescent="0.2">
      <c r="B180" s="333"/>
      <c r="C180" s="57"/>
      <c r="F180" s="109"/>
      <c r="G180" s="109"/>
      <c r="H180" s="109"/>
      <c r="I180" s="109"/>
      <c r="J180" s="109"/>
      <c r="K180" s="331"/>
      <c r="L180" s="247" t="b">
        <f>B180='ANS Price List'!B140</f>
        <v>1</v>
      </c>
      <c r="M180" s="247" t="b">
        <f>C180='ANS Price List'!C140</f>
        <v>1</v>
      </c>
      <c r="N180" s="247" t="b">
        <f>D180='ANS Price List'!D140</f>
        <v>1</v>
      </c>
      <c r="O180" s="247" t="b">
        <f>E180='ANS Price List'!E140</f>
        <v>1</v>
      </c>
      <c r="P180" s="247" t="b">
        <f>F180='ANS Price List'!F140</f>
        <v>1</v>
      </c>
      <c r="Q180" s="247" t="b">
        <f>G180='ANS Price List'!G140</f>
        <v>1</v>
      </c>
      <c r="R180" s="247" t="b">
        <f>H180='ANS Price List'!H140</f>
        <v>1</v>
      </c>
      <c r="S180" s="247" t="b">
        <f>I180='ANS Price List'!I140</f>
        <v>1</v>
      </c>
      <c r="T180" s="247" t="b">
        <f>J180='ANS Price List'!J140</f>
        <v>1</v>
      </c>
      <c r="U180" s="247"/>
      <c r="V180" s="247" t="b">
        <f>IF(H180="2016/17 Excluding GST","TRUE",H180='2016-17 ANS Price List'!$F180)</f>
        <v>1</v>
      </c>
      <c r="W180" s="247" t="b">
        <f>IF(I180="2017/18 Excluding GST","TRUE",I180='2017-18 ANS Price List'!$F180)</f>
        <v>1</v>
      </c>
      <c r="X180" s="251" t="b">
        <f>IF(J180="2018/19 Excluding GST","TRUE",J180='2018-19 ANS Price List'!$F180)</f>
        <v>1</v>
      </c>
    </row>
    <row r="181" spans="2:24" s="340" customFormat="1" x14ac:dyDescent="0.2">
      <c r="B181" s="333"/>
      <c r="C181" s="57"/>
      <c r="F181" s="109"/>
      <c r="G181" s="109"/>
      <c r="H181" s="109"/>
      <c r="I181" s="377"/>
      <c r="J181" s="377"/>
      <c r="K181" s="331"/>
      <c r="L181" s="247" t="b">
        <f>B181='ANS Price List'!B141</f>
        <v>1</v>
      </c>
      <c r="M181" s="247" t="b">
        <f>C181='ANS Price List'!C141</f>
        <v>1</v>
      </c>
      <c r="N181" s="247" t="b">
        <f>D181='ANS Price List'!D141</f>
        <v>1</v>
      </c>
      <c r="O181" s="247" t="b">
        <f>E181='ANS Price List'!E141</f>
        <v>1</v>
      </c>
      <c r="P181" s="247" t="b">
        <f>F181='ANS Price List'!F141</f>
        <v>1</v>
      </c>
      <c r="Q181" s="247" t="b">
        <f>G181='ANS Price List'!G141</f>
        <v>1</v>
      </c>
      <c r="R181" s="247" t="b">
        <f>H181='ANS Price List'!H141</f>
        <v>1</v>
      </c>
      <c r="S181" s="247" t="b">
        <f>I181='ANS Price List'!I141</f>
        <v>1</v>
      </c>
      <c r="T181" s="247" t="b">
        <f>J181='ANS Price List'!J141</f>
        <v>1</v>
      </c>
      <c r="U181" s="247"/>
      <c r="V181" s="247" t="b">
        <f>IF(H181="2016/17 Excluding GST","TRUE",H181='2016-17 ANS Price List'!$F181)</f>
        <v>1</v>
      </c>
      <c r="W181" s="247" t="b">
        <f>IF(I181="2017/18 Excluding GST","TRUE",I181='2017-18 ANS Price List'!$F181)</f>
        <v>1</v>
      </c>
      <c r="X181" s="251" t="b">
        <f>IF(J181="2018/19 Excluding GST","TRUE",J181='2018-19 ANS Price List'!$F181)</f>
        <v>1</v>
      </c>
    </row>
    <row r="182" spans="2:24" s="339" customFormat="1" ht="32.1" customHeight="1" x14ac:dyDescent="0.2">
      <c r="B182" s="243" t="s">
        <v>2</v>
      </c>
      <c r="C182" s="244" t="s">
        <v>0</v>
      </c>
      <c r="D182" s="245" t="s">
        <v>1</v>
      </c>
      <c r="E182" s="245" t="s">
        <v>2</v>
      </c>
      <c r="F182" s="188" t="s">
        <v>343</v>
      </c>
      <c r="G182" s="188" t="s">
        <v>319</v>
      </c>
      <c r="H182" s="188" t="s">
        <v>320</v>
      </c>
      <c r="I182" s="188" t="s">
        <v>321</v>
      </c>
      <c r="J182" s="188" t="s">
        <v>322</v>
      </c>
      <c r="L182" s="251" t="b">
        <f>B182='ANS Price List'!B142</f>
        <v>1</v>
      </c>
      <c r="M182" s="251" t="b">
        <f>C182='ANS Price List'!C142</f>
        <v>1</v>
      </c>
      <c r="N182" s="251" t="b">
        <f>D182='ANS Price List'!D142</f>
        <v>1</v>
      </c>
      <c r="O182" s="251" t="b">
        <f>E182='ANS Price List'!E142</f>
        <v>1</v>
      </c>
      <c r="P182" s="251" t="b">
        <f>F182='ANS Price List'!F142</f>
        <v>1</v>
      </c>
      <c r="Q182" s="251" t="b">
        <f>G182='ANS Price List'!G142</f>
        <v>1</v>
      </c>
      <c r="R182" s="251" t="b">
        <f>H182='ANS Price List'!H142</f>
        <v>1</v>
      </c>
      <c r="S182" s="251" t="b">
        <f>I182='ANS Price List'!I142</f>
        <v>1</v>
      </c>
      <c r="T182" s="251" t="b">
        <f>J182='ANS Price List'!J142</f>
        <v>1</v>
      </c>
      <c r="U182" s="251"/>
      <c r="V182" s="251" t="str">
        <f>IF(H182="2016/17 Excluding GST","TRUE",H182='2016-17 ANS Price List'!$F182)</f>
        <v>TRUE</v>
      </c>
      <c r="W182" s="251" t="str">
        <f>IF(I182="2017/18 Excluding GST","TRUE",I182='2017-18 ANS Price List'!$F182)</f>
        <v>TRUE</v>
      </c>
      <c r="X182" s="251" t="str">
        <f>IF(J182="2018/19 Excluding GST","TRUE",J182='2018-19 ANS Price List'!$F182)</f>
        <v>TRUE</v>
      </c>
    </row>
    <row r="183" spans="2:24" s="340" customFormat="1" x14ac:dyDescent="0.2">
      <c r="B183" s="408" t="s">
        <v>86</v>
      </c>
      <c r="C183" s="356" t="s">
        <v>87</v>
      </c>
      <c r="D183" s="202" t="s">
        <v>10</v>
      </c>
      <c r="E183" s="202" t="s">
        <v>11</v>
      </c>
      <c r="F183" s="190">
        <v>178.12</v>
      </c>
      <c r="G183" s="189">
        <f t="shared" ref="G183:J188" si="20">IFERROR(ROUND(F183*(1+G$9)*(1-G$10)+G$11,2),F183)</f>
        <v>184.42</v>
      </c>
      <c r="H183" s="189">
        <f t="shared" si="20"/>
        <v>189.21</v>
      </c>
      <c r="I183" s="190">
        <f t="shared" si="20"/>
        <v>193.76</v>
      </c>
      <c r="J183" s="190">
        <f t="shared" si="20"/>
        <v>200.79</v>
      </c>
      <c r="K183" s="331"/>
      <c r="L183" s="247" t="b">
        <f>B183='ANS Price List'!B143</f>
        <v>1</v>
      </c>
      <c r="M183" s="247" t="b">
        <f>C183='ANS Price List'!C143</f>
        <v>1</v>
      </c>
      <c r="N183" s="247" t="b">
        <f>D183='ANS Price List'!D143</f>
        <v>1</v>
      </c>
      <c r="O183" s="247" t="b">
        <f>E183='ANS Price List'!E143</f>
        <v>1</v>
      </c>
      <c r="P183" s="247" t="b">
        <f>F183='ANS Price List'!F143</f>
        <v>1</v>
      </c>
      <c r="Q183" s="247" t="b">
        <f>G183='ANS Price List'!G143</f>
        <v>1</v>
      </c>
      <c r="R183" s="247" t="b">
        <f>H183='ANS Price List'!H143</f>
        <v>1</v>
      </c>
      <c r="S183" s="247" t="b">
        <f>I183='ANS Price List'!I143</f>
        <v>1</v>
      </c>
      <c r="T183" s="247" t="b">
        <f>J183='ANS Price List'!J143</f>
        <v>1</v>
      </c>
      <c r="U183" s="247"/>
      <c r="V183" s="247" t="b">
        <f>IF(H183="2016/17 Excluding GST","TRUE",H183='2016-17 ANS Price List'!$F183)</f>
        <v>1</v>
      </c>
      <c r="W183" s="247" t="b">
        <f>IF(I183="2017/18 Excluding GST","TRUE",I183='2017-18 ANS Price List'!$F183)</f>
        <v>1</v>
      </c>
      <c r="X183" s="251" t="b">
        <f>IF(J183="2018/19 Excluding GST","TRUE",J183='2018-19 ANS Price List'!$F183)</f>
        <v>1</v>
      </c>
    </row>
    <row r="184" spans="2:24" s="340" customFormat="1" x14ac:dyDescent="0.2">
      <c r="B184" s="409"/>
      <c r="C184" s="355" t="s">
        <v>88</v>
      </c>
      <c r="D184" s="201" t="s">
        <v>10</v>
      </c>
      <c r="E184" s="201" t="s">
        <v>11</v>
      </c>
      <c r="F184" s="191">
        <v>267.18</v>
      </c>
      <c r="G184" s="193">
        <f t="shared" si="20"/>
        <v>276.63</v>
      </c>
      <c r="H184" s="193">
        <f t="shared" si="20"/>
        <v>283.81</v>
      </c>
      <c r="I184" s="191">
        <f t="shared" si="20"/>
        <v>290.63</v>
      </c>
      <c r="J184" s="191">
        <f t="shared" si="20"/>
        <v>301.17</v>
      </c>
      <c r="K184" s="331"/>
      <c r="L184" s="247" t="b">
        <f>B184='ANS Price List'!B144</f>
        <v>1</v>
      </c>
      <c r="M184" s="247" t="b">
        <f>C184='ANS Price List'!C144</f>
        <v>1</v>
      </c>
      <c r="N184" s="247" t="b">
        <f>D184='ANS Price List'!D144</f>
        <v>1</v>
      </c>
      <c r="O184" s="247" t="b">
        <f>E184='ANS Price List'!E144</f>
        <v>1</v>
      </c>
      <c r="P184" s="247" t="b">
        <f>F184='ANS Price List'!F144</f>
        <v>1</v>
      </c>
      <c r="Q184" s="247" t="b">
        <f>G184='ANS Price List'!G144</f>
        <v>1</v>
      </c>
      <c r="R184" s="247" t="b">
        <f>H184='ANS Price List'!H144</f>
        <v>1</v>
      </c>
      <c r="S184" s="247" t="b">
        <f>I184='ANS Price List'!I144</f>
        <v>1</v>
      </c>
      <c r="T184" s="247" t="b">
        <f>J184='ANS Price List'!J144</f>
        <v>1</v>
      </c>
      <c r="U184" s="247"/>
      <c r="V184" s="247" t="b">
        <f>IF(H184="2016/17 Excluding GST","TRUE",H184='2016-17 ANS Price List'!$F184)</f>
        <v>1</v>
      </c>
      <c r="W184" s="247" t="b">
        <f>IF(I184="2017/18 Excluding GST","TRUE",I184='2017-18 ANS Price List'!$F184)</f>
        <v>1</v>
      </c>
      <c r="X184" s="251" t="b">
        <f>IF(J184="2018/19 Excluding GST","TRUE",J184='2018-19 ANS Price List'!$F184)</f>
        <v>1</v>
      </c>
    </row>
    <row r="185" spans="2:24" s="340" customFormat="1" x14ac:dyDescent="0.2">
      <c r="B185" s="409"/>
      <c r="C185" s="356" t="s">
        <v>89</v>
      </c>
      <c r="D185" s="202" t="s">
        <v>10</v>
      </c>
      <c r="E185" s="202" t="s">
        <v>11</v>
      </c>
      <c r="F185" s="190">
        <v>178.12</v>
      </c>
      <c r="G185" s="189">
        <f t="shared" si="20"/>
        <v>184.42</v>
      </c>
      <c r="H185" s="189">
        <f t="shared" si="20"/>
        <v>189.21</v>
      </c>
      <c r="I185" s="190">
        <f t="shared" si="20"/>
        <v>193.76</v>
      </c>
      <c r="J185" s="190">
        <f t="shared" si="20"/>
        <v>200.79</v>
      </c>
      <c r="K185" s="331"/>
      <c r="L185" s="247" t="b">
        <f>B185='ANS Price List'!B145</f>
        <v>1</v>
      </c>
      <c r="M185" s="247" t="b">
        <f>C185='ANS Price List'!C145</f>
        <v>1</v>
      </c>
      <c r="N185" s="247" t="b">
        <f>D185='ANS Price List'!D145</f>
        <v>1</v>
      </c>
      <c r="O185" s="247" t="b">
        <f>E185='ANS Price List'!E145</f>
        <v>1</v>
      </c>
      <c r="P185" s="247" t="b">
        <f>F185='ANS Price List'!F145</f>
        <v>1</v>
      </c>
      <c r="Q185" s="247" t="b">
        <f>G185='ANS Price List'!G145</f>
        <v>1</v>
      </c>
      <c r="R185" s="247" t="b">
        <f>H185='ANS Price List'!H145</f>
        <v>1</v>
      </c>
      <c r="S185" s="247" t="b">
        <f>I185='ANS Price List'!I145</f>
        <v>1</v>
      </c>
      <c r="T185" s="247" t="b">
        <f>J185='ANS Price List'!J145</f>
        <v>1</v>
      </c>
      <c r="U185" s="247"/>
      <c r="V185" s="247" t="b">
        <f>IF(H185="2016/17 Excluding GST","TRUE",H185='2016-17 ANS Price List'!$F185)</f>
        <v>1</v>
      </c>
      <c r="W185" s="247" t="b">
        <f>IF(I185="2017/18 Excluding GST","TRUE",I185='2017-18 ANS Price List'!$F185)</f>
        <v>1</v>
      </c>
      <c r="X185" s="251" t="b">
        <f>IF(J185="2018/19 Excluding GST","TRUE",J185='2018-19 ANS Price List'!$F185)</f>
        <v>1</v>
      </c>
    </row>
    <row r="186" spans="2:24" s="340" customFormat="1" x14ac:dyDescent="0.2">
      <c r="B186" s="409"/>
      <c r="C186" s="355" t="s">
        <v>90</v>
      </c>
      <c r="D186" s="201" t="s">
        <v>23</v>
      </c>
      <c r="E186" s="346" t="s">
        <v>24</v>
      </c>
      <c r="F186" s="191">
        <v>89.06</v>
      </c>
      <c r="G186" s="193">
        <f t="shared" si="20"/>
        <v>92.21</v>
      </c>
      <c r="H186" s="193">
        <f t="shared" si="20"/>
        <v>94.6</v>
      </c>
      <c r="I186" s="191">
        <f t="shared" si="20"/>
        <v>96.87</v>
      </c>
      <c r="J186" s="191">
        <f t="shared" si="20"/>
        <v>100.38</v>
      </c>
      <c r="K186" s="331"/>
      <c r="L186" s="247" t="b">
        <f>B186='ANS Price List'!B146</f>
        <v>1</v>
      </c>
      <c r="M186" s="247" t="b">
        <f>C186='ANS Price List'!C146</f>
        <v>1</v>
      </c>
      <c r="N186" s="247" t="b">
        <f>D186='ANS Price List'!D146</f>
        <v>1</v>
      </c>
      <c r="O186" s="247" t="b">
        <f>E186='ANS Price List'!E146</f>
        <v>1</v>
      </c>
      <c r="P186" s="247" t="b">
        <f>F186='ANS Price List'!F146</f>
        <v>1</v>
      </c>
      <c r="Q186" s="247" t="b">
        <f>G186='ANS Price List'!G146</f>
        <v>1</v>
      </c>
      <c r="R186" s="247" t="b">
        <f>H186='ANS Price List'!H146</f>
        <v>1</v>
      </c>
      <c r="S186" s="247" t="b">
        <f>I186='ANS Price List'!I146</f>
        <v>1</v>
      </c>
      <c r="T186" s="247" t="b">
        <f>J186='ANS Price List'!J146</f>
        <v>1</v>
      </c>
      <c r="U186" s="247"/>
      <c r="V186" s="247" t="b">
        <f>IF(H186="2016/17 Excluding GST","TRUE",H186='2016-17 ANS Price List'!$F186)</f>
        <v>1</v>
      </c>
      <c r="W186" s="247" t="b">
        <f>IF(I186="2017/18 Excluding GST","TRUE",I186='2017-18 ANS Price List'!$F186)</f>
        <v>1</v>
      </c>
      <c r="X186" s="251" t="b">
        <f>IF(J186="2018/19 Excluding GST","TRUE",J186='2018-19 ANS Price List'!$F186)</f>
        <v>1</v>
      </c>
    </row>
    <row r="187" spans="2:24" s="340" customFormat="1" x14ac:dyDescent="0.2">
      <c r="B187" s="409"/>
      <c r="C187" s="356" t="s">
        <v>91</v>
      </c>
      <c r="D187" s="202" t="s">
        <v>23</v>
      </c>
      <c r="E187" s="347" t="s">
        <v>24</v>
      </c>
      <c r="F187" s="190">
        <v>89.06</v>
      </c>
      <c r="G187" s="189">
        <f t="shared" si="20"/>
        <v>92.21</v>
      </c>
      <c r="H187" s="189">
        <f t="shared" si="20"/>
        <v>94.6</v>
      </c>
      <c r="I187" s="190">
        <f t="shared" si="20"/>
        <v>96.87</v>
      </c>
      <c r="J187" s="190">
        <f t="shared" si="20"/>
        <v>100.38</v>
      </c>
      <c r="K187" s="331"/>
      <c r="L187" s="247" t="b">
        <f>B187='ANS Price List'!B147</f>
        <v>1</v>
      </c>
      <c r="M187" s="247" t="b">
        <f>C187='ANS Price List'!C147</f>
        <v>1</v>
      </c>
      <c r="N187" s="247" t="b">
        <f>D187='ANS Price List'!D147</f>
        <v>1</v>
      </c>
      <c r="O187" s="247" t="b">
        <f>E187='ANS Price List'!E147</f>
        <v>1</v>
      </c>
      <c r="P187" s="247" t="b">
        <f>F187='ANS Price List'!F147</f>
        <v>1</v>
      </c>
      <c r="Q187" s="247" t="b">
        <f>G187='ANS Price List'!G147</f>
        <v>1</v>
      </c>
      <c r="R187" s="247" t="b">
        <f>H187='ANS Price List'!H147</f>
        <v>1</v>
      </c>
      <c r="S187" s="247" t="b">
        <f>I187='ANS Price List'!I147</f>
        <v>1</v>
      </c>
      <c r="T187" s="247" t="b">
        <f>J187='ANS Price List'!J147</f>
        <v>1</v>
      </c>
      <c r="U187" s="247"/>
      <c r="V187" s="247" t="b">
        <f>IF(H187="2016/17 Excluding GST","TRUE",H187='2016-17 ANS Price List'!$F187)</f>
        <v>1</v>
      </c>
      <c r="W187" s="247" t="b">
        <f>IF(I187="2017/18 Excluding GST","TRUE",I187='2017-18 ANS Price List'!$F187)</f>
        <v>1</v>
      </c>
      <c r="X187" s="251" t="b">
        <f>IF(J187="2018/19 Excluding GST","TRUE",J187='2018-19 ANS Price List'!$F187)</f>
        <v>1</v>
      </c>
    </row>
    <row r="188" spans="2:24" s="340" customFormat="1" x14ac:dyDescent="0.2">
      <c r="B188" s="409"/>
      <c r="C188" s="355" t="s">
        <v>92</v>
      </c>
      <c r="D188" s="201" t="s">
        <v>23</v>
      </c>
      <c r="E188" s="346" t="s">
        <v>24</v>
      </c>
      <c r="F188" s="191">
        <v>89.06</v>
      </c>
      <c r="G188" s="193">
        <f t="shared" si="20"/>
        <v>92.21</v>
      </c>
      <c r="H188" s="193">
        <f t="shared" si="20"/>
        <v>94.6</v>
      </c>
      <c r="I188" s="191">
        <f t="shared" si="20"/>
        <v>96.87</v>
      </c>
      <c r="J188" s="191">
        <f t="shared" si="20"/>
        <v>100.38</v>
      </c>
      <c r="K188" s="331"/>
      <c r="L188" s="247" t="b">
        <f>B188='ANS Price List'!B148</f>
        <v>1</v>
      </c>
      <c r="M188" s="247" t="b">
        <f>C188='ANS Price List'!C148</f>
        <v>1</v>
      </c>
      <c r="N188" s="247" t="b">
        <f>D188='ANS Price List'!D148</f>
        <v>1</v>
      </c>
      <c r="O188" s="247" t="b">
        <f>E188='ANS Price List'!E148</f>
        <v>1</v>
      </c>
      <c r="P188" s="247" t="b">
        <f>F188='ANS Price List'!F148</f>
        <v>1</v>
      </c>
      <c r="Q188" s="247" t="b">
        <f>G188='ANS Price List'!G148</f>
        <v>1</v>
      </c>
      <c r="R188" s="247" t="b">
        <f>H188='ANS Price List'!H148</f>
        <v>1</v>
      </c>
      <c r="S188" s="247" t="b">
        <f>I188='ANS Price List'!I148</f>
        <v>1</v>
      </c>
      <c r="T188" s="247" t="b">
        <f>J188='ANS Price List'!J148</f>
        <v>1</v>
      </c>
      <c r="U188" s="247"/>
      <c r="V188" s="247" t="b">
        <f>IF(H188="2016/17 Excluding GST","TRUE",H188='2016-17 ANS Price List'!$F188)</f>
        <v>1</v>
      </c>
      <c r="W188" s="247" t="b">
        <f>IF(I188="2017/18 Excluding GST","TRUE",I188='2017-18 ANS Price List'!$F188)</f>
        <v>1</v>
      </c>
      <c r="X188" s="251" t="b">
        <f>IF(J188="2018/19 Excluding GST","TRUE",J188='2018-19 ANS Price List'!$F188)</f>
        <v>1</v>
      </c>
    </row>
    <row r="189" spans="2:24" s="340" customFormat="1" x14ac:dyDescent="0.2">
      <c r="B189" s="410"/>
      <c r="C189" s="357"/>
      <c r="D189" s="348"/>
      <c r="E189" s="348"/>
      <c r="F189" s="194"/>
      <c r="G189" s="194"/>
      <c r="H189" s="194"/>
      <c r="I189" s="194"/>
      <c r="J189" s="194"/>
      <c r="K189" s="331"/>
      <c r="L189" s="247" t="b">
        <f>B189='ANS Price List'!B149</f>
        <v>1</v>
      </c>
      <c r="M189" s="247" t="b">
        <f>C189='ANS Price List'!C149</f>
        <v>1</v>
      </c>
      <c r="N189" s="247" t="b">
        <f>D189='ANS Price List'!D149</f>
        <v>1</v>
      </c>
      <c r="O189" s="247" t="b">
        <f>E189='ANS Price List'!E149</f>
        <v>1</v>
      </c>
      <c r="P189" s="247" t="b">
        <f>F189='ANS Price List'!F149</f>
        <v>1</v>
      </c>
      <c r="Q189" s="247" t="b">
        <f>G189='ANS Price List'!G149</f>
        <v>1</v>
      </c>
      <c r="R189" s="247" t="b">
        <f>H189='ANS Price List'!H149</f>
        <v>1</v>
      </c>
      <c r="S189" s="247" t="b">
        <f>I189='ANS Price List'!I149</f>
        <v>1</v>
      </c>
      <c r="T189" s="247" t="b">
        <f>J189='ANS Price List'!J149</f>
        <v>1</v>
      </c>
      <c r="U189" s="247"/>
      <c r="V189" s="247" t="b">
        <f>IF(H189="2016/17 Excluding GST","TRUE",H189='2016-17 ANS Price List'!$F189)</f>
        <v>1</v>
      </c>
      <c r="W189" s="247" t="b">
        <f>IF(I189="2017/18 Excluding GST","TRUE",I189='2017-18 ANS Price List'!$F189)</f>
        <v>1</v>
      </c>
      <c r="X189" s="251" t="b">
        <f>IF(J189="2018/19 Excluding GST","TRUE",J189='2018-19 ANS Price List'!$F189)</f>
        <v>1</v>
      </c>
    </row>
    <row r="190" spans="2:24" s="340" customFormat="1" x14ac:dyDescent="0.2">
      <c r="B190" s="27"/>
      <c r="C190" s="57"/>
      <c r="F190" s="109"/>
      <c r="G190" s="109"/>
      <c r="H190" s="109"/>
      <c r="I190" s="109"/>
      <c r="J190" s="109"/>
      <c r="K190" s="331"/>
      <c r="L190" s="247" t="b">
        <f>B190='ANS Price List'!B150</f>
        <v>1</v>
      </c>
      <c r="M190" s="247" t="b">
        <f>C190='ANS Price List'!C150</f>
        <v>1</v>
      </c>
      <c r="N190" s="247" t="b">
        <f>D190='ANS Price List'!D150</f>
        <v>1</v>
      </c>
      <c r="O190" s="247" t="b">
        <f>E190='ANS Price List'!E150</f>
        <v>1</v>
      </c>
      <c r="P190" s="247" t="b">
        <f>F190='ANS Price List'!F150</f>
        <v>1</v>
      </c>
      <c r="Q190" s="247" t="b">
        <f>G190='ANS Price List'!G150</f>
        <v>1</v>
      </c>
      <c r="R190" s="247" t="b">
        <f>H190='ANS Price List'!H150</f>
        <v>1</v>
      </c>
      <c r="S190" s="247" t="b">
        <f>I190='ANS Price List'!I150</f>
        <v>1</v>
      </c>
      <c r="T190" s="247" t="b">
        <f>J190='ANS Price List'!J150</f>
        <v>1</v>
      </c>
      <c r="U190" s="247"/>
      <c r="V190" s="247" t="b">
        <f>IF(H190="2016/17 Excluding GST","TRUE",H190='2016-17 ANS Price List'!$F190)</f>
        <v>1</v>
      </c>
      <c r="W190" s="247" t="b">
        <f>IF(I190="2017/18 Excluding GST","TRUE",I190='2017-18 ANS Price List'!$F190)</f>
        <v>1</v>
      </c>
      <c r="X190" s="251" t="b">
        <f>IF(J190="2018/19 Excluding GST","TRUE",J190='2018-19 ANS Price List'!$F190)</f>
        <v>1</v>
      </c>
    </row>
    <row r="191" spans="2:24" x14ac:dyDescent="0.2">
      <c r="B191" s="27"/>
      <c r="D191" s="340"/>
      <c r="E191" s="340"/>
      <c r="I191" s="377"/>
      <c r="J191" s="377"/>
      <c r="L191" s="247" t="b">
        <f>B191='ANS Price List'!B151</f>
        <v>1</v>
      </c>
      <c r="M191" s="247" t="b">
        <f>C191='ANS Price List'!C151</f>
        <v>1</v>
      </c>
      <c r="N191" s="247" t="b">
        <f>D191='ANS Price List'!D151</f>
        <v>1</v>
      </c>
      <c r="O191" s="247" t="b">
        <f>E191='ANS Price List'!E151</f>
        <v>1</v>
      </c>
      <c r="P191" s="247" t="b">
        <f>F191='ANS Price List'!F151</f>
        <v>1</v>
      </c>
      <c r="Q191" s="247" t="b">
        <f>G191='ANS Price List'!G151</f>
        <v>1</v>
      </c>
      <c r="R191" s="247" t="b">
        <f>H191='ANS Price List'!H151</f>
        <v>1</v>
      </c>
      <c r="S191" s="247" t="b">
        <f>I191='ANS Price List'!I151</f>
        <v>1</v>
      </c>
      <c r="T191" s="247" t="b">
        <f>J191='ANS Price List'!J151</f>
        <v>1</v>
      </c>
      <c r="U191" s="333"/>
      <c r="V191" s="247" t="b">
        <f>IF(H191="2016/17 Excluding GST","TRUE",H191='2016-17 ANS Price List'!$F191)</f>
        <v>1</v>
      </c>
      <c r="W191" s="247" t="b">
        <f>IF(I191="2017/18 Excluding GST","TRUE",I191='2017-18 ANS Price List'!$F191)</f>
        <v>1</v>
      </c>
      <c r="X191" s="251" t="b">
        <f>IF(J191="2018/19 Excluding GST","TRUE",J191='2018-19 ANS Price List'!$F191)</f>
        <v>1</v>
      </c>
    </row>
    <row r="192" spans="2:24" s="339" customFormat="1" ht="32.1" customHeight="1" x14ac:dyDescent="0.2">
      <c r="B192" s="243" t="s">
        <v>2</v>
      </c>
      <c r="C192" s="244" t="s">
        <v>0</v>
      </c>
      <c r="D192" s="245" t="s">
        <v>1</v>
      </c>
      <c r="E192" s="245" t="s">
        <v>2</v>
      </c>
      <c r="F192" s="188" t="s">
        <v>343</v>
      </c>
      <c r="G192" s="188" t="s">
        <v>319</v>
      </c>
      <c r="H192" s="188" t="s">
        <v>320</v>
      </c>
      <c r="I192" s="188" t="s">
        <v>321</v>
      </c>
      <c r="J192" s="188" t="s">
        <v>322</v>
      </c>
      <c r="L192" s="251" t="b">
        <f>B192='ANS Price List'!B152</f>
        <v>1</v>
      </c>
      <c r="M192" s="251" t="b">
        <f>C192='ANS Price List'!C152</f>
        <v>1</v>
      </c>
      <c r="N192" s="251" t="b">
        <f>D192='ANS Price List'!D152</f>
        <v>1</v>
      </c>
      <c r="O192" s="251" t="b">
        <f>E192='ANS Price List'!E152</f>
        <v>1</v>
      </c>
      <c r="P192" s="251" t="b">
        <f>F192='ANS Price List'!F152</f>
        <v>1</v>
      </c>
      <c r="Q192" s="251" t="b">
        <f>G192='ANS Price List'!G152</f>
        <v>1</v>
      </c>
      <c r="R192" s="251" t="b">
        <f>H192='ANS Price List'!H152</f>
        <v>1</v>
      </c>
      <c r="S192" s="251" t="b">
        <f>I192='ANS Price List'!I152</f>
        <v>1</v>
      </c>
      <c r="T192" s="251" t="b">
        <f>J192='ANS Price List'!J152</f>
        <v>1</v>
      </c>
      <c r="U192" s="251"/>
      <c r="V192" s="251" t="str">
        <f>IF(H192="2016/17 Excluding GST","TRUE",H192='2016-17 ANS Price List'!$F192)</f>
        <v>TRUE</v>
      </c>
      <c r="W192" s="251" t="str">
        <f>IF(I192="2017/18 Excluding GST","TRUE",I192='2017-18 ANS Price List'!$F192)</f>
        <v>TRUE</v>
      </c>
      <c r="X192" s="251" t="str">
        <f>IF(J192="2018/19 Excluding GST","TRUE",J192='2018-19 ANS Price List'!$F192)</f>
        <v>TRUE</v>
      </c>
    </row>
    <row r="193" spans="2:24" x14ac:dyDescent="0.2">
      <c r="B193" s="405" t="s">
        <v>93</v>
      </c>
      <c r="C193" s="358" t="s">
        <v>94</v>
      </c>
      <c r="D193" s="202" t="s">
        <v>10</v>
      </c>
      <c r="E193" s="202" t="s">
        <v>11</v>
      </c>
      <c r="F193" s="190">
        <v>71.41</v>
      </c>
      <c r="G193" s="189">
        <f t="shared" ref="G193:J208" si="21">IFERROR(ROUND(F193*(1+G$9)*(1-G$10)+G$11,2),F193)</f>
        <v>73.930000000000007</v>
      </c>
      <c r="H193" s="189">
        <f t="shared" si="21"/>
        <v>75.849999999999994</v>
      </c>
      <c r="I193" s="190">
        <f t="shared" si="21"/>
        <v>77.67</v>
      </c>
      <c r="J193" s="190">
        <f t="shared" si="21"/>
        <v>80.489999999999995</v>
      </c>
      <c r="L193" s="247" t="b">
        <f>B193='ANS Price List'!B153</f>
        <v>1</v>
      </c>
      <c r="M193" s="247" t="b">
        <f>C193='ANS Price List'!C153</f>
        <v>1</v>
      </c>
      <c r="N193" s="247" t="b">
        <f>D193='ANS Price List'!D153</f>
        <v>1</v>
      </c>
      <c r="O193" s="247" t="b">
        <f>E193='ANS Price List'!E153</f>
        <v>1</v>
      </c>
      <c r="P193" s="247" t="b">
        <f>F193='ANS Price List'!F153</f>
        <v>1</v>
      </c>
      <c r="Q193" s="247" t="b">
        <f>G193='ANS Price List'!G153</f>
        <v>1</v>
      </c>
      <c r="R193" s="247" t="b">
        <f>H193='ANS Price List'!H153</f>
        <v>1</v>
      </c>
      <c r="S193" s="247" t="b">
        <f>I193='ANS Price List'!I153</f>
        <v>1</v>
      </c>
      <c r="T193" s="247" t="b">
        <f>J193='ANS Price List'!J153</f>
        <v>1</v>
      </c>
      <c r="U193" s="333"/>
      <c r="V193" s="247" t="b">
        <f>IF(H193="2016/17 Excluding GST","TRUE",H193='2016-17 ANS Price List'!$F193)</f>
        <v>1</v>
      </c>
      <c r="W193" s="247" t="b">
        <f>IF(I193="2017/18 Excluding GST","TRUE",I193='2017-18 ANS Price List'!$F193)</f>
        <v>1</v>
      </c>
      <c r="X193" s="251" t="b">
        <f>IF(J193="2018/19 Excluding GST","TRUE",J193='2018-19 ANS Price List'!$F193)</f>
        <v>1</v>
      </c>
    </row>
    <row r="194" spans="2:24" x14ac:dyDescent="0.2">
      <c r="B194" s="406"/>
      <c r="C194" s="359" t="s">
        <v>95</v>
      </c>
      <c r="D194" s="201" t="s">
        <v>10</v>
      </c>
      <c r="E194" s="201" t="s">
        <v>11</v>
      </c>
      <c r="F194" s="191">
        <v>42.84</v>
      </c>
      <c r="G194" s="193">
        <f t="shared" si="21"/>
        <v>44.35</v>
      </c>
      <c r="H194" s="193">
        <f t="shared" si="21"/>
        <v>45.5</v>
      </c>
      <c r="I194" s="191">
        <f t="shared" si="21"/>
        <v>46.59</v>
      </c>
      <c r="J194" s="191">
        <f t="shared" si="21"/>
        <v>48.28</v>
      </c>
      <c r="L194" s="247" t="b">
        <f>B194='ANS Price List'!B154</f>
        <v>1</v>
      </c>
      <c r="M194" s="247" t="b">
        <f>C194='ANS Price List'!C154</f>
        <v>1</v>
      </c>
      <c r="N194" s="247" t="b">
        <f>D194='ANS Price List'!D154</f>
        <v>1</v>
      </c>
      <c r="O194" s="247" t="b">
        <f>E194='ANS Price List'!E154</f>
        <v>1</v>
      </c>
      <c r="P194" s="247" t="b">
        <f>F194='ANS Price List'!F154</f>
        <v>1</v>
      </c>
      <c r="Q194" s="247" t="b">
        <f>G194='ANS Price List'!G154</f>
        <v>1</v>
      </c>
      <c r="R194" s="247" t="b">
        <f>H194='ANS Price List'!H154</f>
        <v>1</v>
      </c>
      <c r="S194" s="247" t="b">
        <f>I194='ANS Price List'!I154</f>
        <v>1</v>
      </c>
      <c r="T194" s="247" t="b">
        <f>J194='ANS Price List'!J154</f>
        <v>1</v>
      </c>
      <c r="U194" s="333"/>
      <c r="V194" s="247" t="b">
        <f>IF(H194="2016/17 Excluding GST","TRUE",H194='2016-17 ANS Price List'!$F194)</f>
        <v>1</v>
      </c>
      <c r="W194" s="247" t="b">
        <f>IF(I194="2017/18 Excluding GST","TRUE",I194='2017-18 ANS Price List'!$F194)</f>
        <v>1</v>
      </c>
      <c r="X194" s="251" t="b">
        <f>IF(J194="2018/19 Excluding GST","TRUE",J194='2018-19 ANS Price List'!$F194)</f>
        <v>1</v>
      </c>
    </row>
    <row r="195" spans="2:24" x14ac:dyDescent="0.2">
      <c r="B195" s="406"/>
      <c r="C195" s="358" t="s">
        <v>96</v>
      </c>
      <c r="D195" s="202" t="s">
        <v>10</v>
      </c>
      <c r="E195" s="202" t="s">
        <v>11</v>
      </c>
      <c r="F195" s="190">
        <v>14.28</v>
      </c>
      <c r="G195" s="189">
        <f t="shared" si="21"/>
        <v>14.78</v>
      </c>
      <c r="H195" s="189">
        <f t="shared" si="21"/>
        <v>15.16</v>
      </c>
      <c r="I195" s="190">
        <f t="shared" si="21"/>
        <v>15.52</v>
      </c>
      <c r="J195" s="190">
        <f t="shared" si="21"/>
        <v>16.079999999999998</v>
      </c>
      <c r="L195" s="247" t="b">
        <f>B195='ANS Price List'!B155</f>
        <v>1</v>
      </c>
      <c r="M195" s="247" t="b">
        <f>C195='ANS Price List'!C155</f>
        <v>1</v>
      </c>
      <c r="N195" s="247" t="b">
        <f>D195='ANS Price List'!D155</f>
        <v>1</v>
      </c>
      <c r="O195" s="247" t="b">
        <f>E195='ANS Price List'!E155</f>
        <v>1</v>
      </c>
      <c r="P195" s="247" t="b">
        <f>F195='ANS Price List'!F155</f>
        <v>1</v>
      </c>
      <c r="Q195" s="247" t="b">
        <f>G195='ANS Price List'!G155</f>
        <v>1</v>
      </c>
      <c r="R195" s="247" t="b">
        <f>H195='ANS Price List'!H155</f>
        <v>1</v>
      </c>
      <c r="S195" s="247" t="b">
        <f>I195='ANS Price List'!I155</f>
        <v>1</v>
      </c>
      <c r="T195" s="247" t="b">
        <f>J195='ANS Price List'!J155</f>
        <v>1</v>
      </c>
      <c r="U195" s="333"/>
      <c r="V195" s="247" t="b">
        <f>IF(H195="2016/17 Excluding GST","TRUE",H195='2016-17 ANS Price List'!$F195)</f>
        <v>1</v>
      </c>
      <c r="W195" s="247" t="b">
        <f>IF(I195="2017/18 Excluding GST","TRUE",I195='2017-18 ANS Price List'!$F195)</f>
        <v>1</v>
      </c>
      <c r="X195" s="251" t="b">
        <f>IF(J195="2018/19 Excluding GST","TRUE",J195='2018-19 ANS Price List'!$F195)</f>
        <v>1</v>
      </c>
    </row>
    <row r="196" spans="2:24" x14ac:dyDescent="0.2">
      <c r="B196" s="406"/>
      <c r="C196" s="359" t="s">
        <v>97</v>
      </c>
      <c r="D196" s="201" t="s">
        <v>10</v>
      </c>
      <c r="E196" s="201" t="s">
        <v>11</v>
      </c>
      <c r="F196" s="191">
        <v>164.23</v>
      </c>
      <c r="G196" s="193">
        <f t="shared" si="21"/>
        <v>170.04</v>
      </c>
      <c r="H196" s="193">
        <f t="shared" si="21"/>
        <v>174.45</v>
      </c>
      <c r="I196" s="191">
        <f t="shared" si="21"/>
        <v>178.64</v>
      </c>
      <c r="J196" s="191">
        <f t="shared" si="21"/>
        <v>185.12</v>
      </c>
      <c r="L196" s="247" t="b">
        <f>B196='ANS Price List'!B156</f>
        <v>1</v>
      </c>
      <c r="M196" s="247" t="b">
        <f>C196='ANS Price List'!C156</f>
        <v>1</v>
      </c>
      <c r="N196" s="247" t="b">
        <f>D196='ANS Price List'!D156</f>
        <v>1</v>
      </c>
      <c r="O196" s="247" t="b">
        <f>E196='ANS Price List'!E156</f>
        <v>1</v>
      </c>
      <c r="P196" s="247" t="b">
        <f>F196='ANS Price List'!F156</f>
        <v>1</v>
      </c>
      <c r="Q196" s="247" t="b">
        <f>G196='ANS Price List'!G156</f>
        <v>1</v>
      </c>
      <c r="R196" s="247" t="b">
        <f>H196='ANS Price List'!H156</f>
        <v>1</v>
      </c>
      <c r="S196" s="247" t="b">
        <f>I196='ANS Price List'!I156</f>
        <v>1</v>
      </c>
      <c r="T196" s="247" t="b">
        <f>J196='ANS Price List'!J156</f>
        <v>1</v>
      </c>
      <c r="U196" s="333"/>
      <c r="V196" s="247" t="b">
        <f>IF(H196="2016/17 Excluding GST","TRUE",H196='2016-17 ANS Price List'!$F196)</f>
        <v>1</v>
      </c>
      <c r="W196" s="247" t="b">
        <f>IF(I196="2017/18 Excluding GST","TRUE",I196='2017-18 ANS Price List'!$F196)</f>
        <v>1</v>
      </c>
      <c r="X196" s="251" t="b">
        <f>IF(J196="2018/19 Excluding GST","TRUE",J196='2018-19 ANS Price List'!$F196)</f>
        <v>1</v>
      </c>
    </row>
    <row r="197" spans="2:24" x14ac:dyDescent="0.2">
      <c r="B197" s="406"/>
      <c r="C197" s="358" t="s">
        <v>98</v>
      </c>
      <c r="D197" s="202" t="s">
        <v>10</v>
      </c>
      <c r="E197" s="202" t="s">
        <v>11</v>
      </c>
      <c r="F197" s="190">
        <v>99.97</v>
      </c>
      <c r="G197" s="189">
        <f t="shared" si="21"/>
        <v>103.5</v>
      </c>
      <c r="H197" s="189">
        <f t="shared" si="21"/>
        <v>106.19</v>
      </c>
      <c r="I197" s="190">
        <f t="shared" si="21"/>
        <v>108.74</v>
      </c>
      <c r="J197" s="190">
        <f t="shared" si="21"/>
        <v>112.68</v>
      </c>
      <c r="L197" s="247" t="b">
        <f>B197='ANS Price List'!B157</f>
        <v>1</v>
      </c>
      <c r="M197" s="247" t="b">
        <f>C197='ANS Price List'!C157</f>
        <v>1</v>
      </c>
      <c r="N197" s="247" t="b">
        <f>D197='ANS Price List'!D157</f>
        <v>1</v>
      </c>
      <c r="O197" s="247" t="b">
        <f>E197='ANS Price List'!E157</f>
        <v>1</v>
      </c>
      <c r="P197" s="247" t="b">
        <f>F197='ANS Price List'!F157</f>
        <v>1</v>
      </c>
      <c r="Q197" s="247" t="b">
        <f>G197='ANS Price List'!G157</f>
        <v>1</v>
      </c>
      <c r="R197" s="247" t="b">
        <f>H197='ANS Price List'!H157</f>
        <v>1</v>
      </c>
      <c r="S197" s="247" t="b">
        <f>I197='ANS Price List'!I157</f>
        <v>1</v>
      </c>
      <c r="T197" s="247" t="b">
        <f>J197='ANS Price List'!J157</f>
        <v>1</v>
      </c>
      <c r="U197" s="333"/>
      <c r="V197" s="247" t="b">
        <f>IF(H197="2016/17 Excluding GST","TRUE",H197='2016-17 ANS Price List'!$F197)</f>
        <v>1</v>
      </c>
      <c r="W197" s="247" t="b">
        <f>IF(I197="2017/18 Excluding GST","TRUE",I197='2017-18 ANS Price List'!$F197)</f>
        <v>1</v>
      </c>
      <c r="X197" s="251" t="b">
        <f>IF(J197="2018/19 Excluding GST","TRUE",J197='2018-19 ANS Price List'!$F197)</f>
        <v>1</v>
      </c>
    </row>
    <row r="198" spans="2:24" x14ac:dyDescent="0.2">
      <c r="B198" s="406"/>
      <c r="C198" s="359" t="s">
        <v>99</v>
      </c>
      <c r="D198" s="201" t="s">
        <v>10</v>
      </c>
      <c r="E198" s="201" t="s">
        <v>11</v>
      </c>
      <c r="F198" s="191">
        <v>57.12</v>
      </c>
      <c r="G198" s="193">
        <f t="shared" si="21"/>
        <v>59.14</v>
      </c>
      <c r="H198" s="193">
        <f t="shared" si="21"/>
        <v>60.68</v>
      </c>
      <c r="I198" s="191">
        <f t="shared" si="21"/>
        <v>62.14</v>
      </c>
      <c r="J198" s="191">
        <f t="shared" si="21"/>
        <v>64.39</v>
      </c>
      <c r="L198" s="247" t="b">
        <f>B198='ANS Price List'!B158</f>
        <v>1</v>
      </c>
      <c r="M198" s="247" t="b">
        <f>C198='ANS Price List'!C158</f>
        <v>1</v>
      </c>
      <c r="N198" s="247" t="b">
        <f>D198='ANS Price List'!D158</f>
        <v>1</v>
      </c>
      <c r="O198" s="247" t="b">
        <f>E198='ANS Price List'!E158</f>
        <v>1</v>
      </c>
      <c r="P198" s="247" t="b">
        <f>F198='ANS Price List'!F158</f>
        <v>1</v>
      </c>
      <c r="Q198" s="247" t="b">
        <f>G198='ANS Price List'!G158</f>
        <v>1</v>
      </c>
      <c r="R198" s="247" t="b">
        <f>H198='ANS Price List'!H158</f>
        <v>1</v>
      </c>
      <c r="S198" s="247" t="b">
        <f>I198='ANS Price List'!I158</f>
        <v>1</v>
      </c>
      <c r="T198" s="247" t="b">
        <f>J198='ANS Price List'!J158</f>
        <v>1</v>
      </c>
      <c r="U198" s="333"/>
      <c r="V198" s="247" t="b">
        <f>IF(H198="2016/17 Excluding GST","TRUE",H198='2016-17 ANS Price List'!$F198)</f>
        <v>1</v>
      </c>
      <c r="W198" s="247" t="b">
        <f>IF(I198="2017/18 Excluding GST","TRUE",I198='2017-18 ANS Price List'!$F198)</f>
        <v>1</v>
      </c>
      <c r="X198" s="251" t="b">
        <f>IF(J198="2018/19 Excluding GST","TRUE",J198='2018-19 ANS Price List'!$F198)</f>
        <v>1</v>
      </c>
    </row>
    <row r="199" spans="2:24" x14ac:dyDescent="0.2">
      <c r="B199" s="406"/>
      <c r="C199" s="358" t="s">
        <v>100</v>
      </c>
      <c r="D199" s="202" t="s">
        <v>10</v>
      </c>
      <c r="E199" s="202" t="s">
        <v>11</v>
      </c>
      <c r="F199" s="190">
        <v>357.03</v>
      </c>
      <c r="G199" s="189">
        <f t="shared" si="21"/>
        <v>369.65</v>
      </c>
      <c r="H199" s="189">
        <f t="shared" si="21"/>
        <v>379.25</v>
      </c>
      <c r="I199" s="190">
        <f t="shared" si="21"/>
        <v>388.37</v>
      </c>
      <c r="J199" s="190">
        <f t="shared" si="21"/>
        <v>402.46</v>
      </c>
      <c r="L199" s="247" t="b">
        <f>B199='ANS Price List'!B159</f>
        <v>1</v>
      </c>
      <c r="M199" s="247" t="b">
        <f>C199='ANS Price List'!C159</f>
        <v>1</v>
      </c>
      <c r="N199" s="247" t="b">
        <f>D199='ANS Price List'!D159</f>
        <v>1</v>
      </c>
      <c r="O199" s="247" t="b">
        <f>E199='ANS Price List'!E159</f>
        <v>1</v>
      </c>
      <c r="P199" s="247" t="b">
        <f>F199='ANS Price List'!F159</f>
        <v>1</v>
      </c>
      <c r="Q199" s="247" t="b">
        <f>G199='ANS Price List'!G159</f>
        <v>1</v>
      </c>
      <c r="R199" s="247" t="b">
        <f>H199='ANS Price List'!H159</f>
        <v>1</v>
      </c>
      <c r="S199" s="247" t="b">
        <f>I199='ANS Price List'!I159</f>
        <v>1</v>
      </c>
      <c r="T199" s="247" t="b">
        <f>J199='ANS Price List'!J159</f>
        <v>1</v>
      </c>
      <c r="U199" s="333"/>
      <c r="V199" s="247" t="b">
        <f>IF(H199="2016/17 Excluding GST","TRUE",H199='2016-17 ANS Price List'!$F199)</f>
        <v>1</v>
      </c>
      <c r="W199" s="247" t="b">
        <f>IF(I199="2017/18 Excluding GST","TRUE",I199='2017-18 ANS Price List'!$F199)</f>
        <v>1</v>
      </c>
      <c r="X199" s="251" t="b">
        <f>IF(J199="2018/19 Excluding GST","TRUE",J199='2018-19 ANS Price List'!$F199)</f>
        <v>1</v>
      </c>
    </row>
    <row r="200" spans="2:24" x14ac:dyDescent="0.2">
      <c r="B200" s="406"/>
      <c r="C200" s="359" t="s">
        <v>101</v>
      </c>
      <c r="D200" s="201" t="s">
        <v>10</v>
      </c>
      <c r="E200" s="201" t="s">
        <v>11</v>
      </c>
      <c r="F200" s="191">
        <v>199.93</v>
      </c>
      <c r="G200" s="193">
        <f t="shared" si="21"/>
        <v>207</v>
      </c>
      <c r="H200" s="193">
        <f t="shared" si="21"/>
        <v>212.37</v>
      </c>
      <c r="I200" s="191">
        <f t="shared" si="21"/>
        <v>217.48</v>
      </c>
      <c r="J200" s="191">
        <f t="shared" si="21"/>
        <v>225.37</v>
      </c>
      <c r="L200" s="247" t="b">
        <f>B200='ANS Price List'!B160</f>
        <v>1</v>
      </c>
      <c r="M200" s="247" t="b">
        <f>C200='ANS Price List'!C160</f>
        <v>1</v>
      </c>
      <c r="N200" s="247" t="b">
        <f>D200='ANS Price List'!D160</f>
        <v>1</v>
      </c>
      <c r="O200" s="247" t="b">
        <f>E200='ANS Price List'!E160</f>
        <v>1</v>
      </c>
      <c r="P200" s="247" t="b">
        <f>F200='ANS Price List'!F160</f>
        <v>1</v>
      </c>
      <c r="Q200" s="247" t="b">
        <f>G200='ANS Price List'!G160</f>
        <v>1</v>
      </c>
      <c r="R200" s="247" t="b">
        <f>H200='ANS Price List'!H160</f>
        <v>1</v>
      </c>
      <c r="S200" s="247" t="b">
        <f>I200='ANS Price List'!I160</f>
        <v>1</v>
      </c>
      <c r="T200" s="247" t="b">
        <f>J200='ANS Price List'!J160</f>
        <v>1</v>
      </c>
      <c r="U200" s="333"/>
      <c r="V200" s="247" t="b">
        <f>IF(H200="2016/17 Excluding GST","TRUE",H200='2016-17 ANS Price List'!$F200)</f>
        <v>1</v>
      </c>
      <c r="W200" s="247" t="b">
        <f>IF(I200="2017/18 Excluding GST","TRUE",I200='2017-18 ANS Price List'!$F200)</f>
        <v>1</v>
      </c>
      <c r="X200" s="251" t="b">
        <f>IF(J200="2018/19 Excluding GST","TRUE",J200='2018-19 ANS Price List'!$F200)</f>
        <v>1</v>
      </c>
    </row>
    <row r="201" spans="2:24" x14ac:dyDescent="0.2">
      <c r="B201" s="406"/>
      <c r="C201" s="358" t="s">
        <v>102</v>
      </c>
      <c r="D201" s="202" t="s">
        <v>10</v>
      </c>
      <c r="E201" s="202" t="s">
        <v>11</v>
      </c>
      <c r="F201" s="190">
        <v>92.83</v>
      </c>
      <c r="G201" s="189">
        <f t="shared" si="21"/>
        <v>96.11</v>
      </c>
      <c r="H201" s="189">
        <f t="shared" si="21"/>
        <v>98.61</v>
      </c>
      <c r="I201" s="190">
        <f t="shared" si="21"/>
        <v>100.98</v>
      </c>
      <c r="J201" s="190">
        <f t="shared" si="21"/>
        <v>104.64</v>
      </c>
      <c r="L201" s="247" t="b">
        <f>B201='ANS Price List'!B161</f>
        <v>1</v>
      </c>
      <c r="M201" s="247" t="b">
        <f>C201='ANS Price List'!C161</f>
        <v>1</v>
      </c>
      <c r="N201" s="247" t="b">
        <f>D201='ANS Price List'!D161</f>
        <v>1</v>
      </c>
      <c r="O201" s="247" t="b">
        <f>E201='ANS Price List'!E161</f>
        <v>1</v>
      </c>
      <c r="P201" s="247" t="b">
        <f>F201='ANS Price List'!F161</f>
        <v>1</v>
      </c>
      <c r="Q201" s="247" t="b">
        <f>G201='ANS Price List'!G161</f>
        <v>1</v>
      </c>
      <c r="R201" s="247" t="b">
        <f>H201='ANS Price List'!H161</f>
        <v>1</v>
      </c>
      <c r="S201" s="247" t="b">
        <f>I201='ANS Price List'!I161</f>
        <v>1</v>
      </c>
      <c r="T201" s="247" t="b">
        <f>J201='ANS Price List'!J161</f>
        <v>1</v>
      </c>
      <c r="U201" s="333"/>
      <c r="V201" s="247" t="b">
        <f>IF(H201="2016/17 Excluding GST","TRUE",H201='2016-17 ANS Price List'!$F201)</f>
        <v>1</v>
      </c>
      <c r="W201" s="247" t="b">
        <f>IF(I201="2017/18 Excluding GST","TRUE",I201='2017-18 ANS Price List'!$F201)</f>
        <v>1</v>
      </c>
      <c r="X201" s="251" t="b">
        <f>IF(J201="2018/19 Excluding GST","TRUE",J201='2018-19 ANS Price List'!$F201)</f>
        <v>1</v>
      </c>
    </row>
    <row r="202" spans="2:24" x14ac:dyDescent="0.2">
      <c r="B202" s="406"/>
      <c r="C202" s="359" t="s">
        <v>103</v>
      </c>
      <c r="D202" s="201" t="s">
        <v>23</v>
      </c>
      <c r="E202" s="201" t="s">
        <v>24</v>
      </c>
      <c r="F202" s="191">
        <v>142.81</v>
      </c>
      <c r="G202" s="193">
        <f t="shared" si="21"/>
        <v>147.86000000000001</v>
      </c>
      <c r="H202" s="193">
        <f t="shared" si="21"/>
        <v>151.69999999999999</v>
      </c>
      <c r="I202" s="191">
        <f t="shared" si="21"/>
        <v>155.35</v>
      </c>
      <c r="J202" s="191">
        <f t="shared" si="21"/>
        <v>160.99</v>
      </c>
      <c r="L202" s="247" t="b">
        <f>B202='ANS Price List'!B162</f>
        <v>1</v>
      </c>
      <c r="M202" s="247" t="b">
        <f>C202='ANS Price List'!C162</f>
        <v>1</v>
      </c>
      <c r="N202" s="247" t="b">
        <f>D202='ANS Price List'!D162</f>
        <v>1</v>
      </c>
      <c r="O202" s="247" t="b">
        <f>E202='ANS Price List'!E162</f>
        <v>1</v>
      </c>
      <c r="P202" s="247" t="b">
        <f>F202='ANS Price List'!F162</f>
        <v>1</v>
      </c>
      <c r="Q202" s="247" t="b">
        <f>G202='ANS Price List'!G162</f>
        <v>1</v>
      </c>
      <c r="R202" s="247" t="b">
        <f>H202='ANS Price List'!H162</f>
        <v>1</v>
      </c>
      <c r="S202" s="247" t="b">
        <f>I202='ANS Price List'!I162</f>
        <v>1</v>
      </c>
      <c r="T202" s="247" t="b">
        <f>J202='ANS Price List'!J162</f>
        <v>1</v>
      </c>
      <c r="U202" s="333"/>
      <c r="V202" s="247" t="b">
        <f>IF(H202="2016/17 Excluding GST","TRUE",H202='2016-17 ANS Price List'!$F202)</f>
        <v>1</v>
      </c>
      <c r="W202" s="247" t="b">
        <f>IF(I202="2017/18 Excluding GST","TRUE",I202='2017-18 ANS Price List'!$F202)</f>
        <v>1</v>
      </c>
      <c r="X202" s="251" t="b">
        <f>IF(J202="2018/19 Excluding GST","TRUE",J202='2018-19 ANS Price List'!$F202)</f>
        <v>1</v>
      </c>
    </row>
    <row r="203" spans="2:24" x14ac:dyDescent="0.2">
      <c r="B203" s="406"/>
      <c r="C203" s="358" t="s">
        <v>104</v>
      </c>
      <c r="D203" s="202" t="s">
        <v>10</v>
      </c>
      <c r="E203" s="202" t="s">
        <v>11</v>
      </c>
      <c r="F203" s="190">
        <v>71.41</v>
      </c>
      <c r="G203" s="189">
        <f t="shared" si="21"/>
        <v>73.930000000000007</v>
      </c>
      <c r="H203" s="189">
        <f t="shared" si="21"/>
        <v>75.849999999999994</v>
      </c>
      <c r="I203" s="190">
        <f t="shared" si="21"/>
        <v>77.67</v>
      </c>
      <c r="J203" s="190">
        <f t="shared" si="21"/>
        <v>80.489999999999995</v>
      </c>
      <c r="L203" s="247" t="b">
        <f>B203='ANS Price List'!B163</f>
        <v>1</v>
      </c>
      <c r="M203" s="247" t="b">
        <f>C203='ANS Price List'!C163</f>
        <v>1</v>
      </c>
      <c r="N203" s="247" t="b">
        <f>D203='ANS Price List'!D163</f>
        <v>1</v>
      </c>
      <c r="O203" s="247" t="b">
        <f>E203='ANS Price List'!E163</f>
        <v>1</v>
      </c>
      <c r="P203" s="247" t="b">
        <f>F203='ANS Price List'!F163</f>
        <v>1</v>
      </c>
      <c r="Q203" s="247" t="b">
        <f>G203='ANS Price List'!G163</f>
        <v>1</v>
      </c>
      <c r="R203" s="247" t="b">
        <f>H203='ANS Price List'!H163</f>
        <v>1</v>
      </c>
      <c r="S203" s="247" t="b">
        <f>I203='ANS Price List'!I163</f>
        <v>1</v>
      </c>
      <c r="T203" s="247" t="b">
        <f>J203='ANS Price List'!J163</f>
        <v>1</v>
      </c>
      <c r="U203" s="333"/>
      <c r="V203" s="247" t="b">
        <f>IF(H203="2016/17 Excluding GST","TRUE",H203='2016-17 ANS Price List'!$F203)</f>
        <v>1</v>
      </c>
      <c r="W203" s="247" t="b">
        <f>IF(I203="2017/18 Excluding GST","TRUE",I203='2017-18 ANS Price List'!$F203)</f>
        <v>1</v>
      </c>
      <c r="X203" s="251" t="b">
        <f>IF(J203="2018/19 Excluding GST","TRUE",J203='2018-19 ANS Price List'!$F203)</f>
        <v>1</v>
      </c>
    </row>
    <row r="204" spans="2:24" x14ac:dyDescent="0.2">
      <c r="B204" s="406"/>
      <c r="C204" s="359" t="s">
        <v>105</v>
      </c>
      <c r="D204" s="201" t="s">
        <v>10</v>
      </c>
      <c r="E204" s="201" t="s">
        <v>11</v>
      </c>
      <c r="F204" s="191">
        <v>42.84</v>
      </c>
      <c r="G204" s="193">
        <f t="shared" si="21"/>
        <v>44.35</v>
      </c>
      <c r="H204" s="193">
        <f t="shared" si="21"/>
        <v>45.5</v>
      </c>
      <c r="I204" s="191">
        <f t="shared" si="21"/>
        <v>46.59</v>
      </c>
      <c r="J204" s="191">
        <f t="shared" si="21"/>
        <v>48.28</v>
      </c>
      <c r="L204" s="247" t="b">
        <f>B204='ANS Price List'!B164</f>
        <v>1</v>
      </c>
      <c r="M204" s="247" t="b">
        <f>C204='ANS Price List'!C164</f>
        <v>1</v>
      </c>
      <c r="N204" s="247" t="b">
        <f>D204='ANS Price List'!D164</f>
        <v>1</v>
      </c>
      <c r="O204" s="247" t="b">
        <f>E204='ANS Price List'!E164</f>
        <v>1</v>
      </c>
      <c r="P204" s="247" t="b">
        <f>F204='ANS Price List'!F164</f>
        <v>1</v>
      </c>
      <c r="Q204" s="247" t="b">
        <f>G204='ANS Price List'!G164</f>
        <v>1</v>
      </c>
      <c r="R204" s="247" t="b">
        <f>H204='ANS Price List'!H164</f>
        <v>1</v>
      </c>
      <c r="S204" s="247" t="b">
        <f>I204='ANS Price List'!I164</f>
        <v>1</v>
      </c>
      <c r="T204" s="247" t="b">
        <f>J204='ANS Price List'!J164</f>
        <v>1</v>
      </c>
      <c r="U204" s="333"/>
      <c r="V204" s="247" t="b">
        <f>IF(H204="2016/17 Excluding GST","TRUE",H204='2016-17 ANS Price List'!$F204)</f>
        <v>1</v>
      </c>
      <c r="W204" s="247" t="b">
        <f>IF(I204="2017/18 Excluding GST","TRUE",I204='2017-18 ANS Price List'!$F204)</f>
        <v>1</v>
      </c>
      <c r="X204" s="251" t="b">
        <f>IF(J204="2018/19 Excluding GST","TRUE",J204='2018-19 ANS Price List'!$F204)</f>
        <v>1</v>
      </c>
    </row>
    <row r="205" spans="2:24" x14ac:dyDescent="0.2">
      <c r="B205" s="406"/>
      <c r="C205" s="358" t="s">
        <v>106</v>
      </c>
      <c r="D205" s="202" t="s">
        <v>10</v>
      </c>
      <c r="E205" s="202" t="s">
        <v>11</v>
      </c>
      <c r="F205" s="190">
        <v>14.28</v>
      </c>
      <c r="G205" s="189">
        <f t="shared" si="21"/>
        <v>14.78</v>
      </c>
      <c r="H205" s="189">
        <f t="shared" si="21"/>
        <v>15.16</v>
      </c>
      <c r="I205" s="190">
        <f t="shared" si="21"/>
        <v>15.52</v>
      </c>
      <c r="J205" s="190">
        <f t="shared" si="21"/>
        <v>16.079999999999998</v>
      </c>
      <c r="L205" s="247" t="b">
        <f>B205='ANS Price List'!B165</f>
        <v>1</v>
      </c>
      <c r="M205" s="247" t="b">
        <f>C205='ANS Price List'!C165</f>
        <v>1</v>
      </c>
      <c r="N205" s="247" t="b">
        <f>D205='ANS Price List'!D165</f>
        <v>1</v>
      </c>
      <c r="O205" s="247" t="b">
        <f>E205='ANS Price List'!E165</f>
        <v>1</v>
      </c>
      <c r="P205" s="247" t="b">
        <f>F205='ANS Price List'!F165</f>
        <v>1</v>
      </c>
      <c r="Q205" s="247" t="b">
        <f>G205='ANS Price List'!G165</f>
        <v>1</v>
      </c>
      <c r="R205" s="247" t="b">
        <f>H205='ANS Price List'!H165</f>
        <v>1</v>
      </c>
      <c r="S205" s="247" t="b">
        <f>I205='ANS Price List'!I165</f>
        <v>1</v>
      </c>
      <c r="T205" s="247" t="b">
        <f>J205='ANS Price List'!J165</f>
        <v>1</v>
      </c>
      <c r="U205" s="333"/>
      <c r="V205" s="247" t="b">
        <f>IF(H205="2016/17 Excluding GST","TRUE",H205='2016-17 ANS Price List'!$F205)</f>
        <v>1</v>
      </c>
      <c r="W205" s="247" t="b">
        <f>IF(I205="2017/18 Excluding GST","TRUE",I205='2017-18 ANS Price List'!$F205)</f>
        <v>1</v>
      </c>
      <c r="X205" s="251" t="b">
        <f>IF(J205="2018/19 Excluding GST","TRUE",J205='2018-19 ANS Price List'!$F205)</f>
        <v>1</v>
      </c>
    </row>
    <row r="206" spans="2:24" x14ac:dyDescent="0.2">
      <c r="B206" s="406"/>
      <c r="C206" s="359" t="s">
        <v>107</v>
      </c>
      <c r="D206" s="201" t="s">
        <v>10</v>
      </c>
      <c r="E206" s="201" t="s">
        <v>11</v>
      </c>
      <c r="F206" s="191">
        <v>171.37</v>
      </c>
      <c r="G206" s="193">
        <f t="shared" si="21"/>
        <v>177.43</v>
      </c>
      <c r="H206" s="193">
        <f t="shared" si="21"/>
        <v>182.04</v>
      </c>
      <c r="I206" s="191">
        <f t="shared" si="21"/>
        <v>186.42</v>
      </c>
      <c r="J206" s="191">
        <f t="shared" si="21"/>
        <v>193.18</v>
      </c>
      <c r="L206" s="247" t="b">
        <f>B206='ANS Price List'!B166</f>
        <v>1</v>
      </c>
      <c r="M206" s="247" t="b">
        <f>C206='ANS Price List'!C166</f>
        <v>1</v>
      </c>
      <c r="N206" s="247" t="b">
        <f>D206='ANS Price List'!D166</f>
        <v>1</v>
      </c>
      <c r="O206" s="247" t="b">
        <f>E206='ANS Price List'!E166</f>
        <v>1</v>
      </c>
      <c r="P206" s="247" t="b">
        <f>F206='ANS Price List'!F166</f>
        <v>1</v>
      </c>
      <c r="Q206" s="247" t="b">
        <f>G206='ANS Price List'!G166</f>
        <v>1</v>
      </c>
      <c r="R206" s="247" t="b">
        <f>H206='ANS Price List'!H166</f>
        <v>1</v>
      </c>
      <c r="S206" s="247" t="b">
        <f>I206='ANS Price List'!I166</f>
        <v>1</v>
      </c>
      <c r="T206" s="247" t="b">
        <f>J206='ANS Price List'!J166</f>
        <v>1</v>
      </c>
      <c r="U206" s="333"/>
      <c r="V206" s="247" t="b">
        <f>IF(H206="2016/17 Excluding GST","TRUE",H206='2016-17 ANS Price List'!$F206)</f>
        <v>1</v>
      </c>
      <c r="W206" s="247" t="b">
        <f>IF(I206="2017/18 Excluding GST","TRUE",I206='2017-18 ANS Price List'!$F206)</f>
        <v>1</v>
      </c>
      <c r="X206" s="251" t="b">
        <f>IF(J206="2018/19 Excluding GST","TRUE",J206='2018-19 ANS Price List'!$F206)</f>
        <v>1</v>
      </c>
    </row>
    <row r="207" spans="2:24" x14ac:dyDescent="0.2">
      <c r="B207" s="406"/>
      <c r="C207" s="358" t="s">
        <v>108</v>
      </c>
      <c r="D207" s="202" t="s">
        <v>10</v>
      </c>
      <c r="E207" s="202" t="s">
        <v>11</v>
      </c>
      <c r="F207" s="190">
        <v>92.83</v>
      </c>
      <c r="G207" s="189">
        <f t="shared" si="21"/>
        <v>96.11</v>
      </c>
      <c r="H207" s="189">
        <f t="shared" si="21"/>
        <v>98.61</v>
      </c>
      <c r="I207" s="190">
        <f t="shared" si="21"/>
        <v>100.98</v>
      </c>
      <c r="J207" s="190">
        <f t="shared" si="21"/>
        <v>104.64</v>
      </c>
      <c r="L207" s="247" t="b">
        <f>B207='ANS Price List'!B167</f>
        <v>1</v>
      </c>
      <c r="M207" s="247" t="b">
        <f>C207='ANS Price List'!C167</f>
        <v>1</v>
      </c>
      <c r="N207" s="247" t="b">
        <f>D207='ANS Price List'!D167</f>
        <v>1</v>
      </c>
      <c r="O207" s="247" t="b">
        <f>E207='ANS Price List'!E167</f>
        <v>1</v>
      </c>
      <c r="P207" s="247" t="b">
        <f>F207='ANS Price List'!F167</f>
        <v>1</v>
      </c>
      <c r="Q207" s="247" t="b">
        <f>G207='ANS Price List'!G167</f>
        <v>1</v>
      </c>
      <c r="R207" s="247" t="b">
        <f>H207='ANS Price List'!H167</f>
        <v>1</v>
      </c>
      <c r="S207" s="247" t="b">
        <f>I207='ANS Price List'!I167</f>
        <v>1</v>
      </c>
      <c r="T207" s="247" t="b">
        <f>J207='ANS Price List'!J167</f>
        <v>1</v>
      </c>
      <c r="U207" s="333"/>
      <c r="V207" s="247" t="b">
        <f>IF(H207="2016/17 Excluding GST","TRUE",H207='2016-17 ANS Price List'!$F207)</f>
        <v>1</v>
      </c>
      <c r="W207" s="247" t="b">
        <f>IF(I207="2017/18 Excluding GST","TRUE",I207='2017-18 ANS Price List'!$F207)</f>
        <v>1</v>
      </c>
      <c r="X207" s="251" t="b">
        <f>IF(J207="2018/19 Excluding GST","TRUE",J207='2018-19 ANS Price List'!$F207)</f>
        <v>1</v>
      </c>
    </row>
    <row r="208" spans="2:24" x14ac:dyDescent="0.2">
      <c r="B208" s="406"/>
      <c r="C208" s="359" t="s">
        <v>109</v>
      </c>
      <c r="D208" s="201" t="s">
        <v>10</v>
      </c>
      <c r="E208" s="201" t="s">
        <v>11</v>
      </c>
      <c r="F208" s="191">
        <v>57.12</v>
      </c>
      <c r="G208" s="193">
        <f t="shared" si="21"/>
        <v>59.14</v>
      </c>
      <c r="H208" s="193">
        <f t="shared" si="21"/>
        <v>60.68</v>
      </c>
      <c r="I208" s="191">
        <f t="shared" si="21"/>
        <v>62.14</v>
      </c>
      <c r="J208" s="191">
        <f t="shared" si="21"/>
        <v>64.39</v>
      </c>
      <c r="L208" s="247" t="b">
        <f>B208='ANS Price List'!B168</f>
        <v>1</v>
      </c>
      <c r="M208" s="247" t="b">
        <f>C208='ANS Price List'!C168</f>
        <v>1</v>
      </c>
      <c r="N208" s="247" t="b">
        <f>D208='ANS Price List'!D168</f>
        <v>1</v>
      </c>
      <c r="O208" s="247" t="b">
        <f>E208='ANS Price List'!E168</f>
        <v>1</v>
      </c>
      <c r="P208" s="247" t="b">
        <f>F208='ANS Price List'!F168</f>
        <v>1</v>
      </c>
      <c r="Q208" s="247" t="b">
        <f>G208='ANS Price List'!G168</f>
        <v>1</v>
      </c>
      <c r="R208" s="247" t="b">
        <f>H208='ANS Price List'!H168</f>
        <v>1</v>
      </c>
      <c r="S208" s="247" t="b">
        <f>I208='ANS Price List'!I168</f>
        <v>1</v>
      </c>
      <c r="T208" s="247" t="b">
        <f>J208='ANS Price List'!J168</f>
        <v>1</v>
      </c>
      <c r="U208" s="333"/>
      <c r="V208" s="247" t="b">
        <f>IF(H208="2016/17 Excluding GST","TRUE",H208='2016-17 ANS Price List'!$F208)</f>
        <v>1</v>
      </c>
      <c r="W208" s="247" t="b">
        <f>IF(I208="2017/18 Excluding GST","TRUE",I208='2017-18 ANS Price List'!$F208)</f>
        <v>1</v>
      </c>
      <c r="X208" s="251" t="b">
        <f>IF(J208="2018/19 Excluding GST","TRUE",J208='2018-19 ANS Price List'!$F208)</f>
        <v>1</v>
      </c>
    </row>
    <row r="209" spans="2:24" x14ac:dyDescent="0.2">
      <c r="B209" s="406"/>
      <c r="C209" s="358" t="s">
        <v>110</v>
      </c>
      <c r="D209" s="202" t="s">
        <v>10</v>
      </c>
      <c r="E209" s="202" t="s">
        <v>11</v>
      </c>
      <c r="F209" s="190">
        <v>364.17</v>
      </c>
      <c r="G209" s="189">
        <f t="shared" ref="G209:J224" si="22">IFERROR(ROUND(F209*(1+G$9)*(1-G$10)+G$11,2),F209)</f>
        <v>377.04</v>
      </c>
      <c r="H209" s="189">
        <f t="shared" si="22"/>
        <v>386.83</v>
      </c>
      <c r="I209" s="190">
        <f t="shared" si="22"/>
        <v>396.13</v>
      </c>
      <c r="J209" s="190">
        <f t="shared" si="22"/>
        <v>410.5</v>
      </c>
      <c r="L209" s="247" t="b">
        <f>B209='ANS Price List'!B169</f>
        <v>1</v>
      </c>
      <c r="M209" s="247" t="b">
        <f>C209='ANS Price List'!C169</f>
        <v>1</v>
      </c>
      <c r="N209" s="247" t="b">
        <f>D209='ANS Price List'!D169</f>
        <v>1</v>
      </c>
      <c r="O209" s="247" t="b">
        <f>E209='ANS Price List'!E169</f>
        <v>1</v>
      </c>
      <c r="P209" s="247" t="b">
        <f>F209='ANS Price List'!F169</f>
        <v>1</v>
      </c>
      <c r="Q209" s="247" t="b">
        <f>G209='ANS Price List'!G169</f>
        <v>1</v>
      </c>
      <c r="R209" s="247" t="b">
        <f>H209='ANS Price List'!H169</f>
        <v>1</v>
      </c>
      <c r="S209" s="247" t="b">
        <f>I209='ANS Price List'!I169</f>
        <v>1</v>
      </c>
      <c r="T209" s="247" t="b">
        <f>J209='ANS Price List'!J169</f>
        <v>1</v>
      </c>
      <c r="U209" s="333"/>
      <c r="V209" s="247" t="b">
        <f>IF(H209="2016/17 Excluding GST","TRUE",H209='2016-17 ANS Price List'!$F209)</f>
        <v>1</v>
      </c>
      <c r="W209" s="247" t="b">
        <f>IF(I209="2017/18 Excluding GST","TRUE",I209='2017-18 ANS Price List'!$F209)</f>
        <v>1</v>
      </c>
      <c r="X209" s="251" t="b">
        <f>IF(J209="2018/19 Excluding GST","TRUE",J209='2018-19 ANS Price List'!$F209)</f>
        <v>1</v>
      </c>
    </row>
    <row r="210" spans="2:24" x14ac:dyDescent="0.2">
      <c r="B210" s="406"/>
      <c r="C210" s="359" t="s">
        <v>111</v>
      </c>
      <c r="D210" s="201" t="s">
        <v>10</v>
      </c>
      <c r="E210" s="201" t="s">
        <v>11</v>
      </c>
      <c r="F210" s="191">
        <v>214.22</v>
      </c>
      <c r="G210" s="193">
        <f t="shared" si="22"/>
        <v>221.79</v>
      </c>
      <c r="H210" s="193">
        <f t="shared" si="22"/>
        <v>227.55</v>
      </c>
      <c r="I210" s="191">
        <f t="shared" si="22"/>
        <v>233.02</v>
      </c>
      <c r="J210" s="191">
        <f t="shared" si="22"/>
        <v>241.47</v>
      </c>
      <c r="L210" s="247" t="b">
        <f>B210='ANS Price List'!B170</f>
        <v>1</v>
      </c>
      <c r="M210" s="247" t="b">
        <f>C210='ANS Price List'!C170</f>
        <v>1</v>
      </c>
      <c r="N210" s="247" t="b">
        <f>D210='ANS Price List'!D170</f>
        <v>1</v>
      </c>
      <c r="O210" s="247" t="b">
        <f>E210='ANS Price List'!E170</f>
        <v>1</v>
      </c>
      <c r="P210" s="247" t="b">
        <f>F210='ANS Price List'!F170</f>
        <v>1</v>
      </c>
      <c r="Q210" s="247" t="b">
        <f>G210='ANS Price List'!G170</f>
        <v>1</v>
      </c>
      <c r="R210" s="247" t="b">
        <f>H210='ANS Price List'!H170</f>
        <v>1</v>
      </c>
      <c r="S210" s="247" t="b">
        <f>I210='ANS Price List'!I170</f>
        <v>1</v>
      </c>
      <c r="T210" s="247" t="b">
        <f>J210='ANS Price List'!J170</f>
        <v>1</v>
      </c>
      <c r="U210" s="333"/>
      <c r="V210" s="247" t="b">
        <f>IF(H210="2016/17 Excluding GST","TRUE",H210='2016-17 ANS Price List'!$F210)</f>
        <v>1</v>
      </c>
      <c r="W210" s="247" t="b">
        <f>IF(I210="2017/18 Excluding GST","TRUE",I210='2017-18 ANS Price List'!$F210)</f>
        <v>1</v>
      </c>
      <c r="X210" s="251" t="b">
        <f>IF(J210="2018/19 Excluding GST","TRUE",J210='2018-19 ANS Price List'!$F210)</f>
        <v>1</v>
      </c>
    </row>
    <row r="211" spans="2:24" x14ac:dyDescent="0.2">
      <c r="B211" s="406"/>
      <c r="C211" s="358" t="s">
        <v>112</v>
      </c>
      <c r="D211" s="202" t="s">
        <v>10</v>
      </c>
      <c r="E211" s="202" t="s">
        <v>11</v>
      </c>
      <c r="F211" s="190">
        <v>99.97</v>
      </c>
      <c r="G211" s="189">
        <f t="shared" si="22"/>
        <v>103.5</v>
      </c>
      <c r="H211" s="189">
        <f t="shared" si="22"/>
        <v>106.19</v>
      </c>
      <c r="I211" s="190">
        <f t="shared" si="22"/>
        <v>108.74</v>
      </c>
      <c r="J211" s="190">
        <f t="shared" si="22"/>
        <v>112.68</v>
      </c>
      <c r="L211" s="247" t="b">
        <f>B211='ANS Price List'!B171</f>
        <v>1</v>
      </c>
      <c r="M211" s="247" t="b">
        <f>C211='ANS Price List'!C171</f>
        <v>1</v>
      </c>
      <c r="N211" s="247" t="b">
        <f>D211='ANS Price List'!D171</f>
        <v>1</v>
      </c>
      <c r="O211" s="247" t="b">
        <f>E211='ANS Price List'!E171</f>
        <v>1</v>
      </c>
      <c r="P211" s="247" t="b">
        <f>F211='ANS Price List'!F171</f>
        <v>1</v>
      </c>
      <c r="Q211" s="247" t="b">
        <f>G211='ANS Price List'!G171</f>
        <v>1</v>
      </c>
      <c r="R211" s="247" t="b">
        <f>H211='ANS Price List'!H171</f>
        <v>1</v>
      </c>
      <c r="S211" s="247" t="b">
        <f>I211='ANS Price List'!I171</f>
        <v>1</v>
      </c>
      <c r="T211" s="247" t="b">
        <f>J211='ANS Price List'!J171</f>
        <v>1</v>
      </c>
      <c r="U211" s="333"/>
      <c r="V211" s="247" t="b">
        <f>IF(H211="2016/17 Excluding GST","TRUE",H211='2016-17 ANS Price List'!$F211)</f>
        <v>1</v>
      </c>
      <c r="W211" s="247" t="b">
        <f>IF(I211="2017/18 Excluding GST","TRUE",I211='2017-18 ANS Price List'!$F211)</f>
        <v>1</v>
      </c>
      <c r="X211" s="251" t="b">
        <f>IF(J211="2018/19 Excluding GST","TRUE",J211='2018-19 ANS Price List'!$F211)</f>
        <v>1</v>
      </c>
    </row>
    <row r="212" spans="2:24" x14ac:dyDescent="0.2">
      <c r="B212" s="406"/>
      <c r="C212" s="359" t="s">
        <v>113</v>
      </c>
      <c r="D212" s="201" t="s">
        <v>10</v>
      </c>
      <c r="E212" s="201" t="s">
        <v>11</v>
      </c>
      <c r="F212" s="191">
        <v>85.69</v>
      </c>
      <c r="G212" s="193">
        <f t="shared" si="22"/>
        <v>88.72</v>
      </c>
      <c r="H212" s="193">
        <f t="shared" si="22"/>
        <v>91.02</v>
      </c>
      <c r="I212" s="191">
        <f t="shared" si="22"/>
        <v>93.21</v>
      </c>
      <c r="J212" s="191">
        <f t="shared" si="22"/>
        <v>96.59</v>
      </c>
      <c r="L212" s="247" t="b">
        <f>B212='ANS Price List'!B172</f>
        <v>1</v>
      </c>
      <c r="M212" s="247" t="b">
        <f>C212='ANS Price List'!C172</f>
        <v>1</v>
      </c>
      <c r="N212" s="247" t="b">
        <f>D212='ANS Price List'!D172</f>
        <v>1</v>
      </c>
      <c r="O212" s="247" t="b">
        <f>E212='ANS Price List'!E172</f>
        <v>1</v>
      </c>
      <c r="P212" s="247" t="b">
        <f>F212='ANS Price List'!F172</f>
        <v>1</v>
      </c>
      <c r="Q212" s="247" t="b">
        <f>G212='ANS Price List'!G172</f>
        <v>1</v>
      </c>
      <c r="R212" s="247" t="b">
        <f>H212='ANS Price List'!H172</f>
        <v>1</v>
      </c>
      <c r="S212" s="247" t="b">
        <f>I212='ANS Price List'!I172</f>
        <v>1</v>
      </c>
      <c r="T212" s="247" t="b">
        <f>J212='ANS Price List'!J172</f>
        <v>1</v>
      </c>
      <c r="U212" s="333"/>
      <c r="V212" s="247" t="b">
        <f>IF(H212="2016/17 Excluding GST","TRUE",H212='2016-17 ANS Price List'!$F212)</f>
        <v>1</v>
      </c>
      <c r="W212" s="247" t="b">
        <f>IF(I212="2017/18 Excluding GST","TRUE",I212='2017-18 ANS Price List'!$F212)</f>
        <v>1</v>
      </c>
      <c r="X212" s="251" t="b">
        <f>IF(J212="2018/19 Excluding GST","TRUE",J212='2018-19 ANS Price List'!$F212)</f>
        <v>1</v>
      </c>
    </row>
    <row r="213" spans="2:24" x14ac:dyDescent="0.2">
      <c r="B213" s="406"/>
      <c r="C213" s="358" t="s">
        <v>114</v>
      </c>
      <c r="D213" s="202" t="s">
        <v>10</v>
      </c>
      <c r="E213" s="202" t="s">
        <v>11</v>
      </c>
      <c r="F213" s="190">
        <v>71.41</v>
      </c>
      <c r="G213" s="189">
        <f t="shared" si="22"/>
        <v>73.930000000000007</v>
      </c>
      <c r="H213" s="189">
        <f t="shared" si="22"/>
        <v>75.849999999999994</v>
      </c>
      <c r="I213" s="190">
        <f t="shared" si="22"/>
        <v>77.67</v>
      </c>
      <c r="J213" s="190">
        <f t="shared" si="22"/>
        <v>80.489999999999995</v>
      </c>
      <c r="L213" s="247" t="b">
        <f>B213='ANS Price List'!B173</f>
        <v>1</v>
      </c>
      <c r="M213" s="247" t="b">
        <f>C213='ANS Price List'!C173</f>
        <v>1</v>
      </c>
      <c r="N213" s="247" t="b">
        <f>D213='ANS Price List'!D173</f>
        <v>1</v>
      </c>
      <c r="O213" s="247" t="b">
        <f>E213='ANS Price List'!E173</f>
        <v>1</v>
      </c>
      <c r="P213" s="247" t="b">
        <f>F213='ANS Price List'!F173</f>
        <v>1</v>
      </c>
      <c r="Q213" s="247" t="b">
        <f>G213='ANS Price List'!G173</f>
        <v>1</v>
      </c>
      <c r="R213" s="247" t="b">
        <f>H213='ANS Price List'!H173</f>
        <v>1</v>
      </c>
      <c r="S213" s="247" t="b">
        <f>I213='ANS Price List'!I173</f>
        <v>1</v>
      </c>
      <c r="T213" s="247" t="b">
        <f>J213='ANS Price List'!J173</f>
        <v>1</v>
      </c>
      <c r="U213" s="333"/>
      <c r="V213" s="247" t="b">
        <f>IF(H213="2016/17 Excluding GST","TRUE",H213='2016-17 ANS Price List'!$F213)</f>
        <v>1</v>
      </c>
      <c r="W213" s="247" t="b">
        <f>IF(I213="2017/18 Excluding GST","TRUE",I213='2017-18 ANS Price List'!$F213)</f>
        <v>1</v>
      </c>
      <c r="X213" s="251" t="b">
        <f>IF(J213="2018/19 Excluding GST","TRUE",J213='2018-19 ANS Price List'!$F213)</f>
        <v>1</v>
      </c>
    </row>
    <row r="214" spans="2:24" x14ac:dyDescent="0.2">
      <c r="B214" s="406"/>
      <c r="C214" s="359" t="s">
        <v>115</v>
      </c>
      <c r="D214" s="201" t="s">
        <v>10</v>
      </c>
      <c r="E214" s="201" t="s">
        <v>11</v>
      </c>
      <c r="F214" s="191">
        <v>57.12</v>
      </c>
      <c r="G214" s="193">
        <f t="shared" si="22"/>
        <v>59.14</v>
      </c>
      <c r="H214" s="193">
        <f t="shared" si="22"/>
        <v>60.68</v>
      </c>
      <c r="I214" s="191">
        <f t="shared" si="22"/>
        <v>62.14</v>
      </c>
      <c r="J214" s="191">
        <f t="shared" si="22"/>
        <v>64.39</v>
      </c>
      <c r="L214" s="247" t="b">
        <f>B214='ANS Price List'!B174</f>
        <v>1</v>
      </c>
      <c r="M214" s="247" t="b">
        <f>C214='ANS Price List'!C174</f>
        <v>1</v>
      </c>
      <c r="N214" s="247" t="b">
        <f>D214='ANS Price List'!D174</f>
        <v>1</v>
      </c>
      <c r="O214" s="247" t="b">
        <f>E214='ANS Price List'!E174</f>
        <v>1</v>
      </c>
      <c r="P214" s="247" t="b">
        <f>F214='ANS Price List'!F174</f>
        <v>1</v>
      </c>
      <c r="Q214" s="247" t="b">
        <f>G214='ANS Price List'!G174</f>
        <v>1</v>
      </c>
      <c r="R214" s="247" t="b">
        <f>H214='ANS Price List'!H174</f>
        <v>1</v>
      </c>
      <c r="S214" s="247" t="b">
        <f>I214='ANS Price List'!I174</f>
        <v>1</v>
      </c>
      <c r="T214" s="247" t="b">
        <f>J214='ANS Price List'!J174</f>
        <v>1</v>
      </c>
      <c r="U214" s="333"/>
      <c r="V214" s="247" t="b">
        <f>IF(H214="2016/17 Excluding GST","TRUE",H214='2016-17 ANS Price List'!$F214)</f>
        <v>1</v>
      </c>
      <c r="W214" s="247" t="b">
        <f>IF(I214="2017/18 Excluding GST","TRUE",I214='2017-18 ANS Price List'!$F214)</f>
        <v>1</v>
      </c>
      <c r="X214" s="251" t="b">
        <f>IF(J214="2018/19 Excluding GST","TRUE",J214='2018-19 ANS Price List'!$F214)</f>
        <v>1</v>
      </c>
    </row>
    <row r="215" spans="2:24" x14ac:dyDescent="0.2">
      <c r="B215" s="406"/>
      <c r="C215" s="358" t="s">
        <v>116</v>
      </c>
      <c r="D215" s="202" t="s">
        <v>10</v>
      </c>
      <c r="E215" s="202" t="s">
        <v>11</v>
      </c>
      <c r="F215" s="190">
        <v>485.55</v>
      </c>
      <c r="G215" s="189">
        <f t="shared" si="22"/>
        <v>502.72</v>
      </c>
      <c r="H215" s="189">
        <f t="shared" si="22"/>
        <v>515.77</v>
      </c>
      <c r="I215" s="190">
        <f t="shared" si="22"/>
        <v>528.16999999999996</v>
      </c>
      <c r="J215" s="190">
        <f t="shared" si="22"/>
        <v>547.33000000000004</v>
      </c>
      <c r="L215" s="247" t="b">
        <f>B215='ANS Price List'!B175</f>
        <v>1</v>
      </c>
      <c r="M215" s="247" t="b">
        <f>C215='ANS Price List'!C175</f>
        <v>1</v>
      </c>
      <c r="N215" s="247" t="b">
        <f>D215='ANS Price List'!D175</f>
        <v>1</v>
      </c>
      <c r="O215" s="247" t="b">
        <f>E215='ANS Price List'!E175</f>
        <v>1</v>
      </c>
      <c r="P215" s="247" t="b">
        <f>F215='ANS Price List'!F175</f>
        <v>1</v>
      </c>
      <c r="Q215" s="247" t="b">
        <f>G215='ANS Price List'!G175</f>
        <v>1</v>
      </c>
      <c r="R215" s="247" t="b">
        <f>H215='ANS Price List'!H175</f>
        <v>1</v>
      </c>
      <c r="S215" s="247" t="b">
        <f>I215='ANS Price List'!I175</f>
        <v>1</v>
      </c>
      <c r="T215" s="247" t="b">
        <f>J215='ANS Price List'!J175</f>
        <v>1</v>
      </c>
      <c r="U215" s="333"/>
      <c r="V215" s="247" t="b">
        <f>IF(H215="2016/17 Excluding GST","TRUE",H215='2016-17 ANS Price List'!$F215)</f>
        <v>1</v>
      </c>
      <c r="W215" s="247" t="b">
        <f>IF(I215="2017/18 Excluding GST","TRUE",I215='2017-18 ANS Price List'!$F215)</f>
        <v>1</v>
      </c>
      <c r="X215" s="251" t="b">
        <f>IF(J215="2018/19 Excluding GST","TRUE",J215='2018-19 ANS Price List'!$F215)</f>
        <v>1</v>
      </c>
    </row>
    <row r="216" spans="2:24" x14ac:dyDescent="0.2">
      <c r="B216" s="406"/>
      <c r="C216" s="359" t="s">
        <v>117</v>
      </c>
      <c r="D216" s="201" t="s">
        <v>10</v>
      </c>
      <c r="E216" s="201" t="s">
        <v>11</v>
      </c>
      <c r="F216" s="191">
        <v>171.37</v>
      </c>
      <c r="G216" s="193">
        <f t="shared" si="22"/>
        <v>177.43</v>
      </c>
      <c r="H216" s="193">
        <f t="shared" si="22"/>
        <v>182.04</v>
      </c>
      <c r="I216" s="191">
        <f t="shared" si="22"/>
        <v>186.42</v>
      </c>
      <c r="J216" s="191">
        <f t="shared" si="22"/>
        <v>193.18</v>
      </c>
      <c r="L216" s="247" t="b">
        <f>B216='ANS Price List'!B176</f>
        <v>1</v>
      </c>
      <c r="M216" s="247" t="b">
        <f>C216='ANS Price List'!C176</f>
        <v>1</v>
      </c>
      <c r="N216" s="247" t="b">
        <f>D216='ANS Price List'!D176</f>
        <v>1</v>
      </c>
      <c r="O216" s="247" t="b">
        <f>E216='ANS Price List'!E176</f>
        <v>1</v>
      </c>
      <c r="P216" s="247" t="b">
        <f>F216='ANS Price List'!F176</f>
        <v>1</v>
      </c>
      <c r="Q216" s="247" t="b">
        <f>G216='ANS Price List'!G176</f>
        <v>1</v>
      </c>
      <c r="R216" s="247" t="b">
        <f>H216='ANS Price List'!H176</f>
        <v>1</v>
      </c>
      <c r="S216" s="247" t="b">
        <f>I216='ANS Price List'!I176</f>
        <v>1</v>
      </c>
      <c r="T216" s="247" t="b">
        <f>J216='ANS Price List'!J176</f>
        <v>1</v>
      </c>
      <c r="U216" s="333"/>
      <c r="V216" s="247" t="b">
        <f>IF(H216="2016/17 Excluding GST","TRUE",H216='2016-17 ANS Price List'!$F216)</f>
        <v>1</v>
      </c>
      <c r="W216" s="247" t="b">
        <f>IF(I216="2017/18 Excluding GST","TRUE",I216='2017-18 ANS Price List'!$F216)</f>
        <v>1</v>
      </c>
      <c r="X216" s="251" t="b">
        <f>IF(J216="2018/19 Excluding GST","TRUE",J216='2018-19 ANS Price List'!$F216)</f>
        <v>1</v>
      </c>
    </row>
    <row r="217" spans="2:24" x14ac:dyDescent="0.2">
      <c r="B217" s="406"/>
      <c r="C217" s="358" t="s">
        <v>118</v>
      </c>
      <c r="D217" s="202" t="s">
        <v>10</v>
      </c>
      <c r="E217" s="202" t="s">
        <v>11</v>
      </c>
      <c r="F217" s="190">
        <v>142.81</v>
      </c>
      <c r="G217" s="189">
        <f t="shared" si="22"/>
        <v>147.86000000000001</v>
      </c>
      <c r="H217" s="189">
        <f t="shared" si="22"/>
        <v>151.69999999999999</v>
      </c>
      <c r="I217" s="190">
        <f t="shared" si="22"/>
        <v>155.35</v>
      </c>
      <c r="J217" s="190">
        <f t="shared" si="22"/>
        <v>160.99</v>
      </c>
      <c r="L217" s="247" t="b">
        <f>B217='ANS Price List'!B177</f>
        <v>1</v>
      </c>
      <c r="M217" s="247" t="b">
        <f>C217='ANS Price List'!C177</f>
        <v>1</v>
      </c>
      <c r="N217" s="247" t="b">
        <f>D217='ANS Price List'!D177</f>
        <v>1</v>
      </c>
      <c r="O217" s="247" t="b">
        <f>E217='ANS Price List'!E177</f>
        <v>1</v>
      </c>
      <c r="P217" s="247" t="b">
        <f>F217='ANS Price List'!F177</f>
        <v>1</v>
      </c>
      <c r="Q217" s="247" t="b">
        <f>G217='ANS Price List'!G177</f>
        <v>1</v>
      </c>
      <c r="R217" s="247" t="b">
        <f>H217='ANS Price List'!H177</f>
        <v>1</v>
      </c>
      <c r="S217" s="247" t="b">
        <f>I217='ANS Price List'!I177</f>
        <v>1</v>
      </c>
      <c r="T217" s="247" t="b">
        <f>J217='ANS Price List'!J177</f>
        <v>1</v>
      </c>
      <c r="U217" s="333"/>
      <c r="V217" s="247" t="b">
        <f>IF(H217="2016/17 Excluding GST","TRUE",H217='2016-17 ANS Price List'!$F217)</f>
        <v>1</v>
      </c>
      <c r="W217" s="247" t="b">
        <f>IF(I217="2017/18 Excluding GST","TRUE",I217='2017-18 ANS Price List'!$F217)</f>
        <v>1</v>
      </c>
      <c r="X217" s="251" t="b">
        <f>IF(J217="2018/19 Excluding GST","TRUE",J217='2018-19 ANS Price List'!$F217)</f>
        <v>1</v>
      </c>
    </row>
    <row r="218" spans="2:24" x14ac:dyDescent="0.2">
      <c r="B218" s="406"/>
      <c r="C218" s="359" t="s">
        <v>119</v>
      </c>
      <c r="D218" s="201" t="s">
        <v>10</v>
      </c>
      <c r="E218" s="201" t="s">
        <v>11</v>
      </c>
      <c r="F218" s="191">
        <v>92.83</v>
      </c>
      <c r="G218" s="193">
        <f t="shared" si="22"/>
        <v>96.11</v>
      </c>
      <c r="H218" s="193">
        <f t="shared" si="22"/>
        <v>98.61</v>
      </c>
      <c r="I218" s="191">
        <f t="shared" si="22"/>
        <v>100.98</v>
      </c>
      <c r="J218" s="191">
        <f t="shared" si="22"/>
        <v>104.64</v>
      </c>
      <c r="L218" s="247" t="b">
        <f>B218='ANS Price List'!B178</f>
        <v>1</v>
      </c>
      <c r="M218" s="247" t="b">
        <f>C218='ANS Price List'!C178</f>
        <v>1</v>
      </c>
      <c r="N218" s="247" t="b">
        <f>D218='ANS Price List'!D178</f>
        <v>1</v>
      </c>
      <c r="O218" s="247" t="b">
        <f>E218='ANS Price List'!E178</f>
        <v>1</v>
      </c>
      <c r="P218" s="247" t="b">
        <f>F218='ANS Price List'!F178</f>
        <v>1</v>
      </c>
      <c r="Q218" s="247" t="b">
        <f>G218='ANS Price List'!G178</f>
        <v>1</v>
      </c>
      <c r="R218" s="247" t="b">
        <f>H218='ANS Price List'!H178</f>
        <v>1</v>
      </c>
      <c r="S218" s="247" t="b">
        <f>I218='ANS Price List'!I178</f>
        <v>1</v>
      </c>
      <c r="T218" s="247" t="b">
        <f>J218='ANS Price List'!J178</f>
        <v>1</v>
      </c>
      <c r="U218" s="333"/>
      <c r="V218" s="247" t="b">
        <f>IF(H218="2016/17 Excluding GST","TRUE",H218='2016-17 ANS Price List'!$F218)</f>
        <v>1</v>
      </c>
      <c r="W218" s="247" t="b">
        <f>IF(I218="2017/18 Excluding GST","TRUE",I218='2017-18 ANS Price List'!$F218)</f>
        <v>1</v>
      </c>
      <c r="X218" s="251" t="b">
        <f>IF(J218="2018/19 Excluding GST","TRUE",J218='2018-19 ANS Price List'!$F218)</f>
        <v>1</v>
      </c>
    </row>
    <row r="219" spans="2:24" x14ac:dyDescent="0.2">
      <c r="B219" s="406"/>
      <c r="C219" s="358" t="s">
        <v>120</v>
      </c>
      <c r="D219" s="202" t="s">
        <v>10</v>
      </c>
      <c r="E219" s="202" t="s">
        <v>11</v>
      </c>
      <c r="F219" s="190">
        <v>999.67</v>
      </c>
      <c r="G219" s="189">
        <f t="shared" si="22"/>
        <v>1035.01</v>
      </c>
      <c r="H219" s="189">
        <f t="shared" si="22"/>
        <v>1061.8800000000001</v>
      </c>
      <c r="I219" s="190">
        <f t="shared" si="22"/>
        <v>1087.4100000000001</v>
      </c>
      <c r="J219" s="190">
        <f t="shared" si="22"/>
        <v>1126.8599999999999</v>
      </c>
      <c r="L219" s="247" t="b">
        <f>B219='ANS Price List'!B179</f>
        <v>1</v>
      </c>
      <c r="M219" s="247" t="b">
        <f>C219='ANS Price List'!C179</f>
        <v>1</v>
      </c>
      <c r="N219" s="247" t="b">
        <f>D219='ANS Price List'!D179</f>
        <v>1</v>
      </c>
      <c r="O219" s="247" t="b">
        <f>E219='ANS Price List'!E179</f>
        <v>1</v>
      </c>
      <c r="P219" s="247" t="b">
        <f>F219='ANS Price List'!F179</f>
        <v>1</v>
      </c>
      <c r="Q219" s="247" t="b">
        <f>G219='ANS Price List'!G179</f>
        <v>1</v>
      </c>
      <c r="R219" s="247" t="b">
        <f>H219='ANS Price List'!H179</f>
        <v>1</v>
      </c>
      <c r="S219" s="247" t="b">
        <f>I219='ANS Price List'!I179</f>
        <v>1</v>
      </c>
      <c r="T219" s="247" t="b">
        <f>J219='ANS Price List'!J179</f>
        <v>1</v>
      </c>
      <c r="U219" s="333"/>
      <c r="V219" s="247" t="b">
        <f>IF(H219="2016/17 Excluding GST","TRUE",H219='2016-17 ANS Price List'!$F219)</f>
        <v>1</v>
      </c>
      <c r="W219" s="247" t="b">
        <f>IF(I219="2017/18 Excluding GST","TRUE",I219='2017-18 ANS Price List'!$F219)</f>
        <v>1</v>
      </c>
      <c r="X219" s="251" t="b">
        <f>IF(J219="2018/19 Excluding GST","TRUE",J219='2018-19 ANS Price List'!$F219)</f>
        <v>1</v>
      </c>
    </row>
    <row r="220" spans="2:24" x14ac:dyDescent="0.2">
      <c r="B220" s="406"/>
      <c r="C220" s="359" t="s">
        <v>121</v>
      </c>
      <c r="D220" s="201" t="s">
        <v>10</v>
      </c>
      <c r="E220" s="201" t="s">
        <v>11</v>
      </c>
      <c r="F220" s="191">
        <v>285.62</v>
      </c>
      <c r="G220" s="193">
        <f t="shared" si="22"/>
        <v>295.72000000000003</v>
      </c>
      <c r="H220" s="193">
        <f t="shared" si="22"/>
        <v>303.39999999999998</v>
      </c>
      <c r="I220" s="191">
        <f t="shared" si="22"/>
        <v>310.69</v>
      </c>
      <c r="J220" s="191">
        <f t="shared" si="22"/>
        <v>321.95999999999998</v>
      </c>
      <c r="L220" s="247" t="b">
        <f>B220='ANS Price List'!B180</f>
        <v>1</v>
      </c>
      <c r="M220" s="247" t="b">
        <f>C220='ANS Price List'!C180</f>
        <v>1</v>
      </c>
      <c r="N220" s="247" t="b">
        <f>D220='ANS Price List'!D180</f>
        <v>1</v>
      </c>
      <c r="O220" s="247" t="b">
        <f>E220='ANS Price List'!E180</f>
        <v>1</v>
      </c>
      <c r="P220" s="247" t="b">
        <f>F220='ANS Price List'!F180</f>
        <v>1</v>
      </c>
      <c r="Q220" s="247" t="b">
        <f>G220='ANS Price List'!G180</f>
        <v>1</v>
      </c>
      <c r="R220" s="247" t="b">
        <f>H220='ANS Price List'!H180</f>
        <v>1</v>
      </c>
      <c r="S220" s="247" t="b">
        <f>I220='ANS Price List'!I180</f>
        <v>1</v>
      </c>
      <c r="T220" s="247" t="b">
        <f>J220='ANS Price List'!J180</f>
        <v>1</v>
      </c>
      <c r="U220" s="333"/>
      <c r="V220" s="247" t="b">
        <f>IF(H220="2016/17 Excluding GST","TRUE",H220='2016-17 ANS Price List'!$F220)</f>
        <v>1</v>
      </c>
      <c r="W220" s="247" t="b">
        <f>IF(I220="2017/18 Excluding GST","TRUE",I220='2017-18 ANS Price List'!$F220)</f>
        <v>1</v>
      </c>
      <c r="X220" s="251" t="b">
        <f>IF(J220="2018/19 Excluding GST","TRUE",J220='2018-19 ANS Price List'!$F220)</f>
        <v>1</v>
      </c>
    </row>
    <row r="221" spans="2:24" x14ac:dyDescent="0.2">
      <c r="B221" s="406"/>
      <c r="C221" s="358" t="s">
        <v>122</v>
      </c>
      <c r="D221" s="202" t="s">
        <v>10</v>
      </c>
      <c r="E221" s="202" t="s">
        <v>11</v>
      </c>
      <c r="F221" s="190">
        <v>264.2</v>
      </c>
      <c r="G221" s="189">
        <f t="shared" si="22"/>
        <v>273.54000000000002</v>
      </c>
      <c r="H221" s="189">
        <f t="shared" si="22"/>
        <v>280.64</v>
      </c>
      <c r="I221" s="190">
        <f t="shared" si="22"/>
        <v>287.39</v>
      </c>
      <c r="J221" s="190">
        <f t="shared" si="22"/>
        <v>297.82</v>
      </c>
      <c r="L221" s="247" t="b">
        <f>B221='ANS Price List'!B181</f>
        <v>1</v>
      </c>
      <c r="M221" s="247" t="b">
        <f>C221='ANS Price List'!C181</f>
        <v>1</v>
      </c>
      <c r="N221" s="247" t="b">
        <f>D221='ANS Price List'!D181</f>
        <v>1</v>
      </c>
      <c r="O221" s="247" t="b">
        <f>E221='ANS Price List'!E181</f>
        <v>1</v>
      </c>
      <c r="P221" s="247" t="b">
        <f>F221='ANS Price List'!F181</f>
        <v>1</v>
      </c>
      <c r="Q221" s="247" t="b">
        <f>G221='ANS Price List'!G181</f>
        <v>1</v>
      </c>
      <c r="R221" s="247" t="b">
        <f>H221='ANS Price List'!H181</f>
        <v>1</v>
      </c>
      <c r="S221" s="247" t="b">
        <f>I221='ANS Price List'!I181</f>
        <v>1</v>
      </c>
      <c r="T221" s="247" t="b">
        <f>J221='ANS Price List'!J181</f>
        <v>1</v>
      </c>
      <c r="U221" s="333"/>
      <c r="V221" s="247" t="b">
        <f>IF(H221="2016/17 Excluding GST","TRUE",H221='2016-17 ANS Price List'!$F221)</f>
        <v>1</v>
      </c>
      <c r="W221" s="247" t="b">
        <f>IF(I221="2017/18 Excluding GST","TRUE",I221='2017-18 ANS Price List'!$F221)</f>
        <v>1</v>
      </c>
      <c r="X221" s="251" t="b">
        <f>IF(J221="2018/19 Excluding GST","TRUE",J221='2018-19 ANS Price List'!$F221)</f>
        <v>1</v>
      </c>
    </row>
    <row r="222" spans="2:24" x14ac:dyDescent="0.2">
      <c r="B222" s="406"/>
      <c r="C222" s="359" t="s">
        <v>123</v>
      </c>
      <c r="D222" s="201" t="s">
        <v>10</v>
      </c>
      <c r="E222" s="201" t="s">
        <v>11</v>
      </c>
      <c r="F222" s="191">
        <v>199.93</v>
      </c>
      <c r="G222" s="193">
        <f t="shared" si="22"/>
        <v>207</v>
      </c>
      <c r="H222" s="193">
        <f t="shared" si="22"/>
        <v>212.37</v>
      </c>
      <c r="I222" s="191">
        <f t="shared" si="22"/>
        <v>217.48</v>
      </c>
      <c r="J222" s="191">
        <f t="shared" si="22"/>
        <v>225.37</v>
      </c>
      <c r="L222" s="247" t="b">
        <f>B222='ANS Price List'!B182</f>
        <v>1</v>
      </c>
      <c r="M222" s="247" t="b">
        <f>C222='ANS Price List'!C182</f>
        <v>1</v>
      </c>
      <c r="N222" s="247" t="b">
        <f>D222='ANS Price List'!D182</f>
        <v>1</v>
      </c>
      <c r="O222" s="247" t="b">
        <f>E222='ANS Price List'!E182</f>
        <v>1</v>
      </c>
      <c r="P222" s="247" t="b">
        <f>F222='ANS Price List'!F182</f>
        <v>1</v>
      </c>
      <c r="Q222" s="247" t="b">
        <f>G222='ANS Price List'!G182</f>
        <v>1</v>
      </c>
      <c r="R222" s="247" t="b">
        <f>H222='ANS Price List'!H182</f>
        <v>1</v>
      </c>
      <c r="S222" s="247" t="b">
        <f>I222='ANS Price List'!I182</f>
        <v>1</v>
      </c>
      <c r="T222" s="247" t="b">
        <f>J222='ANS Price List'!J182</f>
        <v>1</v>
      </c>
      <c r="U222" s="333"/>
      <c r="V222" s="247" t="b">
        <f>IF(H222="2016/17 Excluding GST","TRUE",H222='2016-17 ANS Price List'!$F222)</f>
        <v>1</v>
      </c>
      <c r="W222" s="247" t="b">
        <f>IF(I222="2017/18 Excluding GST","TRUE",I222='2017-18 ANS Price List'!$F222)</f>
        <v>1</v>
      </c>
      <c r="X222" s="251" t="b">
        <f>IF(J222="2018/19 Excluding GST","TRUE",J222='2018-19 ANS Price List'!$F222)</f>
        <v>1</v>
      </c>
    </row>
    <row r="223" spans="2:24" x14ac:dyDescent="0.2">
      <c r="B223" s="406"/>
      <c r="C223" s="358" t="s">
        <v>124</v>
      </c>
      <c r="D223" s="202" t="s">
        <v>10</v>
      </c>
      <c r="E223" s="202" t="s">
        <v>11</v>
      </c>
      <c r="F223" s="190">
        <v>1213.8900000000001</v>
      </c>
      <c r="G223" s="189">
        <f t="shared" si="22"/>
        <v>1256.81</v>
      </c>
      <c r="H223" s="189">
        <f t="shared" si="22"/>
        <v>1289.44</v>
      </c>
      <c r="I223" s="190">
        <f t="shared" si="22"/>
        <v>1320.44</v>
      </c>
      <c r="J223" s="190">
        <f t="shared" si="22"/>
        <v>1368.34</v>
      </c>
      <c r="L223" s="247" t="b">
        <f>B223='ANS Price List'!B183</f>
        <v>1</v>
      </c>
      <c r="M223" s="247" t="b">
        <f>C223='ANS Price List'!C183</f>
        <v>1</v>
      </c>
      <c r="N223" s="247" t="b">
        <f>D223='ANS Price List'!D183</f>
        <v>1</v>
      </c>
      <c r="O223" s="247" t="b">
        <f>E223='ANS Price List'!E183</f>
        <v>1</v>
      </c>
      <c r="P223" s="247" t="b">
        <f>F223='ANS Price List'!F183</f>
        <v>1</v>
      </c>
      <c r="Q223" s="247" t="b">
        <f>G223='ANS Price List'!G183</f>
        <v>1</v>
      </c>
      <c r="R223" s="247" t="b">
        <f>H223='ANS Price List'!H183</f>
        <v>1</v>
      </c>
      <c r="S223" s="247" t="b">
        <f>I223='ANS Price List'!I183</f>
        <v>1</v>
      </c>
      <c r="T223" s="247" t="b">
        <f>J223='ANS Price List'!J183</f>
        <v>1</v>
      </c>
      <c r="U223" s="333"/>
      <c r="V223" s="247" t="b">
        <f>IF(H223="2016/17 Excluding GST","TRUE",H223='2016-17 ANS Price List'!$F223)</f>
        <v>1</v>
      </c>
      <c r="W223" s="247" t="b">
        <f>IF(I223="2017/18 Excluding GST","TRUE",I223='2017-18 ANS Price List'!$F223)</f>
        <v>1</v>
      </c>
      <c r="X223" s="251" t="b">
        <f>IF(J223="2018/19 Excluding GST","TRUE",J223='2018-19 ANS Price List'!$F223)</f>
        <v>1</v>
      </c>
    </row>
    <row r="224" spans="2:24" x14ac:dyDescent="0.2">
      <c r="B224" s="406"/>
      <c r="C224" s="359" t="s">
        <v>125</v>
      </c>
      <c r="D224" s="201" t="s">
        <v>10</v>
      </c>
      <c r="E224" s="201" t="s">
        <v>11</v>
      </c>
      <c r="F224" s="191">
        <v>85.69</v>
      </c>
      <c r="G224" s="193">
        <f t="shared" si="22"/>
        <v>88.72</v>
      </c>
      <c r="H224" s="193">
        <f t="shared" si="22"/>
        <v>91.02</v>
      </c>
      <c r="I224" s="191">
        <f t="shared" si="22"/>
        <v>93.21</v>
      </c>
      <c r="J224" s="191">
        <f t="shared" si="22"/>
        <v>96.59</v>
      </c>
      <c r="L224" s="247" t="b">
        <f>B224='ANS Price List'!B184</f>
        <v>1</v>
      </c>
      <c r="M224" s="247" t="b">
        <f>C224='ANS Price List'!C184</f>
        <v>1</v>
      </c>
      <c r="N224" s="247" t="b">
        <f>D224='ANS Price List'!D184</f>
        <v>1</v>
      </c>
      <c r="O224" s="247" t="b">
        <f>E224='ANS Price List'!E184</f>
        <v>1</v>
      </c>
      <c r="P224" s="247" t="b">
        <f>F224='ANS Price List'!F184</f>
        <v>1</v>
      </c>
      <c r="Q224" s="247" t="b">
        <f>G224='ANS Price List'!G184</f>
        <v>1</v>
      </c>
      <c r="R224" s="247" t="b">
        <f>H224='ANS Price List'!H184</f>
        <v>1</v>
      </c>
      <c r="S224" s="247" t="b">
        <f>I224='ANS Price List'!I184</f>
        <v>1</v>
      </c>
      <c r="T224" s="247" t="b">
        <f>J224='ANS Price List'!J184</f>
        <v>1</v>
      </c>
      <c r="U224" s="333"/>
      <c r="V224" s="247" t="b">
        <f>IF(H224="2016/17 Excluding GST","TRUE",H224='2016-17 ANS Price List'!$F224)</f>
        <v>1</v>
      </c>
      <c r="W224" s="247" t="b">
        <f>IF(I224="2017/18 Excluding GST","TRUE",I224='2017-18 ANS Price List'!$F224)</f>
        <v>1</v>
      </c>
      <c r="X224" s="251" t="b">
        <f>IF(J224="2018/19 Excluding GST","TRUE",J224='2018-19 ANS Price List'!$F224)</f>
        <v>1</v>
      </c>
    </row>
    <row r="225" spans="2:24" x14ac:dyDescent="0.2">
      <c r="B225" s="406"/>
      <c r="C225" s="358" t="s">
        <v>126</v>
      </c>
      <c r="D225" s="202" t="s">
        <v>10</v>
      </c>
      <c r="E225" s="202" t="s">
        <v>11</v>
      </c>
      <c r="F225" s="190">
        <v>71.41</v>
      </c>
      <c r="G225" s="189">
        <f t="shared" ref="G225:J240" si="23">IFERROR(ROUND(F225*(1+G$9)*(1-G$10)+G$11,2),F225)</f>
        <v>73.930000000000007</v>
      </c>
      <c r="H225" s="189">
        <f t="shared" si="23"/>
        <v>75.849999999999994</v>
      </c>
      <c r="I225" s="190">
        <f t="shared" si="23"/>
        <v>77.67</v>
      </c>
      <c r="J225" s="190">
        <f t="shared" si="23"/>
        <v>80.489999999999995</v>
      </c>
      <c r="L225" s="247" t="b">
        <f>B225='ANS Price List'!B185</f>
        <v>1</v>
      </c>
      <c r="M225" s="247" t="b">
        <f>C225='ANS Price List'!C185</f>
        <v>1</v>
      </c>
      <c r="N225" s="247" t="b">
        <f>D225='ANS Price List'!D185</f>
        <v>1</v>
      </c>
      <c r="O225" s="247" t="b">
        <f>E225='ANS Price List'!E185</f>
        <v>1</v>
      </c>
      <c r="P225" s="247" t="b">
        <f>F225='ANS Price List'!F185</f>
        <v>1</v>
      </c>
      <c r="Q225" s="247" t="b">
        <f>G225='ANS Price List'!G185</f>
        <v>1</v>
      </c>
      <c r="R225" s="247" t="b">
        <f>H225='ANS Price List'!H185</f>
        <v>1</v>
      </c>
      <c r="S225" s="247" t="b">
        <f>I225='ANS Price List'!I185</f>
        <v>1</v>
      </c>
      <c r="T225" s="247" t="b">
        <f>J225='ANS Price List'!J185</f>
        <v>1</v>
      </c>
      <c r="U225" s="333"/>
      <c r="V225" s="247" t="b">
        <f>IF(H225="2016/17 Excluding GST","TRUE",H225='2016-17 ANS Price List'!$F225)</f>
        <v>1</v>
      </c>
      <c r="W225" s="247" t="b">
        <f>IF(I225="2017/18 Excluding GST","TRUE",I225='2017-18 ANS Price List'!$F225)</f>
        <v>1</v>
      </c>
      <c r="X225" s="251" t="b">
        <f>IF(J225="2018/19 Excluding GST","TRUE",J225='2018-19 ANS Price List'!$F225)</f>
        <v>1</v>
      </c>
    </row>
    <row r="226" spans="2:24" x14ac:dyDescent="0.2">
      <c r="B226" s="406"/>
      <c r="C226" s="359" t="s">
        <v>127</v>
      </c>
      <c r="D226" s="201" t="s">
        <v>10</v>
      </c>
      <c r="E226" s="201" t="s">
        <v>11</v>
      </c>
      <c r="F226" s="191">
        <v>57.12</v>
      </c>
      <c r="G226" s="193">
        <f t="shared" si="23"/>
        <v>59.14</v>
      </c>
      <c r="H226" s="193">
        <f t="shared" si="23"/>
        <v>60.68</v>
      </c>
      <c r="I226" s="191">
        <f t="shared" si="23"/>
        <v>62.14</v>
      </c>
      <c r="J226" s="191">
        <f t="shared" si="23"/>
        <v>64.39</v>
      </c>
      <c r="L226" s="247" t="b">
        <f>B226='ANS Price List'!B186</f>
        <v>1</v>
      </c>
      <c r="M226" s="247" t="b">
        <f>C226='ANS Price List'!C186</f>
        <v>1</v>
      </c>
      <c r="N226" s="247" t="b">
        <f>D226='ANS Price List'!D186</f>
        <v>1</v>
      </c>
      <c r="O226" s="247" t="b">
        <f>E226='ANS Price List'!E186</f>
        <v>1</v>
      </c>
      <c r="P226" s="247" t="b">
        <f>F226='ANS Price List'!F186</f>
        <v>1</v>
      </c>
      <c r="Q226" s="247" t="b">
        <f>G226='ANS Price List'!G186</f>
        <v>1</v>
      </c>
      <c r="R226" s="247" t="b">
        <f>H226='ANS Price List'!H186</f>
        <v>1</v>
      </c>
      <c r="S226" s="247" t="b">
        <f>I226='ANS Price List'!I186</f>
        <v>1</v>
      </c>
      <c r="T226" s="247" t="b">
        <f>J226='ANS Price List'!J186</f>
        <v>1</v>
      </c>
      <c r="U226" s="333"/>
      <c r="V226" s="247" t="b">
        <f>IF(H226="2016/17 Excluding GST","TRUE",H226='2016-17 ANS Price List'!$F226)</f>
        <v>1</v>
      </c>
      <c r="W226" s="247" t="b">
        <f>IF(I226="2017/18 Excluding GST","TRUE",I226='2017-18 ANS Price List'!$F226)</f>
        <v>1</v>
      </c>
      <c r="X226" s="251" t="b">
        <f>IF(J226="2018/19 Excluding GST","TRUE",J226='2018-19 ANS Price List'!$F226)</f>
        <v>1</v>
      </c>
    </row>
    <row r="227" spans="2:24" x14ac:dyDescent="0.2">
      <c r="B227" s="406"/>
      <c r="C227" s="358" t="s">
        <v>128</v>
      </c>
      <c r="D227" s="202" t="s">
        <v>10</v>
      </c>
      <c r="E227" s="202" t="s">
        <v>11</v>
      </c>
      <c r="F227" s="190">
        <v>499.84</v>
      </c>
      <c r="G227" s="189">
        <f t="shared" si="23"/>
        <v>517.51</v>
      </c>
      <c r="H227" s="189">
        <f t="shared" si="23"/>
        <v>530.95000000000005</v>
      </c>
      <c r="I227" s="190">
        <f t="shared" si="23"/>
        <v>543.72</v>
      </c>
      <c r="J227" s="190">
        <f t="shared" si="23"/>
        <v>563.44000000000005</v>
      </c>
      <c r="L227" s="247" t="b">
        <f>B227='ANS Price List'!B187</f>
        <v>1</v>
      </c>
      <c r="M227" s="247" t="b">
        <f>C227='ANS Price List'!C187</f>
        <v>1</v>
      </c>
      <c r="N227" s="247" t="b">
        <f>D227='ANS Price List'!D187</f>
        <v>1</v>
      </c>
      <c r="O227" s="247" t="b">
        <f>E227='ANS Price List'!E187</f>
        <v>1</v>
      </c>
      <c r="P227" s="247" t="b">
        <f>F227='ANS Price List'!F187</f>
        <v>1</v>
      </c>
      <c r="Q227" s="247" t="b">
        <f>G227='ANS Price List'!G187</f>
        <v>1</v>
      </c>
      <c r="R227" s="247" t="b">
        <f>H227='ANS Price List'!H187</f>
        <v>1</v>
      </c>
      <c r="S227" s="247" t="b">
        <f>I227='ANS Price List'!I187</f>
        <v>1</v>
      </c>
      <c r="T227" s="247" t="b">
        <f>J227='ANS Price List'!J187</f>
        <v>1</v>
      </c>
      <c r="U227" s="333"/>
      <c r="V227" s="247" t="b">
        <f>IF(H227="2016/17 Excluding GST","TRUE",H227='2016-17 ANS Price List'!$F227)</f>
        <v>1</v>
      </c>
      <c r="W227" s="247" t="b">
        <f>IF(I227="2017/18 Excluding GST","TRUE",I227='2017-18 ANS Price List'!$F227)</f>
        <v>1</v>
      </c>
      <c r="X227" s="251" t="b">
        <f>IF(J227="2018/19 Excluding GST","TRUE",J227='2018-19 ANS Price List'!$F227)</f>
        <v>1</v>
      </c>
    </row>
    <row r="228" spans="2:24" x14ac:dyDescent="0.2">
      <c r="B228" s="406"/>
      <c r="C228" s="359" t="s">
        <v>129</v>
      </c>
      <c r="D228" s="201" t="s">
        <v>10</v>
      </c>
      <c r="E228" s="201" t="s">
        <v>11</v>
      </c>
      <c r="F228" s="191">
        <v>157.09</v>
      </c>
      <c r="G228" s="193">
        <f t="shared" si="23"/>
        <v>162.63999999999999</v>
      </c>
      <c r="H228" s="193">
        <f t="shared" si="23"/>
        <v>166.86</v>
      </c>
      <c r="I228" s="191">
        <f t="shared" si="23"/>
        <v>170.87</v>
      </c>
      <c r="J228" s="191">
        <f t="shared" si="23"/>
        <v>177.07</v>
      </c>
      <c r="L228" s="247" t="b">
        <f>B228='ANS Price List'!B188</f>
        <v>1</v>
      </c>
      <c r="M228" s="247" t="b">
        <f>C228='ANS Price List'!C188</f>
        <v>1</v>
      </c>
      <c r="N228" s="247" t="b">
        <f>D228='ANS Price List'!D188</f>
        <v>1</v>
      </c>
      <c r="O228" s="247" t="b">
        <f>E228='ANS Price List'!E188</f>
        <v>1</v>
      </c>
      <c r="P228" s="247" t="b">
        <f>F228='ANS Price List'!F188</f>
        <v>1</v>
      </c>
      <c r="Q228" s="247" t="b">
        <f>G228='ANS Price List'!G188</f>
        <v>1</v>
      </c>
      <c r="R228" s="247" t="b">
        <f>H228='ANS Price List'!H188</f>
        <v>1</v>
      </c>
      <c r="S228" s="247" t="b">
        <f>I228='ANS Price List'!I188</f>
        <v>1</v>
      </c>
      <c r="T228" s="247" t="b">
        <f>J228='ANS Price List'!J188</f>
        <v>1</v>
      </c>
      <c r="U228" s="333"/>
      <c r="V228" s="247" t="b">
        <f>IF(H228="2016/17 Excluding GST","TRUE",H228='2016-17 ANS Price List'!$F228)</f>
        <v>1</v>
      </c>
      <c r="W228" s="247" t="b">
        <f>IF(I228="2017/18 Excluding GST","TRUE",I228='2017-18 ANS Price List'!$F228)</f>
        <v>1</v>
      </c>
      <c r="X228" s="251" t="b">
        <f>IF(J228="2018/19 Excluding GST","TRUE",J228='2018-19 ANS Price List'!$F228)</f>
        <v>1</v>
      </c>
    </row>
    <row r="229" spans="2:24" x14ac:dyDescent="0.2">
      <c r="B229" s="406"/>
      <c r="C229" s="358" t="s">
        <v>130</v>
      </c>
      <c r="D229" s="202" t="s">
        <v>10</v>
      </c>
      <c r="E229" s="202" t="s">
        <v>11</v>
      </c>
      <c r="F229" s="190">
        <v>142.81</v>
      </c>
      <c r="G229" s="189">
        <f t="shared" si="23"/>
        <v>147.86000000000001</v>
      </c>
      <c r="H229" s="189">
        <f t="shared" si="23"/>
        <v>151.69999999999999</v>
      </c>
      <c r="I229" s="190">
        <f t="shared" si="23"/>
        <v>155.35</v>
      </c>
      <c r="J229" s="190">
        <f t="shared" si="23"/>
        <v>160.99</v>
      </c>
      <c r="L229" s="247" t="b">
        <f>B229='ANS Price List'!B189</f>
        <v>1</v>
      </c>
      <c r="M229" s="247" t="b">
        <f>C229='ANS Price List'!C189</f>
        <v>1</v>
      </c>
      <c r="N229" s="247" t="b">
        <f>D229='ANS Price List'!D189</f>
        <v>1</v>
      </c>
      <c r="O229" s="247" t="b">
        <f>E229='ANS Price List'!E189</f>
        <v>1</v>
      </c>
      <c r="P229" s="247" t="b">
        <f>F229='ANS Price List'!F189</f>
        <v>1</v>
      </c>
      <c r="Q229" s="247" t="b">
        <f>G229='ANS Price List'!G189</f>
        <v>1</v>
      </c>
      <c r="R229" s="247" t="b">
        <f>H229='ANS Price List'!H189</f>
        <v>1</v>
      </c>
      <c r="S229" s="247" t="b">
        <f>I229='ANS Price List'!I189</f>
        <v>1</v>
      </c>
      <c r="T229" s="247" t="b">
        <f>J229='ANS Price List'!J189</f>
        <v>1</v>
      </c>
      <c r="U229" s="333"/>
      <c r="V229" s="247" t="b">
        <f>IF(H229="2016/17 Excluding GST","TRUE",H229='2016-17 ANS Price List'!$F229)</f>
        <v>1</v>
      </c>
      <c r="W229" s="247" t="b">
        <f>IF(I229="2017/18 Excluding GST","TRUE",I229='2017-18 ANS Price List'!$F229)</f>
        <v>1</v>
      </c>
      <c r="X229" s="251" t="b">
        <f>IF(J229="2018/19 Excluding GST","TRUE",J229='2018-19 ANS Price List'!$F229)</f>
        <v>1</v>
      </c>
    </row>
    <row r="230" spans="2:24" x14ac:dyDescent="0.2">
      <c r="B230" s="406"/>
      <c r="C230" s="359" t="s">
        <v>131</v>
      </c>
      <c r="D230" s="201" t="s">
        <v>10</v>
      </c>
      <c r="E230" s="201" t="s">
        <v>11</v>
      </c>
      <c r="F230" s="191">
        <v>99.97</v>
      </c>
      <c r="G230" s="193">
        <f t="shared" si="23"/>
        <v>103.5</v>
      </c>
      <c r="H230" s="193">
        <f t="shared" si="23"/>
        <v>106.19</v>
      </c>
      <c r="I230" s="191">
        <f t="shared" si="23"/>
        <v>108.74</v>
      </c>
      <c r="J230" s="191">
        <f t="shared" si="23"/>
        <v>112.68</v>
      </c>
      <c r="L230" s="247" t="b">
        <f>B230='ANS Price List'!B190</f>
        <v>1</v>
      </c>
      <c r="M230" s="247" t="b">
        <f>C230='ANS Price List'!C190</f>
        <v>1</v>
      </c>
      <c r="N230" s="247" t="b">
        <f>D230='ANS Price List'!D190</f>
        <v>1</v>
      </c>
      <c r="O230" s="247" t="b">
        <f>E230='ANS Price List'!E190</f>
        <v>1</v>
      </c>
      <c r="P230" s="247" t="b">
        <f>F230='ANS Price List'!F190</f>
        <v>1</v>
      </c>
      <c r="Q230" s="247" t="b">
        <f>G230='ANS Price List'!G190</f>
        <v>1</v>
      </c>
      <c r="R230" s="247" t="b">
        <f>H230='ANS Price List'!H190</f>
        <v>1</v>
      </c>
      <c r="S230" s="247" t="b">
        <f>I230='ANS Price List'!I190</f>
        <v>1</v>
      </c>
      <c r="T230" s="247" t="b">
        <f>J230='ANS Price List'!J190</f>
        <v>1</v>
      </c>
      <c r="U230" s="333"/>
      <c r="V230" s="247" t="b">
        <f>IF(H230="2016/17 Excluding GST","TRUE",H230='2016-17 ANS Price List'!$F230)</f>
        <v>1</v>
      </c>
      <c r="W230" s="247" t="b">
        <f>IF(I230="2017/18 Excluding GST","TRUE",I230='2017-18 ANS Price List'!$F230)</f>
        <v>1</v>
      </c>
      <c r="X230" s="251" t="b">
        <f>IF(J230="2018/19 Excluding GST","TRUE",J230='2018-19 ANS Price List'!$F230)</f>
        <v>1</v>
      </c>
    </row>
    <row r="231" spans="2:24" x14ac:dyDescent="0.2">
      <c r="B231" s="406"/>
      <c r="C231" s="358" t="s">
        <v>132</v>
      </c>
      <c r="D231" s="202" t="s">
        <v>10</v>
      </c>
      <c r="E231" s="202" t="s">
        <v>11</v>
      </c>
      <c r="F231" s="190">
        <v>999.67</v>
      </c>
      <c r="G231" s="189">
        <f t="shared" si="23"/>
        <v>1035.01</v>
      </c>
      <c r="H231" s="189">
        <f t="shared" si="23"/>
        <v>1061.8800000000001</v>
      </c>
      <c r="I231" s="190">
        <f t="shared" si="23"/>
        <v>1087.4100000000001</v>
      </c>
      <c r="J231" s="190">
        <f t="shared" si="23"/>
        <v>1126.8599999999999</v>
      </c>
      <c r="L231" s="247" t="b">
        <f>B231='ANS Price List'!B191</f>
        <v>1</v>
      </c>
      <c r="M231" s="247" t="b">
        <f>C231='ANS Price List'!C191</f>
        <v>1</v>
      </c>
      <c r="N231" s="247" t="b">
        <f>D231='ANS Price List'!D191</f>
        <v>1</v>
      </c>
      <c r="O231" s="247" t="b">
        <f>E231='ANS Price List'!E191</f>
        <v>1</v>
      </c>
      <c r="P231" s="247" t="b">
        <f>F231='ANS Price List'!F191</f>
        <v>1</v>
      </c>
      <c r="Q231" s="247" t="b">
        <f>G231='ANS Price List'!G191</f>
        <v>1</v>
      </c>
      <c r="R231" s="247" t="b">
        <f>H231='ANS Price List'!H191</f>
        <v>1</v>
      </c>
      <c r="S231" s="247" t="b">
        <f>I231='ANS Price List'!I191</f>
        <v>1</v>
      </c>
      <c r="T231" s="247" t="b">
        <f>J231='ANS Price List'!J191</f>
        <v>1</v>
      </c>
      <c r="U231" s="333"/>
      <c r="V231" s="247" t="b">
        <f>IF(H231="2016/17 Excluding GST","TRUE",H231='2016-17 ANS Price List'!$F231)</f>
        <v>1</v>
      </c>
      <c r="W231" s="247" t="b">
        <f>IF(I231="2017/18 Excluding GST","TRUE",I231='2017-18 ANS Price List'!$F231)</f>
        <v>1</v>
      </c>
      <c r="X231" s="251" t="b">
        <f>IF(J231="2018/19 Excluding GST","TRUE",J231='2018-19 ANS Price List'!$F231)</f>
        <v>1</v>
      </c>
    </row>
    <row r="232" spans="2:24" x14ac:dyDescent="0.2">
      <c r="B232" s="406"/>
      <c r="C232" s="359" t="s">
        <v>133</v>
      </c>
      <c r="D232" s="201" t="s">
        <v>10</v>
      </c>
      <c r="E232" s="201" t="s">
        <v>11</v>
      </c>
      <c r="F232" s="191">
        <v>314.18</v>
      </c>
      <c r="G232" s="193">
        <f t="shared" si="23"/>
        <v>325.29000000000002</v>
      </c>
      <c r="H232" s="193">
        <f t="shared" si="23"/>
        <v>333.74</v>
      </c>
      <c r="I232" s="191">
        <f t="shared" si="23"/>
        <v>341.76</v>
      </c>
      <c r="J232" s="191">
        <f t="shared" si="23"/>
        <v>354.16</v>
      </c>
      <c r="L232" s="247" t="b">
        <f>B232='ANS Price List'!B192</f>
        <v>1</v>
      </c>
      <c r="M232" s="247" t="b">
        <f>C232='ANS Price List'!C192</f>
        <v>1</v>
      </c>
      <c r="N232" s="247" t="b">
        <f>D232='ANS Price List'!D192</f>
        <v>1</v>
      </c>
      <c r="O232" s="247" t="b">
        <f>E232='ANS Price List'!E192</f>
        <v>1</v>
      </c>
      <c r="P232" s="247" t="b">
        <f>F232='ANS Price List'!F192</f>
        <v>1</v>
      </c>
      <c r="Q232" s="247" t="b">
        <f>G232='ANS Price List'!G192</f>
        <v>1</v>
      </c>
      <c r="R232" s="247" t="b">
        <f>H232='ANS Price List'!H192</f>
        <v>1</v>
      </c>
      <c r="S232" s="247" t="b">
        <f>I232='ANS Price List'!I192</f>
        <v>1</v>
      </c>
      <c r="T232" s="247" t="b">
        <f>J232='ANS Price List'!J192</f>
        <v>1</v>
      </c>
      <c r="U232" s="333"/>
      <c r="V232" s="247" t="b">
        <f>IF(H232="2016/17 Excluding GST","TRUE",H232='2016-17 ANS Price List'!$F232)</f>
        <v>1</v>
      </c>
      <c r="W232" s="247" t="b">
        <f>IF(I232="2017/18 Excluding GST","TRUE",I232='2017-18 ANS Price List'!$F232)</f>
        <v>1</v>
      </c>
      <c r="X232" s="251" t="b">
        <f>IF(J232="2018/19 Excluding GST","TRUE",J232='2018-19 ANS Price List'!$F232)</f>
        <v>1</v>
      </c>
    </row>
    <row r="233" spans="2:24" x14ac:dyDescent="0.2">
      <c r="B233" s="406"/>
      <c r="C233" s="358" t="s">
        <v>134</v>
      </c>
      <c r="D233" s="202" t="s">
        <v>10</v>
      </c>
      <c r="E233" s="202" t="s">
        <v>11</v>
      </c>
      <c r="F233" s="190">
        <v>284.19</v>
      </c>
      <c r="G233" s="189">
        <f t="shared" si="23"/>
        <v>294.24</v>
      </c>
      <c r="H233" s="189">
        <f t="shared" si="23"/>
        <v>301.88</v>
      </c>
      <c r="I233" s="190">
        <f t="shared" si="23"/>
        <v>309.14</v>
      </c>
      <c r="J233" s="190">
        <f t="shared" si="23"/>
        <v>320.35000000000002</v>
      </c>
      <c r="L233" s="247" t="b">
        <f>B233='ANS Price List'!B193</f>
        <v>1</v>
      </c>
      <c r="M233" s="247" t="b">
        <f>C233='ANS Price List'!C193</f>
        <v>1</v>
      </c>
      <c r="N233" s="247" t="b">
        <f>D233='ANS Price List'!D193</f>
        <v>1</v>
      </c>
      <c r="O233" s="247" t="b">
        <f>E233='ANS Price List'!E193</f>
        <v>1</v>
      </c>
      <c r="P233" s="247" t="b">
        <f>F233='ANS Price List'!F193</f>
        <v>1</v>
      </c>
      <c r="Q233" s="247" t="b">
        <f>G233='ANS Price List'!G193</f>
        <v>1</v>
      </c>
      <c r="R233" s="247" t="b">
        <f>H233='ANS Price List'!H193</f>
        <v>1</v>
      </c>
      <c r="S233" s="247" t="b">
        <f>I233='ANS Price List'!I193</f>
        <v>1</v>
      </c>
      <c r="T233" s="247" t="b">
        <f>J233='ANS Price List'!J193</f>
        <v>1</v>
      </c>
      <c r="U233" s="333"/>
      <c r="V233" s="247" t="b">
        <f>IF(H233="2016/17 Excluding GST","TRUE",H233='2016-17 ANS Price List'!$F233)</f>
        <v>1</v>
      </c>
      <c r="W233" s="247" t="b">
        <f>IF(I233="2017/18 Excluding GST","TRUE",I233='2017-18 ANS Price List'!$F233)</f>
        <v>1</v>
      </c>
      <c r="X233" s="251" t="b">
        <f>IF(J233="2018/19 Excluding GST","TRUE",J233='2018-19 ANS Price List'!$F233)</f>
        <v>1</v>
      </c>
    </row>
    <row r="234" spans="2:24" x14ac:dyDescent="0.2">
      <c r="B234" s="406"/>
      <c r="C234" s="359" t="s">
        <v>135</v>
      </c>
      <c r="D234" s="201" t="s">
        <v>10</v>
      </c>
      <c r="E234" s="201" t="s">
        <v>11</v>
      </c>
      <c r="F234" s="191">
        <v>214.22</v>
      </c>
      <c r="G234" s="193">
        <f t="shared" si="23"/>
        <v>221.79</v>
      </c>
      <c r="H234" s="193">
        <f t="shared" si="23"/>
        <v>227.55</v>
      </c>
      <c r="I234" s="191">
        <f t="shared" si="23"/>
        <v>233.02</v>
      </c>
      <c r="J234" s="191">
        <f t="shared" si="23"/>
        <v>241.47</v>
      </c>
      <c r="L234" s="247" t="b">
        <f>B234='ANS Price List'!B194</f>
        <v>1</v>
      </c>
      <c r="M234" s="247" t="b">
        <f>C234='ANS Price List'!C194</f>
        <v>1</v>
      </c>
      <c r="N234" s="247" t="b">
        <f>D234='ANS Price List'!D194</f>
        <v>1</v>
      </c>
      <c r="O234" s="247" t="b">
        <f>E234='ANS Price List'!E194</f>
        <v>1</v>
      </c>
      <c r="P234" s="247" t="b">
        <f>F234='ANS Price List'!F194</f>
        <v>1</v>
      </c>
      <c r="Q234" s="247" t="b">
        <f>G234='ANS Price List'!G194</f>
        <v>1</v>
      </c>
      <c r="R234" s="247" t="b">
        <f>H234='ANS Price List'!H194</f>
        <v>1</v>
      </c>
      <c r="S234" s="247" t="b">
        <f>I234='ANS Price List'!I194</f>
        <v>1</v>
      </c>
      <c r="T234" s="247" t="b">
        <f>J234='ANS Price List'!J194</f>
        <v>1</v>
      </c>
      <c r="U234" s="333"/>
      <c r="V234" s="247" t="b">
        <f>IF(H234="2016/17 Excluding GST","TRUE",H234='2016-17 ANS Price List'!$F234)</f>
        <v>1</v>
      </c>
      <c r="W234" s="247" t="b">
        <f>IF(I234="2017/18 Excluding GST","TRUE",I234='2017-18 ANS Price List'!$F234)</f>
        <v>1</v>
      </c>
      <c r="X234" s="251" t="b">
        <f>IF(J234="2018/19 Excluding GST","TRUE",J234='2018-19 ANS Price List'!$F234)</f>
        <v>1</v>
      </c>
    </row>
    <row r="235" spans="2:24" x14ac:dyDescent="0.2">
      <c r="B235" s="406"/>
      <c r="C235" s="358" t="s">
        <v>136</v>
      </c>
      <c r="D235" s="202" t="s">
        <v>10</v>
      </c>
      <c r="E235" s="202" t="s">
        <v>11</v>
      </c>
      <c r="F235" s="190">
        <v>1256.73</v>
      </c>
      <c r="G235" s="189">
        <f t="shared" si="23"/>
        <v>1301.1600000000001</v>
      </c>
      <c r="H235" s="189">
        <f t="shared" si="23"/>
        <v>1334.94</v>
      </c>
      <c r="I235" s="190">
        <f t="shared" si="23"/>
        <v>1367.03</v>
      </c>
      <c r="J235" s="190">
        <f t="shared" si="23"/>
        <v>1416.62</v>
      </c>
      <c r="L235" s="247" t="b">
        <f>B235='ANS Price List'!B195</f>
        <v>1</v>
      </c>
      <c r="M235" s="247" t="b">
        <f>C235='ANS Price List'!C195</f>
        <v>1</v>
      </c>
      <c r="N235" s="247" t="b">
        <f>D235='ANS Price List'!D195</f>
        <v>1</v>
      </c>
      <c r="O235" s="247" t="b">
        <f>E235='ANS Price List'!E195</f>
        <v>1</v>
      </c>
      <c r="P235" s="247" t="b">
        <f>F235='ANS Price List'!F195</f>
        <v>1</v>
      </c>
      <c r="Q235" s="247" t="b">
        <f>G235='ANS Price List'!G195</f>
        <v>1</v>
      </c>
      <c r="R235" s="247" t="b">
        <f>H235='ANS Price List'!H195</f>
        <v>1</v>
      </c>
      <c r="S235" s="247" t="b">
        <f>I235='ANS Price List'!I195</f>
        <v>1</v>
      </c>
      <c r="T235" s="247" t="b">
        <f>J235='ANS Price List'!J195</f>
        <v>1</v>
      </c>
      <c r="U235" s="333"/>
      <c r="V235" s="247" t="b">
        <f>IF(H235="2016/17 Excluding GST","TRUE",H235='2016-17 ANS Price List'!$F235)</f>
        <v>1</v>
      </c>
      <c r="W235" s="247" t="b">
        <f>IF(I235="2017/18 Excluding GST","TRUE",I235='2017-18 ANS Price List'!$F235)</f>
        <v>1</v>
      </c>
      <c r="X235" s="251" t="b">
        <f>IF(J235="2018/19 Excluding GST","TRUE",J235='2018-19 ANS Price List'!$F235)</f>
        <v>1</v>
      </c>
    </row>
    <row r="236" spans="2:24" x14ac:dyDescent="0.2">
      <c r="B236" s="406"/>
      <c r="C236" s="359" t="s">
        <v>137</v>
      </c>
      <c r="D236" s="201" t="s">
        <v>10</v>
      </c>
      <c r="E236" s="201" t="s">
        <v>11</v>
      </c>
      <c r="F236" s="191">
        <v>71.41</v>
      </c>
      <c r="G236" s="193">
        <f t="shared" si="23"/>
        <v>73.930000000000007</v>
      </c>
      <c r="H236" s="193">
        <f t="shared" si="23"/>
        <v>75.849999999999994</v>
      </c>
      <c r="I236" s="191">
        <f t="shared" si="23"/>
        <v>77.67</v>
      </c>
      <c r="J236" s="191">
        <f t="shared" si="23"/>
        <v>80.489999999999995</v>
      </c>
      <c r="L236" s="247" t="b">
        <f>B236='ANS Price List'!B196</f>
        <v>1</v>
      </c>
      <c r="M236" s="247" t="b">
        <f>C236='ANS Price List'!C196</f>
        <v>1</v>
      </c>
      <c r="N236" s="247" t="b">
        <f>D236='ANS Price List'!D196</f>
        <v>1</v>
      </c>
      <c r="O236" s="247" t="b">
        <f>E236='ANS Price List'!E196</f>
        <v>1</v>
      </c>
      <c r="P236" s="247" t="b">
        <f>F236='ANS Price List'!F196</f>
        <v>1</v>
      </c>
      <c r="Q236" s="247" t="b">
        <f>G236='ANS Price List'!G196</f>
        <v>1</v>
      </c>
      <c r="R236" s="247" t="b">
        <f>H236='ANS Price List'!H196</f>
        <v>1</v>
      </c>
      <c r="S236" s="247" t="b">
        <f>I236='ANS Price List'!I196</f>
        <v>1</v>
      </c>
      <c r="T236" s="247" t="b">
        <f>J236='ANS Price List'!J196</f>
        <v>1</v>
      </c>
      <c r="U236" s="333"/>
      <c r="V236" s="247" t="b">
        <f>IF(H236="2016/17 Excluding GST","TRUE",H236='2016-17 ANS Price List'!$F236)</f>
        <v>1</v>
      </c>
      <c r="W236" s="247" t="b">
        <f>IF(I236="2017/18 Excluding GST","TRUE",I236='2017-18 ANS Price List'!$F236)</f>
        <v>1</v>
      </c>
      <c r="X236" s="251" t="b">
        <f>IF(J236="2018/19 Excluding GST","TRUE",J236='2018-19 ANS Price List'!$F236)</f>
        <v>1</v>
      </c>
    </row>
    <row r="237" spans="2:24" x14ac:dyDescent="0.2">
      <c r="B237" s="406"/>
      <c r="C237" s="358" t="s">
        <v>138</v>
      </c>
      <c r="D237" s="202" t="s">
        <v>10</v>
      </c>
      <c r="E237" s="202" t="s">
        <v>11</v>
      </c>
      <c r="F237" s="190">
        <v>71.41</v>
      </c>
      <c r="G237" s="189">
        <f t="shared" si="23"/>
        <v>73.930000000000007</v>
      </c>
      <c r="H237" s="189">
        <f t="shared" si="23"/>
        <v>75.849999999999994</v>
      </c>
      <c r="I237" s="190">
        <f t="shared" si="23"/>
        <v>77.67</v>
      </c>
      <c r="J237" s="190">
        <f t="shared" si="23"/>
        <v>80.489999999999995</v>
      </c>
      <c r="L237" s="247" t="b">
        <f>B237='ANS Price List'!B197</f>
        <v>1</v>
      </c>
      <c r="M237" s="247" t="b">
        <f>C237='ANS Price List'!C197</f>
        <v>1</v>
      </c>
      <c r="N237" s="247" t="b">
        <f>D237='ANS Price List'!D197</f>
        <v>1</v>
      </c>
      <c r="O237" s="247" t="b">
        <f>E237='ANS Price List'!E197</f>
        <v>1</v>
      </c>
      <c r="P237" s="247" t="b">
        <f>F237='ANS Price List'!F197</f>
        <v>1</v>
      </c>
      <c r="Q237" s="247" t="b">
        <f>G237='ANS Price List'!G197</f>
        <v>1</v>
      </c>
      <c r="R237" s="247" t="b">
        <f>H237='ANS Price List'!H197</f>
        <v>1</v>
      </c>
      <c r="S237" s="247" t="b">
        <f>I237='ANS Price List'!I197</f>
        <v>1</v>
      </c>
      <c r="T237" s="247" t="b">
        <f>J237='ANS Price List'!J197</f>
        <v>1</v>
      </c>
      <c r="U237" s="333"/>
      <c r="V237" s="247" t="b">
        <f>IF(H237="2016/17 Excluding GST","TRUE",H237='2016-17 ANS Price List'!$F237)</f>
        <v>1</v>
      </c>
      <c r="W237" s="247" t="b">
        <f>IF(I237="2017/18 Excluding GST","TRUE",I237='2017-18 ANS Price List'!$F237)</f>
        <v>1</v>
      </c>
      <c r="X237" s="251" t="b">
        <f>IF(J237="2018/19 Excluding GST","TRUE",J237='2018-19 ANS Price List'!$F237)</f>
        <v>1</v>
      </c>
    </row>
    <row r="238" spans="2:24" x14ac:dyDescent="0.2">
      <c r="B238" s="406"/>
      <c r="C238" s="359" t="s">
        <v>139</v>
      </c>
      <c r="D238" s="201" t="s">
        <v>10</v>
      </c>
      <c r="E238" s="201" t="s">
        <v>11</v>
      </c>
      <c r="F238" s="191">
        <v>71.41</v>
      </c>
      <c r="G238" s="193">
        <f t="shared" si="23"/>
        <v>73.930000000000007</v>
      </c>
      <c r="H238" s="193">
        <f t="shared" si="23"/>
        <v>75.849999999999994</v>
      </c>
      <c r="I238" s="191">
        <f t="shared" si="23"/>
        <v>77.67</v>
      </c>
      <c r="J238" s="191">
        <f t="shared" si="23"/>
        <v>80.489999999999995</v>
      </c>
      <c r="L238" s="247" t="b">
        <f>B238='ANS Price List'!B198</f>
        <v>1</v>
      </c>
      <c r="M238" s="247" t="b">
        <f>C238='ANS Price List'!C198</f>
        <v>1</v>
      </c>
      <c r="N238" s="247" t="b">
        <f>D238='ANS Price List'!D198</f>
        <v>1</v>
      </c>
      <c r="O238" s="247" t="b">
        <f>E238='ANS Price List'!E198</f>
        <v>1</v>
      </c>
      <c r="P238" s="247" t="b">
        <f>F238='ANS Price List'!F198</f>
        <v>1</v>
      </c>
      <c r="Q238" s="247" t="b">
        <f>G238='ANS Price List'!G198</f>
        <v>1</v>
      </c>
      <c r="R238" s="247" t="b">
        <f>H238='ANS Price List'!H198</f>
        <v>1</v>
      </c>
      <c r="S238" s="247" t="b">
        <f>I238='ANS Price List'!I198</f>
        <v>1</v>
      </c>
      <c r="T238" s="247" t="b">
        <f>J238='ANS Price List'!J198</f>
        <v>1</v>
      </c>
      <c r="U238" s="333"/>
      <c r="V238" s="247" t="b">
        <f>IF(H238="2016/17 Excluding GST","TRUE",H238='2016-17 ANS Price List'!$F238)</f>
        <v>1</v>
      </c>
      <c r="W238" s="247" t="b">
        <f>IF(I238="2017/18 Excluding GST","TRUE",I238='2017-18 ANS Price List'!$F238)</f>
        <v>1</v>
      </c>
      <c r="X238" s="251" t="b">
        <f>IF(J238="2018/19 Excluding GST","TRUE",J238='2018-19 ANS Price List'!$F238)</f>
        <v>1</v>
      </c>
    </row>
    <row r="239" spans="2:24" x14ac:dyDescent="0.2">
      <c r="B239" s="406"/>
      <c r="C239" s="358" t="s">
        <v>140</v>
      </c>
      <c r="D239" s="202" t="s">
        <v>10</v>
      </c>
      <c r="E239" s="202" t="s">
        <v>11</v>
      </c>
      <c r="F239" s="190">
        <v>171.37</v>
      </c>
      <c r="G239" s="189">
        <f t="shared" si="23"/>
        <v>177.43</v>
      </c>
      <c r="H239" s="189">
        <f t="shared" si="23"/>
        <v>182.04</v>
      </c>
      <c r="I239" s="190">
        <f t="shared" si="23"/>
        <v>186.42</v>
      </c>
      <c r="J239" s="190">
        <f t="shared" si="23"/>
        <v>193.18</v>
      </c>
      <c r="L239" s="247" t="b">
        <f>B239='ANS Price List'!B199</f>
        <v>1</v>
      </c>
      <c r="M239" s="247" t="b">
        <f>C239='ANS Price List'!C199</f>
        <v>1</v>
      </c>
      <c r="N239" s="247" t="b">
        <f>D239='ANS Price List'!D199</f>
        <v>1</v>
      </c>
      <c r="O239" s="247" t="b">
        <f>E239='ANS Price List'!E199</f>
        <v>1</v>
      </c>
      <c r="P239" s="247" t="b">
        <f>F239='ANS Price List'!F199</f>
        <v>1</v>
      </c>
      <c r="Q239" s="247" t="b">
        <f>G239='ANS Price List'!G199</f>
        <v>1</v>
      </c>
      <c r="R239" s="247" t="b">
        <f>H239='ANS Price List'!H199</f>
        <v>1</v>
      </c>
      <c r="S239" s="247" t="b">
        <f>I239='ANS Price List'!I199</f>
        <v>1</v>
      </c>
      <c r="T239" s="247" t="b">
        <f>J239='ANS Price List'!J199</f>
        <v>1</v>
      </c>
      <c r="U239" s="333"/>
      <c r="V239" s="247" t="b">
        <f>IF(H239="2016/17 Excluding GST","TRUE",H239='2016-17 ANS Price List'!$F239)</f>
        <v>1</v>
      </c>
      <c r="W239" s="247" t="b">
        <f>IF(I239="2017/18 Excluding GST","TRUE",I239='2017-18 ANS Price List'!$F239)</f>
        <v>1</v>
      </c>
      <c r="X239" s="251" t="b">
        <f>IF(J239="2018/19 Excluding GST","TRUE",J239='2018-19 ANS Price List'!$F239)</f>
        <v>1</v>
      </c>
    </row>
    <row r="240" spans="2:24" x14ac:dyDescent="0.2">
      <c r="B240" s="406"/>
      <c r="C240" s="359" t="s">
        <v>141</v>
      </c>
      <c r="D240" s="201" t="s">
        <v>10</v>
      </c>
      <c r="E240" s="201" t="s">
        <v>11</v>
      </c>
      <c r="F240" s="191">
        <v>171.37</v>
      </c>
      <c r="G240" s="193">
        <f t="shared" si="23"/>
        <v>177.43</v>
      </c>
      <c r="H240" s="193">
        <f t="shared" si="23"/>
        <v>182.04</v>
      </c>
      <c r="I240" s="191">
        <f t="shared" si="23"/>
        <v>186.42</v>
      </c>
      <c r="J240" s="191">
        <f t="shared" si="23"/>
        <v>193.18</v>
      </c>
      <c r="L240" s="247" t="b">
        <f>B240='ANS Price List'!B200</f>
        <v>1</v>
      </c>
      <c r="M240" s="247" t="b">
        <f>C240='ANS Price List'!C200</f>
        <v>1</v>
      </c>
      <c r="N240" s="247" t="b">
        <f>D240='ANS Price List'!D200</f>
        <v>1</v>
      </c>
      <c r="O240" s="247" t="b">
        <f>E240='ANS Price List'!E200</f>
        <v>1</v>
      </c>
      <c r="P240" s="247" t="b">
        <f>F240='ANS Price List'!F200</f>
        <v>1</v>
      </c>
      <c r="Q240" s="247" t="b">
        <f>G240='ANS Price List'!G200</f>
        <v>1</v>
      </c>
      <c r="R240" s="247" t="b">
        <f>H240='ANS Price List'!H200</f>
        <v>1</v>
      </c>
      <c r="S240" s="247" t="b">
        <f>I240='ANS Price List'!I200</f>
        <v>1</v>
      </c>
      <c r="T240" s="247" t="b">
        <f>J240='ANS Price List'!J200</f>
        <v>1</v>
      </c>
      <c r="U240" s="333"/>
      <c r="V240" s="247" t="b">
        <f>IF(H240="2016/17 Excluding GST","TRUE",H240='2016-17 ANS Price List'!$F240)</f>
        <v>1</v>
      </c>
      <c r="W240" s="247" t="b">
        <f>IF(I240="2017/18 Excluding GST","TRUE",I240='2017-18 ANS Price List'!$F240)</f>
        <v>1</v>
      </c>
      <c r="X240" s="251" t="b">
        <f>IF(J240="2018/19 Excluding GST","TRUE",J240='2018-19 ANS Price List'!$F240)</f>
        <v>1</v>
      </c>
    </row>
    <row r="241" spans="2:24" x14ac:dyDescent="0.2">
      <c r="B241" s="406"/>
      <c r="C241" s="358" t="s">
        <v>142</v>
      </c>
      <c r="D241" s="202" t="s">
        <v>10</v>
      </c>
      <c r="E241" s="202" t="s">
        <v>11</v>
      </c>
      <c r="F241" s="190">
        <v>171.37</v>
      </c>
      <c r="G241" s="189">
        <f t="shared" ref="G241:J244" si="24">IFERROR(ROUND(F241*(1+G$9)*(1-G$10)+G$11,2),F241)</f>
        <v>177.43</v>
      </c>
      <c r="H241" s="189">
        <f t="shared" si="24"/>
        <v>182.04</v>
      </c>
      <c r="I241" s="190">
        <f t="shared" si="24"/>
        <v>186.42</v>
      </c>
      <c r="J241" s="190">
        <f t="shared" si="24"/>
        <v>193.18</v>
      </c>
      <c r="L241" s="247" t="b">
        <f>B241='ANS Price List'!B201</f>
        <v>1</v>
      </c>
      <c r="M241" s="247" t="b">
        <f>C241='ANS Price List'!C201</f>
        <v>1</v>
      </c>
      <c r="N241" s="247" t="b">
        <f>D241='ANS Price List'!D201</f>
        <v>1</v>
      </c>
      <c r="O241" s="247" t="b">
        <f>E241='ANS Price List'!E201</f>
        <v>1</v>
      </c>
      <c r="P241" s="247" t="b">
        <f>F241='ANS Price List'!F201</f>
        <v>1</v>
      </c>
      <c r="Q241" s="247" t="b">
        <f>G241='ANS Price List'!G201</f>
        <v>1</v>
      </c>
      <c r="R241" s="247" t="b">
        <f>H241='ANS Price List'!H201</f>
        <v>1</v>
      </c>
      <c r="S241" s="247" t="b">
        <f>I241='ANS Price List'!I201</f>
        <v>1</v>
      </c>
      <c r="T241" s="247" t="b">
        <f>J241='ANS Price List'!J201</f>
        <v>1</v>
      </c>
      <c r="U241" s="333"/>
      <c r="V241" s="247" t="b">
        <f>IF(H241="2016/17 Excluding GST","TRUE",H241='2016-17 ANS Price List'!$F241)</f>
        <v>1</v>
      </c>
      <c r="W241" s="247" t="b">
        <f>IF(I241="2017/18 Excluding GST","TRUE",I241='2017-18 ANS Price List'!$F241)</f>
        <v>1</v>
      </c>
      <c r="X241" s="251" t="b">
        <f>IF(J241="2018/19 Excluding GST","TRUE",J241='2018-19 ANS Price List'!$F241)</f>
        <v>1</v>
      </c>
    </row>
    <row r="242" spans="2:24" x14ac:dyDescent="0.2">
      <c r="B242" s="406"/>
      <c r="C242" s="359" t="s">
        <v>143</v>
      </c>
      <c r="D242" s="201" t="s">
        <v>10</v>
      </c>
      <c r="E242" s="201" t="s">
        <v>11</v>
      </c>
      <c r="F242" s="191">
        <v>357.03</v>
      </c>
      <c r="G242" s="193">
        <f t="shared" si="24"/>
        <v>369.65</v>
      </c>
      <c r="H242" s="193">
        <f t="shared" si="24"/>
        <v>379.25</v>
      </c>
      <c r="I242" s="191">
        <f t="shared" si="24"/>
        <v>388.37</v>
      </c>
      <c r="J242" s="191">
        <f t="shared" si="24"/>
        <v>402.46</v>
      </c>
      <c r="L242" s="247" t="b">
        <f>B242='ANS Price List'!B202</f>
        <v>1</v>
      </c>
      <c r="M242" s="247" t="b">
        <f>C242='ANS Price List'!C202</f>
        <v>1</v>
      </c>
      <c r="N242" s="247" t="b">
        <f>D242='ANS Price List'!D202</f>
        <v>1</v>
      </c>
      <c r="O242" s="247" t="b">
        <f>E242='ANS Price List'!E202</f>
        <v>1</v>
      </c>
      <c r="P242" s="247" t="b">
        <f>F242='ANS Price List'!F202</f>
        <v>1</v>
      </c>
      <c r="Q242" s="247" t="b">
        <f>G242='ANS Price List'!G202</f>
        <v>1</v>
      </c>
      <c r="R242" s="247" t="b">
        <f>H242='ANS Price List'!H202</f>
        <v>1</v>
      </c>
      <c r="S242" s="247" t="b">
        <f>I242='ANS Price List'!I202</f>
        <v>1</v>
      </c>
      <c r="T242" s="247" t="b">
        <f>J242='ANS Price List'!J202</f>
        <v>1</v>
      </c>
      <c r="U242" s="333"/>
      <c r="V242" s="247" t="b">
        <f>IF(H242="2016/17 Excluding GST","TRUE",H242='2016-17 ANS Price List'!$F242)</f>
        <v>1</v>
      </c>
      <c r="W242" s="247" t="b">
        <f>IF(I242="2017/18 Excluding GST","TRUE",I242='2017-18 ANS Price List'!$F242)</f>
        <v>1</v>
      </c>
      <c r="X242" s="251" t="b">
        <f>IF(J242="2018/19 Excluding GST","TRUE",J242='2018-19 ANS Price List'!$F242)</f>
        <v>1</v>
      </c>
    </row>
    <row r="243" spans="2:24" x14ac:dyDescent="0.2">
      <c r="B243" s="406"/>
      <c r="C243" s="358" t="s">
        <v>144</v>
      </c>
      <c r="D243" s="202" t="s">
        <v>10</v>
      </c>
      <c r="E243" s="202" t="s">
        <v>11</v>
      </c>
      <c r="F243" s="190">
        <v>357.03</v>
      </c>
      <c r="G243" s="189">
        <f t="shared" si="24"/>
        <v>369.65</v>
      </c>
      <c r="H243" s="189">
        <f t="shared" si="24"/>
        <v>379.25</v>
      </c>
      <c r="I243" s="190">
        <f t="shared" si="24"/>
        <v>388.37</v>
      </c>
      <c r="J243" s="190">
        <f t="shared" si="24"/>
        <v>402.46</v>
      </c>
      <c r="K243" s="340"/>
      <c r="L243" s="247" t="b">
        <f>B243='ANS Price List'!B203</f>
        <v>1</v>
      </c>
      <c r="M243" s="247" t="b">
        <f>C243='ANS Price List'!C203</f>
        <v>1</v>
      </c>
      <c r="N243" s="247" t="b">
        <f>D243='ANS Price List'!D203</f>
        <v>1</v>
      </c>
      <c r="O243" s="247" t="b">
        <f>E243='ANS Price List'!E203</f>
        <v>1</v>
      </c>
      <c r="P243" s="247" t="b">
        <f>F243='ANS Price List'!F203</f>
        <v>1</v>
      </c>
      <c r="Q243" s="247" t="b">
        <f>G243='ANS Price List'!G203</f>
        <v>1</v>
      </c>
      <c r="R243" s="247" t="b">
        <f>H243='ANS Price List'!H203</f>
        <v>1</v>
      </c>
      <c r="S243" s="247" t="b">
        <f>I243='ANS Price List'!I203</f>
        <v>1</v>
      </c>
      <c r="T243" s="247" t="b">
        <f>J243='ANS Price List'!J203</f>
        <v>1</v>
      </c>
      <c r="U243" s="333"/>
      <c r="V243" s="247" t="b">
        <f>IF(H243="2016/17 Excluding GST","TRUE",H243='2016-17 ANS Price List'!$F243)</f>
        <v>1</v>
      </c>
      <c r="W243" s="247" t="b">
        <f>IF(I243="2017/18 Excluding GST","TRUE",I243='2017-18 ANS Price List'!$F243)</f>
        <v>1</v>
      </c>
      <c r="X243" s="251" t="b">
        <f>IF(J243="2018/19 Excluding GST","TRUE",J243='2018-19 ANS Price List'!$F243)</f>
        <v>1</v>
      </c>
    </row>
    <row r="244" spans="2:24" x14ac:dyDescent="0.2">
      <c r="B244" s="406"/>
      <c r="C244" s="359" t="s">
        <v>145</v>
      </c>
      <c r="D244" s="201" t="s">
        <v>10</v>
      </c>
      <c r="E244" s="201" t="s">
        <v>11</v>
      </c>
      <c r="F244" s="191">
        <v>357.03</v>
      </c>
      <c r="G244" s="193">
        <f t="shared" si="24"/>
        <v>369.65</v>
      </c>
      <c r="H244" s="193">
        <f t="shared" si="24"/>
        <v>379.25</v>
      </c>
      <c r="I244" s="191">
        <f t="shared" si="24"/>
        <v>388.37</v>
      </c>
      <c r="J244" s="191">
        <f t="shared" si="24"/>
        <v>402.46</v>
      </c>
      <c r="K244" s="340"/>
      <c r="L244" s="247" t="b">
        <f>B244='ANS Price List'!B204</f>
        <v>1</v>
      </c>
      <c r="M244" s="247" t="b">
        <f>C244='ANS Price List'!C204</f>
        <v>1</v>
      </c>
      <c r="N244" s="247" t="b">
        <f>D244='ANS Price List'!D204</f>
        <v>1</v>
      </c>
      <c r="O244" s="247" t="b">
        <f>E244='ANS Price List'!E204</f>
        <v>1</v>
      </c>
      <c r="P244" s="247" t="b">
        <f>F244='ANS Price List'!F204</f>
        <v>1</v>
      </c>
      <c r="Q244" s="247" t="b">
        <f>G244='ANS Price List'!G204</f>
        <v>1</v>
      </c>
      <c r="R244" s="247" t="b">
        <f>H244='ANS Price List'!H204</f>
        <v>1</v>
      </c>
      <c r="S244" s="247" t="b">
        <f>I244='ANS Price List'!I204</f>
        <v>1</v>
      </c>
      <c r="T244" s="247" t="b">
        <f>J244='ANS Price List'!J204</f>
        <v>1</v>
      </c>
      <c r="U244" s="333"/>
      <c r="V244" s="247" t="b">
        <f>IF(H244="2016/17 Excluding GST","TRUE",H244='2016-17 ANS Price List'!$F244)</f>
        <v>1</v>
      </c>
      <c r="W244" s="247" t="b">
        <f>IF(I244="2017/18 Excluding GST","TRUE",I244='2017-18 ANS Price List'!$F244)</f>
        <v>1</v>
      </c>
      <c r="X244" s="251" t="b">
        <f>IF(J244="2018/19 Excluding GST","TRUE",J244='2018-19 ANS Price List'!$F244)</f>
        <v>1</v>
      </c>
    </row>
    <row r="245" spans="2:24" x14ac:dyDescent="0.2">
      <c r="B245" s="406"/>
      <c r="C245" s="360"/>
      <c r="D245" s="348"/>
      <c r="E245" s="348"/>
      <c r="F245" s="194"/>
      <c r="G245" s="194"/>
      <c r="H245" s="194"/>
      <c r="I245" s="194"/>
      <c r="J245" s="194"/>
      <c r="K245" s="340"/>
      <c r="L245" s="247" t="b">
        <f>B245='ANS Price List'!B205</f>
        <v>1</v>
      </c>
      <c r="M245" s="247" t="b">
        <f>C245='ANS Price List'!C205</f>
        <v>1</v>
      </c>
      <c r="N245" s="247" t="b">
        <f>D245='ANS Price List'!D205</f>
        <v>1</v>
      </c>
      <c r="O245" s="247" t="b">
        <f>E245='ANS Price List'!E205</f>
        <v>1</v>
      </c>
      <c r="P245" s="247" t="b">
        <f>F245='ANS Price List'!F205</f>
        <v>1</v>
      </c>
      <c r="Q245" s="247" t="b">
        <f>G245='ANS Price List'!G205</f>
        <v>1</v>
      </c>
      <c r="R245" s="247" t="b">
        <f>H245='ANS Price List'!H205</f>
        <v>1</v>
      </c>
      <c r="S245" s="247" t="b">
        <f>I245='ANS Price List'!I205</f>
        <v>1</v>
      </c>
      <c r="T245" s="247" t="b">
        <f>J245='ANS Price List'!J205</f>
        <v>1</v>
      </c>
      <c r="U245" s="333"/>
      <c r="V245" s="247" t="b">
        <f>IF(H245="2016/17 Excluding GST","TRUE",H245='2016-17 ANS Price List'!$F245)</f>
        <v>1</v>
      </c>
      <c r="W245" s="247" t="b">
        <f>IF(I245="2017/18 Excluding GST","TRUE",I245='2017-18 ANS Price List'!$F245)</f>
        <v>1</v>
      </c>
      <c r="X245" s="251" t="b">
        <f>IF(J245="2018/19 Excluding GST","TRUE",J245='2018-19 ANS Price List'!$F245)</f>
        <v>1</v>
      </c>
    </row>
    <row r="246" spans="2:24" x14ac:dyDescent="0.2">
      <c r="B246" s="406"/>
      <c r="C246" s="358" t="s">
        <v>146</v>
      </c>
      <c r="D246" s="202" t="s">
        <v>23</v>
      </c>
      <c r="E246" s="202" t="s">
        <v>24</v>
      </c>
      <c r="F246" s="190">
        <v>142.81</v>
      </c>
      <c r="G246" s="189">
        <f t="shared" ref="G246:J261" si="25">IFERROR(ROUND(F246*(1+G$9)*(1-G$10)+G$11,2),F246)</f>
        <v>147.86000000000001</v>
      </c>
      <c r="H246" s="189">
        <f t="shared" si="25"/>
        <v>151.69999999999999</v>
      </c>
      <c r="I246" s="190">
        <f t="shared" si="25"/>
        <v>155.35</v>
      </c>
      <c r="J246" s="190">
        <f t="shared" si="25"/>
        <v>160.99</v>
      </c>
      <c r="K246" s="340"/>
      <c r="L246" s="247" t="b">
        <f>B246='ANS Price List'!B206</f>
        <v>1</v>
      </c>
      <c r="M246" s="247" t="b">
        <f>C246='ANS Price List'!C206</f>
        <v>1</v>
      </c>
      <c r="N246" s="247" t="b">
        <f>D246='ANS Price List'!D206</f>
        <v>1</v>
      </c>
      <c r="O246" s="247" t="b">
        <f>E246='ANS Price List'!E206</f>
        <v>1</v>
      </c>
      <c r="P246" s="247" t="b">
        <f>F246='ANS Price List'!F206</f>
        <v>1</v>
      </c>
      <c r="Q246" s="247" t="b">
        <f>G246='ANS Price List'!G206</f>
        <v>1</v>
      </c>
      <c r="R246" s="247" t="b">
        <f>H246='ANS Price List'!H206</f>
        <v>1</v>
      </c>
      <c r="S246" s="247" t="b">
        <f>I246='ANS Price List'!I206</f>
        <v>1</v>
      </c>
      <c r="T246" s="247" t="b">
        <f>J246='ANS Price List'!J206</f>
        <v>1</v>
      </c>
      <c r="U246" s="333"/>
      <c r="V246" s="247" t="b">
        <f>IF(H246="2016/17 Excluding GST","TRUE",H246='2016-17 ANS Price List'!$F246)</f>
        <v>1</v>
      </c>
      <c r="W246" s="247" t="b">
        <f>IF(I246="2017/18 Excluding GST","TRUE",I246='2017-18 ANS Price List'!$F246)</f>
        <v>1</v>
      </c>
      <c r="X246" s="251" t="b">
        <f>IF(J246="2018/19 Excluding GST","TRUE",J246='2018-19 ANS Price List'!$F246)</f>
        <v>1</v>
      </c>
    </row>
    <row r="247" spans="2:24" x14ac:dyDescent="0.2">
      <c r="B247" s="406"/>
      <c r="C247" s="359" t="s">
        <v>147</v>
      </c>
      <c r="D247" s="201" t="s">
        <v>23</v>
      </c>
      <c r="E247" s="201" t="s">
        <v>24</v>
      </c>
      <c r="F247" s="191">
        <v>142.81</v>
      </c>
      <c r="G247" s="193">
        <f t="shared" si="25"/>
        <v>147.86000000000001</v>
      </c>
      <c r="H247" s="193">
        <f t="shared" si="25"/>
        <v>151.69999999999999</v>
      </c>
      <c r="I247" s="191">
        <f t="shared" si="25"/>
        <v>155.35</v>
      </c>
      <c r="J247" s="191">
        <f t="shared" si="25"/>
        <v>160.99</v>
      </c>
      <c r="K247" s="340"/>
      <c r="L247" s="247" t="b">
        <f>B247='ANS Price List'!B207</f>
        <v>1</v>
      </c>
      <c r="M247" s="247" t="b">
        <f>C247='ANS Price List'!C207</f>
        <v>1</v>
      </c>
      <c r="N247" s="247" t="b">
        <f>D247='ANS Price List'!D207</f>
        <v>1</v>
      </c>
      <c r="O247" s="247" t="b">
        <f>E247='ANS Price List'!E207</f>
        <v>1</v>
      </c>
      <c r="P247" s="247" t="b">
        <f>F247='ANS Price List'!F207</f>
        <v>1</v>
      </c>
      <c r="Q247" s="247" t="b">
        <f>G247='ANS Price List'!G207</f>
        <v>1</v>
      </c>
      <c r="R247" s="247" t="b">
        <f>H247='ANS Price List'!H207</f>
        <v>1</v>
      </c>
      <c r="S247" s="247" t="b">
        <f>I247='ANS Price List'!I207</f>
        <v>1</v>
      </c>
      <c r="T247" s="247" t="b">
        <f>J247='ANS Price List'!J207</f>
        <v>1</v>
      </c>
      <c r="U247" s="333"/>
      <c r="V247" s="247" t="b">
        <f>IF(H247="2016/17 Excluding GST","TRUE",H247='2016-17 ANS Price List'!$F247)</f>
        <v>1</v>
      </c>
      <c r="W247" s="247" t="b">
        <f>IF(I247="2017/18 Excluding GST","TRUE",I247='2017-18 ANS Price List'!$F247)</f>
        <v>1</v>
      </c>
      <c r="X247" s="251" t="b">
        <f>IF(J247="2018/19 Excluding GST","TRUE",J247='2018-19 ANS Price List'!$F247)</f>
        <v>1</v>
      </c>
    </row>
    <row r="248" spans="2:24" x14ac:dyDescent="0.2">
      <c r="B248" s="406"/>
      <c r="C248" s="358" t="s">
        <v>148</v>
      </c>
      <c r="D248" s="202" t="s">
        <v>23</v>
      </c>
      <c r="E248" s="202" t="s">
        <v>24</v>
      </c>
      <c r="F248" s="190">
        <v>142.81</v>
      </c>
      <c r="G248" s="189">
        <f t="shared" si="25"/>
        <v>147.86000000000001</v>
      </c>
      <c r="H248" s="189">
        <f t="shared" si="25"/>
        <v>151.69999999999999</v>
      </c>
      <c r="I248" s="190">
        <f t="shared" si="25"/>
        <v>155.35</v>
      </c>
      <c r="J248" s="190">
        <f t="shared" si="25"/>
        <v>160.99</v>
      </c>
      <c r="K248" s="340"/>
      <c r="L248" s="247" t="b">
        <f>B248='ANS Price List'!B208</f>
        <v>1</v>
      </c>
      <c r="M248" s="247" t="b">
        <f>C248='ANS Price List'!C208</f>
        <v>1</v>
      </c>
      <c r="N248" s="247" t="b">
        <f>D248='ANS Price List'!D208</f>
        <v>1</v>
      </c>
      <c r="O248" s="247" t="b">
        <f>E248='ANS Price List'!E208</f>
        <v>1</v>
      </c>
      <c r="P248" s="247" t="b">
        <f>F248='ANS Price List'!F208</f>
        <v>1</v>
      </c>
      <c r="Q248" s="247" t="b">
        <f>G248='ANS Price List'!G208</f>
        <v>1</v>
      </c>
      <c r="R248" s="247" t="b">
        <f>H248='ANS Price List'!H208</f>
        <v>1</v>
      </c>
      <c r="S248" s="247" t="b">
        <f>I248='ANS Price List'!I208</f>
        <v>1</v>
      </c>
      <c r="T248" s="247" t="b">
        <f>J248='ANS Price List'!J208</f>
        <v>1</v>
      </c>
      <c r="U248" s="333"/>
      <c r="V248" s="247" t="b">
        <f>IF(H248="2016/17 Excluding GST","TRUE",H248='2016-17 ANS Price List'!$F248)</f>
        <v>1</v>
      </c>
      <c r="W248" s="247" t="b">
        <f>IF(I248="2017/18 Excluding GST","TRUE",I248='2017-18 ANS Price List'!$F248)</f>
        <v>1</v>
      </c>
      <c r="X248" s="251" t="b">
        <f>IF(J248="2018/19 Excluding GST","TRUE",J248='2018-19 ANS Price List'!$F248)</f>
        <v>1</v>
      </c>
    </row>
    <row r="249" spans="2:24" x14ac:dyDescent="0.2">
      <c r="B249" s="406"/>
      <c r="C249" s="359" t="s">
        <v>149</v>
      </c>
      <c r="D249" s="201" t="s">
        <v>23</v>
      </c>
      <c r="E249" s="201" t="s">
        <v>24</v>
      </c>
      <c r="F249" s="191">
        <v>142.81</v>
      </c>
      <c r="G249" s="193">
        <f t="shared" si="25"/>
        <v>147.86000000000001</v>
      </c>
      <c r="H249" s="193">
        <f t="shared" si="25"/>
        <v>151.69999999999999</v>
      </c>
      <c r="I249" s="191">
        <f t="shared" si="25"/>
        <v>155.35</v>
      </c>
      <c r="J249" s="191">
        <f t="shared" si="25"/>
        <v>160.99</v>
      </c>
      <c r="K249" s="340"/>
      <c r="L249" s="247" t="b">
        <f>B249='ANS Price List'!B209</f>
        <v>1</v>
      </c>
      <c r="M249" s="247" t="b">
        <f>C249='ANS Price List'!C209</f>
        <v>1</v>
      </c>
      <c r="N249" s="247" t="b">
        <f>D249='ANS Price List'!D209</f>
        <v>1</v>
      </c>
      <c r="O249" s="247" t="b">
        <f>E249='ANS Price List'!E209</f>
        <v>1</v>
      </c>
      <c r="P249" s="247" t="b">
        <f>F249='ANS Price List'!F209</f>
        <v>1</v>
      </c>
      <c r="Q249" s="247" t="b">
        <f>G249='ANS Price List'!G209</f>
        <v>1</v>
      </c>
      <c r="R249" s="247" t="b">
        <f>H249='ANS Price List'!H209</f>
        <v>1</v>
      </c>
      <c r="S249" s="247" t="b">
        <f>I249='ANS Price List'!I209</f>
        <v>1</v>
      </c>
      <c r="T249" s="247" t="b">
        <f>J249='ANS Price List'!J209</f>
        <v>1</v>
      </c>
      <c r="U249" s="333"/>
      <c r="V249" s="247" t="b">
        <f>IF(H249="2016/17 Excluding GST","TRUE",H249='2016-17 ANS Price List'!$F249)</f>
        <v>1</v>
      </c>
      <c r="W249" s="247" t="b">
        <f>IF(I249="2017/18 Excluding GST","TRUE",I249='2017-18 ANS Price List'!$F249)</f>
        <v>1</v>
      </c>
      <c r="X249" s="251" t="b">
        <f>IF(J249="2018/19 Excluding GST","TRUE",J249='2018-19 ANS Price List'!$F249)</f>
        <v>1</v>
      </c>
    </row>
    <row r="250" spans="2:24" x14ac:dyDescent="0.2">
      <c r="B250" s="406"/>
      <c r="C250" s="358" t="s">
        <v>150</v>
      </c>
      <c r="D250" s="202" t="s">
        <v>10</v>
      </c>
      <c r="E250" s="202" t="s">
        <v>11</v>
      </c>
      <c r="F250" s="190">
        <v>85.69</v>
      </c>
      <c r="G250" s="189">
        <f t="shared" si="25"/>
        <v>88.72</v>
      </c>
      <c r="H250" s="189">
        <f t="shared" si="25"/>
        <v>91.02</v>
      </c>
      <c r="I250" s="190">
        <f t="shared" si="25"/>
        <v>93.21</v>
      </c>
      <c r="J250" s="190">
        <f t="shared" si="25"/>
        <v>96.59</v>
      </c>
      <c r="K250" s="340"/>
      <c r="L250" s="247" t="b">
        <f>B250='ANS Price List'!B210</f>
        <v>1</v>
      </c>
      <c r="M250" s="247" t="b">
        <f>C250='ANS Price List'!C210</f>
        <v>1</v>
      </c>
      <c r="N250" s="247" t="b">
        <f>D250='ANS Price List'!D210</f>
        <v>1</v>
      </c>
      <c r="O250" s="247" t="b">
        <f>E250='ANS Price List'!E210</f>
        <v>1</v>
      </c>
      <c r="P250" s="247" t="b">
        <f>F250='ANS Price List'!F210</f>
        <v>1</v>
      </c>
      <c r="Q250" s="247" t="b">
        <f>G250='ANS Price List'!G210</f>
        <v>1</v>
      </c>
      <c r="R250" s="247" t="b">
        <f>H250='ANS Price List'!H210</f>
        <v>1</v>
      </c>
      <c r="S250" s="247" t="b">
        <f>I250='ANS Price List'!I210</f>
        <v>1</v>
      </c>
      <c r="T250" s="247" t="b">
        <f>J250='ANS Price List'!J210</f>
        <v>1</v>
      </c>
      <c r="U250" s="333"/>
      <c r="V250" s="247" t="b">
        <f>IF(H250="2016/17 Excluding GST","TRUE",H250='2016-17 ANS Price List'!$F250)</f>
        <v>1</v>
      </c>
      <c r="W250" s="247" t="b">
        <f>IF(I250="2017/18 Excluding GST","TRUE",I250='2017-18 ANS Price List'!$F250)</f>
        <v>1</v>
      </c>
      <c r="X250" s="251" t="b">
        <f>IF(J250="2018/19 Excluding GST","TRUE",J250='2018-19 ANS Price List'!$F250)</f>
        <v>1</v>
      </c>
    </row>
    <row r="251" spans="2:24" x14ac:dyDescent="0.2">
      <c r="B251" s="406"/>
      <c r="C251" s="359" t="s">
        <v>151</v>
      </c>
      <c r="D251" s="201" t="s">
        <v>10</v>
      </c>
      <c r="E251" s="201" t="s">
        <v>11</v>
      </c>
      <c r="F251" s="191">
        <v>171.37</v>
      </c>
      <c r="G251" s="193">
        <f t="shared" si="25"/>
        <v>177.43</v>
      </c>
      <c r="H251" s="193">
        <f t="shared" si="25"/>
        <v>182.04</v>
      </c>
      <c r="I251" s="191">
        <f t="shared" si="25"/>
        <v>186.42</v>
      </c>
      <c r="J251" s="191">
        <f t="shared" si="25"/>
        <v>193.18</v>
      </c>
      <c r="K251" s="340"/>
      <c r="L251" s="247" t="b">
        <f>B251='ANS Price List'!B211</f>
        <v>1</v>
      </c>
      <c r="M251" s="247" t="b">
        <f>C251='ANS Price List'!C211</f>
        <v>1</v>
      </c>
      <c r="N251" s="247" t="b">
        <f>D251='ANS Price List'!D211</f>
        <v>1</v>
      </c>
      <c r="O251" s="247" t="b">
        <f>E251='ANS Price List'!E211</f>
        <v>1</v>
      </c>
      <c r="P251" s="247" t="b">
        <f>F251='ANS Price List'!F211</f>
        <v>1</v>
      </c>
      <c r="Q251" s="247" t="b">
        <f>G251='ANS Price List'!G211</f>
        <v>1</v>
      </c>
      <c r="R251" s="247" t="b">
        <f>H251='ANS Price List'!H211</f>
        <v>1</v>
      </c>
      <c r="S251" s="247" t="b">
        <f>I251='ANS Price List'!I211</f>
        <v>1</v>
      </c>
      <c r="T251" s="247" t="b">
        <f>J251='ANS Price List'!J211</f>
        <v>1</v>
      </c>
      <c r="U251" s="333"/>
      <c r="V251" s="247" t="b">
        <f>IF(H251="2016/17 Excluding GST","TRUE",H251='2016-17 ANS Price List'!$F251)</f>
        <v>1</v>
      </c>
      <c r="W251" s="247" t="b">
        <f>IF(I251="2017/18 Excluding GST","TRUE",I251='2017-18 ANS Price List'!$F251)</f>
        <v>1</v>
      </c>
      <c r="X251" s="251" t="b">
        <f>IF(J251="2018/19 Excluding GST","TRUE",J251='2018-19 ANS Price List'!$F251)</f>
        <v>1</v>
      </c>
    </row>
    <row r="252" spans="2:24" x14ac:dyDescent="0.2">
      <c r="B252" s="406"/>
      <c r="C252" s="358" t="s">
        <v>152</v>
      </c>
      <c r="D252" s="202" t="s">
        <v>10</v>
      </c>
      <c r="E252" s="202" t="s">
        <v>11</v>
      </c>
      <c r="F252" s="190">
        <v>314.18</v>
      </c>
      <c r="G252" s="189">
        <f t="shared" si="25"/>
        <v>325.29000000000002</v>
      </c>
      <c r="H252" s="189">
        <f t="shared" si="25"/>
        <v>333.74</v>
      </c>
      <c r="I252" s="190">
        <f t="shared" si="25"/>
        <v>341.76</v>
      </c>
      <c r="J252" s="190">
        <f t="shared" si="25"/>
        <v>354.16</v>
      </c>
      <c r="K252" s="340"/>
      <c r="L252" s="247" t="b">
        <f>B252='ANS Price List'!B212</f>
        <v>1</v>
      </c>
      <c r="M252" s="247" t="b">
        <f>C252='ANS Price List'!C212</f>
        <v>1</v>
      </c>
      <c r="N252" s="247" t="b">
        <f>D252='ANS Price List'!D212</f>
        <v>1</v>
      </c>
      <c r="O252" s="247" t="b">
        <f>E252='ANS Price List'!E212</f>
        <v>1</v>
      </c>
      <c r="P252" s="247" t="b">
        <f>F252='ANS Price List'!F212</f>
        <v>1</v>
      </c>
      <c r="Q252" s="247" t="b">
        <f>G252='ANS Price List'!G212</f>
        <v>1</v>
      </c>
      <c r="R252" s="247" t="b">
        <f>H252='ANS Price List'!H212</f>
        <v>1</v>
      </c>
      <c r="S252" s="247" t="b">
        <f>I252='ANS Price List'!I212</f>
        <v>1</v>
      </c>
      <c r="T252" s="247" t="b">
        <f>J252='ANS Price List'!J212</f>
        <v>1</v>
      </c>
      <c r="U252" s="333"/>
      <c r="V252" s="247" t="b">
        <f>IF(H252="2016/17 Excluding GST","TRUE",H252='2016-17 ANS Price List'!$F252)</f>
        <v>1</v>
      </c>
      <c r="W252" s="247" t="b">
        <f>IF(I252="2017/18 Excluding GST","TRUE",I252='2017-18 ANS Price List'!$F252)</f>
        <v>1</v>
      </c>
      <c r="X252" s="251" t="b">
        <f>IF(J252="2018/19 Excluding GST","TRUE",J252='2018-19 ANS Price List'!$F252)</f>
        <v>1</v>
      </c>
    </row>
    <row r="253" spans="2:24" x14ac:dyDescent="0.2">
      <c r="B253" s="406"/>
      <c r="C253" s="359" t="s">
        <v>153</v>
      </c>
      <c r="D253" s="201" t="s">
        <v>10</v>
      </c>
      <c r="E253" s="201" t="s">
        <v>11</v>
      </c>
      <c r="F253" s="191">
        <v>71.41</v>
      </c>
      <c r="G253" s="193">
        <f t="shared" si="25"/>
        <v>73.930000000000007</v>
      </c>
      <c r="H253" s="193">
        <f t="shared" si="25"/>
        <v>75.849999999999994</v>
      </c>
      <c r="I253" s="191">
        <f t="shared" si="25"/>
        <v>77.67</v>
      </c>
      <c r="J253" s="191">
        <f t="shared" si="25"/>
        <v>80.489999999999995</v>
      </c>
      <c r="K253" s="340"/>
      <c r="L253" s="247" t="b">
        <f>B253='ANS Price List'!B213</f>
        <v>1</v>
      </c>
      <c r="M253" s="247" t="b">
        <f>C253='ANS Price List'!C213</f>
        <v>1</v>
      </c>
      <c r="N253" s="247" t="b">
        <f>D253='ANS Price List'!D213</f>
        <v>1</v>
      </c>
      <c r="O253" s="247" t="b">
        <f>E253='ANS Price List'!E213</f>
        <v>1</v>
      </c>
      <c r="P253" s="247" t="b">
        <f>F253='ANS Price List'!F213</f>
        <v>1</v>
      </c>
      <c r="Q253" s="247" t="b">
        <f>G253='ANS Price List'!G213</f>
        <v>1</v>
      </c>
      <c r="R253" s="247" t="b">
        <f>H253='ANS Price List'!H213</f>
        <v>1</v>
      </c>
      <c r="S253" s="247" t="b">
        <f>I253='ANS Price List'!I213</f>
        <v>1</v>
      </c>
      <c r="T253" s="247" t="b">
        <f>J253='ANS Price List'!J213</f>
        <v>1</v>
      </c>
      <c r="U253" s="333"/>
      <c r="V253" s="247" t="b">
        <f>IF(H253="2016/17 Excluding GST","TRUE",H253='2016-17 ANS Price List'!$F253)</f>
        <v>1</v>
      </c>
      <c r="W253" s="247" t="b">
        <f>IF(I253="2017/18 Excluding GST","TRUE",I253='2017-18 ANS Price List'!$F253)</f>
        <v>1</v>
      </c>
      <c r="X253" s="251" t="b">
        <f>IF(J253="2018/19 Excluding GST","TRUE",J253='2018-19 ANS Price List'!$F253)</f>
        <v>1</v>
      </c>
    </row>
    <row r="254" spans="2:24" x14ac:dyDescent="0.2">
      <c r="B254" s="406"/>
      <c r="C254" s="358" t="s">
        <v>154</v>
      </c>
      <c r="D254" s="202" t="s">
        <v>10</v>
      </c>
      <c r="E254" s="202" t="s">
        <v>11</v>
      </c>
      <c r="F254" s="190">
        <v>142.81</v>
      </c>
      <c r="G254" s="189">
        <f t="shared" si="25"/>
        <v>147.86000000000001</v>
      </c>
      <c r="H254" s="189">
        <f t="shared" si="25"/>
        <v>151.69999999999999</v>
      </c>
      <c r="I254" s="190">
        <f t="shared" si="25"/>
        <v>155.35</v>
      </c>
      <c r="J254" s="190">
        <f t="shared" si="25"/>
        <v>160.99</v>
      </c>
      <c r="K254" s="340"/>
      <c r="L254" s="247" t="b">
        <f>B254='ANS Price List'!B214</f>
        <v>1</v>
      </c>
      <c r="M254" s="247" t="b">
        <f>C254='ANS Price List'!C214</f>
        <v>1</v>
      </c>
      <c r="N254" s="247" t="b">
        <f>D254='ANS Price List'!D214</f>
        <v>1</v>
      </c>
      <c r="O254" s="247" t="b">
        <f>E254='ANS Price List'!E214</f>
        <v>1</v>
      </c>
      <c r="P254" s="247" t="b">
        <f>F254='ANS Price List'!F214</f>
        <v>1</v>
      </c>
      <c r="Q254" s="247" t="b">
        <f>G254='ANS Price List'!G214</f>
        <v>1</v>
      </c>
      <c r="R254" s="247" t="b">
        <f>H254='ANS Price List'!H214</f>
        <v>1</v>
      </c>
      <c r="S254" s="247" t="b">
        <f>I254='ANS Price List'!I214</f>
        <v>1</v>
      </c>
      <c r="T254" s="247" t="b">
        <f>J254='ANS Price List'!J214</f>
        <v>1</v>
      </c>
      <c r="U254" s="333"/>
      <c r="V254" s="247" t="b">
        <f>IF(H254="2016/17 Excluding GST","TRUE",H254='2016-17 ANS Price List'!$F254)</f>
        <v>1</v>
      </c>
      <c r="W254" s="247" t="b">
        <f>IF(I254="2017/18 Excluding GST","TRUE",I254='2017-18 ANS Price List'!$F254)</f>
        <v>1</v>
      </c>
      <c r="X254" s="251" t="b">
        <f>IF(J254="2018/19 Excluding GST","TRUE",J254='2018-19 ANS Price List'!$F254)</f>
        <v>1</v>
      </c>
    </row>
    <row r="255" spans="2:24" x14ac:dyDescent="0.2">
      <c r="B255" s="406"/>
      <c r="C255" s="359" t="s">
        <v>155</v>
      </c>
      <c r="D255" s="201" t="s">
        <v>10</v>
      </c>
      <c r="E255" s="201" t="s">
        <v>11</v>
      </c>
      <c r="F255" s="191">
        <v>284.19</v>
      </c>
      <c r="G255" s="193">
        <f t="shared" si="25"/>
        <v>294.24</v>
      </c>
      <c r="H255" s="193">
        <f t="shared" si="25"/>
        <v>301.88</v>
      </c>
      <c r="I255" s="191">
        <f t="shared" si="25"/>
        <v>309.14</v>
      </c>
      <c r="J255" s="191">
        <f t="shared" si="25"/>
        <v>320.35000000000002</v>
      </c>
      <c r="K255" s="340"/>
      <c r="L255" s="247" t="b">
        <f>B255='ANS Price List'!B215</f>
        <v>1</v>
      </c>
      <c r="M255" s="247" t="b">
        <f>C255='ANS Price List'!C215</f>
        <v>1</v>
      </c>
      <c r="N255" s="247" t="b">
        <f>D255='ANS Price List'!D215</f>
        <v>1</v>
      </c>
      <c r="O255" s="247" t="b">
        <f>E255='ANS Price List'!E215</f>
        <v>1</v>
      </c>
      <c r="P255" s="247" t="b">
        <f>F255='ANS Price List'!F215</f>
        <v>1</v>
      </c>
      <c r="Q255" s="247" t="b">
        <f>G255='ANS Price List'!G215</f>
        <v>1</v>
      </c>
      <c r="R255" s="247" t="b">
        <f>H255='ANS Price List'!H215</f>
        <v>1</v>
      </c>
      <c r="S255" s="247" t="b">
        <f>I255='ANS Price List'!I215</f>
        <v>1</v>
      </c>
      <c r="T255" s="247" t="b">
        <f>J255='ANS Price List'!J215</f>
        <v>1</v>
      </c>
      <c r="U255" s="333"/>
      <c r="V255" s="247" t="b">
        <f>IF(H255="2016/17 Excluding GST","TRUE",H255='2016-17 ANS Price List'!$F255)</f>
        <v>1</v>
      </c>
      <c r="W255" s="247" t="b">
        <f>IF(I255="2017/18 Excluding GST","TRUE",I255='2017-18 ANS Price List'!$F255)</f>
        <v>1</v>
      </c>
      <c r="X255" s="251" t="b">
        <f>IF(J255="2018/19 Excluding GST","TRUE",J255='2018-19 ANS Price List'!$F255)</f>
        <v>1</v>
      </c>
    </row>
    <row r="256" spans="2:24" x14ac:dyDescent="0.2">
      <c r="B256" s="406"/>
      <c r="C256" s="358" t="s">
        <v>156</v>
      </c>
      <c r="D256" s="202" t="s">
        <v>10</v>
      </c>
      <c r="E256" s="202" t="s">
        <v>11</v>
      </c>
      <c r="F256" s="190">
        <v>57.12</v>
      </c>
      <c r="G256" s="189">
        <f t="shared" si="25"/>
        <v>59.14</v>
      </c>
      <c r="H256" s="189">
        <f t="shared" si="25"/>
        <v>60.68</v>
      </c>
      <c r="I256" s="190">
        <f t="shared" si="25"/>
        <v>62.14</v>
      </c>
      <c r="J256" s="190">
        <f t="shared" si="25"/>
        <v>64.39</v>
      </c>
      <c r="K256" s="340"/>
      <c r="L256" s="247" t="b">
        <f>B256='ANS Price List'!B216</f>
        <v>1</v>
      </c>
      <c r="M256" s="247" t="b">
        <f>C256='ANS Price List'!C216</f>
        <v>1</v>
      </c>
      <c r="N256" s="247" t="b">
        <f>D256='ANS Price List'!D216</f>
        <v>1</v>
      </c>
      <c r="O256" s="247" t="b">
        <f>E256='ANS Price List'!E216</f>
        <v>1</v>
      </c>
      <c r="P256" s="247" t="b">
        <f>F256='ANS Price List'!F216</f>
        <v>1</v>
      </c>
      <c r="Q256" s="247" t="b">
        <f>G256='ANS Price List'!G216</f>
        <v>1</v>
      </c>
      <c r="R256" s="247" t="b">
        <f>H256='ANS Price List'!H216</f>
        <v>1</v>
      </c>
      <c r="S256" s="247" t="b">
        <f>I256='ANS Price List'!I216</f>
        <v>1</v>
      </c>
      <c r="T256" s="247" t="b">
        <f>J256='ANS Price List'!J216</f>
        <v>1</v>
      </c>
      <c r="U256" s="333"/>
      <c r="V256" s="247" t="b">
        <f>IF(H256="2016/17 Excluding GST","TRUE",H256='2016-17 ANS Price List'!$F256)</f>
        <v>1</v>
      </c>
      <c r="W256" s="247" t="b">
        <f>IF(I256="2017/18 Excluding GST","TRUE",I256='2017-18 ANS Price List'!$F256)</f>
        <v>1</v>
      </c>
      <c r="X256" s="251" t="b">
        <f>IF(J256="2018/19 Excluding GST","TRUE",J256='2018-19 ANS Price List'!$F256)</f>
        <v>1</v>
      </c>
    </row>
    <row r="257" spans="2:24" x14ac:dyDescent="0.2">
      <c r="B257" s="406"/>
      <c r="C257" s="359" t="s">
        <v>157</v>
      </c>
      <c r="D257" s="201" t="s">
        <v>10</v>
      </c>
      <c r="E257" s="201" t="s">
        <v>11</v>
      </c>
      <c r="F257" s="191">
        <v>99.97</v>
      </c>
      <c r="G257" s="193">
        <f t="shared" si="25"/>
        <v>103.5</v>
      </c>
      <c r="H257" s="193">
        <f t="shared" si="25"/>
        <v>106.19</v>
      </c>
      <c r="I257" s="191">
        <f t="shared" si="25"/>
        <v>108.74</v>
      </c>
      <c r="J257" s="191">
        <f t="shared" si="25"/>
        <v>112.68</v>
      </c>
      <c r="K257" s="340"/>
      <c r="L257" s="247" t="b">
        <f>B257='ANS Price List'!B217</f>
        <v>1</v>
      </c>
      <c r="M257" s="247" t="b">
        <f>C257='ANS Price List'!C217</f>
        <v>1</v>
      </c>
      <c r="N257" s="247" t="b">
        <f>D257='ANS Price List'!D217</f>
        <v>1</v>
      </c>
      <c r="O257" s="247" t="b">
        <f>E257='ANS Price List'!E217</f>
        <v>1</v>
      </c>
      <c r="P257" s="247" t="b">
        <f>F257='ANS Price List'!F217</f>
        <v>1</v>
      </c>
      <c r="Q257" s="247" t="b">
        <f>G257='ANS Price List'!G217</f>
        <v>1</v>
      </c>
      <c r="R257" s="247" t="b">
        <f>H257='ANS Price List'!H217</f>
        <v>1</v>
      </c>
      <c r="S257" s="247" t="b">
        <f>I257='ANS Price List'!I217</f>
        <v>1</v>
      </c>
      <c r="T257" s="247" t="b">
        <f>J257='ANS Price List'!J217</f>
        <v>1</v>
      </c>
      <c r="U257" s="333"/>
      <c r="V257" s="247" t="b">
        <f>IF(H257="2016/17 Excluding GST","TRUE",H257='2016-17 ANS Price List'!$F257)</f>
        <v>1</v>
      </c>
      <c r="W257" s="247" t="b">
        <f>IF(I257="2017/18 Excluding GST","TRUE",I257='2017-18 ANS Price List'!$F257)</f>
        <v>1</v>
      </c>
      <c r="X257" s="251" t="b">
        <f>IF(J257="2018/19 Excluding GST","TRUE",J257='2018-19 ANS Price List'!$F257)</f>
        <v>1</v>
      </c>
    </row>
    <row r="258" spans="2:24" x14ac:dyDescent="0.2">
      <c r="B258" s="406"/>
      <c r="C258" s="358" t="s">
        <v>158</v>
      </c>
      <c r="D258" s="202" t="s">
        <v>10</v>
      </c>
      <c r="E258" s="202" t="s">
        <v>11</v>
      </c>
      <c r="F258" s="190">
        <v>214.22</v>
      </c>
      <c r="G258" s="189">
        <f t="shared" si="25"/>
        <v>221.79</v>
      </c>
      <c r="H258" s="189">
        <f t="shared" si="25"/>
        <v>227.55</v>
      </c>
      <c r="I258" s="190">
        <f t="shared" si="25"/>
        <v>233.02</v>
      </c>
      <c r="J258" s="190">
        <f t="shared" si="25"/>
        <v>241.47</v>
      </c>
      <c r="K258" s="340"/>
      <c r="L258" s="247" t="b">
        <f>B258='ANS Price List'!B218</f>
        <v>1</v>
      </c>
      <c r="M258" s="247" t="b">
        <f>C258='ANS Price List'!C218</f>
        <v>1</v>
      </c>
      <c r="N258" s="247" t="b">
        <f>D258='ANS Price List'!D218</f>
        <v>1</v>
      </c>
      <c r="O258" s="247" t="b">
        <f>E258='ANS Price List'!E218</f>
        <v>1</v>
      </c>
      <c r="P258" s="247" t="b">
        <f>F258='ANS Price List'!F218</f>
        <v>1</v>
      </c>
      <c r="Q258" s="247" t="b">
        <f>G258='ANS Price List'!G218</f>
        <v>1</v>
      </c>
      <c r="R258" s="247" t="b">
        <f>H258='ANS Price List'!H218</f>
        <v>1</v>
      </c>
      <c r="S258" s="247" t="b">
        <f>I258='ANS Price List'!I218</f>
        <v>1</v>
      </c>
      <c r="T258" s="247" t="b">
        <f>J258='ANS Price List'!J218</f>
        <v>1</v>
      </c>
      <c r="U258" s="333"/>
      <c r="V258" s="247" t="b">
        <f>IF(H258="2016/17 Excluding GST","TRUE",H258='2016-17 ANS Price List'!$F258)</f>
        <v>1</v>
      </c>
      <c r="W258" s="247" t="b">
        <f>IF(I258="2017/18 Excluding GST","TRUE",I258='2017-18 ANS Price List'!$F258)</f>
        <v>1</v>
      </c>
      <c r="X258" s="251" t="b">
        <f>IF(J258="2018/19 Excluding GST","TRUE",J258='2018-19 ANS Price List'!$F258)</f>
        <v>1</v>
      </c>
    </row>
    <row r="259" spans="2:24" x14ac:dyDescent="0.2">
      <c r="B259" s="406"/>
      <c r="C259" s="359" t="s">
        <v>159</v>
      </c>
      <c r="D259" s="201" t="s">
        <v>10</v>
      </c>
      <c r="E259" s="201" t="s">
        <v>11</v>
      </c>
      <c r="F259" s="191">
        <v>485.55</v>
      </c>
      <c r="G259" s="193">
        <f t="shared" si="25"/>
        <v>502.72</v>
      </c>
      <c r="H259" s="193">
        <f t="shared" si="25"/>
        <v>515.77</v>
      </c>
      <c r="I259" s="191">
        <f t="shared" si="25"/>
        <v>528.16999999999996</v>
      </c>
      <c r="J259" s="191">
        <f t="shared" si="25"/>
        <v>547.33000000000004</v>
      </c>
      <c r="K259" s="340"/>
      <c r="L259" s="247" t="b">
        <f>B259='ANS Price List'!B219</f>
        <v>1</v>
      </c>
      <c r="M259" s="247" t="b">
        <f>C259='ANS Price List'!C219</f>
        <v>1</v>
      </c>
      <c r="N259" s="247" t="b">
        <f>D259='ANS Price List'!D219</f>
        <v>1</v>
      </c>
      <c r="O259" s="247" t="b">
        <f>E259='ANS Price List'!E219</f>
        <v>1</v>
      </c>
      <c r="P259" s="247" t="b">
        <f>F259='ANS Price List'!F219</f>
        <v>1</v>
      </c>
      <c r="Q259" s="247" t="b">
        <f>G259='ANS Price List'!G219</f>
        <v>1</v>
      </c>
      <c r="R259" s="247" t="b">
        <f>H259='ANS Price List'!H219</f>
        <v>1</v>
      </c>
      <c r="S259" s="247" t="b">
        <f>I259='ANS Price List'!I219</f>
        <v>1</v>
      </c>
      <c r="T259" s="247" t="b">
        <f>J259='ANS Price List'!J219</f>
        <v>1</v>
      </c>
      <c r="U259" s="333"/>
      <c r="V259" s="247" t="b">
        <f>IF(H259="2016/17 Excluding GST","TRUE",H259='2016-17 ANS Price List'!$F259)</f>
        <v>1</v>
      </c>
      <c r="W259" s="247" t="b">
        <f>IF(I259="2017/18 Excluding GST","TRUE",I259='2017-18 ANS Price List'!$F259)</f>
        <v>1</v>
      </c>
      <c r="X259" s="251" t="b">
        <f>IF(J259="2018/19 Excluding GST","TRUE",J259='2018-19 ANS Price List'!$F259)</f>
        <v>1</v>
      </c>
    </row>
    <row r="260" spans="2:24" x14ac:dyDescent="0.2">
      <c r="B260" s="406"/>
      <c r="C260" s="358" t="s">
        <v>160</v>
      </c>
      <c r="D260" s="202" t="s">
        <v>10</v>
      </c>
      <c r="E260" s="202" t="s">
        <v>11</v>
      </c>
      <c r="F260" s="190">
        <v>999.67</v>
      </c>
      <c r="G260" s="189">
        <f t="shared" si="25"/>
        <v>1035.01</v>
      </c>
      <c r="H260" s="189">
        <f t="shared" si="25"/>
        <v>1061.8800000000001</v>
      </c>
      <c r="I260" s="190">
        <f t="shared" si="25"/>
        <v>1087.4100000000001</v>
      </c>
      <c r="J260" s="190">
        <f t="shared" si="25"/>
        <v>1126.8599999999999</v>
      </c>
      <c r="K260" s="340"/>
      <c r="L260" s="247" t="b">
        <f>B260='ANS Price List'!B220</f>
        <v>1</v>
      </c>
      <c r="M260" s="247" t="b">
        <f>C260='ANS Price List'!C220</f>
        <v>1</v>
      </c>
      <c r="N260" s="247" t="b">
        <f>D260='ANS Price List'!D220</f>
        <v>1</v>
      </c>
      <c r="O260" s="247" t="b">
        <f>E260='ANS Price List'!E220</f>
        <v>1</v>
      </c>
      <c r="P260" s="247" t="b">
        <f>F260='ANS Price List'!F220</f>
        <v>1</v>
      </c>
      <c r="Q260" s="247" t="b">
        <f>G260='ANS Price List'!G220</f>
        <v>1</v>
      </c>
      <c r="R260" s="247" t="b">
        <f>H260='ANS Price List'!H220</f>
        <v>1</v>
      </c>
      <c r="S260" s="247" t="b">
        <f>I260='ANS Price List'!I220</f>
        <v>1</v>
      </c>
      <c r="T260" s="247" t="b">
        <f>J260='ANS Price List'!J220</f>
        <v>1</v>
      </c>
      <c r="U260" s="333"/>
      <c r="V260" s="247" t="b">
        <f>IF(H260="2016/17 Excluding GST","TRUE",H260='2016-17 ANS Price List'!$F260)</f>
        <v>1</v>
      </c>
      <c r="W260" s="247" t="b">
        <f>IF(I260="2017/18 Excluding GST","TRUE",I260='2017-18 ANS Price List'!$F260)</f>
        <v>1</v>
      </c>
      <c r="X260" s="251" t="b">
        <f>IF(J260="2018/19 Excluding GST","TRUE",J260='2018-19 ANS Price List'!$F260)</f>
        <v>1</v>
      </c>
    </row>
    <row r="261" spans="2:24" x14ac:dyDescent="0.2">
      <c r="B261" s="406"/>
      <c r="C261" s="359" t="s">
        <v>161</v>
      </c>
      <c r="D261" s="201" t="s">
        <v>10</v>
      </c>
      <c r="E261" s="201" t="s">
        <v>11</v>
      </c>
      <c r="F261" s="191">
        <v>1213.8900000000001</v>
      </c>
      <c r="G261" s="193">
        <f t="shared" si="25"/>
        <v>1256.81</v>
      </c>
      <c r="H261" s="193">
        <f t="shared" si="25"/>
        <v>1289.44</v>
      </c>
      <c r="I261" s="191">
        <f t="shared" si="25"/>
        <v>1320.44</v>
      </c>
      <c r="J261" s="191">
        <f t="shared" si="25"/>
        <v>1368.34</v>
      </c>
      <c r="K261" s="340"/>
      <c r="L261" s="247" t="b">
        <f>B261='ANS Price List'!B221</f>
        <v>1</v>
      </c>
      <c r="M261" s="247" t="b">
        <f>C261='ANS Price List'!C221</f>
        <v>1</v>
      </c>
      <c r="N261" s="247" t="b">
        <f>D261='ANS Price List'!D221</f>
        <v>1</v>
      </c>
      <c r="O261" s="247" t="b">
        <f>E261='ANS Price List'!E221</f>
        <v>1</v>
      </c>
      <c r="P261" s="247" t="b">
        <f>F261='ANS Price List'!F221</f>
        <v>1</v>
      </c>
      <c r="Q261" s="247" t="b">
        <f>G261='ANS Price List'!G221</f>
        <v>1</v>
      </c>
      <c r="R261" s="247" t="b">
        <f>H261='ANS Price List'!H221</f>
        <v>1</v>
      </c>
      <c r="S261" s="247" t="b">
        <f>I261='ANS Price List'!I221</f>
        <v>1</v>
      </c>
      <c r="T261" s="247" t="b">
        <f>J261='ANS Price List'!J221</f>
        <v>1</v>
      </c>
      <c r="U261" s="333"/>
      <c r="V261" s="247" t="b">
        <f>IF(H261="2016/17 Excluding GST","TRUE",H261='2016-17 ANS Price List'!$F261)</f>
        <v>1</v>
      </c>
      <c r="W261" s="247" t="b">
        <f>IF(I261="2017/18 Excluding GST","TRUE",I261='2017-18 ANS Price List'!$F261)</f>
        <v>1</v>
      </c>
      <c r="X261" s="251" t="b">
        <f>IF(J261="2018/19 Excluding GST","TRUE",J261='2018-19 ANS Price List'!$F261)</f>
        <v>1</v>
      </c>
    </row>
    <row r="262" spans="2:24" x14ac:dyDescent="0.2">
      <c r="B262" s="406"/>
      <c r="C262" s="358" t="s">
        <v>162</v>
      </c>
      <c r="D262" s="202" t="s">
        <v>23</v>
      </c>
      <c r="E262" s="202" t="s">
        <v>24</v>
      </c>
      <c r="F262" s="190">
        <v>142.81</v>
      </c>
      <c r="G262" s="189">
        <f t="shared" ref="G262:J275" si="26">IFERROR(ROUND(F262*(1+G$9)*(1-G$10)+G$11,2),F262)</f>
        <v>147.86000000000001</v>
      </c>
      <c r="H262" s="189">
        <f t="shared" si="26"/>
        <v>151.69999999999999</v>
      </c>
      <c r="I262" s="190">
        <f t="shared" si="26"/>
        <v>155.35</v>
      </c>
      <c r="J262" s="190">
        <f t="shared" si="26"/>
        <v>160.99</v>
      </c>
      <c r="K262" s="340"/>
      <c r="L262" s="247" t="b">
        <f>B262='ANS Price List'!B222</f>
        <v>1</v>
      </c>
      <c r="M262" s="247" t="b">
        <f>C262='ANS Price List'!C222</f>
        <v>1</v>
      </c>
      <c r="N262" s="247" t="b">
        <f>D262='ANS Price List'!D222</f>
        <v>1</v>
      </c>
      <c r="O262" s="247" t="b">
        <f>E262='ANS Price List'!E222</f>
        <v>1</v>
      </c>
      <c r="P262" s="247" t="b">
        <f>F262='ANS Price List'!F222</f>
        <v>1</v>
      </c>
      <c r="Q262" s="247" t="b">
        <f>G262='ANS Price List'!G222</f>
        <v>1</v>
      </c>
      <c r="R262" s="247" t="b">
        <f>H262='ANS Price List'!H222</f>
        <v>1</v>
      </c>
      <c r="S262" s="247" t="b">
        <f>I262='ANS Price List'!I222</f>
        <v>1</v>
      </c>
      <c r="T262" s="247" t="b">
        <f>J262='ANS Price List'!J222</f>
        <v>1</v>
      </c>
      <c r="U262" s="333"/>
      <c r="V262" s="247" t="b">
        <f>IF(H262="2016/17 Excluding GST","TRUE",H262='2016-17 ANS Price List'!$F262)</f>
        <v>1</v>
      </c>
      <c r="W262" s="247" t="b">
        <f>IF(I262="2017/18 Excluding GST","TRUE",I262='2017-18 ANS Price List'!$F262)</f>
        <v>1</v>
      </c>
      <c r="X262" s="251" t="b">
        <f>IF(J262="2018/19 Excluding GST","TRUE",J262='2018-19 ANS Price List'!$F262)</f>
        <v>1</v>
      </c>
    </row>
    <row r="263" spans="2:24" x14ac:dyDescent="0.2">
      <c r="B263" s="406"/>
      <c r="C263" s="359" t="s">
        <v>163</v>
      </c>
      <c r="D263" s="201" t="s">
        <v>23</v>
      </c>
      <c r="E263" s="201" t="s">
        <v>24</v>
      </c>
      <c r="F263" s="191">
        <v>142.81</v>
      </c>
      <c r="G263" s="193">
        <f t="shared" si="26"/>
        <v>147.86000000000001</v>
      </c>
      <c r="H263" s="193">
        <f t="shared" si="26"/>
        <v>151.69999999999999</v>
      </c>
      <c r="I263" s="191">
        <f t="shared" si="26"/>
        <v>155.35</v>
      </c>
      <c r="J263" s="191">
        <f t="shared" si="26"/>
        <v>160.99</v>
      </c>
      <c r="K263" s="340"/>
      <c r="L263" s="247" t="b">
        <f>B263='ANS Price List'!B223</f>
        <v>1</v>
      </c>
      <c r="M263" s="247" t="b">
        <f>C263='ANS Price List'!C223</f>
        <v>1</v>
      </c>
      <c r="N263" s="247" t="b">
        <f>D263='ANS Price List'!D223</f>
        <v>1</v>
      </c>
      <c r="O263" s="247" t="b">
        <f>E263='ANS Price List'!E223</f>
        <v>1</v>
      </c>
      <c r="P263" s="247" t="b">
        <f>F263='ANS Price List'!F223</f>
        <v>1</v>
      </c>
      <c r="Q263" s="247" t="b">
        <f>G263='ANS Price List'!G223</f>
        <v>1</v>
      </c>
      <c r="R263" s="247" t="b">
        <f>H263='ANS Price List'!H223</f>
        <v>1</v>
      </c>
      <c r="S263" s="247" t="b">
        <f>I263='ANS Price List'!I223</f>
        <v>1</v>
      </c>
      <c r="T263" s="247" t="b">
        <f>J263='ANS Price List'!J223</f>
        <v>1</v>
      </c>
      <c r="U263" s="333"/>
      <c r="V263" s="247" t="b">
        <f>IF(H263="2016/17 Excluding GST","TRUE",H263='2016-17 ANS Price List'!$F263)</f>
        <v>1</v>
      </c>
      <c r="W263" s="247" t="b">
        <f>IF(I263="2017/18 Excluding GST","TRUE",I263='2017-18 ANS Price List'!$F263)</f>
        <v>1</v>
      </c>
      <c r="X263" s="251" t="b">
        <f>IF(J263="2018/19 Excluding GST","TRUE",J263='2018-19 ANS Price List'!$F263)</f>
        <v>1</v>
      </c>
    </row>
    <row r="264" spans="2:24" x14ac:dyDescent="0.2">
      <c r="B264" s="406"/>
      <c r="C264" s="358" t="s">
        <v>164</v>
      </c>
      <c r="D264" s="202" t="s">
        <v>10</v>
      </c>
      <c r="E264" s="202" t="s">
        <v>11</v>
      </c>
      <c r="F264" s="190">
        <v>85.69</v>
      </c>
      <c r="G264" s="189">
        <f t="shared" si="26"/>
        <v>88.72</v>
      </c>
      <c r="H264" s="189">
        <f t="shared" si="26"/>
        <v>91.02</v>
      </c>
      <c r="I264" s="190">
        <f t="shared" si="26"/>
        <v>93.21</v>
      </c>
      <c r="J264" s="190">
        <f t="shared" si="26"/>
        <v>96.59</v>
      </c>
      <c r="K264" s="340"/>
      <c r="L264" s="247" t="b">
        <f>B264='ANS Price List'!B224</f>
        <v>1</v>
      </c>
      <c r="M264" s="247" t="b">
        <f>C264='ANS Price List'!C224</f>
        <v>1</v>
      </c>
      <c r="N264" s="247" t="b">
        <f>D264='ANS Price List'!D224</f>
        <v>1</v>
      </c>
      <c r="O264" s="247" t="b">
        <f>E264='ANS Price List'!E224</f>
        <v>1</v>
      </c>
      <c r="P264" s="247" t="b">
        <f>F264='ANS Price List'!F224</f>
        <v>1</v>
      </c>
      <c r="Q264" s="247" t="b">
        <f>G264='ANS Price List'!G224</f>
        <v>1</v>
      </c>
      <c r="R264" s="247" t="b">
        <f>H264='ANS Price List'!H224</f>
        <v>1</v>
      </c>
      <c r="S264" s="247" t="b">
        <f>I264='ANS Price List'!I224</f>
        <v>1</v>
      </c>
      <c r="T264" s="247" t="b">
        <f>J264='ANS Price List'!J224</f>
        <v>1</v>
      </c>
      <c r="U264" s="333"/>
      <c r="V264" s="247" t="b">
        <f>IF(H264="2016/17 Excluding GST","TRUE",H264='2016-17 ANS Price List'!$F264)</f>
        <v>1</v>
      </c>
      <c r="W264" s="247" t="b">
        <f>IF(I264="2017/18 Excluding GST","TRUE",I264='2017-18 ANS Price List'!$F264)</f>
        <v>1</v>
      </c>
      <c r="X264" s="251" t="b">
        <f>IF(J264="2018/19 Excluding GST","TRUE",J264='2018-19 ANS Price List'!$F264)</f>
        <v>1</v>
      </c>
    </row>
    <row r="265" spans="2:24" x14ac:dyDescent="0.2">
      <c r="B265" s="406"/>
      <c r="C265" s="359" t="s">
        <v>165</v>
      </c>
      <c r="D265" s="201" t="s">
        <v>10</v>
      </c>
      <c r="E265" s="201" t="s">
        <v>11</v>
      </c>
      <c r="F265" s="191">
        <v>164.23</v>
      </c>
      <c r="G265" s="193">
        <f t="shared" si="26"/>
        <v>170.04</v>
      </c>
      <c r="H265" s="193">
        <f t="shared" si="26"/>
        <v>174.45</v>
      </c>
      <c r="I265" s="191">
        <f t="shared" si="26"/>
        <v>178.64</v>
      </c>
      <c r="J265" s="191">
        <f t="shared" si="26"/>
        <v>185.12</v>
      </c>
      <c r="K265" s="340"/>
      <c r="L265" s="247" t="b">
        <f>B265='ANS Price List'!B225</f>
        <v>1</v>
      </c>
      <c r="M265" s="247" t="b">
        <f>C265='ANS Price List'!C225</f>
        <v>1</v>
      </c>
      <c r="N265" s="247" t="b">
        <f>D265='ANS Price List'!D225</f>
        <v>1</v>
      </c>
      <c r="O265" s="247" t="b">
        <f>E265='ANS Price List'!E225</f>
        <v>1</v>
      </c>
      <c r="P265" s="247" t="b">
        <f>F265='ANS Price List'!F225</f>
        <v>1</v>
      </c>
      <c r="Q265" s="247" t="b">
        <f>G265='ANS Price List'!G225</f>
        <v>1</v>
      </c>
      <c r="R265" s="247" t="b">
        <f>H265='ANS Price List'!H225</f>
        <v>1</v>
      </c>
      <c r="S265" s="247" t="b">
        <f>I265='ANS Price List'!I225</f>
        <v>1</v>
      </c>
      <c r="T265" s="247" t="b">
        <f>J265='ANS Price List'!J225</f>
        <v>1</v>
      </c>
      <c r="U265" s="333"/>
      <c r="V265" s="247" t="b">
        <f>IF(H265="2016/17 Excluding GST","TRUE",H265='2016-17 ANS Price List'!$F265)</f>
        <v>1</v>
      </c>
      <c r="W265" s="247" t="b">
        <f>IF(I265="2017/18 Excluding GST","TRUE",I265='2017-18 ANS Price List'!$F265)</f>
        <v>1</v>
      </c>
      <c r="X265" s="251" t="b">
        <f>IF(J265="2018/19 Excluding GST","TRUE",J265='2018-19 ANS Price List'!$F265)</f>
        <v>1</v>
      </c>
    </row>
    <row r="266" spans="2:24" x14ac:dyDescent="0.2">
      <c r="B266" s="406"/>
      <c r="C266" s="358" t="s">
        <v>166</v>
      </c>
      <c r="D266" s="202" t="s">
        <v>10</v>
      </c>
      <c r="E266" s="202" t="s">
        <v>11</v>
      </c>
      <c r="F266" s="190">
        <v>314.18</v>
      </c>
      <c r="G266" s="189">
        <f t="shared" si="26"/>
        <v>325.29000000000002</v>
      </c>
      <c r="H266" s="189">
        <f t="shared" si="26"/>
        <v>333.74</v>
      </c>
      <c r="I266" s="190">
        <f t="shared" si="26"/>
        <v>341.76</v>
      </c>
      <c r="J266" s="190">
        <f t="shared" si="26"/>
        <v>354.16</v>
      </c>
      <c r="K266" s="340"/>
      <c r="L266" s="247" t="b">
        <f>B266='ANS Price List'!B226</f>
        <v>1</v>
      </c>
      <c r="M266" s="247" t="b">
        <f>C266='ANS Price List'!C226</f>
        <v>1</v>
      </c>
      <c r="N266" s="247" t="b">
        <f>D266='ANS Price List'!D226</f>
        <v>1</v>
      </c>
      <c r="O266" s="247" t="b">
        <f>E266='ANS Price List'!E226</f>
        <v>1</v>
      </c>
      <c r="P266" s="247" t="b">
        <f>F266='ANS Price List'!F226</f>
        <v>1</v>
      </c>
      <c r="Q266" s="247" t="b">
        <f>G266='ANS Price List'!G226</f>
        <v>1</v>
      </c>
      <c r="R266" s="247" t="b">
        <f>H266='ANS Price List'!H226</f>
        <v>1</v>
      </c>
      <c r="S266" s="247" t="b">
        <f>I266='ANS Price List'!I226</f>
        <v>1</v>
      </c>
      <c r="T266" s="247" t="b">
        <f>J266='ANS Price List'!J226</f>
        <v>1</v>
      </c>
      <c r="U266" s="333"/>
      <c r="V266" s="247" t="b">
        <f>IF(H266="2016/17 Excluding GST","TRUE",H266='2016-17 ANS Price List'!$F266)</f>
        <v>1</v>
      </c>
      <c r="W266" s="247" t="b">
        <f>IF(I266="2017/18 Excluding GST","TRUE",I266='2017-18 ANS Price List'!$F266)</f>
        <v>1</v>
      </c>
      <c r="X266" s="251" t="b">
        <f>IF(J266="2018/19 Excluding GST","TRUE",J266='2018-19 ANS Price List'!$F266)</f>
        <v>1</v>
      </c>
    </row>
    <row r="267" spans="2:24" x14ac:dyDescent="0.2">
      <c r="B267" s="406"/>
      <c r="C267" s="359" t="s">
        <v>167</v>
      </c>
      <c r="D267" s="201" t="s">
        <v>10</v>
      </c>
      <c r="E267" s="201" t="s">
        <v>11</v>
      </c>
      <c r="F267" s="191">
        <v>71.41</v>
      </c>
      <c r="G267" s="193">
        <f t="shared" si="26"/>
        <v>73.930000000000007</v>
      </c>
      <c r="H267" s="193">
        <f t="shared" si="26"/>
        <v>75.849999999999994</v>
      </c>
      <c r="I267" s="191">
        <f t="shared" si="26"/>
        <v>77.67</v>
      </c>
      <c r="J267" s="191">
        <f t="shared" si="26"/>
        <v>80.489999999999995</v>
      </c>
      <c r="K267" s="340"/>
      <c r="L267" s="247" t="b">
        <f>B267='ANS Price List'!B227</f>
        <v>1</v>
      </c>
      <c r="M267" s="247" t="b">
        <f>C267='ANS Price List'!C227</f>
        <v>1</v>
      </c>
      <c r="N267" s="247" t="b">
        <f>D267='ANS Price List'!D227</f>
        <v>1</v>
      </c>
      <c r="O267" s="247" t="b">
        <f>E267='ANS Price List'!E227</f>
        <v>1</v>
      </c>
      <c r="P267" s="247" t="b">
        <f>F267='ANS Price List'!F227</f>
        <v>1</v>
      </c>
      <c r="Q267" s="247" t="b">
        <f>G267='ANS Price List'!G227</f>
        <v>1</v>
      </c>
      <c r="R267" s="247" t="b">
        <f>H267='ANS Price List'!H227</f>
        <v>1</v>
      </c>
      <c r="S267" s="247" t="b">
        <f>I267='ANS Price List'!I227</f>
        <v>1</v>
      </c>
      <c r="T267" s="247" t="b">
        <f>J267='ANS Price List'!J227</f>
        <v>1</v>
      </c>
      <c r="U267" s="333"/>
      <c r="V267" s="247" t="b">
        <f>IF(H267="2016/17 Excluding GST","TRUE",H267='2016-17 ANS Price List'!$F267)</f>
        <v>1</v>
      </c>
      <c r="W267" s="247" t="b">
        <f>IF(I267="2017/18 Excluding GST","TRUE",I267='2017-18 ANS Price List'!$F267)</f>
        <v>1</v>
      </c>
      <c r="X267" s="251" t="b">
        <f>IF(J267="2018/19 Excluding GST","TRUE",J267='2018-19 ANS Price List'!$F267)</f>
        <v>1</v>
      </c>
    </row>
    <row r="268" spans="2:24" x14ac:dyDescent="0.2">
      <c r="B268" s="406"/>
      <c r="C268" s="358" t="s">
        <v>168</v>
      </c>
      <c r="D268" s="202" t="s">
        <v>10</v>
      </c>
      <c r="E268" s="202" t="s">
        <v>11</v>
      </c>
      <c r="F268" s="190">
        <v>142.81</v>
      </c>
      <c r="G268" s="189">
        <f t="shared" si="26"/>
        <v>147.86000000000001</v>
      </c>
      <c r="H268" s="189">
        <f t="shared" si="26"/>
        <v>151.69999999999999</v>
      </c>
      <c r="I268" s="190">
        <f t="shared" si="26"/>
        <v>155.35</v>
      </c>
      <c r="J268" s="190">
        <f t="shared" si="26"/>
        <v>160.99</v>
      </c>
      <c r="K268" s="340"/>
      <c r="L268" s="247" t="b">
        <f>B268='ANS Price List'!B228</f>
        <v>1</v>
      </c>
      <c r="M268" s="247" t="b">
        <f>C268='ANS Price List'!C228</f>
        <v>1</v>
      </c>
      <c r="N268" s="247" t="b">
        <f>D268='ANS Price List'!D228</f>
        <v>1</v>
      </c>
      <c r="O268" s="247" t="b">
        <f>E268='ANS Price List'!E228</f>
        <v>1</v>
      </c>
      <c r="P268" s="247" t="b">
        <f>F268='ANS Price List'!F228</f>
        <v>1</v>
      </c>
      <c r="Q268" s="247" t="b">
        <f>G268='ANS Price List'!G228</f>
        <v>1</v>
      </c>
      <c r="R268" s="247" t="b">
        <f>H268='ANS Price List'!H228</f>
        <v>1</v>
      </c>
      <c r="S268" s="247" t="b">
        <f>I268='ANS Price List'!I228</f>
        <v>1</v>
      </c>
      <c r="T268" s="247" t="b">
        <f>J268='ANS Price List'!J228</f>
        <v>1</v>
      </c>
      <c r="U268" s="333"/>
      <c r="V268" s="247" t="b">
        <f>IF(H268="2016/17 Excluding GST","TRUE",H268='2016-17 ANS Price List'!$F268)</f>
        <v>1</v>
      </c>
      <c r="W268" s="247" t="b">
        <f>IF(I268="2017/18 Excluding GST","TRUE",I268='2017-18 ANS Price List'!$F268)</f>
        <v>1</v>
      </c>
      <c r="X268" s="251" t="b">
        <f>IF(J268="2018/19 Excluding GST","TRUE",J268='2018-19 ANS Price List'!$F268)</f>
        <v>1</v>
      </c>
    </row>
    <row r="269" spans="2:24" x14ac:dyDescent="0.2">
      <c r="B269" s="406"/>
      <c r="C269" s="359" t="s">
        <v>169</v>
      </c>
      <c r="D269" s="201" t="s">
        <v>10</v>
      </c>
      <c r="E269" s="201" t="s">
        <v>11</v>
      </c>
      <c r="F269" s="191">
        <v>284.19</v>
      </c>
      <c r="G269" s="193">
        <f t="shared" si="26"/>
        <v>294.24</v>
      </c>
      <c r="H269" s="193">
        <f t="shared" si="26"/>
        <v>301.88</v>
      </c>
      <c r="I269" s="191">
        <f t="shared" si="26"/>
        <v>309.14</v>
      </c>
      <c r="J269" s="191">
        <f t="shared" si="26"/>
        <v>320.35000000000002</v>
      </c>
      <c r="K269" s="340"/>
      <c r="L269" s="247" t="b">
        <f>B269='ANS Price List'!B229</f>
        <v>1</v>
      </c>
      <c r="M269" s="247" t="b">
        <f>C269='ANS Price List'!C229</f>
        <v>1</v>
      </c>
      <c r="N269" s="247" t="b">
        <f>D269='ANS Price List'!D229</f>
        <v>1</v>
      </c>
      <c r="O269" s="247" t="b">
        <f>E269='ANS Price List'!E229</f>
        <v>1</v>
      </c>
      <c r="P269" s="247" t="b">
        <f>F269='ANS Price List'!F229</f>
        <v>1</v>
      </c>
      <c r="Q269" s="247" t="b">
        <f>G269='ANS Price List'!G229</f>
        <v>1</v>
      </c>
      <c r="R269" s="247" t="b">
        <f>H269='ANS Price List'!H229</f>
        <v>1</v>
      </c>
      <c r="S269" s="247" t="b">
        <f>I269='ANS Price List'!I229</f>
        <v>1</v>
      </c>
      <c r="T269" s="247" t="b">
        <f>J269='ANS Price List'!J229</f>
        <v>1</v>
      </c>
      <c r="U269" s="333"/>
      <c r="V269" s="247" t="b">
        <f>IF(H269="2016/17 Excluding GST","TRUE",H269='2016-17 ANS Price List'!$F269)</f>
        <v>1</v>
      </c>
      <c r="W269" s="247" t="b">
        <f>IF(I269="2017/18 Excluding GST","TRUE",I269='2017-18 ANS Price List'!$F269)</f>
        <v>1</v>
      </c>
      <c r="X269" s="251" t="b">
        <f>IF(J269="2018/19 Excluding GST","TRUE",J269='2018-19 ANS Price List'!$F269)</f>
        <v>1</v>
      </c>
    </row>
    <row r="270" spans="2:24" x14ac:dyDescent="0.2">
      <c r="B270" s="406"/>
      <c r="C270" s="358" t="s">
        <v>170</v>
      </c>
      <c r="D270" s="202" t="s">
        <v>10</v>
      </c>
      <c r="E270" s="202" t="s">
        <v>11</v>
      </c>
      <c r="F270" s="190">
        <v>57.12</v>
      </c>
      <c r="G270" s="189">
        <f t="shared" si="26"/>
        <v>59.14</v>
      </c>
      <c r="H270" s="189">
        <f t="shared" si="26"/>
        <v>60.68</v>
      </c>
      <c r="I270" s="190">
        <f t="shared" si="26"/>
        <v>62.14</v>
      </c>
      <c r="J270" s="190">
        <f t="shared" si="26"/>
        <v>64.39</v>
      </c>
      <c r="K270" s="340"/>
      <c r="L270" s="247" t="b">
        <f>B270='ANS Price List'!B230</f>
        <v>1</v>
      </c>
      <c r="M270" s="247" t="b">
        <f>C270='ANS Price List'!C230</f>
        <v>1</v>
      </c>
      <c r="N270" s="247" t="b">
        <f>D270='ANS Price List'!D230</f>
        <v>1</v>
      </c>
      <c r="O270" s="247" t="b">
        <f>E270='ANS Price List'!E230</f>
        <v>1</v>
      </c>
      <c r="P270" s="247" t="b">
        <f>F270='ANS Price List'!F230</f>
        <v>1</v>
      </c>
      <c r="Q270" s="247" t="b">
        <f>G270='ANS Price List'!G230</f>
        <v>1</v>
      </c>
      <c r="R270" s="247" t="b">
        <f>H270='ANS Price List'!H230</f>
        <v>1</v>
      </c>
      <c r="S270" s="247" t="b">
        <f>I270='ANS Price List'!I230</f>
        <v>1</v>
      </c>
      <c r="T270" s="247" t="b">
        <f>J270='ANS Price List'!J230</f>
        <v>1</v>
      </c>
      <c r="U270" s="333"/>
      <c r="V270" s="247" t="b">
        <f>IF(H270="2016/17 Excluding GST","TRUE",H270='2016-17 ANS Price List'!$F270)</f>
        <v>1</v>
      </c>
      <c r="W270" s="247" t="b">
        <f>IF(I270="2017/18 Excluding GST","TRUE",I270='2017-18 ANS Price List'!$F270)</f>
        <v>1</v>
      </c>
      <c r="X270" s="251" t="b">
        <f>IF(J270="2018/19 Excluding GST","TRUE",J270='2018-19 ANS Price List'!$F270)</f>
        <v>1</v>
      </c>
    </row>
    <row r="271" spans="2:24" x14ac:dyDescent="0.2">
      <c r="B271" s="406"/>
      <c r="C271" s="359" t="s">
        <v>171</v>
      </c>
      <c r="D271" s="201" t="s">
        <v>10</v>
      </c>
      <c r="E271" s="201" t="s">
        <v>11</v>
      </c>
      <c r="F271" s="191">
        <v>99.97</v>
      </c>
      <c r="G271" s="193">
        <f t="shared" si="26"/>
        <v>103.5</v>
      </c>
      <c r="H271" s="193">
        <f t="shared" si="26"/>
        <v>106.19</v>
      </c>
      <c r="I271" s="191">
        <f t="shared" si="26"/>
        <v>108.74</v>
      </c>
      <c r="J271" s="191">
        <f t="shared" si="26"/>
        <v>112.68</v>
      </c>
      <c r="K271" s="340"/>
      <c r="L271" s="247" t="b">
        <f>B271='ANS Price List'!B231</f>
        <v>1</v>
      </c>
      <c r="M271" s="247" t="b">
        <f>C271='ANS Price List'!C231</f>
        <v>1</v>
      </c>
      <c r="N271" s="247" t="b">
        <f>D271='ANS Price List'!D231</f>
        <v>1</v>
      </c>
      <c r="O271" s="247" t="b">
        <f>E271='ANS Price List'!E231</f>
        <v>1</v>
      </c>
      <c r="P271" s="247" t="b">
        <f>F271='ANS Price List'!F231</f>
        <v>1</v>
      </c>
      <c r="Q271" s="247" t="b">
        <f>G271='ANS Price List'!G231</f>
        <v>1</v>
      </c>
      <c r="R271" s="247" t="b">
        <f>H271='ANS Price List'!H231</f>
        <v>1</v>
      </c>
      <c r="S271" s="247" t="b">
        <f>I271='ANS Price List'!I231</f>
        <v>1</v>
      </c>
      <c r="T271" s="247" t="b">
        <f>J271='ANS Price List'!J231</f>
        <v>1</v>
      </c>
      <c r="U271" s="333"/>
      <c r="V271" s="247" t="b">
        <f>IF(H271="2016/17 Excluding GST","TRUE",H271='2016-17 ANS Price List'!$F271)</f>
        <v>1</v>
      </c>
      <c r="W271" s="247" t="b">
        <f>IF(I271="2017/18 Excluding GST","TRUE",I271='2017-18 ANS Price List'!$F271)</f>
        <v>1</v>
      </c>
      <c r="X271" s="251" t="b">
        <f>IF(J271="2018/19 Excluding GST","TRUE",J271='2018-19 ANS Price List'!$F271)</f>
        <v>1</v>
      </c>
    </row>
    <row r="272" spans="2:24" x14ac:dyDescent="0.2">
      <c r="B272" s="406"/>
      <c r="C272" s="358" t="s">
        <v>172</v>
      </c>
      <c r="D272" s="202" t="s">
        <v>10</v>
      </c>
      <c r="E272" s="202" t="s">
        <v>11</v>
      </c>
      <c r="F272" s="190">
        <v>214.22</v>
      </c>
      <c r="G272" s="189">
        <f t="shared" si="26"/>
        <v>221.79</v>
      </c>
      <c r="H272" s="189">
        <f t="shared" si="26"/>
        <v>227.55</v>
      </c>
      <c r="I272" s="190">
        <f t="shared" si="26"/>
        <v>233.02</v>
      </c>
      <c r="J272" s="190">
        <f t="shared" si="26"/>
        <v>241.47</v>
      </c>
      <c r="K272" s="340"/>
      <c r="L272" s="247" t="b">
        <f>B272='ANS Price List'!B232</f>
        <v>1</v>
      </c>
      <c r="M272" s="247" t="b">
        <f>C272='ANS Price List'!C232</f>
        <v>1</v>
      </c>
      <c r="N272" s="247" t="b">
        <f>D272='ANS Price List'!D232</f>
        <v>1</v>
      </c>
      <c r="O272" s="247" t="b">
        <f>E272='ANS Price List'!E232</f>
        <v>1</v>
      </c>
      <c r="P272" s="247" t="b">
        <f>F272='ANS Price List'!F232</f>
        <v>1</v>
      </c>
      <c r="Q272" s="247" t="b">
        <f>G272='ANS Price List'!G232</f>
        <v>1</v>
      </c>
      <c r="R272" s="247" t="b">
        <f>H272='ANS Price List'!H232</f>
        <v>1</v>
      </c>
      <c r="S272" s="247" t="b">
        <f>I272='ANS Price List'!I232</f>
        <v>1</v>
      </c>
      <c r="T272" s="247" t="b">
        <f>J272='ANS Price List'!J232</f>
        <v>1</v>
      </c>
      <c r="U272" s="333"/>
      <c r="V272" s="247" t="b">
        <f>IF(H272="2016/17 Excluding GST","TRUE",H272='2016-17 ANS Price List'!$F272)</f>
        <v>1</v>
      </c>
      <c r="W272" s="247" t="b">
        <f>IF(I272="2017/18 Excluding GST","TRUE",I272='2017-18 ANS Price List'!$F272)</f>
        <v>1</v>
      </c>
      <c r="X272" s="251" t="b">
        <f>IF(J272="2018/19 Excluding GST","TRUE",J272='2018-19 ANS Price List'!$F272)</f>
        <v>1</v>
      </c>
    </row>
    <row r="273" spans="2:24" x14ac:dyDescent="0.2">
      <c r="B273" s="406"/>
      <c r="C273" s="359" t="s">
        <v>173</v>
      </c>
      <c r="D273" s="201" t="s">
        <v>10</v>
      </c>
      <c r="E273" s="201" t="s">
        <v>11</v>
      </c>
      <c r="F273" s="191">
        <v>499.84</v>
      </c>
      <c r="G273" s="193">
        <f t="shared" si="26"/>
        <v>517.51</v>
      </c>
      <c r="H273" s="193">
        <f t="shared" si="26"/>
        <v>530.95000000000005</v>
      </c>
      <c r="I273" s="191">
        <f t="shared" si="26"/>
        <v>543.72</v>
      </c>
      <c r="J273" s="191">
        <f t="shared" si="26"/>
        <v>563.44000000000005</v>
      </c>
      <c r="K273" s="340"/>
      <c r="L273" s="247" t="b">
        <f>B273='ANS Price List'!B233</f>
        <v>1</v>
      </c>
      <c r="M273" s="247" t="b">
        <f>C273='ANS Price List'!C233</f>
        <v>1</v>
      </c>
      <c r="N273" s="247" t="b">
        <f>D273='ANS Price List'!D233</f>
        <v>1</v>
      </c>
      <c r="O273" s="247" t="b">
        <f>E273='ANS Price List'!E233</f>
        <v>1</v>
      </c>
      <c r="P273" s="247" t="b">
        <f>F273='ANS Price List'!F233</f>
        <v>1</v>
      </c>
      <c r="Q273" s="247" t="b">
        <f>G273='ANS Price List'!G233</f>
        <v>1</v>
      </c>
      <c r="R273" s="247" t="b">
        <f>H273='ANS Price List'!H233</f>
        <v>1</v>
      </c>
      <c r="S273" s="247" t="b">
        <f>I273='ANS Price List'!I233</f>
        <v>1</v>
      </c>
      <c r="T273" s="247" t="b">
        <f>J273='ANS Price List'!J233</f>
        <v>1</v>
      </c>
      <c r="U273" s="333"/>
      <c r="V273" s="247" t="b">
        <f>IF(H273="2016/17 Excluding GST","TRUE",H273='2016-17 ANS Price List'!$F273)</f>
        <v>1</v>
      </c>
      <c r="W273" s="247" t="b">
        <f>IF(I273="2017/18 Excluding GST","TRUE",I273='2017-18 ANS Price List'!$F273)</f>
        <v>1</v>
      </c>
      <c r="X273" s="251" t="b">
        <f>IF(J273="2018/19 Excluding GST","TRUE",J273='2018-19 ANS Price List'!$F273)</f>
        <v>1</v>
      </c>
    </row>
    <row r="274" spans="2:24" x14ac:dyDescent="0.2">
      <c r="B274" s="406"/>
      <c r="C274" s="358" t="s">
        <v>174</v>
      </c>
      <c r="D274" s="202" t="s">
        <v>10</v>
      </c>
      <c r="E274" s="202" t="s">
        <v>11</v>
      </c>
      <c r="F274" s="190">
        <v>999.67</v>
      </c>
      <c r="G274" s="189">
        <f t="shared" si="26"/>
        <v>1035.01</v>
      </c>
      <c r="H274" s="189">
        <f t="shared" si="26"/>
        <v>1061.8800000000001</v>
      </c>
      <c r="I274" s="190">
        <f t="shared" si="26"/>
        <v>1087.4100000000001</v>
      </c>
      <c r="J274" s="190">
        <f t="shared" si="26"/>
        <v>1126.8599999999999</v>
      </c>
      <c r="K274" s="340"/>
      <c r="L274" s="247" t="b">
        <f>B274='ANS Price List'!B234</f>
        <v>1</v>
      </c>
      <c r="M274" s="247" t="b">
        <f>C274='ANS Price List'!C234</f>
        <v>1</v>
      </c>
      <c r="N274" s="247" t="b">
        <f>D274='ANS Price List'!D234</f>
        <v>1</v>
      </c>
      <c r="O274" s="247" t="b">
        <f>E274='ANS Price List'!E234</f>
        <v>1</v>
      </c>
      <c r="P274" s="247" t="b">
        <f>F274='ANS Price List'!F234</f>
        <v>1</v>
      </c>
      <c r="Q274" s="247" t="b">
        <f>G274='ANS Price List'!G234</f>
        <v>1</v>
      </c>
      <c r="R274" s="247" t="b">
        <f>H274='ANS Price List'!H234</f>
        <v>1</v>
      </c>
      <c r="S274" s="247" t="b">
        <f>I274='ANS Price List'!I234</f>
        <v>1</v>
      </c>
      <c r="T274" s="247" t="b">
        <f>J274='ANS Price List'!J234</f>
        <v>1</v>
      </c>
      <c r="U274" s="333"/>
      <c r="V274" s="247" t="b">
        <f>IF(H274="2016/17 Excluding GST","TRUE",H274='2016-17 ANS Price List'!$F274)</f>
        <v>1</v>
      </c>
      <c r="W274" s="247" t="b">
        <f>IF(I274="2017/18 Excluding GST","TRUE",I274='2017-18 ANS Price List'!$F274)</f>
        <v>1</v>
      </c>
      <c r="X274" s="251" t="b">
        <f>IF(J274="2018/19 Excluding GST","TRUE",J274='2018-19 ANS Price List'!$F274)</f>
        <v>1</v>
      </c>
    </row>
    <row r="275" spans="2:24" x14ac:dyDescent="0.2">
      <c r="B275" s="406"/>
      <c r="C275" s="359" t="s">
        <v>175</v>
      </c>
      <c r="D275" s="201" t="s">
        <v>10</v>
      </c>
      <c r="E275" s="201" t="s">
        <v>11</v>
      </c>
      <c r="F275" s="191">
        <v>1256.73</v>
      </c>
      <c r="G275" s="193">
        <f t="shared" si="26"/>
        <v>1301.1600000000001</v>
      </c>
      <c r="H275" s="193">
        <f t="shared" si="26"/>
        <v>1334.94</v>
      </c>
      <c r="I275" s="191">
        <f t="shared" si="26"/>
        <v>1367.03</v>
      </c>
      <c r="J275" s="191">
        <f t="shared" si="26"/>
        <v>1416.62</v>
      </c>
      <c r="K275" s="340"/>
      <c r="L275" s="247" t="b">
        <f>B275='ANS Price List'!B235</f>
        <v>1</v>
      </c>
      <c r="M275" s="247" t="b">
        <f>C275='ANS Price List'!C235</f>
        <v>1</v>
      </c>
      <c r="N275" s="247" t="b">
        <f>D275='ANS Price List'!D235</f>
        <v>1</v>
      </c>
      <c r="O275" s="247" t="b">
        <f>E275='ANS Price List'!E235</f>
        <v>1</v>
      </c>
      <c r="P275" s="247" t="b">
        <f>F275='ANS Price List'!F235</f>
        <v>1</v>
      </c>
      <c r="Q275" s="247" t="b">
        <f>G275='ANS Price List'!G235</f>
        <v>1</v>
      </c>
      <c r="R275" s="247" t="b">
        <f>H275='ANS Price List'!H235</f>
        <v>1</v>
      </c>
      <c r="S275" s="247" t="b">
        <f>I275='ANS Price List'!I235</f>
        <v>1</v>
      </c>
      <c r="T275" s="247" t="b">
        <f>J275='ANS Price List'!J235</f>
        <v>1</v>
      </c>
      <c r="U275" s="333"/>
      <c r="V275" s="247" t="b">
        <f>IF(H275="2016/17 Excluding GST","TRUE",H275='2016-17 ANS Price List'!$F275)</f>
        <v>1</v>
      </c>
      <c r="W275" s="247" t="b">
        <f>IF(I275="2017/18 Excluding GST","TRUE",I275='2017-18 ANS Price List'!$F275)</f>
        <v>1</v>
      </c>
      <c r="X275" s="251" t="b">
        <f>IF(J275="2018/19 Excluding GST","TRUE",J275='2018-19 ANS Price List'!$F275)</f>
        <v>1</v>
      </c>
    </row>
    <row r="276" spans="2:24" x14ac:dyDescent="0.2">
      <c r="B276" s="406"/>
      <c r="C276" s="360"/>
      <c r="D276" s="348"/>
      <c r="E276" s="348"/>
      <c r="F276" s="194"/>
      <c r="G276" s="194"/>
      <c r="H276" s="194"/>
      <c r="I276" s="194"/>
      <c r="J276" s="194"/>
      <c r="K276" s="340"/>
      <c r="L276" s="247" t="b">
        <f>B276='ANS Price List'!B236</f>
        <v>1</v>
      </c>
      <c r="M276" s="247" t="b">
        <f>C276='ANS Price List'!C236</f>
        <v>1</v>
      </c>
      <c r="N276" s="247" t="b">
        <f>D276='ANS Price List'!D236</f>
        <v>1</v>
      </c>
      <c r="O276" s="247" t="b">
        <f>E276='ANS Price List'!E236</f>
        <v>1</v>
      </c>
      <c r="P276" s="247" t="b">
        <f>F276='ANS Price List'!F236</f>
        <v>1</v>
      </c>
      <c r="Q276" s="247" t="b">
        <f>G276='ANS Price List'!G236</f>
        <v>1</v>
      </c>
      <c r="R276" s="247" t="b">
        <f>H276='ANS Price List'!H236</f>
        <v>1</v>
      </c>
      <c r="S276" s="247" t="b">
        <f>I276='ANS Price List'!I236</f>
        <v>1</v>
      </c>
      <c r="T276" s="247" t="b">
        <f>J276='ANS Price List'!J236</f>
        <v>1</v>
      </c>
      <c r="U276" s="333"/>
      <c r="V276" s="247" t="b">
        <f>IF(H276="2016/17 Excluding GST","TRUE",H276='2016-17 ANS Price List'!$F276)</f>
        <v>1</v>
      </c>
      <c r="W276" s="247" t="b">
        <f>IF(I276="2017/18 Excluding GST","TRUE",I276='2017-18 ANS Price List'!$F276)</f>
        <v>1</v>
      </c>
      <c r="X276" s="251" t="b">
        <f>IF(J276="2018/19 Excluding GST","TRUE",J276='2018-19 ANS Price List'!$F276)</f>
        <v>1</v>
      </c>
    </row>
    <row r="277" spans="2:24" x14ac:dyDescent="0.2">
      <c r="B277" s="406"/>
      <c r="C277" s="358" t="s">
        <v>176</v>
      </c>
      <c r="D277" s="202" t="s">
        <v>23</v>
      </c>
      <c r="E277" s="202" t="s">
        <v>24</v>
      </c>
      <c r="F277" s="190">
        <v>142.81</v>
      </c>
      <c r="G277" s="189">
        <f t="shared" ref="G277:J280" si="27">IFERROR(ROUND(F277*(1+G$9)*(1-G$10)+G$11,2),F277)</f>
        <v>147.86000000000001</v>
      </c>
      <c r="H277" s="189">
        <f t="shared" si="27"/>
        <v>151.69999999999999</v>
      </c>
      <c r="I277" s="190">
        <f t="shared" si="27"/>
        <v>155.35</v>
      </c>
      <c r="J277" s="190">
        <f t="shared" si="27"/>
        <v>160.99</v>
      </c>
      <c r="K277" s="340"/>
      <c r="L277" s="247" t="b">
        <f>B277='ANS Price List'!B237</f>
        <v>1</v>
      </c>
      <c r="M277" s="247" t="b">
        <f>C277='ANS Price List'!C237</f>
        <v>1</v>
      </c>
      <c r="N277" s="247" t="b">
        <f>D277='ANS Price List'!D237</f>
        <v>1</v>
      </c>
      <c r="O277" s="247" t="b">
        <f>E277='ANS Price List'!E237</f>
        <v>1</v>
      </c>
      <c r="P277" s="247" t="b">
        <f>F277='ANS Price List'!F237</f>
        <v>1</v>
      </c>
      <c r="Q277" s="247" t="b">
        <f>G277='ANS Price List'!G237</f>
        <v>1</v>
      </c>
      <c r="R277" s="247" t="b">
        <f>H277='ANS Price List'!H237</f>
        <v>1</v>
      </c>
      <c r="S277" s="247" t="b">
        <f>I277='ANS Price List'!I237</f>
        <v>1</v>
      </c>
      <c r="T277" s="247" t="b">
        <f>J277='ANS Price List'!J237</f>
        <v>1</v>
      </c>
      <c r="U277" s="333"/>
      <c r="V277" s="247" t="b">
        <f>IF(H277="2016/17 Excluding GST","TRUE",H277='2016-17 ANS Price List'!$F277)</f>
        <v>1</v>
      </c>
      <c r="W277" s="247" t="b">
        <f>IF(I277="2017/18 Excluding GST","TRUE",I277='2017-18 ANS Price List'!$F277)</f>
        <v>1</v>
      </c>
      <c r="X277" s="251" t="b">
        <f>IF(J277="2018/19 Excluding GST","TRUE",J277='2018-19 ANS Price List'!$F277)</f>
        <v>1</v>
      </c>
    </row>
    <row r="278" spans="2:24" x14ac:dyDescent="0.2">
      <c r="B278" s="406"/>
      <c r="C278" s="359" t="s">
        <v>177</v>
      </c>
      <c r="D278" s="201" t="s">
        <v>23</v>
      </c>
      <c r="E278" s="201" t="s">
        <v>24</v>
      </c>
      <c r="F278" s="191">
        <v>142.81</v>
      </c>
      <c r="G278" s="193">
        <f t="shared" si="27"/>
        <v>147.86000000000001</v>
      </c>
      <c r="H278" s="193">
        <f t="shared" si="27"/>
        <v>151.69999999999999</v>
      </c>
      <c r="I278" s="191">
        <f t="shared" si="27"/>
        <v>155.35</v>
      </c>
      <c r="J278" s="191">
        <f t="shared" si="27"/>
        <v>160.99</v>
      </c>
      <c r="K278" s="340"/>
      <c r="L278" s="247" t="b">
        <f>B278='ANS Price List'!B238</f>
        <v>1</v>
      </c>
      <c r="M278" s="247" t="b">
        <f>C278='ANS Price List'!C238</f>
        <v>1</v>
      </c>
      <c r="N278" s="247" t="b">
        <f>D278='ANS Price List'!D238</f>
        <v>1</v>
      </c>
      <c r="O278" s="247" t="b">
        <f>E278='ANS Price List'!E238</f>
        <v>1</v>
      </c>
      <c r="P278" s="247" t="b">
        <f>F278='ANS Price List'!F238</f>
        <v>1</v>
      </c>
      <c r="Q278" s="247" t="b">
        <f>G278='ANS Price List'!G238</f>
        <v>1</v>
      </c>
      <c r="R278" s="247" t="b">
        <f>H278='ANS Price List'!H238</f>
        <v>1</v>
      </c>
      <c r="S278" s="247" t="b">
        <f>I278='ANS Price List'!I238</f>
        <v>1</v>
      </c>
      <c r="T278" s="247" t="b">
        <f>J278='ANS Price List'!J238</f>
        <v>1</v>
      </c>
      <c r="U278" s="333"/>
      <c r="V278" s="247" t="b">
        <f>IF(H278="2016/17 Excluding GST","TRUE",H278='2016-17 ANS Price List'!$F278)</f>
        <v>1</v>
      </c>
      <c r="W278" s="247" t="b">
        <f>IF(I278="2017/18 Excluding GST","TRUE",I278='2017-18 ANS Price List'!$F278)</f>
        <v>1</v>
      </c>
      <c r="X278" s="251" t="b">
        <f>IF(J278="2018/19 Excluding GST","TRUE",J278='2018-19 ANS Price List'!$F278)</f>
        <v>1</v>
      </c>
    </row>
    <row r="279" spans="2:24" x14ac:dyDescent="0.2">
      <c r="B279" s="406"/>
      <c r="C279" s="358" t="s">
        <v>178</v>
      </c>
      <c r="D279" s="202" t="s">
        <v>23</v>
      </c>
      <c r="E279" s="202" t="s">
        <v>24</v>
      </c>
      <c r="F279" s="190">
        <v>142.81</v>
      </c>
      <c r="G279" s="189">
        <f t="shared" si="27"/>
        <v>147.86000000000001</v>
      </c>
      <c r="H279" s="189">
        <f t="shared" si="27"/>
        <v>151.69999999999999</v>
      </c>
      <c r="I279" s="190">
        <f t="shared" si="27"/>
        <v>155.35</v>
      </c>
      <c r="J279" s="190">
        <f t="shared" si="27"/>
        <v>160.99</v>
      </c>
      <c r="K279" s="340"/>
      <c r="L279" s="247" t="b">
        <f>B279='ANS Price List'!B239</f>
        <v>1</v>
      </c>
      <c r="M279" s="247" t="b">
        <f>C279='ANS Price List'!C239</f>
        <v>1</v>
      </c>
      <c r="N279" s="247" t="b">
        <f>D279='ANS Price List'!D239</f>
        <v>1</v>
      </c>
      <c r="O279" s="247" t="b">
        <f>E279='ANS Price List'!E239</f>
        <v>1</v>
      </c>
      <c r="P279" s="247" t="b">
        <f>F279='ANS Price List'!F239</f>
        <v>1</v>
      </c>
      <c r="Q279" s="247" t="b">
        <f>G279='ANS Price List'!G239</f>
        <v>1</v>
      </c>
      <c r="R279" s="247" t="b">
        <f>H279='ANS Price List'!H239</f>
        <v>1</v>
      </c>
      <c r="S279" s="247" t="b">
        <f>I279='ANS Price List'!I239</f>
        <v>1</v>
      </c>
      <c r="T279" s="247" t="b">
        <f>J279='ANS Price List'!J239</f>
        <v>1</v>
      </c>
      <c r="U279" s="333"/>
      <c r="V279" s="247" t="b">
        <f>IF(H279="2016/17 Excluding GST","TRUE",H279='2016-17 ANS Price List'!$F279)</f>
        <v>1</v>
      </c>
      <c r="W279" s="247" t="b">
        <f>IF(I279="2017/18 Excluding GST","TRUE",I279='2017-18 ANS Price List'!$F279)</f>
        <v>1</v>
      </c>
      <c r="X279" s="251" t="b">
        <f>IF(J279="2018/19 Excluding GST","TRUE",J279='2018-19 ANS Price List'!$F279)</f>
        <v>1</v>
      </c>
    </row>
    <row r="280" spans="2:24" x14ac:dyDescent="0.2">
      <c r="B280" s="406"/>
      <c r="C280" s="359" t="s">
        <v>179</v>
      </c>
      <c r="D280" s="201" t="s">
        <v>23</v>
      </c>
      <c r="E280" s="201" t="s">
        <v>24</v>
      </c>
      <c r="F280" s="191">
        <v>142.81</v>
      </c>
      <c r="G280" s="193">
        <f t="shared" si="27"/>
        <v>147.86000000000001</v>
      </c>
      <c r="H280" s="193">
        <f t="shared" si="27"/>
        <v>151.69999999999999</v>
      </c>
      <c r="I280" s="191">
        <f t="shared" si="27"/>
        <v>155.35</v>
      </c>
      <c r="J280" s="191">
        <f t="shared" si="27"/>
        <v>160.99</v>
      </c>
      <c r="K280" s="340"/>
      <c r="L280" s="247" t="b">
        <f>B280='ANS Price List'!B240</f>
        <v>1</v>
      </c>
      <c r="M280" s="247" t="b">
        <f>C280='ANS Price List'!C240</f>
        <v>1</v>
      </c>
      <c r="N280" s="247" t="b">
        <f>D280='ANS Price List'!D240</f>
        <v>1</v>
      </c>
      <c r="O280" s="247" t="b">
        <f>E280='ANS Price List'!E240</f>
        <v>1</v>
      </c>
      <c r="P280" s="247" t="b">
        <f>F280='ANS Price List'!F240</f>
        <v>1</v>
      </c>
      <c r="Q280" s="247" t="b">
        <f>G280='ANS Price List'!G240</f>
        <v>1</v>
      </c>
      <c r="R280" s="247" t="b">
        <f>H280='ANS Price List'!H240</f>
        <v>1</v>
      </c>
      <c r="S280" s="247" t="b">
        <f>I280='ANS Price List'!I240</f>
        <v>1</v>
      </c>
      <c r="T280" s="247" t="b">
        <f>J280='ANS Price List'!J240</f>
        <v>1</v>
      </c>
      <c r="U280" s="333"/>
      <c r="V280" s="247" t="b">
        <f>IF(H280="2016/17 Excluding GST","TRUE",H280='2016-17 ANS Price List'!$F280)</f>
        <v>1</v>
      </c>
      <c r="W280" s="247" t="b">
        <f>IF(I280="2017/18 Excluding GST","TRUE",I280='2017-18 ANS Price List'!$F280)</f>
        <v>1</v>
      </c>
      <c r="X280" s="251" t="b">
        <f>IF(J280="2018/19 Excluding GST","TRUE",J280='2018-19 ANS Price List'!$F280)</f>
        <v>1</v>
      </c>
    </row>
    <row r="281" spans="2:24" x14ac:dyDescent="0.2">
      <c r="B281" s="407"/>
      <c r="C281" s="357"/>
      <c r="D281" s="348"/>
      <c r="E281" s="348"/>
      <c r="F281" s="194"/>
      <c r="G281" s="194"/>
      <c r="H281" s="194"/>
      <c r="I281" s="194"/>
      <c r="J281" s="194"/>
      <c r="K281" s="340"/>
      <c r="L281" s="247" t="b">
        <f>B281='ANS Price List'!B241</f>
        <v>1</v>
      </c>
      <c r="M281" s="247" t="b">
        <f>C281='ANS Price List'!C241</f>
        <v>1</v>
      </c>
      <c r="N281" s="247" t="b">
        <f>D281='ANS Price List'!D241</f>
        <v>1</v>
      </c>
      <c r="O281" s="247" t="b">
        <f>E281='ANS Price List'!E241</f>
        <v>1</v>
      </c>
      <c r="P281" s="247" t="b">
        <f>F281='ANS Price List'!F241</f>
        <v>1</v>
      </c>
      <c r="Q281" s="247" t="b">
        <f>G281='ANS Price List'!G241</f>
        <v>1</v>
      </c>
      <c r="R281" s="247" t="b">
        <f>H281='ANS Price List'!H241</f>
        <v>1</v>
      </c>
      <c r="S281" s="247" t="b">
        <f>I281='ANS Price List'!I241</f>
        <v>1</v>
      </c>
      <c r="T281" s="247" t="b">
        <f>J281='ANS Price List'!J241</f>
        <v>1</v>
      </c>
      <c r="U281" s="333"/>
      <c r="V281" s="247" t="b">
        <f>IF(H281="2016/17 Excluding GST","TRUE",H281='2016-17 ANS Price List'!$F281)</f>
        <v>1</v>
      </c>
      <c r="W281" s="247" t="b">
        <f>IF(I281="2017/18 Excluding GST","TRUE",I281='2017-18 ANS Price List'!$F281)</f>
        <v>1</v>
      </c>
      <c r="X281" s="251" t="b">
        <f>IF(J281="2018/19 Excluding GST","TRUE",J281='2018-19 ANS Price List'!$F281)</f>
        <v>1</v>
      </c>
    </row>
    <row r="282" spans="2:24" x14ac:dyDescent="0.2">
      <c r="B282" s="27"/>
      <c r="D282" s="340"/>
      <c r="E282" s="340"/>
      <c r="K282" s="340"/>
      <c r="L282" s="247" t="b">
        <f>B282='ANS Price List'!B242</f>
        <v>1</v>
      </c>
      <c r="M282" s="247" t="b">
        <f>C282='ANS Price List'!C242</f>
        <v>1</v>
      </c>
      <c r="N282" s="247" t="b">
        <f>D282='ANS Price List'!D242</f>
        <v>1</v>
      </c>
      <c r="O282" s="247" t="b">
        <f>E282='ANS Price List'!E242</f>
        <v>1</v>
      </c>
      <c r="P282" s="247" t="b">
        <f>F282='ANS Price List'!F242</f>
        <v>1</v>
      </c>
      <c r="Q282" s="247" t="b">
        <f>G282='ANS Price List'!G242</f>
        <v>1</v>
      </c>
      <c r="R282" s="247" t="b">
        <f>H282='ANS Price List'!H242</f>
        <v>1</v>
      </c>
      <c r="S282" s="247" t="b">
        <f>I282='ANS Price List'!I242</f>
        <v>1</v>
      </c>
      <c r="T282" s="247" t="b">
        <f>J282='ANS Price List'!J242</f>
        <v>1</v>
      </c>
      <c r="U282" s="333"/>
      <c r="V282" s="247" t="b">
        <f>IF(H282="2016/17 Excluding GST","TRUE",H282='2016-17 ANS Price List'!$F282)</f>
        <v>1</v>
      </c>
      <c r="W282" s="247" t="b">
        <f>IF(I282="2017/18 Excluding GST","TRUE",I282='2017-18 ANS Price List'!$F282)</f>
        <v>1</v>
      </c>
      <c r="X282" s="251" t="b">
        <f>IF(J282="2018/19 Excluding GST","TRUE",J282='2018-19 ANS Price List'!$F282)</f>
        <v>1</v>
      </c>
    </row>
    <row r="283" spans="2:24" s="340" customFormat="1" x14ac:dyDescent="0.2">
      <c r="B283" s="27"/>
      <c r="C283" s="57"/>
      <c r="F283" s="109"/>
      <c r="G283" s="109"/>
      <c r="H283" s="109"/>
      <c r="I283" s="377"/>
      <c r="J283" s="377"/>
      <c r="L283" s="247" t="b">
        <f>B283='ANS Price List'!B243</f>
        <v>1</v>
      </c>
      <c r="M283" s="247" t="b">
        <f>C283='ANS Price List'!C243</f>
        <v>1</v>
      </c>
      <c r="N283" s="247" t="b">
        <f>D283='ANS Price List'!D243</f>
        <v>1</v>
      </c>
      <c r="O283" s="247" t="b">
        <f>E283='ANS Price List'!E243</f>
        <v>1</v>
      </c>
      <c r="P283" s="247" t="b">
        <f>F283='ANS Price List'!F243</f>
        <v>1</v>
      </c>
      <c r="Q283" s="247" t="b">
        <f>G283='ANS Price List'!G243</f>
        <v>1</v>
      </c>
      <c r="R283" s="247" t="b">
        <f>H283='ANS Price List'!H243</f>
        <v>1</v>
      </c>
      <c r="S283" s="247" t="b">
        <f>I283='ANS Price List'!I243</f>
        <v>1</v>
      </c>
      <c r="T283" s="247" t="b">
        <f>J283='ANS Price List'!J243</f>
        <v>1</v>
      </c>
      <c r="U283" s="247"/>
      <c r="V283" s="247" t="b">
        <f>IF(H283="2016/17 Excluding GST","TRUE",H283='2016-17 ANS Price List'!$F283)</f>
        <v>1</v>
      </c>
      <c r="W283" s="247" t="b">
        <f>IF(I283="2017/18 Excluding GST","TRUE",I283='2017-18 ANS Price List'!$F283)</f>
        <v>1</v>
      </c>
      <c r="X283" s="251" t="b">
        <f>IF(J283="2018/19 Excluding GST","TRUE",J283='2018-19 ANS Price List'!$F283)</f>
        <v>1</v>
      </c>
    </row>
    <row r="284" spans="2:24" s="339" customFormat="1" ht="32.1" customHeight="1" x14ac:dyDescent="0.2">
      <c r="B284" s="243" t="s">
        <v>2</v>
      </c>
      <c r="C284" s="244" t="s">
        <v>0</v>
      </c>
      <c r="D284" s="245" t="s">
        <v>1</v>
      </c>
      <c r="E284" s="245" t="s">
        <v>2</v>
      </c>
      <c r="F284" s="188" t="s">
        <v>343</v>
      </c>
      <c r="G284" s="188" t="s">
        <v>319</v>
      </c>
      <c r="H284" s="188" t="s">
        <v>320</v>
      </c>
      <c r="I284" s="188" t="s">
        <v>321</v>
      </c>
      <c r="J284" s="188" t="s">
        <v>322</v>
      </c>
      <c r="L284" s="251" t="b">
        <f>B284='ANS Price List'!B244</f>
        <v>1</v>
      </c>
      <c r="M284" s="251" t="b">
        <f>C284='ANS Price List'!C244</f>
        <v>1</v>
      </c>
      <c r="N284" s="251" t="b">
        <f>D284='ANS Price List'!D244</f>
        <v>1</v>
      </c>
      <c r="O284" s="251" t="b">
        <f>E284='ANS Price List'!E244</f>
        <v>1</v>
      </c>
      <c r="P284" s="251" t="b">
        <f>F284='ANS Price List'!F244</f>
        <v>1</v>
      </c>
      <c r="Q284" s="251" t="b">
        <f>G284='ANS Price List'!G244</f>
        <v>1</v>
      </c>
      <c r="R284" s="251" t="b">
        <f>H284='ANS Price List'!H244</f>
        <v>1</v>
      </c>
      <c r="S284" s="251" t="b">
        <f>I284='ANS Price List'!I244</f>
        <v>1</v>
      </c>
      <c r="T284" s="251" t="b">
        <f>J284='ANS Price List'!J244</f>
        <v>1</v>
      </c>
      <c r="U284" s="251"/>
      <c r="V284" s="251" t="str">
        <f>IF(H284="2016/17 Excluding GST","TRUE",H284='2016-17 ANS Price List'!$F284)</f>
        <v>TRUE</v>
      </c>
      <c r="W284" s="251" t="str">
        <f>IF(I284="2017/18 Excluding GST","TRUE",I284='2017-18 ANS Price List'!$F284)</f>
        <v>TRUE</v>
      </c>
      <c r="X284" s="251" t="str">
        <f>IF(J284="2018/19 Excluding GST","TRUE",J284='2018-19 ANS Price List'!$F284)</f>
        <v>TRUE</v>
      </c>
    </row>
    <row r="285" spans="2:24" s="340" customFormat="1" x14ac:dyDescent="0.2">
      <c r="B285" s="414" t="s">
        <v>180</v>
      </c>
      <c r="C285" s="358" t="s">
        <v>8</v>
      </c>
      <c r="D285" s="202"/>
      <c r="E285" s="202"/>
      <c r="F285" s="190">
        <v>47.61</v>
      </c>
      <c r="G285" s="189">
        <f t="shared" ref="G285:J287" si="28">IFERROR(ROUND(F285*(1+G$9)*(1-G$10)+G$11,2),F285)</f>
        <v>49.29</v>
      </c>
      <c r="H285" s="189">
        <f t="shared" si="28"/>
        <v>50.57</v>
      </c>
      <c r="I285" s="190">
        <f t="shared" si="28"/>
        <v>51.79</v>
      </c>
      <c r="J285" s="190">
        <f t="shared" si="28"/>
        <v>53.67</v>
      </c>
      <c r="L285" s="247" t="b">
        <f>B285='ANS Price List'!B245</f>
        <v>1</v>
      </c>
      <c r="M285" s="247" t="b">
        <f>C285='ANS Price List'!C245</f>
        <v>1</v>
      </c>
      <c r="N285" s="247" t="b">
        <f>D285='ANS Price List'!D245</f>
        <v>1</v>
      </c>
      <c r="O285" s="247" t="b">
        <f>E285='ANS Price List'!E245</f>
        <v>1</v>
      </c>
      <c r="P285" s="247" t="b">
        <f>F285='ANS Price List'!F245</f>
        <v>1</v>
      </c>
      <c r="Q285" s="247" t="b">
        <f>G285='ANS Price List'!G245</f>
        <v>1</v>
      </c>
      <c r="R285" s="247" t="b">
        <f>H285='ANS Price List'!H245</f>
        <v>1</v>
      </c>
      <c r="S285" s="247" t="b">
        <f>I285='ANS Price List'!I245</f>
        <v>1</v>
      </c>
      <c r="T285" s="247" t="b">
        <f>J285='ANS Price List'!J245</f>
        <v>1</v>
      </c>
      <c r="U285" s="247"/>
      <c r="V285" s="247" t="b">
        <f>IF(H285="2016/17 Excluding GST","TRUE",H285='2016-17 ANS Price List'!$F285)</f>
        <v>1</v>
      </c>
      <c r="W285" s="247" t="b">
        <f>IF(I285="2017/18 Excluding GST","TRUE",I285='2017-18 ANS Price List'!$F285)</f>
        <v>1</v>
      </c>
      <c r="X285" s="251" t="b">
        <f>IF(J285="2018/19 Excluding GST","TRUE",J285='2018-19 ANS Price List'!$F285)</f>
        <v>1</v>
      </c>
    </row>
    <row r="286" spans="2:24" s="340" customFormat="1" x14ac:dyDescent="0.2">
      <c r="B286" s="415"/>
      <c r="C286" s="359" t="s">
        <v>181</v>
      </c>
      <c r="D286" s="201"/>
      <c r="E286" s="201"/>
      <c r="F286" s="191">
        <v>71.42</v>
      </c>
      <c r="G286" s="193">
        <f t="shared" si="28"/>
        <v>73.94</v>
      </c>
      <c r="H286" s="193">
        <f t="shared" si="28"/>
        <v>75.86</v>
      </c>
      <c r="I286" s="191">
        <f t="shared" si="28"/>
        <v>77.680000000000007</v>
      </c>
      <c r="J286" s="191">
        <f t="shared" si="28"/>
        <v>80.5</v>
      </c>
      <c r="L286" s="247" t="b">
        <f>B286='ANS Price List'!B246</f>
        <v>1</v>
      </c>
      <c r="M286" s="247" t="b">
        <f>C286='ANS Price List'!C246</f>
        <v>1</v>
      </c>
      <c r="N286" s="247" t="b">
        <f>D286='ANS Price List'!D246</f>
        <v>1</v>
      </c>
      <c r="O286" s="247" t="b">
        <f>E286='ANS Price List'!E246</f>
        <v>1</v>
      </c>
      <c r="P286" s="247" t="b">
        <f>F286='ANS Price List'!F246</f>
        <v>1</v>
      </c>
      <c r="Q286" s="247" t="b">
        <f>G286='ANS Price List'!G246</f>
        <v>1</v>
      </c>
      <c r="R286" s="247" t="b">
        <f>H286='ANS Price List'!H246</f>
        <v>1</v>
      </c>
      <c r="S286" s="247" t="b">
        <f>I286='ANS Price List'!I246</f>
        <v>1</v>
      </c>
      <c r="T286" s="247" t="b">
        <f>J286='ANS Price List'!J246</f>
        <v>1</v>
      </c>
      <c r="U286" s="247"/>
      <c r="V286" s="247" t="b">
        <f>IF(H286="2016/17 Excluding GST","TRUE",H286='2016-17 ANS Price List'!$F286)</f>
        <v>1</v>
      </c>
      <c r="W286" s="247" t="b">
        <f>IF(I286="2017/18 Excluding GST","TRUE",I286='2017-18 ANS Price List'!$F286)</f>
        <v>1</v>
      </c>
      <c r="X286" s="251" t="b">
        <f>IF(J286="2018/19 Excluding GST","TRUE",J286='2018-19 ANS Price List'!$F286)</f>
        <v>1</v>
      </c>
    </row>
    <row r="287" spans="2:24" s="340" customFormat="1" x14ac:dyDescent="0.2">
      <c r="B287" s="415"/>
      <c r="C287" s="358" t="s">
        <v>182</v>
      </c>
      <c r="D287" s="202"/>
      <c r="E287" s="202"/>
      <c r="F287" s="190">
        <v>2377.81</v>
      </c>
      <c r="G287" s="189">
        <f t="shared" si="28"/>
        <v>2461.88</v>
      </c>
      <c r="H287" s="189">
        <f t="shared" si="28"/>
        <v>2525.79</v>
      </c>
      <c r="I287" s="190">
        <f t="shared" si="28"/>
        <v>2586.52</v>
      </c>
      <c r="J287" s="190">
        <f t="shared" si="28"/>
        <v>2680.35</v>
      </c>
      <c r="L287" s="247" t="b">
        <f>B287='ANS Price List'!B247</f>
        <v>1</v>
      </c>
      <c r="M287" s="247" t="b">
        <f>C287='ANS Price List'!C247</f>
        <v>1</v>
      </c>
      <c r="N287" s="247" t="b">
        <f>D287='ANS Price List'!D247</f>
        <v>1</v>
      </c>
      <c r="O287" s="247" t="b">
        <f>E287='ANS Price List'!E247</f>
        <v>1</v>
      </c>
      <c r="P287" s="247" t="b">
        <f>F287='ANS Price List'!F247</f>
        <v>1</v>
      </c>
      <c r="Q287" s="247" t="b">
        <f>G287='ANS Price List'!G247</f>
        <v>1</v>
      </c>
      <c r="R287" s="247" t="b">
        <f>H287='ANS Price List'!H247</f>
        <v>1</v>
      </c>
      <c r="S287" s="247" t="b">
        <f>I287='ANS Price List'!I247</f>
        <v>1</v>
      </c>
      <c r="T287" s="247" t="b">
        <f>J287='ANS Price List'!J247</f>
        <v>1</v>
      </c>
      <c r="U287" s="247"/>
      <c r="V287" s="247" t="b">
        <f>IF(H287="2016/17 Excluding GST","TRUE",H287='2016-17 ANS Price List'!$F287)</f>
        <v>1</v>
      </c>
      <c r="W287" s="247" t="b">
        <f>IF(I287="2017/18 Excluding GST","TRUE",I287='2017-18 ANS Price List'!$F287)</f>
        <v>1</v>
      </c>
      <c r="X287" s="251" t="b">
        <f>IF(J287="2018/19 Excluding GST","TRUE",J287='2018-19 ANS Price List'!$F287)</f>
        <v>1</v>
      </c>
    </row>
    <row r="288" spans="2:24" s="340" customFormat="1" x14ac:dyDescent="0.2">
      <c r="B288" s="415"/>
      <c r="C288" s="344"/>
      <c r="D288" s="361"/>
      <c r="E288" s="361"/>
      <c r="F288" s="197"/>
      <c r="G288" s="197"/>
      <c r="H288" s="197"/>
      <c r="I288" s="197"/>
      <c r="J288" s="197"/>
      <c r="L288" s="247" t="b">
        <f>B288='ANS Price List'!B248</f>
        <v>1</v>
      </c>
      <c r="M288" s="247" t="b">
        <f>C288='ANS Price List'!C248</f>
        <v>1</v>
      </c>
      <c r="N288" s="247" t="b">
        <f>D288='ANS Price List'!D248</f>
        <v>1</v>
      </c>
      <c r="O288" s="247" t="b">
        <f>E288='ANS Price List'!E248</f>
        <v>1</v>
      </c>
      <c r="P288" s="247" t="b">
        <f>F288='ANS Price List'!F248</f>
        <v>1</v>
      </c>
      <c r="Q288" s="247" t="b">
        <f>G288='ANS Price List'!G248</f>
        <v>1</v>
      </c>
      <c r="R288" s="247" t="b">
        <f>H288='ANS Price List'!H248</f>
        <v>1</v>
      </c>
      <c r="S288" s="247" t="b">
        <f>I288='ANS Price List'!I248</f>
        <v>1</v>
      </c>
      <c r="T288" s="247" t="b">
        <f>J288='ANS Price List'!J248</f>
        <v>1</v>
      </c>
      <c r="U288" s="247"/>
      <c r="V288" s="247" t="b">
        <f>IF(H288="2016/17 Excluding GST","TRUE",H288='2016-17 ANS Price List'!$F288)</f>
        <v>1</v>
      </c>
      <c r="W288" s="247" t="b">
        <f>IF(I288="2017/18 Excluding GST","TRUE",I288='2017-18 ANS Price List'!$F288)</f>
        <v>1</v>
      </c>
      <c r="X288" s="251" t="b">
        <f>IF(J288="2018/19 Excluding GST","TRUE",J288='2018-19 ANS Price List'!$F288)</f>
        <v>1</v>
      </c>
    </row>
    <row r="289" spans="2:24" s="340" customFormat="1" x14ac:dyDescent="0.2">
      <c r="B289" s="415"/>
      <c r="C289" s="344"/>
      <c r="D289" s="361"/>
      <c r="E289" s="361"/>
      <c r="F289" s="197"/>
      <c r="G289" s="197"/>
      <c r="H289" s="197"/>
      <c r="I289" s="197"/>
      <c r="J289" s="197"/>
      <c r="L289" s="247" t="b">
        <f>B289='ANS Price List'!B249</f>
        <v>1</v>
      </c>
      <c r="M289" s="247" t="b">
        <f>C289='ANS Price List'!C249</f>
        <v>1</v>
      </c>
      <c r="N289" s="247" t="b">
        <f>D289='ANS Price List'!D249</f>
        <v>1</v>
      </c>
      <c r="O289" s="247" t="b">
        <f>E289='ANS Price List'!E249</f>
        <v>1</v>
      </c>
      <c r="P289" s="247" t="b">
        <f>F289='ANS Price List'!F249</f>
        <v>1</v>
      </c>
      <c r="Q289" s="247" t="b">
        <f>G289='ANS Price List'!G249</f>
        <v>1</v>
      </c>
      <c r="R289" s="247" t="b">
        <f>H289='ANS Price List'!H249</f>
        <v>1</v>
      </c>
      <c r="S289" s="247" t="b">
        <f>I289='ANS Price List'!I249</f>
        <v>1</v>
      </c>
      <c r="T289" s="247" t="b">
        <f>J289='ANS Price List'!J249</f>
        <v>1</v>
      </c>
      <c r="U289" s="247"/>
      <c r="V289" s="247" t="b">
        <f>IF(H289="2016/17 Excluding GST","TRUE",H289='2016-17 ANS Price List'!$F289)</f>
        <v>1</v>
      </c>
      <c r="W289" s="247" t="b">
        <f>IF(I289="2017/18 Excluding GST","TRUE",I289='2017-18 ANS Price List'!$F289)</f>
        <v>1</v>
      </c>
      <c r="X289" s="251" t="b">
        <f>IF(J289="2018/19 Excluding GST","TRUE",J289='2018-19 ANS Price List'!$F289)</f>
        <v>1</v>
      </c>
    </row>
    <row r="290" spans="2:24" s="340" customFormat="1" x14ac:dyDescent="0.2">
      <c r="B290" s="416"/>
      <c r="C290" s="208"/>
      <c r="D290" s="350"/>
      <c r="E290" s="350"/>
      <c r="F290" s="195"/>
      <c r="G290" s="195"/>
      <c r="H290" s="195"/>
      <c r="I290" s="195"/>
      <c r="J290" s="195"/>
      <c r="L290" s="247" t="b">
        <f>B290='ANS Price List'!B250</f>
        <v>1</v>
      </c>
      <c r="M290" s="247" t="b">
        <f>C290='ANS Price List'!C250</f>
        <v>1</v>
      </c>
      <c r="N290" s="247" t="b">
        <f>D290='ANS Price List'!D250</f>
        <v>1</v>
      </c>
      <c r="O290" s="247" t="b">
        <f>E290='ANS Price List'!E250</f>
        <v>1</v>
      </c>
      <c r="P290" s="247" t="b">
        <f>F290='ANS Price List'!F250</f>
        <v>1</v>
      </c>
      <c r="Q290" s="247" t="b">
        <f>G290='ANS Price List'!G250</f>
        <v>1</v>
      </c>
      <c r="R290" s="247" t="b">
        <f>H290='ANS Price List'!H250</f>
        <v>1</v>
      </c>
      <c r="S290" s="247" t="b">
        <f>I290='ANS Price List'!I250</f>
        <v>1</v>
      </c>
      <c r="T290" s="247" t="b">
        <f>J290='ANS Price List'!J250</f>
        <v>1</v>
      </c>
      <c r="U290" s="247"/>
      <c r="V290" s="247" t="b">
        <f>IF(H290="2016/17 Excluding GST","TRUE",H290='2016-17 ANS Price List'!$F290)</f>
        <v>1</v>
      </c>
      <c r="W290" s="247" t="b">
        <f>IF(I290="2017/18 Excluding GST","TRUE",I290='2017-18 ANS Price List'!$F290)</f>
        <v>1</v>
      </c>
      <c r="X290" s="251" t="b">
        <f>IF(J290="2018/19 Excluding GST","TRUE",J290='2018-19 ANS Price List'!$F290)</f>
        <v>1</v>
      </c>
    </row>
    <row r="291" spans="2:24" s="340" customFormat="1" x14ac:dyDescent="0.2">
      <c r="B291" s="333"/>
      <c r="C291" s="57"/>
      <c r="F291" s="109"/>
      <c r="G291" s="109"/>
      <c r="H291" s="109"/>
      <c r="I291" s="109"/>
      <c r="J291" s="109"/>
      <c r="L291" s="247" t="b">
        <f>B291='ANS Price List'!B251</f>
        <v>1</v>
      </c>
      <c r="M291" s="247" t="b">
        <f>C291='ANS Price List'!C251</f>
        <v>1</v>
      </c>
      <c r="N291" s="247" t="b">
        <f>D291='ANS Price List'!D251</f>
        <v>1</v>
      </c>
      <c r="O291" s="247" t="b">
        <f>E291='ANS Price List'!E251</f>
        <v>1</v>
      </c>
      <c r="P291" s="247" t="b">
        <f>F291='ANS Price List'!F251</f>
        <v>1</v>
      </c>
      <c r="Q291" s="247" t="b">
        <f>G291='ANS Price List'!G251</f>
        <v>1</v>
      </c>
      <c r="R291" s="247" t="b">
        <f>H291='ANS Price List'!H251</f>
        <v>1</v>
      </c>
      <c r="S291" s="247" t="b">
        <f>I291='ANS Price List'!I251</f>
        <v>1</v>
      </c>
      <c r="T291" s="247" t="b">
        <f>J291='ANS Price List'!J251</f>
        <v>1</v>
      </c>
      <c r="U291" s="247"/>
      <c r="V291" s="247" t="b">
        <f>IF(H291="2016/17 Excluding GST","TRUE",H291='2016-17 ANS Price List'!$F291)</f>
        <v>1</v>
      </c>
      <c r="W291" s="247" t="b">
        <f>IF(I291="2017/18 Excluding GST","TRUE",I291='2017-18 ANS Price List'!$F291)</f>
        <v>1</v>
      </c>
      <c r="X291" s="251" t="b">
        <f>IF(J291="2018/19 Excluding GST","TRUE",J291='2018-19 ANS Price List'!$F291)</f>
        <v>1</v>
      </c>
    </row>
    <row r="292" spans="2:24" s="340" customFormat="1" x14ac:dyDescent="0.2">
      <c r="B292" s="333"/>
      <c r="C292" s="57"/>
      <c r="F292" s="109"/>
      <c r="G292" s="109"/>
      <c r="H292" s="109"/>
      <c r="I292" s="377"/>
      <c r="J292" s="377"/>
      <c r="L292" s="247" t="b">
        <f>B292='ANS Price List'!B252</f>
        <v>1</v>
      </c>
      <c r="M292" s="247" t="b">
        <f>C292='ANS Price List'!C252</f>
        <v>1</v>
      </c>
      <c r="N292" s="247" t="b">
        <f>D292='ANS Price List'!D252</f>
        <v>1</v>
      </c>
      <c r="O292" s="247" t="b">
        <f>E292='ANS Price List'!E252</f>
        <v>1</v>
      </c>
      <c r="P292" s="247" t="b">
        <f>F292='ANS Price List'!F252</f>
        <v>1</v>
      </c>
      <c r="Q292" s="247" t="b">
        <f>G292='ANS Price List'!G252</f>
        <v>1</v>
      </c>
      <c r="R292" s="247" t="b">
        <f>H292='ANS Price List'!H252</f>
        <v>1</v>
      </c>
      <c r="S292" s="247" t="b">
        <f>I292='ANS Price List'!I252</f>
        <v>1</v>
      </c>
      <c r="T292" s="247" t="b">
        <f>J292='ANS Price List'!J252</f>
        <v>1</v>
      </c>
      <c r="U292" s="247"/>
      <c r="V292" s="247" t="b">
        <f>IF(H292="2016/17 Excluding GST","TRUE",H292='2016-17 ANS Price List'!$F292)</f>
        <v>1</v>
      </c>
      <c r="W292" s="247" t="b">
        <f>IF(I292="2017/18 Excluding GST","TRUE",I292='2017-18 ANS Price List'!$F292)</f>
        <v>1</v>
      </c>
      <c r="X292" s="251" t="b">
        <f>IF(J292="2018/19 Excluding GST","TRUE",J292='2018-19 ANS Price List'!$F292)</f>
        <v>1</v>
      </c>
    </row>
    <row r="293" spans="2:24" s="339" customFormat="1" ht="32.1" customHeight="1" x14ac:dyDescent="0.2">
      <c r="B293" s="243" t="s">
        <v>2</v>
      </c>
      <c r="C293" s="244" t="s">
        <v>0</v>
      </c>
      <c r="D293" s="245" t="s">
        <v>1</v>
      </c>
      <c r="E293" s="245" t="s">
        <v>2</v>
      </c>
      <c r="F293" s="188" t="s">
        <v>343</v>
      </c>
      <c r="G293" s="188" t="s">
        <v>319</v>
      </c>
      <c r="H293" s="188" t="s">
        <v>320</v>
      </c>
      <c r="I293" s="188" t="s">
        <v>321</v>
      </c>
      <c r="J293" s="188" t="s">
        <v>322</v>
      </c>
      <c r="L293" s="251" t="b">
        <f>B293='ANS Price List'!B253</f>
        <v>1</v>
      </c>
      <c r="M293" s="251" t="b">
        <f>C293='ANS Price List'!C253</f>
        <v>1</v>
      </c>
      <c r="N293" s="251" t="b">
        <f>D293='ANS Price List'!D253</f>
        <v>1</v>
      </c>
      <c r="O293" s="251" t="b">
        <f>E293='ANS Price List'!E253</f>
        <v>1</v>
      </c>
      <c r="P293" s="251" t="b">
        <f>F293='ANS Price List'!F253</f>
        <v>1</v>
      </c>
      <c r="Q293" s="251" t="b">
        <f>G293='ANS Price List'!G253</f>
        <v>1</v>
      </c>
      <c r="R293" s="251" t="b">
        <f>H293='ANS Price List'!H253</f>
        <v>1</v>
      </c>
      <c r="S293" s="251" t="b">
        <f>I293='ANS Price List'!I253</f>
        <v>1</v>
      </c>
      <c r="T293" s="251" t="b">
        <f>J293='ANS Price List'!J253</f>
        <v>1</v>
      </c>
      <c r="U293" s="251"/>
      <c r="V293" s="251" t="str">
        <f>IF(H293="2016/17 Excluding GST","TRUE",H293='2016-17 ANS Price List'!$F293)</f>
        <v>TRUE</v>
      </c>
      <c r="W293" s="251" t="str">
        <f>IF(I293="2017/18 Excluding GST","TRUE",I293='2017-18 ANS Price List'!$F293)</f>
        <v>TRUE</v>
      </c>
      <c r="X293" s="251" t="str">
        <f>IF(J293="2018/19 Excluding GST","TRUE",J293='2018-19 ANS Price List'!$F293)</f>
        <v>TRUE</v>
      </c>
    </row>
    <row r="294" spans="2:24" s="340" customFormat="1" ht="38.25" x14ac:dyDescent="0.2">
      <c r="B294" s="330" t="s">
        <v>183</v>
      </c>
      <c r="C294" s="198" t="s">
        <v>183</v>
      </c>
      <c r="D294" s="199" t="s">
        <v>23</v>
      </c>
      <c r="E294" s="199" t="s">
        <v>24</v>
      </c>
      <c r="F294" s="200">
        <v>142.81</v>
      </c>
      <c r="G294" s="200">
        <f>IFERROR(ROUND(F294*(1+G$9)*(1-G$10)+G$11,2),F294)</f>
        <v>147.86000000000001</v>
      </c>
      <c r="H294" s="200">
        <f>IFERROR(ROUND(G294*(1+H$9)*(1-H$10)+H$11,2),G294)</f>
        <v>151.69999999999999</v>
      </c>
      <c r="I294" s="200">
        <f t="shared" ref="I294:J294" si="29">IFERROR(ROUND(H294*(1+I$9)*(1-I$10)+I$11,2),H294)</f>
        <v>155.35</v>
      </c>
      <c r="J294" s="200">
        <f t="shared" si="29"/>
        <v>160.99</v>
      </c>
      <c r="L294" s="247" t="b">
        <f>B294='ANS Price List'!B254</f>
        <v>1</v>
      </c>
      <c r="M294" s="247" t="b">
        <f>C294='ANS Price List'!C254</f>
        <v>1</v>
      </c>
      <c r="N294" s="247" t="b">
        <f>D294='ANS Price List'!D254</f>
        <v>1</v>
      </c>
      <c r="O294" s="247" t="b">
        <f>E294='ANS Price List'!E254</f>
        <v>1</v>
      </c>
      <c r="P294" s="247" t="b">
        <f>F294='ANS Price List'!F254</f>
        <v>1</v>
      </c>
      <c r="Q294" s="247" t="b">
        <f>G294='ANS Price List'!G254</f>
        <v>1</v>
      </c>
      <c r="R294" s="247" t="b">
        <f>H294='ANS Price List'!H254</f>
        <v>1</v>
      </c>
      <c r="S294" s="247" t="b">
        <f>I294='ANS Price List'!I254</f>
        <v>1</v>
      </c>
      <c r="T294" s="247" t="b">
        <f>J294='ANS Price List'!J254</f>
        <v>1</v>
      </c>
      <c r="U294" s="247"/>
      <c r="V294" s="247" t="b">
        <f>IF(H294="2016/17 Excluding GST","TRUE",H294='2016-17 ANS Price List'!$F294)</f>
        <v>1</v>
      </c>
      <c r="W294" s="247" t="b">
        <f>IF(I294="2017/18 Excluding GST","TRUE",I294='2017-18 ANS Price List'!$F294)</f>
        <v>1</v>
      </c>
      <c r="X294" s="251" t="b">
        <f>IF(J294="2018/19 Excluding GST","TRUE",J294='2018-19 ANS Price List'!$F294)</f>
        <v>1</v>
      </c>
    </row>
    <row r="295" spans="2:24" s="340" customFormat="1" x14ac:dyDescent="0.2">
      <c r="B295" s="333"/>
      <c r="C295" s="57"/>
      <c r="F295" s="109"/>
      <c r="G295" s="109"/>
      <c r="H295" s="109"/>
      <c r="I295" s="109"/>
      <c r="J295" s="109"/>
      <c r="L295" s="247" t="b">
        <f>B295='ANS Price List'!B255</f>
        <v>1</v>
      </c>
      <c r="M295" s="247" t="b">
        <f>C295='ANS Price List'!C255</f>
        <v>1</v>
      </c>
      <c r="N295" s="247" t="b">
        <f>D295='ANS Price List'!D255</f>
        <v>1</v>
      </c>
      <c r="O295" s="247" t="b">
        <f>E295='ANS Price List'!E255</f>
        <v>1</v>
      </c>
      <c r="P295" s="247" t="b">
        <f>F295='ANS Price List'!F255</f>
        <v>1</v>
      </c>
      <c r="Q295" s="247" t="b">
        <f>G295='ANS Price List'!G255</f>
        <v>1</v>
      </c>
      <c r="R295" s="247" t="b">
        <f>H295='ANS Price List'!H255</f>
        <v>1</v>
      </c>
      <c r="S295" s="247" t="b">
        <f>I295='ANS Price List'!I255</f>
        <v>1</v>
      </c>
      <c r="T295" s="247" t="b">
        <f>J295='ANS Price List'!J255</f>
        <v>1</v>
      </c>
      <c r="U295" s="247"/>
      <c r="V295" s="247" t="b">
        <f>IF(H295="2016/17 Excluding GST","TRUE",H295='2016-17 ANS Price List'!$F295)</f>
        <v>1</v>
      </c>
      <c r="W295" s="247" t="b">
        <f>IF(I295="2017/18 Excluding GST","TRUE",I295='2017-18 ANS Price List'!$F295)</f>
        <v>1</v>
      </c>
      <c r="X295" s="251" t="b">
        <f>IF(J295="2018/19 Excluding GST","TRUE",J295='2018-19 ANS Price List'!$F295)</f>
        <v>1</v>
      </c>
    </row>
    <row r="296" spans="2:24" s="340" customFormat="1" x14ac:dyDescent="0.2">
      <c r="B296" s="333"/>
      <c r="C296" s="57"/>
      <c r="F296" s="109"/>
      <c r="G296" s="109"/>
      <c r="H296" s="109"/>
      <c r="I296" s="377"/>
      <c r="J296" s="377"/>
      <c r="L296" s="247" t="b">
        <f>B296='ANS Price List'!B256</f>
        <v>1</v>
      </c>
      <c r="M296" s="247" t="b">
        <f>C296='ANS Price List'!C256</f>
        <v>1</v>
      </c>
      <c r="N296" s="247" t="b">
        <f>D296='ANS Price List'!D256</f>
        <v>1</v>
      </c>
      <c r="O296" s="247" t="b">
        <f>E296='ANS Price List'!E256</f>
        <v>1</v>
      </c>
      <c r="P296" s="247" t="b">
        <f>F296='ANS Price List'!F256</f>
        <v>1</v>
      </c>
      <c r="Q296" s="247" t="b">
        <f>G296='ANS Price List'!G256</f>
        <v>1</v>
      </c>
      <c r="R296" s="247" t="b">
        <f>H296='ANS Price List'!H256</f>
        <v>1</v>
      </c>
      <c r="S296" s="247" t="b">
        <f>I296='ANS Price List'!I256</f>
        <v>1</v>
      </c>
      <c r="T296" s="247" t="b">
        <f>J296='ANS Price List'!J256</f>
        <v>1</v>
      </c>
      <c r="U296" s="247"/>
      <c r="V296" s="247" t="b">
        <f>IF(H296="2016/17 Excluding GST","TRUE",H296='2016-17 ANS Price List'!$F296)</f>
        <v>1</v>
      </c>
      <c r="W296" s="247" t="b">
        <f>IF(I296="2017/18 Excluding GST","TRUE",I296='2017-18 ANS Price List'!$F296)</f>
        <v>1</v>
      </c>
      <c r="X296" s="251" t="b">
        <f>IF(J296="2018/19 Excluding GST","TRUE",J296='2018-19 ANS Price List'!$F296)</f>
        <v>1</v>
      </c>
    </row>
    <row r="297" spans="2:24" s="339" customFormat="1" ht="32.1" customHeight="1" x14ac:dyDescent="0.2">
      <c r="B297" s="243" t="s">
        <v>2</v>
      </c>
      <c r="C297" s="244" t="s">
        <v>0</v>
      </c>
      <c r="D297" s="245" t="s">
        <v>1</v>
      </c>
      <c r="E297" s="245" t="s">
        <v>2</v>
      </c>
      <c r="F297" s="188" t="s">
        <v>343</v>
      </c>
      <c r="G297" s="188" t="s">
        <v>319</v>
      </c>
      <c r="H297" s="188" t="s">
        <v>320</v>
      </c>
      <c r="I297" s="188" t="s">
        <v>321</v>
      </c>
      <c r="J297" s="188" t="s">
        <v>322</v>
      </c>
      <c r="L297" s="251" t="b">
        <f>B297='ANS Price List'!B257</f>
        <v>1</v>
      </c>
      <c r="M297" s="251" t="b">
        <f>C297='ANS Price List'!C257</f>
        <v>1</v>
      </c>
      <c r="N297" s="251" t="b">
        <f>D297='ANS Price List'!D257</f>
        <v>1</v>
      </c>
      <c r="O297" s="251" t="b">
        <f>E297='ANS Price List'!E257</f>
        <v>1</v>
      </c>
      <c r="P297" s="251" t="b">
        <f>F297='ANS Price List'!F257</f>
        <v>1</v>
      </c>
      <c r="Q297" s="251" t="b">
        <f>G297='ANS Price List'!G257</f>
        <v>1</v>
      </c>
      <c r="R297" s="251" t="b">
        <f>H297='ANS Price List'!H257</f>
        <v>1</v>
      </c>
      <c r="S297" s="251" t="b">
        <f>I297='ANS Price List'!I257</f>
        <v>1</v>
      </c>
      <c r="T297" s="251" t="b">
        <f>J297='ANS Price List'!J257</f>
        <v>1</v>
      </c>
      <c r="U297" s="251"/>
      <c r="V297" s="251" t="str">
        <f>IF(H297="2016/17 Excluding GST","TRUE",H297='2016-17 ANS Price List'!$F297)</f>
        <v>TRUE</v>
      </c>
      <c r="W297" s="251" t="str">
        <f>IF(I297="2017/18 Excluding GST","TRUE",I297='2017-18 ANS Price List'!$F297)</f>
        <v>TRUE</v>
      </c>
      <c r="X297" s="251" t="str">
        <f>IF(J297="2018/19 Excluding GST","TRUE",J297='2018-19 ANS Price List'!$F297)</f>
        <v>TRUE</v>
      </c>
    </row>
    <row r="298" spans="2:24" s="340" customFormat="1" x14ac:dyDescent="0.2">
      <c r="B298" s="414" t="s">
        <v>184</v>
      </c>
      <c r="C298" s="342" t="s">
        <v>185</v>
      </c>
      <c r="D298" s="202" t="s">
        <v>186</v>
      </c>
      <c r="E298" s="202" t="s">
        <v>11</v>
      </c>
      <c r="F298" s="190">
        <v>49.98</v>
      </c>
      <c r="G298" s="189">
        <f t="shared" ref="G298:J300" si="30">IFERROR(ROUND(F298*(1+G$9)*(1-G$10)+G$11,2),F298)</f>
        <v>51.75</v>
      </c>
      <c r="H298" s="189">
        <f t="shared" si="30"/>
        <v>53.09</v>
      </c>
      <c r="I298" s="190">
        <f t="shared" si="30"/>
        <v>54.37</v>
      </c>
      <c r="J298" s="190">
        <f t="shared" si="30"/>
        <v>56.34</v>
      </c>
      <c r="L298" s="247" t="b">
        <f>B298='ANS Price List'!B258</f>
        <v>1</v>
      </c>
      <c r="M298" s="247" t="b">
        <f>C298='ANS Price List'!C258</f>
        <v>1</v>
      </c>
      <c r="N298" s="247" t="b">
        <f>D298='ANS Price List'!D258</f>
        <v>1</v>
      </c>
      <c r="O298" s="247" t="b">
        <f>E298='ANS Price List'!E258</f>
        <v>1</v>
      </c>
      <c r="P298" s="247" t="b">
        <f>F298='ANS Price List'!F258</f>
        <v>1</v>
      </c>
      <c r="Q298" s="247" t="b">
        <f>G298='ANS Price List'!G258</f>
        <v>1</v>
      </c>
      <c r="R298" s="247" t="b">
        <f>H298='ANS Price List'!H258</f>
        <v>1</v>
      </c>
      <c r="S298" s="247" t="b">
        <f>I298='ANS Price List'!I258</f>
        <v>1</v>
      </c>
      <c r="T298" s="247" t="b">
        <f>J298='ANS Price List'!J258</f>
        <v>1</v>
      </c>
      <c r="U298" s="247"/>
      <c r="V298" s="247" t="b">
        <f>IF(H298="2016/17 Excluding GST","TRUE",H298='2016-17 ANS Price List'!$F298)</f>
        <v>1</v>
      </c>
      <c r="W298" s="247" t="b">
        <f>IF(I298="2017/18 Excluding GST","TRUE",I298='2017-18 ANS Price List'!$F298)</f>
        <v>1</v>
      </c>
      <c r="X298" s="251" t="b">
        <f>IF(J298="2018/19 Excluding GST","TRUE",J298='2018-19 ANS Price List'!$F298)</f>
        <v>1</v>
      </c>
    </row>
    <row r="299" spans="2:24" s="340" customFormat="1" x14ac:dyDescent="0.2">
      <c r="B299" s="415"/>
      <c r="C299" s="343" t="s">
        <v>187</v>
      </c>
      <c r="D299" s="201" t="s">
        <v>186</v>
      </c>
      <c r="E299" s="201" t="s">
        <v>11</v>
      </c>
      <c r="F299" s="191">
        <v>85.69</v>
      </c>
      <c r="G299" s="193">
        <f t="shared" si="30"/>
        <v>88.72</v>
      </c>
      <c r="H299" s="193">
        <f t="shared" si="30"/>
        <v>91.02</v>
      </c>
      <c r="I299" s="191">
        <f t="shared" si="30"/>
        <v>93.21</v>
      </c>
      <c r="J299" s="191">
        <f t="shared" si="30"/>
        <v>96.59</v>
      </c>
      <c r="L299" s="247" t="b">
        <f>B299='ANS Price List'!B259</f>
        <v>1</v>
      </c>
      <c r="M299" s="247" t="b">
        <f>C299='ANS Price List'!C259</f>
        <v>1</v>
      </c>
      <c r="N299" s="247" t="b">
        <f>D299='ANS Price List'!D259</f>
        <v>1</v>
      </c>
      <c r="O299" s="247" t="b">
        <f>E299='ANS Price List'!E259</f>
        <v>1</v>
      </c>
      <c r="P299" s="247" t="b">
        <f>F299='ANS Price List'!F259</f>
        <v>1</v>
      </c>
      <c r="Q299" s="247" t="b">
        <f>G299='ANS Price List'!G259</f>
        <v>1</v>
      </c>
      <c r="R299" s="247" t="b">
        <f>H299='ANS Price List'!H259</f>
        <v>1</v>
      </c>
      <c r="S299" s="247" t="b">
        <f>I299='ANS Price List'!I259</f>
        <v>1</v>
      </c>
      <c r="T299" s="247" t="b">
        <f>J299='ANS Price List'!J259</f>
        <v>1</v>
      </c>
      <c r="U299" s="247"/>
      <c r="V299" s="247" t="b">
        <f>IF(H299="2016/17 Excluding GST","TRUE",H299='2016-17 ANS Price List'!$F299)</f>
        <v>1</v>
      </c>
      <c r="W299" s="247" t="b">
        <f>IF(I299="2017/18 Excluding GST","TRUE",I299='2017-18 ANS Price List'!$F299)</f>
        <v>1</v>
      </c>
      <c r="X299" s="251" t="b">
        <f>IF(J299="2018/19 Excluding GST","TRUE",J299='2018-19 ANS Price List'!$F299)</f>
        <v>1</v>
      </c>
    </row>
    <row r="300" spans="2:24" s="340" customFormat="1" x14ac:dyDescent="0.2">
      <c r="B300" s="415"/>
      <c r="C300" s="344" t="s">
        <v>188</v>
      </c>
      <c r="D300" s="202" t="s">
        <v>186</v>
      </c>
      <c r="E300" s="202" t="s">
        <v>11</v>
      </c>
      <c r="F300" s="190">
        <v>285.62</v>
      </c>
      <c r="G300" s="189">
        <f t="shared" si="30"/>
        <v>295.72000000000003</v>
      </c>
      <c r="H300" s="189">
        <f t="shared" si="30"/>
        <v>303.39999999999998</v>
      </c>
      <c r="I300" s="190">
        <f t="shared" si="30"/>
        <v>310.69</v>
      </c>
      <c r="J300" s="190">
        <f t="shared" si="30"/>
        <v>321.95999999999998</v>
      </c>
      <c r="L300" s="247" t="b">
        <f>B300='ANS Price List'!B260</f>
        <v>1</v>
      </c>
      <c r="M300" s="247" t="b">
        <f>C300='ANS Price List'!C260</f>
        <v>1</v>
      </c>
      <c r="N300" s="247" t="b">
        <f>D300='ANS Price List'!D260</f>
        <v>1</v>
      </c>
      <c r="O300" s="247" t="b">
        <f>E300='ANS Price List'!E260</f>
        <v>1</v>
      </c>
      <c r="P300" s="247" t="b">
        <f>F300='ANS Price List'!F260</f>
        <v>1</v>
      </c>
      <c r="Q300" s="247" t="b">
        <f>G300='ANS Price List'!G260</f>
        <v>1</v>
      </c>
      <c r="R300" s="247" t="b">
        <f>H300='ANS Price List'!H260</f>
        <v>1</v>
      </c>
      <c r="S300" s="247" t="b">
        <f>I300='ANS Price List'!I260</f>
        <v>1</v>
      </c>
      <c r="T300" s="247" t="b">
        <f>J300='ANS Price List'!J260</f>
        <v>1</v>
      </c>
      <c r="U300" s="247"/>
      <c r="V300" s="247" t="b">
        <f>IF(H300="2016/17 Excluding GST","TRUE",H300='2016-17 ANS Price List'!$F300)</f>
        <v>1</v>
      </c>
      <c r="W300" s="247" t="b">
        <f>IF(I300="2017/18 Excluding GST","TRUE",I300='2017-18 ANS Price List'!$F300)</f>
        <v>1</v>
      </c>
      <c r="X300" s="251" t="b">
        <f>IF(J300="2018/19 Excluding GST","TRUE",J300='2018-19 ANS Price List'!$F300)</f>
        <v>1</v>
      </c>
    </row>
    <row r="301" spans="2:24" s="340" customFormat="1" x14ac:dyDescent="0.2">
      <c r="B301" s="416"/>
      <c r="C301" s="208"/>
      <c r="D301" s="350"/>
      <c r="E301" s="350"/>
      <c r="F301" s="195"/>
      <c r="G301" s="195"/>
      <c r="H301" s="195"/>
      <c r="I301" s="195"/>
      <c r="J301" s="195"/>
      <c r="L301" s="247" t="b">
        <f>B301='ANS Price List'!B261</f>
        <v>1</v>
      </c>
      <c r="M301" s="247" t="b">
        <f>C301='ANS Price List'!C261</f>
        <v>1</v>
      </c>
      <c r="N301" s="247" t="b">
        <f>D301='ANS Price List'!D261</f>
        <v>1</v>
      </c>
      <c r="O301" s="247" t="b">
        <f>E301='ANS Price List'!E261</f>
        <v>1</v>
      </c>
      <c r="P301" s="247" t="b">
        <f>F301='ANS Price List'!F261</f>
        <v>1</v>
      </c>
      <c r="Q301" s="247" t="b">
        <f>G301='ANS Price List'!G261</f>
        <v>1</v>
      </c>
      <c r="R301" s="247" t="b">
        <f>H301='ANS Price List'!H261</f>
        <v>1</v>
      </c>
      <c r="S301" s="247" t="b">
        <f>I301='ANS Price List'!I261</f>
        <v>1</v>
      </c>
      <c r="T301" s="247" t="b">
        <f>J301='ANS Price List'!J261</f>
        <v>1</v>
      </c>
      <c r="U301" s="247"/>
      <c r="V301" s="247" t="b">
        <f>IF(H301="2016/17 Excluding GST","TRUE",H301='2016-17 ANS Price List'!$F301)</f>
        <v>1</v>
      </c>
      <c r="W301" s="247" t="b">
        <f>IF(I301="2017/18 Excluding GST","TRUE",I301='2017-18 ANS Price List'!$F301)</f>
        <v>1</v>
      </c>
      <c r="X301" s="251" t="b">
        <f>IF(J301="2018/19 Excluding GST","TRUE",J301='2018-19 ANS Price List'!$F301)</f>
        <v>1</v>
      </c>
    </row>
    <row r="302" spans="2:24" s="340" customFormat="1" x14ac:dyDescent="0.2">
      <c r="B302" s="333"/>
      <c r="C302" s="57"/>
      <c r="F302" s="109"/>
      <c r="G302" s="109"/>
      <c r="H302" s="109"/>
      <c r="I302" s="109"/>
      <c r="J302" s="109"/>
      <c r="L302" s="247" t="b">
        <f>B302='ANS Price List'!B262</f>
        <v>1</v>
      </c>
      <c r="M302" s="247" t="b">
        <f>C302='ANS Price List'!C262</f>
        <v>1</v>
      </c>
      <c r="N302" s="247" t="b">
        <f>D302='ANS Price List'!D262</f>
        <v>1</v>
      </c>
      <c r="O302" s="247" t="b">
        <f>E302='ANS Price List'!E262</f>
        <v>1</v>
      </c>
      <c r="P302" s="247" t="b">
        <f>F302='ANS Price List'!F262</f>
        <v>1</v>
      </c>
      <c r="Q302" s="247" t="b">
        <f>G302='ANS Price List'!G262</f>
        <v>1</v>
      </c>
      <c r="R302" s="247" t="b">
        <f>H302='ANS Price List'!H262</f>
        <v>1</v>
      </c>
      <c r="S302" s="247" t="b">
        <f>I302='ANS Price List'!I262</f>
        <v>1</v>
      </c>
      <c r="T302" s="247" t="b">
        <f>J302='ANS Price List'!J262</f>
        <v>1</v>
      </c>
      <c r="U302" s="247"/>
      <c r="V302" s="247" t="b">
        <f>IF(H302="2016/17 Excluding GST","TRUE",H302='2016-17 ANS Price List'!$F302)</f>
        <v>1</v>
      </c>
      <c r="W302" s="247" t="b">
        <f>IF(I302="2017/18 Excluding GST","TRUE",I302='2017-18 ANS Price List'!$F302)</f>
        <v>1</v>
      </c>
      <c r="X302" s="251" t="b">
        <f>IF(J302="2018/19 Excluding GST","TRUE",J302='2018-19 ANS Price List'!$F302)</f>
        <v>1</v>
      </c>
    </row>
    <row r="303" spans="2:24" s="340" customFormat="1" x14ac:dyDescent="0.2">
      <c r="B303" s="333"/>
      <c r="C303" s="57"/>
      <c r="F303" s="109"/>
      <c r="G303" s="109"/>
      <c r="H303" s="109"/>
      <c r="I303" s="377"/>
      <c r="J303" s="377"/>
      <c r="L303" s="247" t="b">
        <f>B303='ANS Price List'!B263</f>
        <v>1</v>
      </c>
      <c r="M303" s="247" t="b">
        <f>C303='ANS Price List'!C263</f>
        <v>1</v>
      </c>
      <c r="N303" s="247" t="b">
        <f>D303='ANS Price List'!D263</f>
        <v>1</v>
      </c>
      <c r="O303" s="247" t="b">
        <f>E303='ANS Price List'!E263</f>
        <v>1</v>
      </c>
      <c r="P303" s="247" t="b">
        <f>F303='ANS Price List'!F263</f>
        <v>1</v>
      </c>
      <c r="Q303" s="247" t="b">
        <f>G303='ANS Price List'!G263</f>
        <v>1</v>
      </c>
      <c r="R303" s="247" t="b">
        <f>H303='ANS Price List'!H263</f>
        <v>1</v>
      </c>
      <c r="S303" s="247" t="b">
        <f>I303='ANS Price List'!I263</f>
        <v>1</v>
      </c>
      <c r="T303" s="247" t="b">
        <f>J303='ANS Price List'!J263</f>
        <v>1</v>
      </c>
      <c r="U303" s="247"/>
      <c r="V303" s="247" t="b">
        <f>IF(H303="2016/17 Excluding GST","TRUE",H303='2016-17 ANS Price List'!$F303)</f>
        <v>1</v>
      </c>
      <c r="W303" s="247" t="b">
        <f>IF(I303="2017/18 Excluding GST","TRUE",I303='2017-18 ANS Price List'!$F303)</f>
        <v>1</v>
      </c>
      <c r="X303" s="251" t="b">
        <f>IF(J303="2018/19 Excluding GST","TRUE",J303='2018-19 ANS Price List'!$F303)</f>
        <v>1</v>
      </c>
    </row>
    <row r="304" spans="2:24" s="339" customFormat="1" ht="32.1" customHeight="1" x14ac:dyDescent="0.2">
      <c r="B304" s="243" t="s">
        <v>2</v>
      </c>
      <c r="C304" s="244" t="s">
        <v>0</v>
      </c>
      <c r="D304" s="245" t="s">
        <v>1</v>
      </c>
      <c r="E304" s="245" t="s">
        <v>2</v>
      </c>
      <c r="F304" s="188" t="s">
        <v>343</v>
      </c>
      <c r="G304" s="188" t="s">
        <v>319</v>
      </c>
      <c r="H304" s="188" t="s">
        <v>320</v>
      </c>
      <c r="I304" s="188" t="s">
        <v>321</v>
      </c>
      <c r="J304" s="188" t="s">
        <v>322</v>
      </c>
      <c r="L304" s="251" t="b">
        <f>B304='ANS Price List'!B264</f>
        <v>1</v>
      </c>
      <c r="M304" s="251" t="b">
        <f>C304='ANS Price List'!C264</f>
        <v>1</v>
      </c>
      <c r="N304" s="251" t="b">
        <f>D304='ANS Price List'!D264</f>
        <v>1</v>
      </c>
      <c r="O304" s="251" t="b">
        <f>E304='ANS Price List'!E264</f>
        <v>1</v>
      </c>
      <c r="P304" s="251" t="b">
        <f>F304='ANS Price List'!F264</f>
        <v>1</v>
      </c>
      <c r="Q304" s="251" t="b">
        <f>G304='ANS Price List'!G264</f>
        <v>1</v>
      </c>
      <c r="R304" s="251" t="b">
        <f>H304='ANS Price List'!H264</f>
        <v>1</v>
      </c>
      <c r="S304" s="251" t="b">
        <f>I304='ANS Price List'!I264</f>
        <v>1</v>
      </c>
      <c r="T304" s="251" t="b">
        <f>J304='ANS Price List'!J264</f>
        <v>1</v>
      </c>
      <c r="U304" s="251"/>
      <c r="V304" s="251" t="str">
        <f>IF(H304="2016/17 Excluding GST","TRUE",H304='2016-17 ANS Price List'!$F304)</f>
        <v>TRUE</v>
      </c>
      <c r="W304" s="251" t="str">
        <f>IF(I304="2017/18 Excluding GST","TRUE",I304='2017-18 ANS Price List'!$F304)</f>
        <v>TRUE</v>
      </c>
      <c r="X304" s="251" t="str">
        <f>IF(J304="2018/19 Excluding GST","TRUE",J304='2018-19 ANS Price List'!$F304)</f>
        <v>TRUE</v>
      </c>
    </row>
    <row r="305" spans="2:24" s="340" customFormat="1" x14ac:dyDescent="0.2">
      <c r="B305" s="405" t="s">
        <v>189</v>
      </c>
      <c r="C305" s="362" t="s">
        <v>190</v>
      </c>
      <c r="D305" s="323" t="s">
        <v>10</v>
      </c>
      <c r="E305" s="323" t="s">
        <v>11</v>
      </c>
      <c r="F305" s="205">
        <v>143.06</v>
      </c>
      <c r="G305" s="209">
        <f t="shared" ref="G305:J312" si="31">IFERROR(ROUND(F305*(1+G$9)*(1-G$10)+G$11,2),F305)</f>
        <v>148.12</v>
      </c>
      <c r="H305" s="209">
        <f t="shared" si="31"/>
        <v>151.97</v>
      </c>
      <c r="I305" s="205">
        <f t="shared" si="31"/>
        <v>155.62</v>
      </c>
      <c r="J305" s="205">
        <f t="shared" si="31"/>
        <v>161.27000000000001</v>
      </c>
      <c r="L305" s="247" t="b">
        <f>B305='ANS Price List'!B265</f>
        <v>1</v>
      </c>
      <c r="M305" s="247" t="b">
        <f>C305='ANS Price List'!C265</f>
        <v>1</v>
      </c>
      <c r="N305" s="247" t="b">
        <f>D305='ANS Price List'!D265</f>
        <v>1</v>
      </c>
      <c r="O305" s="247" t="b">
        <f>E305='ANS Price List'!E265</f>
        <v>1</v>
      </c>
      <c r="P305" s="247" t="b">
        <f>F305='ANS Price List'!F265</f>
        <v>1</v>
      </c>
      <c r="Q305" s="247" t="b">
        <f>G305='ANS Price List'!G265</f>
        <v>1</v>
      </c>
      <c r="R305" s="247" t="b">
        <f>H305='ANS Price List'!H265</f>
        <v>1</v>
      </c>
      <c r="S305" s="247" t="b">
        <f>I305='ANS Price List'!I265</f>
        <v>1</v>
      </c>
      <c r="T305" s="247" t="b">
        <f>J305='ANS Price List'!J265</f>
        <v>1</v>
      </c>
      <c r="U305" s="247"/>
      <c r="V305" s="247" t="b">
        <f>IF(H305="2016/17 Excluding GST","TRUE",H305='2016-17 ANS Price List'!$F305)</f>
        <v>1</v>
      </c>
      <c r="W305" s="247" t="b">
        <f>IF(I305="2017/18 Excluding GST","TRUE",I305='2017-18 ANS Price List'!$F305)</f>
        <v>1</v>
      </c>
      <c r="X305" s="251" t="b">
        <f>IF(J305="2018/19 Excluding GST","TRUE",J305='2018-19 ANS Price List'!$F305)</f>
        <v>1</v>
      </c>
    </row>
    <row r="306" spans="2:24" s="340" customFormat="1" x14ac:dyDescent="0.2">
      <c r="B306" s="406"/>
      <c r="C306" s="359" t="s">
        <v>191</v>
      </c>
      <c r="D306" s="201" t="s">
        <v>10</v>
      </c>
      <c r="E306" s="201" t="s">
        <v>11</v>
      </c>
      <c r="F306" s="191">
        <v>295.75</v>
      </c>
      <c r="G306" s="193">
        <f t="shared" si="31"/>
        <v>306.20999999999998</v>
      </c>
      <c r="H306" s="193">
        <f t="shared" si="31"/>
        <v>314.16000000000003</v>
      </c>
      <c r="I306" s="191">
        <f t="shared" si="31"/>
        <v>321.70999999999998</v>
      </c>
      <c r="J306" s="191">
        <f t="shared" si="31"/>
        <v>333.38</v>
      </c>
      <c r="L306" s="247" t="b">
        <f>B306='ANS Price List'!B266</f>
        <v>1</v>
      </c>
      <c r="M306" s="247" t="b">
        <f>C306='ANS Price List'!C266</f>
        <v>1</v>
      </c>
      <c r="N306" s="247" t="b">
        <f>D306='ANS Price List'!D266</f>
        <v>1</v>
      </c>
      <c r="O306" s="247" t="b">
        <f>E306='ANS Price List'!E266</f>
        <v>1</v>
      </c>
      <c r="P306" s="247" t="b">
        <f>F306='ANS Price List'!F266</f>
        <v>1</v>
      </c>
      <c r="Q306" s="247" t="b">
        <f>G306='ANS Price List'!G266</f>
        <v>1</v>
      </c>
      <c r="R306" s="247" t="b">
        <f>H306='ANS Price List'!H266</f>
        <v>1</v>
      </c>
      <c r="S306" s="247" t="b">
        <f>I306='ANS Price List'!I266</f>
        <v>1</v>
      </c>
      <c r="T306" s="247" t="b">
        <f>J306='ANS Price List'!J266</f>
        <v>1</v>
      </c>
      <c r="U306" s="247"/>
      <c r="V306" s="247" t="b">
        <f>IF(H306="2016/17 Excluding GST","TRUE",H306='2016-17 ANS Price List'!$F306)</f>
        <v>1</v>
      </c>
      <c r="W306" s="247" t="b">
        <f>IF(I306="2017/18 Excluding GST","TRUE",I306='2017-18 ANS Price List'!$F306)</f>
        <v>1</v>
      </c>
      <c r="X306" s="251" t="b">
        <f>IF(J306="2018/19 Excluding GST","TRUE",J306='2018-19 ANS Price List'!$F306)</f>
        <v>1</v>
      </c>
    </row>
    <row r="307" spans="2:24" s="340" customFormat="1" x14ac:dyDescent="0.2">
      <c r="B307" s="406"/>
      <c r="C307" s="358" t="s">
        <v>192</v>
      </c>
      <c r="D307" s="202" t="s">
        <v>10</v>
      </c>
      <c r="E307" s="202" t="s">
        <v>11</v>
      </c>
      <c r="F307" s="190">
        <v>286.12</v>
      </c>
      <c r="G307" s="189">
        <f t="shared" si="31"/>
        <v>296.24</v>
      </c>
      <c r="H307" s="189">
        <f t="shared" si="31"/>
        <v>303.93</v>
      </c>
      <c r="I307" s="190">
        <f t="shared" si="31"/>
        <v>311.24</v>
      </c>
      <c r="J307" s="190">
        <f t="shared" si="31"/>
        <v>322.52999999999997</v>
      </c>
      <c r="L307" s="247" t="b">
        <f>B307='ANS Price List'!B267</f>
        <v>1</v>
      </c>
      <c r="M307" s="247" t="b">
        <f>C307='ANS Price List'!C267</f>
        <v>1</v>
      </c>
      <c r="N307" s="247" t="b">
        <f>D307='ANS Price List'!D267</f>
        <v>1</v>
      </c>
      <c r="O307" s="247" t="b">
        <f>E307='ANS Price List'!E267</f>
        <v>1</v>
      </c>
      <c r="P307" s="247" t="b">
        <f>F307='ANS Price List'!F267</f>
        <v>1</v>
      </c>
      <c r="Q307" s="247" t="b">
        <f>G307='ANS Price List'!G267</f>
        <v>1</v>
      </c>
      <c r="R307" s="247" t="b">
        <f>H307='ANS Price List'!H267</f>
        <v>1</v>
      </c>
      <c r="S307" s="247" t="b">
        <f>I307='ANS Price List'!I267</f>
        <v>1</v>
      </c>
      <c r="T307" s="247" t="b">
        <f>J307='ANS Price List'!J267</f>
        <v>1</v>
      </c>
      <c r="U307" s="247"/>
      <c r="V307" s="247" t="b">
        <f>IF(H307="2016/17 Excluding GST","TRUE",H307='2016-17 ANS Price List'!$F307)</f>
        <v>1</v>
      </c>
      <c r="W307" s="247" t="b">
        <f>IF(I307="2017/18 Excluding GST","TRUE",I307='2017-18 ANS Price List'!$F307)</f>
        <v>1</v>
      </c>
      <c r="X307" s="251" t="b">
        <f>IF(J307="2018/19 Excluding GST","TRUE",J307='2018-19 ANS Price List'!$F307)</f>
        <v>1</v>
      </c>
    </row>
    <row r="308" spans="2:24" s="340" customFormat="1" x14ac:dyDescent="0.2">
      <c r="B308" s="406"/>
      <c r="C308" s="359" t="s">
        <v>193</v>
      </c>
      <c r="D308" s="201" t="s">
        <v>10</v>
      </c>
      <c r="E308" s="201" t="s">
        <v>11</v>
      </c>
      <c r="F308" s="191">
        <v>591.51</v>
      </c>
      <c r="G308" s="193">
        <f t="shared" si="31"/>
        <v>612.41999999999996</v>
      </c>
      <c r="H308" s="193">
        <f t="shared" si="31"/>
        <v>628.32000000000005</v>
      </c>
      <c r="I308" s="191">
        <f t="shared" si="31"/>
        <v>643.42999999999995</v>
      </c>
      <c r="J308" s="191">
        <f t="shared" si="31"/>
        <v>666.77</v>
      </c>
      <c r="L308" s="247" t="b">
        <f>B308='ANS Price List'!B268</f>
        <v>1</v>
      </c>
      <c r="M308" s="247" t="b">
        <f>C308='ANS Price List'!C268</f>
        <v>1</v>
      </c>
      <c r="N308" s="247" t="b">
        <f>D308='ANS Price List'!D268</f>
        <v>1</v>
      </c>
      <c r="O308" s="247" t="b">
        <f>E308='ANS Price List'!E268</f>
        <v>1</v>
      </c>
      <c r="P308" s="247" t="b">
        <f>F308='ANS Price List'!F268</f>
        <v>1</v>
      </c>
      <c r="Q308" s="247" t="b">
        <f>G308='ANS Price List'!G268</f>
        <v>1</v>
      </c>
      <c r="R308" s="247" t="b">
        <f>H308='ANS Price List'!H268</f>
        <v>1</v>
      </c>
      <c r="S308" s="247" t="b">
        <f>I308='ANS Price List'!I268</f>
        <v>1</v>
      </c>
      <c r="T308" s="247" t="b">
        <f>J308='ANS Price List'!J268</f>
        <v>1</v>
      </c>
      <c r="U308" s="247"/>
      <c r="V308" s="247" t="b">
        <f>IF(H308="2016/17 Excluding GST","TRUE",H308='2016-17 ANS Price List'!$F308)</f>
        <v>1</v>
      </c>
      <c r="W308" s="247" t="b">
        <f>IF(I308="2017/18 Excluding GST","TRUE",I308='2017-18 ANS Price List'!$F308)</f>
        <v>1</v>
      </c>
      <c r="X308" s="251" t="b">
        <f>IF(J308="2018/19 Excluding GST","TRUE",J308='2018-19 ANS Price List'!$F308)</f>
        <v>1</v>
      </c>
    </row>
    <row r="309" spans="2:24" s="340" customFormat="1" x14ac:dyDescent="0.2">
      <c r="B309" s="406"/>
      <c r="C309" s="358" t="s">
        <v>194</v>
      </c>
      <c r="D309" s="202" t="s">
        <v>10</v>
      </c>
      <c r="E309" s="202" t="s">
        <v>11</v>
      </c>
      <c r="F309" s="190">
        <v>250.35</v>
      </c>
      <c r="G309" s="189">
        <f t="shared" si="31"/>
        <v>259.2</v>
      </c>
      <c r="H309" s="189">
        <f t="shared" si="31"/>
        <v>265.93</v>
      </c>
      <c r="I309" s="190">
        <f t="shared" si="31"/>
        <v>272.32</v>
      </c>
      <c r="J309" s="190">
        <f t="shared" si="31"/>
        <v>282.2</v>
      </c>
      <c r="L309" s="247" t="b">
        <f>B309='ANS Price List'!B269</f>
        <v>1</v>
      </c>
      <c r="M309" s="247" t="b">
        <f>C309='ANS Price List'!C269</f>
        <v>1</v>
      </c>
      <c r="N309" s="247" t="b">
        <f>D309='ANS Price List'!D269</f>
        <v>1</v>
      </c>
      <c r="O309" s="247" t="b">
        <f>E309='ANS Price List'!E269</f>
        <v>1</v>
      </c>
      <c r="P309" s="247" t="b">
        <f>F309='ANS Price List'!F269</f>
        <v>1</v>
      </c>
      <c r="Q309" s="247" t="b">
        <f>G309='ANS Price List'!G269</f>
        <v>1</v>
      </c>
      <c r="R309" s="247" t="b">
        <f>H309='ANS Price List'!H269</f>
        <v>1</v>
      </c>
      <c r="S309" s="247" t="b">
        <f>I309='ANS Price List'!I269</f>
        <v>1</v>
      </c>
      <c r="T309" s="247" t="b">
        <f>J309='ANS Price List'!J269</f>
        <v>1</v>
      </c>
      <c r="U309" s="247"/>
      <c r="V309" s="247" t="b">
        <f>IF(H309="2016/17 Excluding GST","TRUE",H309='2016-17 ANS Price List'!$F309)</f>
        <v>1</v>
      </c>
      <c r="W309" s="247" t="b">
        <f>IF(I309="2017/18 Excluding GST","TRUE",I309='2017-18 ANS Price List'!$F309)</f>
        <v>1</v>
      </c>
      <c r="X309" s="251" t="b">
        <f>IF(J309="2018/19 Excluding GST","TRUE",J309='2018-19 ANS Price List'!$F309)</f>
        <v>1</v>
      </c>
    </row>
    <row r="310" spans="2:24" s="340" customFormat="1" x14ac:dyDescent="0.2">
      <c r="B310" s="406"/>
      <c r="C310" s="359" t="s">
        <v>195</v>
      </c>
      <c r="D310" s="201" t="s">
        <v>10</v>
      </c>
      <c r="E310" s="201" t="s">
        <v>11</v>
      </c>
      <c r="F310" s="191">
        <v>517.57000000000005</v>
      </c>
      <c r="G310" s="193">
        <f t="shared" si="31"/>
        <v>535.87</v>
      </c>
      <c r="H310" s="193">
        <f t="shared" si="31"/>
        <v>549.78</v>
      </c>
      <c r="I310" s="191">
        <f t="shared" si="31"/>
        <v>563</v>
      </c>
      <c r="J310" s="191">
        <f t="shared" si="31"/>
        <v>583.41999999999996</v>
      </c>
      <c r="L310" s="247" t="b">
        <f>B310='ANS Price List'!B270</f>
        <v>1</v>
      </c>
      <c r="M310" s="247" t="b">
        <f>C310='ANS Price List'!C270</f>
        <v>1</v>
      </c>
      <c r="N310" s="247" t="b">
        <f>D310='ANS Price List'!D270</f>
        <v>1</v>
      </c>
      <c r="O310" s="247" t="b">
        <f>E310='ANS Price List'!E270</f>
        <v>1</v>
      </c>
      <c r="P310" s="247" t="b">
        <f>F310='ANS Price List'!F270</f>
        <v>1</v>
      </c>
      <c r="Q310" s="247" t="b">
        <f>G310='ANS Price List'!G270</f>
        <v>1</v>
      </c>
      <c r="R310" s="247" t="b">
        <f>H310='ANS Price List'!H270</f>
        <v>1</v>
      </c>
      <c r="S310" s="247" t="b">
        <f>I310='ANS Price List'!I270</f>
        <v>1</v>
      </c>
      <c r="T310" s="247" t="b">
        <f>J310='ANS Price List'!J270</f>
        <v>1</v>
      </c>
      <c r="U310" s="247"/>
      <c r="V310" s="247" t="b">
        <f>IF(H310="2016/17 Excluding GST","TRUE",H310='2016-17 ANS Price List'!$F310)</f>
        <v>1</v>
      </c>
      <c r="W310" s="247" t="b">
        <f>IF(I310="2017/18 Excluding GST","TRUE",I310='2017-18 ANS Price List'!$F310)</f>
        <v>1</v>
      </c>
      <c r="X310" s="251" t="b">
        <f>IF(J310="2018/19 Excluding GST","TRUE",J310='2018-19 ANS Price List'!$F310)</f>
        <v>1</v>
      </c>
    </row>
    <row r="311" spans="2:24" s="340" customFormat="1" x14ac:dyDescent="0.2">
      <c r="B311" s="406"/>
      <c r="C311" s="358" t="s">
        <v>196</v>
      </c>
      <c r="D311" s="202" t="s">
        <v>10</v>
      </c>
      <c r="E311" s="202" t="s">
        <v>11</v>
      </c>
      <c r="F311" s="190">
        <v>500.71</v>
      </c>
      <c r="G311" s="189">
        <f t="shared" si="31"/>
        <v>518.41</v>
      </c>
      <c r="H311" s="189">
        <f t="shared" si="31"/>
        <v>531.87</v>
      </c>
      <c r="I311" s="190">
        <f t="shared" si="31"/>
        <v>544.66</v>
      </c>
      <c r="J311" s="190">
        <f t="shared" si="31"/>
        <v>564.41999999999996</v>
      </c>
      <c r="L311" s="247" t="b">
        <f>B311='ANS Price List'!B271</f>
        <v>1</v>
      </c>
      <c r="M311" s="247" t="b">
        <f>C311='ANS Price List'!C271</f>
        <v>1</v>
      </c>
      <c r="N311" s="247" t="b">
        <f>D311='ANS Price List'!D271</f>
        <v>1</v>
      </c>
      <c r="O311" s="247" t="b">
        <f>E311='ANS Price List'!E271</f>
        <v>1</v>
      </c>
      <c r="P311" s="247" t="b">
        <f>F311='ANS Price List'!F271</f>
        <v>1</v>
      </c>
      <c r="Q311" s="247" t="b">
        <f>G311='ANS Price List'!G271</f>
        <v>1</v>
      </c>
      <c r="R311" s="247" t="b">
        <f>H311='ANS Price List'!H271</f>
        <v>1</v>
      </c>
      <c r="S311" s="247" t="b">
        <f>I311='ANS Price List'!I271</f>
        <v>1</v>
      </c>
      <c r="T311" s="247" t="b">
        <f>J311='ANS Price List'!J271</f>
        <v>1</v>
      </c>
      <c r="U311" s="247"/>
      <c r="V311" s="247" t="b">
        <f>IF(H311="2016/17 Excluding GST","TRUE",H311='2016-17 ANS Price List'!$F311)</f>
        <v>1</v>
      </c>
      <c r="W311" s="247" t="b">
        <f>IF(I311="2017/18 Excluding GST","TRUE",I311='2017-18 ANS Price List'!$F311)</f>
        <v>1</v>
      </c>
      <c r="X311" s="251" t="b">
        <f>IF(J311="2018/19 Excluding GST","TRUE",J311='2018-19 ANS Price List'!$F311)</f>
        <v>1</v>
      </c>
    </row>
    <row r="312" spans="2:24" s="340" customFormat="1" x14ac:dyDescent="0.2">
      <c r="B312" s="406"/>
      <c r="C312" s="359" t="s">
        <v>197</v>
      </c>
      <c r="D312" s="201" t="s">
        <v>10</v>
      </c>
      <c r="E312" s="201" t="s">
        <v>11</v>
      </c>
      <c r="F312" s="191">
        <v>1035.1400000000001</v>
      </c>
      <c r="G312" s="193">
        <f t="shared" si="31"/>
        <v>1071.74</v>
      </c>
      <c r="H312" s="193">
        <f t="shared" si="31"/>
        <v>1099.56</v>
      </c>
      <c r="I312" s="191">
        <f t="shared" si="31"/>
        <v>1126</v>
      </c>
      <c r="J312" s="191">
        <f t="shared" si="31"/>
        <v>1166.8499999999999</v>
      </c>
      <c r="L312" s="247" t="b">
        <f>B312='ANS Price List'!B272</f>
        <v>1</v>
      </c>
      <c r="M312" s="247" t="b">
        <f>C312='ANS Price List'!C272</f>
        <v>1</v>
      </c>
      <c r="N312" s="247" t="b">
        <f>D312='ANS Price List'!D272</f>
        <v>1</v>
      </c>
      <c r="O312" s="247" t="b">
        <f>E312='ANS Price List'!E272</f>
        <v>1</v>
      </c>
      <c r="P312" s="247" t="b">
        <f>F312='ANS Price List'!F272</f>
        <v>1</v>
      </c>
      <c r="Q312" s="247" t="b">
        <f>G312='ANS Price List'!G272</f>
        <v>1</v>
      </c>
      <c r="R312" s="247" t="b">
        <f>H312='ANS Price List'!H272</f>
        <v>1</v>
      </c>
      <c r="S312" s="247" t="b">
        <f>I312='ANS Price List'!I272</f>
        <v>1</v>
      </c>
      <c r="T312" s="247" t="b">
        <f>J312='ANS Price List'!J272</f>
        <v>1</v>
      </c>
      <c r="U312" s="247"/>
      <c r="V312" s="247" t="b">
        <f>IF(H312="2016/17 Excluding GST","TRUE",H312='2016-17 ANS Price List'!$F312)</f>
        <v>1</v>
      </c>
      <c r="W312" s="247" t="b">
        <f>IF(I312="2017/18 Excluding GST","TRUE",I312='2017-18 ANS Price List'!$F312)</f>
        <v>1</v>
      </c>
      <c r="X312" s="251" t="b">
        <f>IF(J312="2018/19 Excluding GST","TRUE",J312='2018-19 ANS Price List'!$F312)</f>
        <v>1</v>
      </c>
    </row>
    <row r="313" spans="2:24" s="340" customFormat="1" x14ac:dyDescent="0.2">
      <c r="B313" s="402"/>
      <c r="C313" s="357"/>
      <c r="D313" s="363"/>
      <c r="E313" s="364"/>
      <c r="F313" s="204"/>
      <c r="G313" s="204"/>
      <c r="H313" s="204"/>
      <c r="I313" s="204"/>
      <c r="J313" s="204"/>
      <c r="L313" s="247" t="b">
        <f>B313='ANS Price List'!B273</f>
        <v>1</v>
      </c>
      <c r="M313" s="247" t="b">
        <f>C313='ANS Price List'!C273</f>
        <v>1</v>
      </c>
      <c r="N313" s="247" t="b">
        <f>D313='ANS Price List'!D273</f>
        <v>1</v>
      </c>
      <c r="O313" s="247" t="b">
        <f>E313='ANS Price List'!E273</f>
        <v>1</v>
      </c>
      <c r="P313" s="247" t="b">
        <f>F313='ANS Price List'!F273</f>
        <v>1</v>
      </c>
      <c r="Q313" s="247" t="b">
        <f>G313='ANS Price List'!G273</f>
        <v>1</v>
      </c>
      <c r="R313" s="247" t="b">
        <f>H313='ANS Price List'!H273</f>
        <v>1</v>
      </c>
      <c r="S313" s="247" t="b">
        <f>I313='ANS Price List'!I273</f>
        <v>1</v>
      </c>
      <c r="T313" s="247" t="b">
        <f>J313='ANS Price List'!J273</f>
        <v>1</v>
      </c>
      <c r="U313" s="247"/>
      <c r="V313" s="247" t="b">
        <f>IF(H313="2016/17 Excluding GST","TRUE",H313='2016-17 ANS Price List'!$F313)</f>
        <v>1</v>
      </c>
      <c r="W313" s="247" t="b">
        <f>IF(I313="2017/18 Excluding GST","TRUE",I313='2017-18 ANS Price List'!$F313)</f>
        <v>1</v>
      </c>
      <c r="X313" s="251" t="b">
        <f>IF(J313="2018/19 Excluding GST","TRUE",J313='2018-19 ANS Price List'!$F313)</f>
        <v>1</v>
      </c>
    </row>
    <row r="314" spans="2:24" s="340" customFormat="1" x14ac:dyDescent="0.2">
      <c r="B314" s="333"/>
      <c r="C314" s="57"/>
      <c r="D314" s="109"/>
      <c r="E314" s="109"/>
      <c r="F314" s="109"/>
      <c r="G314" s="109"/>
      <c r="H314" s="109"/>
      <c r="I314" s="109"/>
      <c r="J314" s="109"/>
      <c r="L314" s="247" t="b">
        <f>B314='ANS Price List'!B273</f>
        <v>1</v>
      </c>
      <c r="M314" s="247" t="b">
        <f>C314='ANS Price List'!C273</f>
        <v>1</v>
      </c>
      <c r="N314" s="247" t="b">
        <f>D314='ANS Price List'!D273</f>
        <v>1</v>
      </c>
      <c r="O314" s="247" t="b">
        <f>E314='ANS Price List'!E273</f>
        <v>1</v>
      </c>
      <c r="P314" s="247" t="b">
        <f>F314='ANS Price List'!F273</f>
        <v>1</v>
      </c>
      <c r="Q314" s="247" t="b">
        <f>G314='ANS Price List'!G273</f>
        <v>1</v>
      </c>
      <c r="R314" s="247" t="b">
        <f>H314='ANS Price List'!H273</f>
        <v>1</v>
      </c>
      <c r="S314" s="247" t="b">
        <f>I314='ANS Price List'!I273</f>
        <v>1</v>
      </c>
      <c r="T314" s="247" t="b">
        <f>J314='ANS Price List'!J273</f>
        <v>1</v>
      </c>
      <c r="U314" s="247"/>
      <c r="V314" s="247" t="b">
        <f>IF(H314="2016/17 Excluding GST","TRUE",H314='2016-17 ANS Price List'!$F314)</f>
        <v>1</v>
      </c>
      <c r="W314" s="247" t="b">
        <f>IF(I314="2017/18 Excluding GST","TRUE",I314='2017-18 ANS Price List'!$F314)</f>
        <v>1</v>
      </c>
      <c r="X314" s="251" t="b">
        <f>IF(J314="2018/19 Excluding GST","TRUE",J314='2018-19 ANS Price List'!$F314)</f>
        <v>1</v>
      </c>
    </row>
    <row r="315" spans="2:24" s="340" customFormat="1" x14ac:dyDescent="0.2">
      <c r="B315" s="333"/>
      <c r="C315" s="57"/>
      <c r="D315" s="109"/>
      <c r="E315" s="109"/>
      <c r="F315" s="109"/>
      <c r="G315" s="109"/>
      <c r="H315" s="109"/>
      <c r="I315" s="377"/>
      <c r="J315" s="377"/>
      <c r="L315" s="247" t="b">
        <f>B315='ANS Price List'!B274</f>
        <v>1</v>
      </c>
      <c r="M315" s="247" t="b">
        <f>C315='ANS Price List'!C274</f>
        <v>1</v>
      </c>
      <c r="N315" s="247" t="b">
        <f>D315='ANS Price List'!D274</f>
        <v>1</v>
      </c>
      <c r="O315" s="247" t="b">
        <f>E315='ANS Price List'!E274</f>
        <v>1</v>
      </c>
      <c r="P315" s="247" t="b">
        <f>F315='ANS Price List'!F274</f>
        <v>1</v>
      </c>
      <c r="Q315" s="247" t="b">
        <f>G315='ANS Price List'!G274</f>
        <v>1</v>
      </c>
      <c r="R315" s="247" t="b">
        <f>H315='ANS Price List'!H274</f>
        <v>1</v>
      </c>
      <c r="S315" s="247" t="b">
        <f>I315='ANS Price List'!I274</f>
        <v>1</v>
      </c>
      <c r="T315" s="247" t="b">
        <f>J315='ANS Price List'!J274</f>
        <v>1</v>
      </c>
      <c r="U315" s="247"/>
      <c r="V315" s="247" t="b">
        <f>IF(H315="2016/17 Excluding GST","TRUE",H315='2016-17 ANS Price List'!$F315)</f>
        <v>1</v>
      </c>
      <c r="W315" s="247" t="b">
        <f>IF(I315="2017/18 Excluding GST","TRUE",I315='2017-18 ANS Price List'!$F315)</f>
        <v>1</v>
      </c>
      <c r="X315" s="251" t="b">
        <f>IF(J315="2018/19 Excluding GST","TRUE",J315='2018-19 ANS Price List'!$F315)</f>
        <v>1</v>
      </c>
    </row>
    <row r="316" spans="2:24" s="339" customFormat="1" ht="32.1" customHeight="1" x14ac:dyDescent="0.2">
      <c r="B316" s="243" t="s">
        <v>2</v>
      </c>
      <c r="C316" s="244" t="s">
        <v>0</v>
      </c>
      <c r="D316" s="245" t="s">
        <v>1</v>
      </c>
      <c r="E316" s="245" t="s">
        <v>2</v>
      </c>
      <c r="F316" s="188" t="s">
        <v>343</v>
      </c>
      <c r="G316" s="188" t="s">
        <v>319</v>
      </c>
      <c r="H316" s="188" t="s">
        <v>320</v>
      </c>
      <c r="I316" s="188" t="s">
        <v>321</v>
      </c>
      <c r="J316" s="188" t="s">
        <v>322</v>
      </c>
      <c r="L316" s="251" t="b">
        <f>B316='ANS Price List'!B275</f>
        <v>1</v>
      </c>
      <c r="M316" s="251" t="b">
        <f>C316='ANS Price List'!C275</f>
        <v>1</v>
      </c>
      <c r="N316" s="251" t="b">
        <f>D316='ANS Price List'!D275</f>
        <v>1</v>
      </c>
      <c r="O316" s="251" t="b">
        <f>E316='ANS Price List'!E275</f>
        <v>1</v>
      </c>
      <c r="P316" s="251" t="b">
        <f>F316='ANS Price List'!F275</f>
        <v>1</v>
      </c>
      <c r="Q316" s="251" t="b">
        <f>G316='ANS Price List'!G275</f>
        <v>1</v>
      </c>
      <c r="R316" s="251" t="b">
        <f>H316='ANS Price List'!H275</f>
        <v>1</v>
      </c>
      <c r="S316" s="251" t="b">
        <f>I316='ANS Price List'!I275</f>
        <v>1</v>
      </c>
      <c r="T316" s="251" t="b">
        <f>J316='ANS Price List'!J275</f>
        <v>1</v>
      </c>
      <c r="U316" s="251"/>
      <c r="V316" s="251" t="str">
        <f>IF(H316="2016/17 Excluding GST","TRUE",H316='2016-17 ANS Price List'!$F316)</f>
        <v>TRUE</v>
      </c>
      <c r="W316" s="251" t="str">
        <f>IF(I316="2017/18 Excluding GST","TRUE",I316='2017-18 ANS Price List'!$F316)</f>
        <v>TRUE</v>
      </c>
      <c r="X316" s="251" t="str">
        <f>IF(J316="2018/19 Excluding GST","TRUE",J316='2018-19 ANS Price List'!$F316)</f>
        <v>TRUE</v>
      </c>
    </row>
    <row r="317" spans="2:24" s="340" customFormat="1" x14ac:dyDescent="0.2">
      <c r="B317" s="414" t="s">
        <v>182</v>
      </c>
      <c r="C317" s="358" t="s">
        <v>198</v>
      </c>
      <c r="D317" s="202" t="s">
        <v>199</v>
      </c>
      <c r="E317" s="202" t="s">
        <v>11</v>
      </c>
      <c r="F317" s="190">
        <v>54.91</v>
      </c>
      <c r="G317" s="189">
        <f t="shared" ref="G317:J322" si="32">IFERROR(ROUND(F317*(1+G$9)*(1-G$10)+G$11,2),F317)</f>
        <v>56.85</v>
      </c>
      <c r="H317" s="189">
        <f t="shared" si="32"/>
        <v>58.33</v>
      </c>
      <c r="I317" s="190">
        <f t="shared" si="32"/>
        <v>59.73</v>
      </c>
      <c r="J317" s="190">
        <f t="shared" si="32"/>
        <v>61.9</v>
      </c>
      <c r="L317" s="247" t="b">
        <f>B317='ANS Price List'!B276</f>
        <v>1</v>
      </c>
      <c r="M317" s="247" t="b">
        <f>C317='ANS Price List'!C276</f>
        <v>1</v>
      </c>
      <c r="N317" s="247" t="b">
        <f>D317='ANS Price List'!D276</f>
        <v>1</v>
      </c>
      <c r="O317" s="247" t="b">
        <f>E317='ANS Price List'!E276</f>
        <v>1</v>
      </c>
      <c r="P317" s="247" t="b">
        <f>F317='ANS Price List'!F276</f>
        <v>1</v>
      </c>
      <c r="Q317" s="247" t="b">
        <f>G317='ANS Price List'!G276</f>
        <v>1</v>
      </c>
      <c r="R317" s="247" t="b">
        <f>H317='ANS Price List'!H276</f>
        <v>1</v>
      </c>
      <c r="S317" s="247" t="b">
        <f>I317='ANS Price List'!I276</f>
        <v>1</v>
      </c>
      <c r="T317" s="247" t="b">
        <f>J317='ANS Price List'!J276</f>
        <v>1</v>
      </c>
      <c r="U317" s="247"/>
      <c r="V317" s="247" t="b">
        <f>IF(H317="2016/17 Excluding GST","TRUE",H317='2016-17 ANS Price List'!$F317)</f>
        <v>1</v>
      </c>
      <c r="W317" s="247" t="b">
        <f>IF(I317="2017/18 Excluding GST","TRUE",I317='2017-18 ANS Price List'!$F317)</f>
        <v>1</v>
      </c>
      <c r="X317" s="251" t="b">
        <f>IF(J317="2018/19 Excluding GST","TRUE",J317='2018-19 ANS Price List'!$F317)</f>
        <v>1</v>
      </c>
    </row>
    <row r="318" spans="2:24" s="340" customFormat="1" x14ac:dyDescent="0.2">
      <c r="B318" s="415"/>
      <c r="C318" s="359" t="s">
        <v>273</v>
      </c>
      <c r="D318" s="201" t="s">
        <v>200</v>
      </c>
      <c r="E318" s="201" t="s">
        <v>11</v>
      </c>
      <c r="F318" s="191">
        <v>2377.81</v>
      </c>
      <c r="G318" s="193">
        <f t="shared" si="32"/>
        <v>2461.88</v>
      </c>
      <c r="H318" s="193">
        <f t="shared" si="32"/>
        <v>2525.79</v>
      </c>
      <c r="I318" s="191">
        <f t="shared" si="32"/>
        <v>2586.52</v>
      </c>
      <c r="J318" s="191">
        <f t="shared" si="32"/>
        <v>2680.35</v>
      </c>
      <c r="L318" s="247" t="b">
        <f>B318='ANS Price List'!B277</f>
        <v>1</v>
      </c>
      <c r="M318" s="247" t="b">
        <f>C318='ANS Price List'!C277</f>
        <v>1</v>
      </c>
      <c r="N318" s="247" t="b">
        <f>D318='ANS Price List'!D277</f>
        <v>1</v>
      </c>
      <c r="O318" s="247" t="b">
        <f>E318='ANS Price List'!E277</f>
        <v>1</v>
      </c>
      <c r="P318" s="247" t="b">
        <f>F318='ANS Price List'!F277</f>
        <v>1</v>
      </c>
      <c r="Q318" s="247" t="b">
        <f>G318='ANS Price List'!G277</f>
        <v>1</v>
      </c>
      <c r="R318" s="247" t="b">
        <f>H318='ANS Price List'!H277</f>
        <v>1</v>
      </c>
      <c r="S318" s="247" t="b">
        <f>I318='ANS Price List'!I277</f>
        <v>1</v>
      </c>
      <c r="T318" s="247" t="b">
        <f>J318='ANS Price List'!J277</f>
        <v>1</v>
      </c>
      <c r="U318" s="247"/>
      <c r="V318" s="247" t="b">
        <f>IF(H318="2016/17 Excluding GST","TRUE",H318='2016-17 ANS Price List'!$F318)</f>
        <v>1</v>
      </c>
      <c r="W318" s="247" t="b">
        <f>IF(I318="2017/18 Excluding GST","TRUE",I318='2017-18 ANS Price List'!$F318)</f>
        <v>1</v>
      </c>
      <c r="X318" s="251" t="b">
        <f>IF(J318="2018/19 Excluding GST","TRUE",J318='2018-19 ANS Price List'!$F318)</f>
        <v>1</v>
      </c>
    </row>
    <row r="319" spans="2:24" s="340" customFormat="1" x14ac:dyDescent="0.2">
      <c r="B319" s="415"/>
      <c r="C319" s="358" t="s">
        <v>274</v>
      </c>
      <c r="D319" s="202" t="s">
        <v>200</v>
      </c>
      <c r="E319" s="202" t="s">
        <v>11</v>
      </c>
      <c r="F319" s="190">
        <v>2377.81</v>
      </c>
      <c r="G319" s="189">
        <f t="shared" si="32"/>
        <v>2461.88</v>
      </c>
      <c r="H319" s="189">
        <f t="shared" si="32"/>
        <v>2525.79</v>
      </c>
      <c r="I319" s="190">
        <f t="shared" si="32"/>
        <v>2586.52</v>
      </c>
      <c r="J319" s="190">
        <f t="shared" si="32"/>
        <v>2680.35</v>
      </c>
      <c r="L319" s="247" t="b">
        <f>B319='ANS Price List'!B278</f>
        <v>1</v>
      </c>
      <c r="M319" s="247" t="b">
        <f>C319='ANS Price List'!C278</f>
        <v>1</v>
      </c>
      <c r="N319" s="247" t="b">
        <f>D319='ANS Price List'!D278</f>
        <v>1</v>
      </c>
      <c r="O319" s="247" t="b">
        <f>E319='ANS Price List'!E278</f>
        <v>1</v>
      </c>
      <c r="P319" s="247" t="b">
        <f>F319='ANS Price List'!F278</f>
        <v>1</v>
      </c>
      <c r="Q319" s="247" t="b">
        <f>G319='ANS Price List'!G278</f>
        <v>1</v>
      </c>
      <c r="R319" s="247" t="b">
        <f>H319='ANS Price List'!H278</f>
        <v>1</v>
      </c>
      <c r="S319" s="247" t="b">
        <f>I319='ANS Price List'!I278</f>
        <v>1</v>
      </c>
      <c r="T319" s="247" t="b">
        <f>J319='ANS Price List'!J278</f>
        <v>1</v>
      </c>
      <c r="U319" s="247"/>
      <c r="V319" s="247" t="b">
        <f>IF(H319="2016/17 Excluding GST","TRUE",H319='2016-17 ANS Price List'!$F319)</f>
        <v>1</v>
      </c>
      <c r="W319" s="247" t="b">
        <f>IF(I319="2017/18 Excluding GST","TRUE",I319='2017-18 ANS Price List'!$F319)</f>
        <v>1</v>
      </c>
      <c r="X319" s="251" t="b">
        <f>IF(J319="2018/19 Excluding GST","TRUE",J319='2018-19 ANS Price List'!$F319)</f>
        <v>1</v>
      </c>
    </row>
    <row r="320" spans="2:24" s="340" customFormat="1" x14ac:dyDescent="0.2">
      <c r="B320" s="415"/>
      <c r="C320" s="359" t="s">
        <v>275</v>
      </c>
      <c r="D320" s="201" t="s">
        <v>200</v>
      </c>
      <c r="E320" s="201" t="s">
        <v>11</v>
      </c>
      <c r="F320" s="191">
        <v>2377.81</v>
      </c>
      <c r="G320" s="193">
        <f t="shared" si="32"/>
        <v>2461.88</v>
      </c>
      <c r="H320" s="193">
        <f t="shared" si="32"/>
        <v>2525.79</v>
      </c>
      <c r="I320" s="191">
        <f t="shared" si="32"/>
        <v>2586.52</v>
      </c>
      <c r="J320" s="191">
        <f t="shared" si="32"/>
        <v>2680.35</v>
      </c>
      <c r="L320" s="247" t="b">
        <f>B320='ANS Price List'!B279</f>
        <v>1</v>
      </c>
      <c r="M320" s="247" t="b">
        <f>C320='ANS Price List'!C279</f>
        <v>1</v>
      </c>
      <c r="N320" s="247" t="b">
        <f>D320='ANS Price List'!D279</f>
        <v>1</v>
      </c>
      <c r="O320" s="247" t="b">
        <f>E320='ANS Price List'!E279</f>
        <v>1</v>
      </c>
      <c r="P320" s="247" t="b">
        <f>F320='ANS Price List'!F279</f>
        <v>1</v>
      </c>
      <c r="Q320" s="247" t="b">
        <f>G320='ANS Price List'!G279</f>
        <v>1</v>
      </c>
      <c r="R320" s="247" t="b">
        <f>H320='ANS Price List'!H279</f>
        <v>1</v>
      </c>
      <c r="S320" s="247" t="b">
        <f>I320='ANS Price List'!I279</f>
        <v>1</v>
      </c>
      <c r="T320" s="247" t="b">
        <f>J320='ANS Price List'!J279</f>
        <v>1</v>
      </c>
      <c r="U320" s="247"/>
      <c r="V320" s="247" t="b">
        <f>IF(H320="2016/17 Excluding GST","TRUE",H320='2016-17 ANS Price List'!$F320)</f>
        <v>1</v>
      </c>
      <c r="W320" s="247" t="b">
        <f>IF(I320="2017/18 Excluding GST","TRUE",I320='2017-18 ANS Price List'!$F320)</f>
        <v>1</v>
      </c>
      <c r="X320" s="251" t="b">
        <f>IF(J320="2018/19 Excluding GST","TRUE",J320='2018-19 ANS Price List'!$F320)</f>
        <v>1</v>
      </c>
    </row>
    <row r="321" spans="2:24" s="340" customFormat="1" x14ac:dyDescent="0.2">
      <c r="B321" s="415"/>
      <c r="C321" s="358" t="s">
        <v>276</v>
      </c>
      <c r="D321" s="202" t="s">
        <v>200</v>
      </c>
      <c r="E321" s="202" t="s">
        <v>11</v>
      </c>
      <c r="F321" s="190">
        <v>2377.81</v>
      </c>
      <c r="G321" s="189">
        <f t="shared" si="32"/>
        <v>2461.88</v>
      </c>
      <c r="H321" s="189">
        <f t="shared" si="32"/>
        <v>2525.79</v>
      </c>
      <c r="I321" s="190">
        <f t="shared" si="32"/>
        <v>2586.52</v>
      </c>
      <c r="J321" s="190">
        <f t="shared" si="32"/>
        <v>2680.35</v>
      </c>
      <c r="L321" s="247" t="b">
        <f>B321='ANS Price List'!B280</f>
        <v>1</v>
      </c>
      <c r="M321" s="247" t="b">
        <f>C321='ANS Price List'!C280</f>
        <v>1</v>
      </c>
      <c r="N321" s="247" t="b">
        <f>D321='ANS Price List'!D280</f>
        <v>1</v>
      </c>
      <c r="O321" s="247" t="b">
        <f>E321='ANS Price List'!E280</f>
        <v>1</v>
      </c>
      <c r="P321" s="247" t="b">
        <f>F321='ANS Price List'!F280</f>
        <v>1</v>
      </c>
      <c r="Q321" s="247" t="b">
        <f>G321='ANS Price List'!G280</f>
        <v>1</v>
      </c>
      <c r="R321" s="247" t="b">
        <f>H321='ANS Price List'!H280</f>
        <v>1</v>
      </c>
      <c r="S321" s="247" t="b">
        <f>I321='ANS Price List'!I280</f>
        <v>1</v>
      </c>
      <c r="T321" s="247" t="b">
        <f>J321='ANS Price List'!J280</f>
        <v>1</v>
      </c>
      <c r="U321" s="247"/>
      <c r="V321" s="247" t="b">
        <f>IF(H321="2016/17 Excluding GST","TRUE",H321='2016-17 ANS Price List'!$F321)</f>
        <v>1</v>
      </c>
      <c r="W321" s="247" t="b">
        <f>IF(I321="2017/18 Excluding GST","TRUE",I321='2017-18 ANS Price List'!$F321)</f>
        <v>1</v>
      </c>
      <c r="X321" s="251" t="b">
        <f>IF(J321="2018/19 Excluding GST","TRUE",J321='2018-19 ANS Price List'!$F321)</f>
        <v>1</v>
      </c>
    </row>
    <row r="322" spans="2:24" s="340" customFormat="1" x14ac:dyDescent="0.2">
      <c r="B322" s="415"/>
      <c r="C322" s="359" t="s">
        <v>277</v>
      </c>
      <c r="D322" s="201" t="s">
        <v>200</v>
      </c>
      <c r="E322" s="201" t="s">
        <v>11</v>
      </c>
      <c r="F322" s="191">
        <v>2377.81</v>
      </c>
      <c r="G322" s="193">
        <f t="shared" si="32"/>
        <v>2461.88</v>
      </c>
      <c r="H322" s="193">
        <f t="shared" si="32"/>
        <v>2525.79</v>
      </c>
      <c r="I322" s="191">
        <f t="shared" si="32"/>
        <v>2586.52</v>
      </c>
      <c r="J322" s="191">
        <f t="shared" si="32"/>
        <v>2680.35</v>
      </c>
      <c r="L322" s="247" t="b">
        <f>B322='ANS Price List'!B281</f>
        <v>1</v>
      </c>
      <c r="M322" s="247" t="b">
        <f>C322='ANS Price List'!C281</f>
        <v>1</v>
      </c>
      <c r="N322" s="247" t="b">
        <f>D322='ANS Price List'!D281</f>
        <v>1</v>
      </c>
      <c r="O322" s="247" t="b">
        <f>E322='ANS Price List'!E281</f>
        <v>1</v>
      </c>
      <c r="P322" s="247" t="b">
        <f>F322='ANS Price List'!F281</f>
        <v>1</v>
      </c>
      <c r="Q322" s="247" t="b">
        <f>G322='ANS Price List'!G281</f>
        <v>1</v>
      </c>
      <c r="R322" s="247" t="b">
        <f>H322='ANS Price List'!H281</f>
        <v>1</v>
      </c>
      <c r="S322" s="247" t="b">
        <f>I322='ANS Price List'!I281</f>
        <v>1</v>
      </c>
      <c r="T322" s="247" t="b">
        <f>J322='ANS Price List'!J281</f>
        <v>1</v>
      </c>
      <c r="U322" s="247"/>
      <c r="V322" s="247" t="b">
        <f>IF(H322="2016/17 Excluding GST","TRUE",H322='2016-17 ANS Price List'!$F322)</f>
        <v>1</v>
      </c>
      <c r="W322" s="247" t="b">
        <f>IF(I322="2017/18 Excluding GST","TRUE",I322='2017-18 ANS Price List'!$F322)</f>
        <v>1</v>
      </c>
      <c r="X322" s="251" t="b">
        <f>IF(J322="2018/19 Excluding GST","TRUE",J322='2018-19 ANS Price List'!$F322)</f>
        <v>1</v>
      </c>
    </row>
    <row r="323" spans="2:24" s="340" customFormat="1" x14ac:dyDescent="0.2">
      <c r="B323" s="416"/>
      <c r="C323" s="357"/>
      <c r="D323" s="363"/>
      <c r="E323" s="364"/>
      <c r="F323" s="204"/>
      <c r="G323" s="204"/>
      <c r="H323" s="204"/>
      <c r="I323" s="204"/>
      <c r="J323" s="204"/>
      <c r="L323" s="247" t="b">
        <f>B323='ANS Price List'!B282</f>
        <v>1</v>
      </c>
      <c r="M323" s="247" t="b">
        <f>C323='ANS Price List'!C282</f>
        <v>1</v>
      </c>
      <c r="N323" s="247" t="b">
        <f>D323='ANS Price List'!D282</f>
        <v>1</v>
      </c>
      <c r="O323" s="247" t="b">
        <f>E323='ANS Price List'!E282</f>
        <v>1</v>
      </c>
      <c r="P323" s="247" t="b">
        <f>F323='ANS Price List'!F282</f>
        <v>1</v>
      </c>
      <c r="Q323" s="247" t="b">
        <f>G323='ANS Price List'!G282</f>
        <v>1</v>
      </c>
      <c r="R323" s="247" t="b">
        <f>H323='ANS Price List'!H282</f>
        <v>1</v>
      </c>
      <c r="S323" s="247" t="b">
        <f>I323='ANS Price List'!I282</f>
        <v>1</v>
      </c>
      <c r="T323" s="247" t="b">
        <f>J323='ANS Price List'!J282</f>
        <v>1</v>
      </c>
      <c r="U323" s="247"/>
      <c r="V323" s="247" t="b">
        <f>IF(H323="2016/17 Excluding GST","TRUE",H323='2016-17 ANS Price List'!$F323)</f>
        <v>1</v>
      </c>
      <c r="W323" s="247" t="b">
        <f>IF(I323="2017/18 Excluding GST","TRUE",I323='2017-18 ANS Price List'!$F323)</f>
        <v>1</v>
      </c>
      <c r="X323" s="251" t="b">
        <f>IF(J323="2018/19 Excluding GST","TRUE",J323='2018-19 ANS Price List'!$F323)</f>
        <v>1</v>
      </c>
    </row>
    <row r="324" spans="2:24" s="340" customFormat="1" x14ac:dyDescent="0.2">
      <c r="B324" s="333"/>
      <c r="C324" s="57"/>
      <c r="D324" s="112"/>
      <c r="E324" s="112"/>
      <c r="F324" s="112"/>
      <c r="G324" s="112"/>
      <c r="H324" s="112"/>
      <c r="I324" s="112"/>
      <c r="J324" s="112"/>
      <c r="L324" s="247" t="b">
        <f>B324='ANS Price List'!B283</f>
        <v>1</v>
      </c>
      <c r="M324" s="247" t="b">
        <f>C324='ANS Price List'!C283</f>
        <v>1</v>
      </c>
      <c r="N324" s="247" t="b">
        <f>D324='ANS Price List'!D283</f>
        <v>1</v>
      </c>
      <c r="O324" s="247" t="b">
        <f>E324='ANS Price List'!E283</f>
        <v>1</v>
      </c>
      <c r="P324" s="247" t="b">
        <f>F324='ANS Price List'!F283</f>
        <v>1</v>
      </c>
      <c r="Q324" s="247" t="b">
        <f>G324='ANS Price List'!G283</f>
        <v>1</v>
      </c>
      <c r="R324" s="247" t="b">
        <f>H324='ANS Price List'!H283</f>
        <v>1</v>
      </c>
      <c r="S324" s="247" t="b">
        <f>I324='ANS Price List'!I283</f>
        <v>1</v>
      </c>
      <c r="T324" s="247" t="b">
        <f>J324='ANS Price List'!J283</f>
        <v>1</v>
      </c>
      <c r="U324" s="247"/>
      <c r="V324" s="247" t="b">
        <f>IF(H324="2016/17 Excluding GST","TRUE",H324='2016-17 ANS Price List'!$F324)</f>
        <v>1</v>
      </c>
      <c r="W324" s="247" t="b">
        <f>IF(I324="2017/18 Excluding GST","TRUE",I324='2017-18 ANS Price List'!$F324)</f>
        <v>1</v>
      </c>
      <c r="X324" s="251" t="b">
        <f>IF(J324="2018/19 Excluding GST","TRUE",J324='2018-19 ANS Price List'!$F324)</f>
        <v>1</v>
      </c>
    </row>
    <row r="325" spans="2:24" s="340" customFormat="1" x14ac:dyDescent="0.2">
      <c r="B325" s="333"/>
      <c r="C325" s="57"/>
      <c r="D325" s="112"/>
      <c r="E325" s="112"/>
      <c r="F325" s="112"/>
      <c r="G325" s="112"/>
      <c r="H325" s="112"/>
      <c r="I325" s="377"/>
      <c r="J325" s="377"/>
      <c r="L325" s="247" t="b">
        <f>B325='ANS Price List'!B284</f>
        <v>1</v>
      </c>
      <c r="M325" s="247" t="b">
        <f>C325='ANS Price List'!C284</f>
        <v>1</v>
      </c>
      <c r="N325" s="247" t="b">
        <f>D325='ANS Price List'!D284</f>
        <v>1</v>
      </c>
      <c r="O325" s="247" t="b">
        <f>E325='ANS Price List'!E284</f>
        <v>1</v>
      </c>
      <c r="P325" s="247" t="b">
        <f>F325='ANS Price List'!F284</f>
        <v>1</v>
      </c>
      <c r="Q325" s="247" t="b">
        <f>G325='ANS Price List'!G284</f>
        <v>1</v>
      </c>
      <c r="R325" s="247" t="b">
        <f>H325='ANS Price List'!H284</f>
        <v>1</v>
      </c>
      <c r="S325" s="247" t="b">
        <f>I325='ANS Price List'!I284</f>
        <v>1</v>
      </c>
      <c r="T325" s="247" t="b">
        <f>J325='ANS Price List'!J284</f>
        <v>1</v>
      </c>
      <c r="U325" s="247"/>
      <c r="V325" s="247" t="b">
        <f>IF(H325="2016/17 Excluding GST","TRUE",H325='2016-17 ANS Price List'!$F325)</f>
        <v>1</v>
      </c>
      <c r="W325" s="247" t="b">
        <f>IF(I325="2017/18 Excluding GST","TRUE",I325='2017-18 ANS Price List'!$F325)</f>
        <v>1</v>
      </c>
      <c r="X325" s="251" t="b">
        <f>IF(J325="2018/19 Excluding GST","TRUE",J325='2018-19 ANS Price List'!$F325)</f>
        <v>1</v>
      </c>
    </row>
    <row r="326" spans="2:24" s="339" customFormat="1" ht="32.1" customHeight="1" x14ac:dyDescent="0.2">
      <c r="B326" s="243" t="s">
        <v>2</v>
      </c>
      <c r="C326" s="244" t="s">
        <v>0</v>
      </c>
      <c r="D326" s="245" t="s">
        <v>1</v>
      </c>
      <c r="E326" s="245" t="s">
        <v>2</v>
      </c>
      <c r="F326" s="188" t="s">
        <v>343</v>
      </c>
      <c r="G326" s="188" t="s">
        <v>319</v>
      </c>
      <c r="H326" s="188" t="s">
        <v>320</v>
      </c>
      <c r="I326" s="188" t="s">
        <v>321</v>
      </c>
      <c r="J326" s="188" t="s">
        <v>322</v>
      </c>
      <c r="L326" s="251" t="b">
        <f>B326='ANS Price List'!B285</f>
        <v>1</v>
      </c>
      <c r="M326" s="251" t="b">
        <f>C326='ANS Price List'!C285</f>
        <v>1</v>
      </c>
      <c r="N326" s="251" t="b">
        <f>D326='ANS Price List'!D285</f>
        <v>1</v>
      </c>
      <c r="O326" s="251" t="b">
        <f>E326='ANS Price List'!E285</f>
        <v>1</v>
      </c>
      <c r="P326" s="251" t="b">
        <f>F326='ANS Price List'!F285</f>
        <v>1</v>
      </c>
      <c r="Q326" s="251" t="b">
        <f>G326='ANS Price List'!G285</f>
        <v>1</v>
      </c>
      <c r="R326" s="251" t="b">
        <f>H326='ANS Price List'!H285</f>
        <v>1</v>
      </c>
      <c r="S326" s="251" t="b">
        <f>I326='ANS Price List'!I285</f>
        <v>1</v>
      </c>
      <c r="T326" s="251" t="b">
        <f>J326='ANS Price List'!J285</f>
        <v>1</v>
      </c>
      <c r="U326" s="251"/>
      <c r="V326" s="251" t="str">
        <f>IF(H326="2016/17 Excluding GST","TRUE",H326='2016-17 ANS Price List'!$F326)</f>
        <v>TRUE</v>
      </c>
      <c r="W326" s="251" t="str">
        <f>IF(I326="2017/18 Excluding GST","TRUE",I326='2017-18 ANS Price List'!$F326)</f>
        <v>TRUE</v>
      </c>
      <c r="X326" s="251" t="str">
        <f>IF(J326="2018/19 Excluding GST","TRUE",J326='2018-19 ANS Price List'!$F326)</f>
        <v>TRUE</v>
      </c>
    </row>
    <row r="327" spans="2:24" s="340" customFormat="1" x14ac:dyDescent="0.2">
      <c r="B327" s="405" t="s">
        <v>201</v>
      </c>
      <c r="C327" s="358" t="s">
        <v>198</v>
      </c>
      <c r="D327" s="202" t="s">
        <v>199</v>
      </c>
      <c r="E327" s="202" t="s">
        <v>11</v>
      </c>
      <c r="F327" s="190">
        <v>57.53</v>
      </c>
      <c r="G327" s="189">
        <f t="shared" ref="G327:J332" si="33">IFERROR(ROUND(F327*(1+G$9)*(1-G$10)+G$11,2),F327)</f>
        <v>59.56</v>
      </c>
      <c r="H327" s="189">
        <f t="shared" si="33"/>
        <v>61.11</v>
      </c>
      <c r="I327" s="190">
        <f t="shared" si="33"/>
        <v>62.58</v>
      </c>
      <c r="J327" s="190">
        <f t="shared" si="33"/>
        <v>64.849999999999994</v>
      </c>
      <c r="L327" s="247" t="b">
        <f>B327='ANS Price List'!B286</f>
        <v>1</v>
      </c>
      <c r="M327" s="247" t="b">
        <f>C327='ANS Price List'!C286</f>
        <v>1</v>
      </c>
      <c r="N327" s="247" t="b">
        <f>D327='ANS Price List'!D286</f>
        <v>1</v>
      </c>
      <c r="O327" s="247" t="b">
        <f>E327='ANS Price List'!E286</f>
        <v>1</v>
      </c>
      <c r="P327" s="247" t="b">
        <f>F327='ANS Price List'!F286</f>
        <v>1</v>
      </c>
      <c r="Q327" s="247" t="b">
        <f>G327='ANS Price List'!G286</f>
        <v>1</v>
      </c>
      <c r="R327" s="247" t="b">
        <f>H327='ANS Price List'!H286</f>
        <v>1</v>
      </c>
      <c r="S327" s="247" t="b">
        <f>I327='ANS Price List'!I286</f>
        <v>1</v>
      </c>
      <c r="T327" s="247" t="b">
        <f>J327='ANS Price List'!J286</f>
        <v>1</v>
      </c>
      <c r="U327" s="247"/>
      <c r="V327" s="247" t="b">
        <f>IF(H327="2016/17 Excluding GST","TRUE",H327='2016-17 ANS Price List'!$F327)</f>
        <v>1</v>
      </c>
      <c r="W327" s="247" t="b">
        <f>IF(I327="2017/18 Excluding GST","TRUE",I327='2017-18 ANS Price List'!$F327)</f>
        <v>1</v>
      </c>
      <c r="X327" s="251" t="b">
        <f>IF(J327="2018/19 Excluding GST","TRUE",J327='2018-19 ANS Price List'!$F327)</f>
        <v>1</v>
      </c>
    </row>
    <row r="328" spans="2:24" s="340" customFormat="1" x14ac:dyDescent="0.2">
      <c r="B328" s="406"/>
      <c r="C328" s="359" t="s">
        <v>202</v>
      </c>
      <c r="D328" s="201" t="s">
        <v>203</v>
      </c>
      <c r="E328" s="201" t="s">
        <v>11</v>
      </c>
      <c r="F328" s="191">
        <v>1668.4</v>
      </c>
      <c r="G328" s="193">
        <f t="shared" si="33"/>
        <v>1727.38</v>
      </c>
      <c r="H328" s="193">
        <f t="shared" si="33"/>
        <v>1772.23</v>
      </c>
      <c r="I328" s="191">
        <f t="shared" si="33"/>
        <v>1814.84</v>
      </c>
      <c r="J328" s="191">
        <f t="shared" si="33"/>
        <v>1880.67</v>
      </c>
      <c r="L328" s="247" t="b">
        <f>B328='ANS Price List'!B287</f>
        <v>1</v>
      </c>
      <c r="M328" s="247" t="b">
        <f>C328='ANS Price List'!C287</f>
        <v>1</v>
      </c>
      <c r="N328" s="247" t="b">
        <f>D328='ANS Price List'!D287</f>
        <v>1</v>
      </c>
      <c r="O328" s="247" t="b">
        <f>E328='ANS Price List'!E287</f>
        <v>1</v>
      </c>
      <c r="P328" s="247" t="b">
        <f>F328='ANS Price List'!F287</f>
        <v>1</v>
      </c>
      <c r="Q328" s="247" t="b">
        <f>G328='ANS Price List'!G287</f>
        <v>1</v>
      </c>
      <c r="R328" s="247" t="b">
        <f>H328='ANS Price List'!H287</f>
        <v>1</v>
      </c>
      <c r="S328" s="247" t="b">
        <f>I328='ANS Price List'!I287</f>
        <v>1</v>
      </c>
      <c r="T328" s="247" t="b">
        <f>J328='ANS Price List'!J287</f>
        <v>1</v>
      </c>
      <c r="U328" s="247"/>
      <c r="V328" s="247" t="b">
        <f>IF(H328="2016/17 Excluding GST","TRUE",H328='2016-17 ANS Price List'!$F328)</f>
        <v>1</v>
      </c>
      <c r="W328" s="247" t="b">
        <f>IF(I328="2017/18 Excluding GST","TRUE",I328='2017-18 ANS Price List'!$F328)</f>
        <v>1</v>
      </c>
      <c r="X328" s="251" t="b">
        <f>IF(J328="2018/19 Excluding GST","TRUE",J328='2018-19 ANS Price List'!$F328)</f>
        <v>1</v>
      </c>
    </row>
    <row r="329" spans="2:24" s="340" customFormat="1" x14ac:dyDescent="0.2">
      <c r="B329" s="406"/>
      <c r="C329" s="358" t="s">
        <v>204</v>
      </c>
      <c r="D329" s="202" t="s">
        <v>203</v>
      </c>
      <c r="E329" s="202" t="s">
        <v>11</v>
      </c>
      <c r="F329" s="190">
        <v>1668.4</v>
      </c>
      <c r="G329" s="189">
        <f t="shared" si="33"/>
        <v>1727.38</v>
      </c>
      <c r="H329" s="189">
        <f t="shared" si="33"/>
        <v>1772.23</v>
      </c>
      <c r="I329" s="190">
        <f t="shared" si="33"/>
        <v>1814.84</v>
      </c>
      <c r="J329" s="190">
        <f t="shared" si="33"/>
        <v>1880.67</v>
      </c>
      <c r="L329" s="247" t="b">
        <f>B329='ANS Price List'!B288</f>
        <v>1</v>
      </c>
      <c r="M329" s="247" t="b">
        <f>C329='ANS Price List'!C288</f>
        <v>1</v>
      </c>
      <c r="N329" s="247" t="b">
        <f>D329='ANS Price List'!D288</f>
        <v>1</v>
      </c>
      <c r="O329" s="247" t="b">
        <f>E329='ANS Price List'!E288</f>
        <v>1</v>
      </c>
      <c r="P329" s="247" t="b">
        <f>F329='ANS Price List'!F288</f>
        <v>1</v>
      </c>
      <c r="Q329" s="247" t="b">
        <f>G329='ANS Price List'!G288</f>
        <v>1</v>
      </c>
      <c r="R329" s="247" t="b">
        <f>H329='ANS Price List'!H288</f>
        <v>1</v>
      </c>
      <c r="S329" s="247" t="b">
        <f>I329='ANS Price List'!I288</f>
        <v>1</v>
      </c>
      <c r="T329" s="247" t="b">
        <f>J329='ANS Price List'!J288</f>
        <v>1</v>
      </c>
      <c r="U329" s="247"/>
      <c r="V329" s="247" t="b">
        <f>IF(H329="2016/17 Excluding GST","TRUE",H329='2016-17 ANS Price List'!$F329)</f>
        <v>1</v>
      </c>
      <c r="W329" s="247" t="b">
        <f>IF(I329="2017/18 Excluding GST","TRUE",I329='2017-18 ANS Price List'!$F329)</f>
        <v>1</v>
      </c>
      <c r="X329" s="251" t="b">
        <f>IF(J329="2018/19 Excluding GST","TRUE",J329='2018-19 ANS Price List'!$F329)</f>
        <v>1</v>
      </c>
    </row>
    <row r="330" spans="2:24" s="340" customFormat="1" x14ac:dyDescent="0.2">
      <c r="B330" s="406"/>
      <c r="C330" s="359" t="s">
        <v>205</v>
      </c>
      <c r="D330" s="201" t="s">
        <v>203</v>
      </c>
      <c r="E330" s="201" t="s">
        <v>11</v>
      </c>
      <c r="F330" s="191">
        <v>1668.4</v>
      </c>
      <c r="G330" s="193">
        <f t="shared" si="33"/>
        <v>1727.38</v>
      </c>
      <c r="H330" s="193">
        <f t="shared" si="33"/>
        <v>1772.23</v>
      </c>
      <c r="I330" s="191">
        <f t="shared" si="33"/>
        <v>1814.84</v>
      </c>
      <c r="J330" s="191">
        <f t="shared" si="33"/>
        <v>1880.67</v>
      </c>
      <c r="L330" s="247" t="b">
        <f>B330='ANS Price List'!B289</f>
        <v>1</v>
      </c>
      <c r="M330" s="247" t="b">
        <f>C330='ANS Price List'!C289</f>
        <v>1</v>
      </c>
      <c r="N330" s="247" t="b">
        <f>D330='ANS Price List'!D289</f>
        <v>1</v>
      </c>
      <c r="O330" s="247" t="b">
        <f>E330='ANS Price List'!E289</f>
        <v>1</v>
      </c>
      <c r="P330" s="247" t="b">
        <f>F330='ANS Price List'!F289</f>
        <v>1</v>
      </c>
      <c r="Q330" s="247" t="b">
        <f>G330='ANS Price List'!G289</f>
        <v>1</v>
      </c>
      <c r="R330" s="247" t="b">
        <f>H330='ANS Price List'!H289</f>
        <v>1</v>
      </c>
      <c r="S330" s="247" t="b">
        <f>I330='ANS Price List'!I289</f>
        <v>1</v>
      </c>
      <c r="T330" s="247" t="b">
        <f>J330='ANS Price List'!J289</f>
        <v>1</v>
      </c>
      <c r="U330" s="247"/>
      <c r="V330" s="247" t="b">
        <f>IF(H330="2016/17 Excluding GST","TRUE",H330='2016-17 ANS Price List'!$F330)</f>
        <v>1</v>
      </c>
      <c r="W330" s="247" t="b">
        <f>IF(I330="2017/18 Excluding GST","TRUE",I330='2017-18 ANS Price List'!$F330)</f>
        <v>1</v>
      </c>
      <c r="X330" s="251" t="b">
        <f>IF(J330="2018/19 Excluding GST","TRUE",J330='2018-19 ANS Price List'!$F330)</f>
        <v>1</v>
      </c>
    </row>
    <row r="331" spans="2:24" s="340" customFormat="1" x14ac:dyDescent="0.2">
      <c r="B331" s="406"/>
      <c r="C331" s="358" t="s">
        <v>206</v>
      </c>
      <c r="D331" s="202" t="s">
        <v>203</v>
      </c>
      <c r="E331" s="202" t="s">
        <v>11</v>
      </c>
      <c r="F331" s="190">
        <v>1668.4</v>
      </c>
      <c r="G331" s="189">
        <f t="shared" si="33"/>
        <v>1727.38</v>
      </c>
      <c r="H331" s="189">
        <f t="shared" si="33"/>
        <v>1772.23</v>
      </c>
      <c r="I331" s="190">
        <f t="shared" si="33"/>
        <v>1814.84</v>
      </c>
      <c r="J331" s="190">
        <f t="shared" si="33"/>
        <v>1880.67</v>
      </c>
      <c r="L331" s="247" t="b">
        <f>B331='ANS Price List'!B290</f>
        <v>1</v>
      </c>
      <c r="M331" s="247" t="b">
        <f>C331='ANS Price List'!C290</f>
        <v>1</v>
      </c>
      <c r="N331" s="247" t="b">
        <f>D331='ANS Price List'!D290</f>
        <v>1</v>
      </c>
      <c r="O331" s="247" t="b">
        <f>E331='ANS Price List'!E290</f>
        <v>1</v>
      </c>
      <c r="P331" s="247" t="b">
        <f>F331='ANS Price List'!F290</f>
        <v>1</v>
      </c>
      <c r="Q331" s="247" t="b">
        <f>G331='ANS Price List'!G290</f>
        <v>1</v>
      </c>
      <c r="R331" s="247" t="b">
        <f>H331='ANS Price List'!H290</f>
        <v>1</v>
      </c>
      <c r="S331" s="247" t="b">
        <f>I331='ANS Price List'!I290</f>
        <v>1</v>
      </c>
      <c r="T331" s="247" t="b">
        <f>J331='ANS Price List'!J290</f>
        <v>1</v>
      </c>
      <c r="U331" s="247"/>
      <c r="V331" s="247" t="b">
        <f>IF(H331="2016/17 Excluding GST","TRUE",H331='2016-17 ANS Price List'!$F331)</f>
        <v>1</v>
      </c>
      <c r="W331" s="247" t="b">
        <f>IF(I331="2017/18 Excluding GST","TRUE",I331='2017-18 ANS Price List'!$F331)</f>
        <v>1</v>
      </c>
      <c r="X331" s="251" t="b">
        <f>IF(J331="2018/19 Excluding GST","TRUE",J331='2018-19 ANS Price List'!$F331)</f>
        <v>1</v>
      </c>
    </row>
    <row r="332" spans="2:24" s="340" customFormat="1" x14ac:dyDescent="0.2">
      <c r="B332" s="406"/>
      <c r="C332" s="359" t="s">
        <v>207</v>
      </c>
      <c r="D332" s="201" t="s">
        <v>203</v>
      </c>
      <c r="E332" s="201" t="s">
        <v>11</v>
      </c>
      <c r="F332" s="191">
        <v>1668.4</v>
      </c>
      <c r="G332" s="193">
        <f t="shared" si="33"/>
        <v>1727.38</v>
      </c>
      <c r="H332" s="193">
        <f t="shared" si="33"/>
        <v>1772.23</v>
      </c>
      <c r="I332" s="191">
        <f t="shared" si="33"/>
        <v>1814.84</v>
      </c>
      <c r="J332" s="191">
        <f t="shared" si="33"/>
        <v>1880.67</v>
      </c>
      <c r="L332" s="247" t="b">
        <f>B332='ANS Price List'!B291</f>
        <v>1</v>
      </c>
      <c r="M332" s="247" t="b">
        <f>C332='ANS Price List'!C291</f>
        <v>1</v>
      </c>
      <c r="N332" s="247" t="b">
        <f>D332='ANS Price List'!D291</f>
        <v>1</v>
      </c>
      <c r="O332" s="247" t="b">
        <f>E332='ANS Price List'!E291</f>
        <v>1</v>
      </c>
      <c r="P332" s="247" t="b">
        <f>F332='ANS Price List'!F291</f>
        <v>1</v>
      </c>
      <c r="Q332" s="247" t="b">
        <f>G332='ANS Price List'!G291</f>
        <v>1</v>
      </c>
      <c r="R332" s="247" t="b">
        <f>H332='ANS Price List'!H291</f>
        <v>1</v>
      </c>
      <c r="S332" s="247" t="b">
        <f>I332='ANS Price List'!I291</f>
        <v>1</v>
      </c>
      <c r="T332" s="247" t="b">
        <f>J332='ANS Price List'!J291</f>
        <v>1</v>
      </c>
      <c r="U332" s="247"/>
      <c r="V332" s="247" t="b">
        <f>IF(H332="2016/17 Excluding GST","TRUE",H332='2016-17 ANS Price List'!$F332)</f>
        <v>1</v>
      </c>
      <c r="W332" s="247" t="b">
        <f>IF(I332="2017/18 Excluding GST","TRUE",I332='2017-18 ANS Price List'!$F332)</f>
        <v>1</v>
      </c>
      <c r="X332" s="251" t="b">
        <f>IF(J332="2018/19 Excluding GST","TRUE",J332='2018-19 ANS Price List'!$F332)</f>
        <v>1</v>
      </c>
    </row>
    <row r="333" spans="2:24" s="340" customFormat="1" x14ac:dyDescent="0.2">
      <c r="B333" s="407"/>
      <c r="C333" s="357"/>
      <c r="D333" s="194"/>
      <c r="E333" s="349"/>
      <c r="F333" s="194"/>
      <c r="G333" s="194"/>
      <c r="H333" s="194"/>
      <c r="I333" s="194"/>
      <c r="J333" s="194"/>
      <c r="L333" s="247" t="b">
        <f>B333='ANS Price List'!B292</f>
        <v>1</v>
      </c>
      <c r="M333" s="247" t="b">
        <f>C333='ANS Price List'!C292</f>
        <v>1</v>
      </c>
      <c r="N333" s="247" t="b">
        <f>D333='ANS Price List'!D292</f>
        <v>1</v>
      </c>
      <c r="O333" s="247" t="b">
        <f>E333='ANS Price List'!E292</f>
        <v>1</v>
      </c>
      <c r="P333" s="247" t="b">
        <f>F333='ANS Price List'!F292</f>
        <v>1</v>
      </c>
      <c r="Q333" s="247" t="b">
        <f>G333='ANS Price List'!G292</f>
        <v>1</v>
      </c>
      <c r="R333" s="247" t="b">
        <f>H333='ANS Price List'!H292</f>
        <v>1</v>
      </c>
      <c r="S333" s="247" t="b">
        <f>I333='ANS Price List'!I292</f>
        <v>1</v>
      </c>
      <c r="T333" s="247" t="b">
        <f>J333='ANS Price List'!J292</f>
        <v>1</v>
      </c>
      <c r="U333" s="247"/>
      <c r="V333" s="247" t="b">
        <f>IF(H333="2016/17 Excluding GST","TRUE",H333='2016-17 ANS Price List'!$F333)</f>
        <v>1</v>
      </c>
      <c r="W333" s="247" t="b">
        <f>IF(I333="2017/18 Excluding GST","TRUE",I333='2017-18 ANS Price List'!$F333)</f>
        <v>1</v>
      </c>
      <c r="X333" s="251" t="b">
        <f>IF(J333="2018/19 Excluding GST","TRUE",J333='2018-19 ANS Price List'!$F333)</f>
        <v>1</v>
      </c>
    </row>
    <row r="334" spans="2:24" s="340" customFormat="1" x14ac:dyDescent="0.2">
      <c r="B334" s="333"/>
      <c r="C334" s="57"/>
      <c r="D334" s="112"/>
      <c r="E334" s="112"/>
      <c r="F334" s="112"/>
      <c r="G334" s="112"/>
      <c r="H334" s="112"/>
      <c r="I334" s="112"/>
      <c r="J334" s="112"/>
      <c r="L334" s="247" t="b">
        <f>B334='ANS Price List'!B293</f>
        <v>1</v>
      </c>
      <c r="M334" s="247" t="b">
        <f>C334='ANS Price List'!C293</f>
        <v>1</v>
      </c>
      <c r="N334" s="247" t="b">
        <f>D334='ANS Price List'!D293</f>
        <v>1</v>
      </c>
      <c r="O334" s="247" t="b">
        <f>E334='ANS Price List'!E293</f>
        <v>1</v>
      </c>
      <c r="P334" s="247" t="b">
        <f>F334='ANS Price List'!F293</f>
        <v>1</v>
      </c>
      <c r="Q334" s="247" t="b">
        <f>G334='ANS Price List'!G293</f>
        <v>1</v>
      </c>
      <c r="R334" s="247" t="b">
        <f>H334='ANS Price List'!H293</f>
        <v>1</v>
      </c>
      <c r="S334" s="247" t="b">
        <f>I334='ANS Price List'!I293</f>
        <v>1</v>
      </c>
      <c r="T334" s="247" t="b">
        <f>J334='ANS Price List'!J293</f>
        <v>1</v>
      </c>
      <c r="U334" s="247"/>
      <c r="V334" s="247" t="b">
        <f>IF(H334="2016/17 Excluding GST","TRUE",H334='2016-17 ANS Price List'!$F334)</f>
        <v>1</v>
      </c>
      <c r="W334" s="247" t="b">
        <f>IF(I334="2017/18 Excluding GST","TRUE",I334='2017-18 ANS Price List'!$F334)</f>
        <v>1</v>
      </c>
      <c r="X334" s="251" t="b">
        <f>IF(J334="2018/19 Excluding GST","TRUE",J334='2018-19 ANS Price List'!$F334)</f>
        <v>1</v>
      </c>
    </row>
    <row r="335" spans="2:24" s="340" customFormat="1" x14ac:dyDescent="0.2">
      <c r="B335" s="333"/>
      <c r="C335" s="57"/>
      <c r="D335" s="112"/>
      <c r="E335" s="112"/>
      <c r="F335" s="112"/>
      <c r="G335" s="112"/>
      <c r="H335" s="112"/>
      <c r="I335" s="377"/>
      <c r="J335" s="377"/>
      <c r="L335" s="247" t="b">
        <f>B335='ANS Price List'!B294</f>
        <v>1</v>
      </c>
      <c r="M335" s="247" t="b">
        <f>C335='ANS Price List'!C294</f>
        <v>1</v>
      </c>
      <c r="N335" s="247" t="b">
        <f>D335='ANS Price List'!D294</f>
        <v>1</v>
      </c>
      <c r="O335" s="247" t="b">
        <f>E335='ANS Price List'!E294</f>
        <v>1</v>
      </c>
      <c r="P335" s="247" t="b">
        <f>F335='ANS Price List'!F294</f>
        <v>1</v>
      </c>
      <c r="Q335" s="247" t="b">
        <f>G335='ANS Price List'!G294</f>
        <v>1</v>
      </c>
      <c r="R335" s="247" t="b">
        <f>H335='ANS Price List'!H294</f>
        <v>1</v>
      </c>
      <c r="S335" s="247" t="b">
        <f>I335='ANS Price List'!I294</f>
        <v>1</v>
      </c>
      <c r="T335" s="247" t="b">
        <f>J335='ANS Price List'!J294</f>
        <v>1</v>
      </c>
      <c r="U335" s="247"/>
      <c r="V335" s="247" t="b">
        <f>IF(H335="2016/17 Excluding GST","TRUE",H335='2016-17 ANS Price List'!$F335)</f>
        <v>1</v>
      </c>
      <c r="W335" s="247" t="b">
        <f>IF(I335="2017/18 Excluding GST","TRUE",I335='2017-18 ANS Price List'!$F335)</f>
        <v>1</v>
      </c>
      <c r="X335" s="251" t="b">
        <f>IF(J335="2018/19 Excluding GST","TRUE",J335='2018-19 ANS Price List'!$F335)</f>
        <v>1</v>
      </c>
    </row>
    <row r="336" spans="2:24" s="339" customFormat="1" ht="32.1" customHeight="1" x14ac:dyDescent="0.2">
      <c r="B336" s="243" t="s">
        <v>2</v>
      </c>
      <c r="C336" s="244" t="s">
        <v>0</v>
      </c>
      <c r="D336" s="245" t="s">
        <v>1</v>
      </c>
      <c r="E336" s="245" t="s">
        <v>2</v>
      </c>
      <c r="F336" s="188" t="s">
        <v>343</v>
      </c>
      <c r="G336" s="188" t="s">
        <v>319</v>
      </c>
      <c r="H336" s="188" t="s">
        <v>320</v>
      </c>
      <c r="I336" s="188" t="s">
        <v>321</v>
      </c>
      <c r="J336" s="188" t="s">
        <v>322</v>
      </c>
      <c r="L336" s="251" t="b">
        <f>B336='ANS Price List'!B295</f>
        <v>1</v>
      </c>
      <c r="M336" s="251" t="b">
        <f>C336='ANS Price List'!C295</f>
        <v>1</v>
      </c>
      <c r="N336" s="251" t="b">
        <f>D336='ANS Price List'!D295</f>
        <v>1</v>
      </c>
      <c r="O336" s="251" t="b">
        <f>E336='ANS Price List'!E295</f>
        <v>1</v>
      </c>
      <c r="P336" s="251" t="b">
        <f>F336='ANS Price List'!F295</f>
        <v>1</v>
      </c>
      <c r="Q336" s="251" t="b">
        <f>G336='ANS Price List'!G295</f>
        <v>1</v>
      </c>
      <c r="R336" s="251" t="b">
        <f>H336='ANS Price List'!H295</f>
        <v>1</v>
      </c>
      <c r="S336" s="251" t="b">
        <f>I336='ANS Price List'!I295</f>
        <v>1</v>
      </c>
      <c r="T336" s="251" t="b">
        <f>J336='ANS Price List'!J295</f>
        <v>1</v>
      </c>
      <c r="U336" s="251"/>
      <c r="V336" s="251" t="str">
        <f>IF(H336="2016/17 Excluding GST","TRUE",H336='2016-17 ANS Price List'!$F336)</f>
        <v>TRUE</v>
      </c>
      <c r="W336" s="251" t="str">
        <f>IF(I336="2017/18 Excluding GST","TRUE",I336='2017-18 ANS Price List'!$F336)</f>
        <v>TRUE</v>
      </c>
      <c r="X336" s="251" t="str">
        <f>IF(J336="2018/19 Excluding GST","TRUE",J336='2018-19 ANS Price List'!$F336)</f>
        <v>TRUE</v>
      </c>
    </row>
    <row r="337" spans="2:24" s="340" customFormat="1" ht="25.5" x14ac:dyDescent="0.2">
      <c r="B337" s="418" t="s">
        <v>231</v>
      </c>
      <c r="C337" s="365" t="s">
        <v>232</v>
      </c>
      <c r="D337" s="196"/>
      <c r="E337" s="196"/>
      <c r="F337" s="196"/>
      <c r="G337" s="196"/>
      <c r="H337" s="196"/>
      <c r="I337" s="196"/>
      <c r="J337" s="196"/>
      <c r="L337" s="247" t="b">
        <f>B337='ANS Price List'!B296</f>
        <v>1</v>
      </c>
      <c r="M337" s="247" t="b">
        <f>C337='ANS Price List'!C296</f>
        <v>1</v>
      </c>
      <c r="N337" s="247" t="b">
        <f>D337='ANS Price List'!D296</f>
        <v>1</v>
      </c>
      <c r="O337" s="247" t="b">
        <f>E337='ANS Price List'!E296</f>
        <v>1</v>
      </c>
      <c r="P337" s="247" t="b">
        <f>F337='ANS Price List'!F296</f>
        <v>1</v>
      </c>
      <c r="Q337" s="247" t="b">
        <f>G337='ANS Price List'!G296</f>
        <v>1</v>
      </c>
      <c r="R337" s="247" t="b">
        <f>H337='ANS Price List'!H296</f>
        <v>1</v>
      </c>
      <c r="S337" s="247" t="b">
        <f>I337='ANS Price List'!I296</f>
        <v>1</v>
      </c>
      <c r="T337" s="247" t="b">
        <f>J337='ANS Price List'!J296</f>
        <v>1</v>
      </c>
      <c r="U337" s="247"/>
      <c r="V337" s="247" t="b">
        <f>IF(H337="2016/17 Excluding GST","TRUE",H337='2016-17 ANS Price List'!$F337)</f>
        <v>1</v>
      </c>
      <c r="W337" s="247" t="b">
        <f>IF(I337="2017/18 Excluding GST","TRUE",I337='2017-18 ANS Price List'!$F337)</f>
        <v>1</v>
      </c>
      <c r="X337" s="251" t="b">
        <f>IF(J337="2018/19 Excluding GST","TRUE",J337='2018-19 ANS Price List'!$F337)</f>
        <v>1</v>
      </c>
    </row>
    <row r="338" spans="2:24" s="340" customFormat="1" x14ac:dyDescent="0.2">
      <c r="B338" s="419"/>
      <c r="C338" s="358" t="s">
        <v>233</v>
      </c>
      <c r="D338" s="202" t="s">
        <v>10</v>
      </c>
      <c r="E338" s="202" t="s">
        <v>11</v>
      </c>
      <c r="F338" s="190">
        <v>4132.93</v>
      </c>
      <c r="G338" s="189">
        <f t="shared" ref="G338:J349" si="34">IFERROR(ROUND(F338*(1+G$9)*(1-G$10)+G$11,2),F338)</f>
        <v>4279.05</v>
      </c>
      <c r="H338" s="189">
        <f t="shared" si="34"/>
        <v>4390.1400000000003</v>
      </c>
      <c r="I338" s="190">
        <f t="shared" si="34"/>
        <v>4495.6899999999996</v>
      </c>
      <c r="J338" s="190">
        <f t="shared" si="34"/>
        <v>4658.7700000000004</v>
      </c>
      <c r="L338" s="247" t="b">
        <f>B338='ANS Price List'!B297</f>
        <v>1</v>
      </c>
      <c r="M338" s="247" t="b">
        <f>C338='ANS Price List'!C297</f>
        <v>1</v>
      </c>
      <c r="N338" s="247" t="b">
        <f>D338='ANS Price List'!D297</f>
        <v>1</v>
      </c>
      <c r="O338" s="247" t="b">
        <f>E338='ANS Price List'!E297</f>
        <v>1</v>
      </c>
      <c r="P338" s="247" t="b">
        <f>F338='ANS Price List'!F297</f>
        <v>1</v>
      </c>
      <c r="Q338" s="247" t="b">
        <f>G338='ANS Price List'!G297</f>
        <v>1</v>
      </c>
      <c r="R338" s="247" t="b">
        <f>H338='ANS Price List'!H297</f>
        <v>1</v>
      </c>
      <c r="S338" s="247" t="b">
        <f>I338='ANS Price List'!I297</f>
        <v>1</v>
      </c>
      <c r="T338" s="247" t="b">
        <f>J338='ANS Price List'!J297</f>
        <v>1</v>
      </c>
      <c r="U338" s="247"/>
      <c r="V338" s="247" t="b">
        <f>IF(H338="2016/17 Excluding GST","TRUE",H338='2016-17 ANS Price List'!$F338)</f>
        <v>1</v>
      </c>
      <c r="W338" s="247" t="b">
        <f>IF(I338="2017/18 Excluding GST","TRUE",I338='2017-18 ANS Price List'!$F338)</f>
        <v>1</v>
      </c>
      <c r="X338" s="251" t="b">
        <f>IF(J338="2018/19 Excluding GST","TRUE",J338='2018-19 ANS Price List'!$F338)</f>
        <v>1</v>
      </c>
    </row>
    <row r="339" spans="2:24" s="340" customFormat="1" x14ac:dyDescent="0.2">
      <c r="B339" s="419"/>
      <c r="C339" s="359" t="s">
        <v>234</v>
      </c>
      <c r="D339" s="201" t="s">
        <v>10</v>
      </c>
      <c r="E339" s="201" t="s">
        <v>11</v>
      </c>
      <c r="F339" s="191">
        <v>2644.92</v>
      </c>
      <c r="G339" s="193">
        <f t="shared" si="34"/>
        <v>2738.43</v>
      </c>
      <c r="H339" s="193">
        <f t="shared" si="34"/>
        <v>2809.52</v>
      </c>
      <c r="I339" s="191">
        <f t="shared" si="34"/>
        <v>2877.07</v>
      </c>
      <c r="J339" s="191">
        <f t="shared" si="34"/>
        <v>2981.44</v>
      </c>
      <c r="L339" s="247" t="b">
        <f>B339='ANS Price List'!B298</f>
        <v>1</v>
      </c>
      <c r="M339" s="247" t="b">
        <f>C339='ANS Price List'!C298</f>
        <v>1</v>
      </c>
      <c r="N339" s="247" t="b">
        <f>D339='ANS Price List'!D298</f>
        <v>1</v>
      </c>
      <c r="O339" s="247" t="b">
        <f>E339='ANS Price List'!E298</f>
        <v>1</v>
      </c>
      <c r="P339" s="247" t="b">
        <f>F339='ANS Price List'!F298</f>
        <v>1</v>
      </c>
      <c r="Q339" s="247" t="b">
        <f>G339='ANS Price List'!G298</f>
        <v>1</v>
      </c>
      <c r="R339" s="247" t="b">
        <f>H339='ANS Price List'!H298</f>
        <v>1</v>
      </c>
      <c r="S339" s="247" t="b">
        <f>I339='ANS Price List'!I298</f>
        <v>1</v>
      </c>
      <c r="T339" s="247" t="b">
        <f>J339='ANS Price List'!J298</f>
        <v>1</v>
      </c>
      <c r="U339" s="247"/>
      <c r="V339" s="247" t="b">
        <f>IF(H339="2016/17 Excluding GST","TRUE",H339='2016-17 ANS Price List'!$F339)</f>
        <v>1</v>
      </c>
      <c r="W339" s="247" t="b">
        <f>IF(I339="2017/18 Excluding GST","TRUE",I339='2017-18 ANS Price List'!$F339)</f>
        <v>1</v>
      </c>
      <c r="X339" s="251" t="b">
        <f>IF(J339="2018/19 Excluding GST","TRUE",J339='2018-19 ANS Price List'!$F339)</f>
        <v>1</v>
      </c>
    </row>
    <row r="340" spans="2:24" s="340" customFormat="1" x14ac:dyDescent="0.2">
      <c r="B340" s="419"/>
      <c r="C340" s="358" t="s">
        <v>235</v>
      </c>
      <c r="D340" s="202" t="s">
        <v>10</v>
      </c>
      <c r="E340" s="202" t="s">
        <v>11</v>
      </c>
      <c r="F340" s="190">
        <v>3204.71</v>
      </c>
      <c r="G340" s="189">
        <f t="shared" si="34"/>
        <v>3318.01</v>
      </c>
      <c r="H340" s="189">
        <f t="shared" si="34"/>
        <v>3404.15</v>
      </c>
      <c r="I340" s="190">
        <f t="shared" si="34"/>
        <v>3485.99</v>
      </c>
      <c r="J340" s="190">
        <f t="shared" si="34"/>
        <v>3612.44</v>
      </c>
      <c r="L340" s="247" t="b">
        <f>B340='ANS Price List'!B299</f>
        <v>1</v>
      </c>
      <c r="M340" s="247" t="b">
        <f>C340='ANS Price List'!C299</f>
        <v>1</v>
      </c>
      <c r="N340" s="247" t="b">
        <f>D340='ANS Price List'!D299</f>
        <v>1</v>
      </c>
      <c r="O340" s="247" t="b">
        <f>E340='ANS Price List'!E299</f>
        <v>1</v>
      </c>
      <c r="P340" s="247" t="b">
        <f>F340='ANS Price List'!F299</f>
        <v>1</v>
      </c>
      <c r="Q340" s="247" t="b">
        <f>G340='ANS Price List'!G299</f>
        <v>1</v>
      </c>
      <c r="R340" s="247" t="b">
        <f>H340='ANS Price List'!H299</f>
        <v>1</v>
      </c>
      <c r="S340" s="247" t="b">
        <f>I340='ANS Price List'!I299</f>
        <v>1</v>
      </c>
      <c r="T340" s="247" t="b">
        <f>J340='ANS Price List'!J299</f>
        <v>1</v>
      </c>
      <c r="U340" s="247"/>
      <c r="V340" s="247" t="b">
        <f>IF(H340="2016/17 Excluding GST","TRUE",H340='2016-17 ANS Price List'!$F340)</f>
        <v>1</v>
      </c>
      <c r="W340" s="247" t="b">
        <f>IF(I340="2017/18 Excluding GST","TRUE",I340='2017-18 ANS Price List'!$F340)</f>
        <v>1</v>
      </c>
      <c r="X340" s="251" t="b">
        <f>IF(J340="2018/19 Excluding GST","TRUE",J340='2018-19 ANS Price List'!$F340)</f>
        <v>1</v>
      </c>
    </row>
    <row r="341" spans="2:24" s="340" customFormat="1" x14ac:dyDescent="0.2">
      <c r="B341" s="419"/>
      <c r="C341" s="359" t="s">
        <v>236</v>
      </c>
      <c r="D341" s="201" t="s">
        <v>10</v>
      </c>
      <c r="E341" s="201" t="s">
        <v>11</v>
      </c>
      <c r="F341" s="191">
        <v>1771.8</v>
      </c>
      <c r="G341" s="193">
        <f t="shared" si="34"/>
        <v>1834.44</v>
      </c>
      <c r="H341" s="193">
        <f t="shared" si="34"/>
        <v>1882.06</v>
      </c>
      <c r="I341" s="191">
        <f t="shared" si="34"/>
        <v>1927.31</v>
      </c>
      <c r="J341" s="191">
        <f t="shared" si="34"/>
        <v>1997.22</v>
      </c>
      <c r="K341" s="331"/>
      <c r="L341" s="247" t="b">
        <f>B341='ANS Price List'!B300</f>
        <v>1</v>
      </c>
      <c r="M341" s="247" t="b">
        <f>C341='ANS Price List'!C300</f>
        <v>1</v>
      </c>
      <c r="N341" s="247" t="b">
        <f>D341='ANS Price List'!D300</f>
        <v>1</v>
      </c>
      <c r="O341" s="247" t="b">
        <f>E341='ANS Price List'!E300</f>
        <v>1</v>
      </c>
      <c r="P341" s="247" t="b">
        <f>F341='ANS Price List'!F300</f>
        <v>1</v>
      </c>
      <c r="Q341" s="247" t="b">
        <f>G341='ANS Price List'!G300</f>
        <v>1</v>
      </c>
      <c r="R341" s="247" t="b">
        <f>H341='ANS Price List'!H300</f>
        <v>1</v>
      </c>
      <c r="S341" s="247" t="b">
        <f>I341='ANS Price List'!I300</f>
        <v>1</v>
      </c>
      <c r="T341" s="247" t="b">
        <f>J341='ANS Price List'!J300</f>
        <v>1</v>
      </c>
      <c r="U341" s="247"/>
      <c r="V341" s="247" t="b">
        <f>IF(H341="2016/17 Excluding GST","TRUE",H341='2016-17 ANS Price List'!$F341)</f>
        <v>1</v>
      </c>
      <c r="W341" s="247" t="b">
        <f>IF(I341="2017/18 Excluding GST","TRUE",I341='2017-18 ANS Price List'!$F341)</f>
        <v>1</v>
      </c>
      <c r="X341" s="251" t="b">
        <f>IF(J341="2018/19 Excluding GST","TRUE",J341='2018-19 ANS Price List'!$F341)</f>
        <v>1</v>
      </c>
    </row>
    <row r="342" spans="2:24" s="340" customFormat="1" x14ac:dyDescent="0.2">
      <c r="B342" s="419"/>
      <c r="C342" s="358" t="s">
        <v>237</v>
      </c>
      <c r="D342" s="202" t="s">
        <v>10</v>
      </c>
      <c r="E342" s="202" t="s">
        <v>11</v>
      </c>
      <c r="F342" s="190">
        <v>1981</v>
      </c>
      <c r="G342" s="189">
        <f t="shared" si="34"/>
        <v>2051.04</v>
      </c>
      <c r="H342" s="189">
        <f t="shared" si="34"/>
        <v>2104.29</v>
      </c>
      <c r="I342" s="190">
        <f t="shared" si="34"/>
        <v>2154.88</v>
      </c>
      <c r="J342" s="190">
        <f t="shared" si="34"/>
        <v>2233.0500000000002</v>
      </c>
      <c r="K342" s="331"/>
      <c r="L342" s="247" t="b">
        <f>B342='ANS Price List'!B301</f>
        <v>1</v>
      </c>
      <c r="M342" s="247" t="b">
        <f>C342='ANS Price List'!C301</f>
        <v>1</v>
      </c>
      <c r="N342" s="247" t="b">
        <f>D342='ANS Price List'!D301</f>
        <v>1</v>
      </c>
      <c r="O342" s="247" t="b">
        <f>E342='ANS Price List'!E301</f>
        <v>1</v>
      </c>
      <c r="P342" s="247" t="b">
        <f>F342='ANS Price List'!F301</f>
        <v>1</v>
      </c>
      <c r="Q342" s="247" t="b">
        <f>G342='ANS Price List'!G301</f>
        <v>1</v>
      </c>
      <c r="R342" s="247" t="b">
        <f>H342='ANS Price List'!H301</f>
        <v>1</v>
      </c>
      <c r="S342" s="247" t="b">
        <f>I342='ANS Price List'!I301</f>
        <v>1</v>
      </c>
      <c r="T342" s="247" t="b">
        <f>J342='ANS Price List'!J301</f>
        <v>1</v>
      </c>
      <c r="U342" s="247"/>
      <c r="V342" s="247" t="b">
        <f>IF(H342="2016/17 Excluding GST","TRUE",H342='2016-17 ANS Price List'!$F342)</f>
        <v>1</v>
      </c>
      <c r="W342" s="247" t="b">
        <f>IF(I342="2017/18 Excluding GST","TRUE",I342='2017-18 ANS Price List'!$F342)</f>
        <v>1</v>
      </c>
      <c r="X342" s="251" t="b">
        <f>IF(J342="2018/19 Excluding GST","TRUE",J342='2018-19 ANS Price List'!$F342)</f>
        <v>1</v>
      </c>
    </row>
    <row r="343" spans="2:24" s="340" customFormat="1" x14ac:dyDescent="0.2">
      <c r="B343" s="419"/>
      <c r="C343" s="359" t="s">
        <v>238</v>
      </c>
      <c r="D343" s="201" t="s">
        <v>10</v>
      </c>
      <c r="E343" s="201" t="s">
        <v>11</v>
      </c>
      <c r="F343" s="191">
        <v>931.81</v>
      </c>
      <c r="G343" s="193">
        <f t="shared" si="34"/>
        <v>964.75</v>
      </c>
      <c r="H343" s="193">
        <f t="shared" si="34"/>
        <v>989.8</v>
      </c>
      <c r="I343" s="191">
        <f t="shared" si="34"/>
        <v>1013.6</v>
      </c>
      <c r="J343" s="191">
        <f t="shared" si="34"/>
        <v>1050.3699999999999</v>
      </c>
      <c r="K343" s="331"/>
      <c r="L343" s="247" t="b">
        <f>B343='ANS Price List'!B302</f>
        <v>1</v>
      </c>
      <c r="M343" s="247" t="b">
        <f>C343='ANS Price List'!C302</f>
        <v>1</v>
      </c>
      <c r="N343" s="247" t="b">
        <f>D343='ANS Price List'!D302</f>
        <v>1</v>
      </c>
      <c r="O343" s="247" t="b">
        <f>E343='ANS Price List'!E302</f>
        <v>1</v>
      </c>
      <c r="P343" s="247" t="b">
        <f>F343='ANS Price List'!F302</f>
        <v>1</v>
      </c>
      <c r="Q343" s="247" t="b">
        <f>G343='ANS Price List'!G302</f>
        <v>1</v>
      </c>
      <c r="R343" s="247" t="b">
        <f>H343='ANS Price List'!H302</f>
        <v>1</v>
      </c>
      <c r="S343" s="247" t="b">
        <f>I343='ANS Price List'!I302</f>
        <v>1</v>
      </c>
      <c r="T343" s="247" t="b">
        <f>J343='ANS Price List'!J302</f>
        <v>1</v>
      </c>
      <c r="U343" s="247"/>
      <c r="V343" s="247" t="b">
        <f>IF(H343="2016/17 Excluding GST","TRUE",H343='2016-17 ANS Price List'!$F343)</f>
        <v>1</v>
      </c>
      <c r="W343" s="247" t="b">
        <f>IF(I343="2017/18 Excluding GST","TRUE",I343='2017-18 ANS Price List'!$F343)</f>
        <v>1</v>
      </c>
      <c r="X343" s="251" t="b">
        <f>IF(J343="2018/19 Excluding GST","TRUE",J343='2018-19 ANS Price List'!$F343)</f>
        <v>1</v>
      </c>
    </row>
    <row r="344" spans="2:24" s="340" customFormat="1" x14ac:dyDescent="0.2">
      <c r="B344" s="419"/>
      <c r="C344" s="358" t="s">
        <v>239</v>
      </c>
      <c r="D344" s="202" t="s">
        <v>10</v>
      </c>
      <c r="E344" s="202" t="s">
        <v>11</v>
      </c>
      <c r="F344" s="190">
        <v>1955.71</v>
      </c>
      <c r="G344" s="189">
        <f t="shared" si="34"/>
        <v>2024.85</v>
      </c>
      <c r="H344" s="189">
        <f t="shared" si="34"/>
        <v>2077.42</v>
      </c>
      <c r="I344" s="190">
        <f t="shared" si="34"/>
        <v>2127.37</v>
      </c>
      <c r="J344" s="190">
        <f t="shared" si="34"/>
        <v>2204.54</v>
      </c>
      <c r="K344" s="331"/>
      <c r="L344" s="247" t="b">
        <f>B344='ANS Price List'!B303</f>
        <v>1</v>
      </c>
      <c r="M344" s="247" t="b">
        <f>C344='ANS Price List'!C303</f>
        <v>1</v>
      </c>
      <c r="N344" s="247" t="b">
        <f>D344='ANS Price List'!D303</f>
        <v>1</v>
      </c>
      <c r="O344" s="247" t="b">
        <f>E344='ANS Price List'!E303</f>
        <v>1</v>
      </c>
      <c r="P344" s="247" t="b">
        <f>F344='ANS Price List'!F303</f>
        <v>1</v>
      </c>
      <c r="Q344" s="247" t="b">
        <f>G344='ANS Price List'!G303</f>
        <v>1</v>
      </c>
      <c r="R344" s="247" t="b">
        <f>H344='ANS Price List'!H303</f>
        <v>1</v>
      </c>
      <c r="S344" s="247" t="b">
        <f>I344='ANS Price List'!I303</f>
        <v>1</v>
      </c>
      <c r="T344" s="247" t="b">
        <f>J344='ANS Price List'!J303</f>
        <v>1</v>
      </c>
      <c r="U344" s="247"/>
      <c r="V344" s="247" t="b">
        <f>IF(H344="2016/17 Excluding GST","TRUE",H344='2016-17 ANS Price List'!$F344)</f>
        <v>1</v>
      </c>
      <c r="W344" s="247" t="b">
        <f>IF(I344="2017/18 Excluding GST","TRUE",I344='2017-18 ANS Price List'!$F344)</f>
        <v>1</v>
      </c>
      <c r="X344" s="251" t="b">
        <f>IF(J344="2018/19 Excluding GST","TRUE",J344='2018-19 ANS Price List'!$F344)</f>
        <v>1</v>
      </c>
    </row>
    <row r="345" spans="2:24" s="340" customFormat="1" x14ac:dyDescent="0.2">
      <c r="B345" s="419"/>
      <c r="C345" s="359" t="s">
        <v>240</v>
      </c>
      <c r="D345" s="201" t="s">
        <v>10</v>
      </c>
      <c r="E345" s="201" t="s">
        <v>11</v>
      </c>
      <c r="F345" s="191">
        <v>906.51</v>
      </c>
      <c r="G345" s="193">
        <f t="shared" si="34"/>
        <v>938.56</v>
      </c>
      <c r="H345" s="193">
        <f t="shared" si="34"/>
        <v>962.93</v>
      </c>
      <c r="I345" s="191">
        <f t="shared" si="34"/>
        <v>986.08</v>
      </c>
      <c r="J345" s="191">
        <f t="shared" si="34"/>
        <v>1021.85</v>
      </c>
      <c r="K345" s="331"/>
      <c r="L345" s="247" t="b">
        <f>B345='ANS Price List'!B304</f>
        <v>1</v>
      </c>
      <c r="M345" s="247" t="b">
        <f>C345='ANS Price List'!C304</f>
        <v>1</v>
      </c>
      <c r="N345" s="247" t="b">
        <f>D345='ANS Price List'!D304</f>
        <v>1</v>
      </c>
      <c r="O345" s="247" t="b">
        <f>E345='ANS Price List'!E304</f>
        <v>1</v>
      </c>
      <c r="P345" s="247" t="b">
        <f>F345='ANS Price List'!F304</f>
        <v>1</v>
      </c>
      <c r="Q345" s="247" t="b">
        <f>G345='ANS Price List'!G304</f>
        <v>1</v>
      </c>
      <c r="R345" s="247" t="b">
        <f>H345='ANS Price List'!H304</f>
        <v>1</v>
      </c>
      <c r="S345" s="247" t="b">
        <f>I345='ANS Price List'!I304</f>
        <v>1</v>
      </c>
      <c r="T345" s="247" t="b">
        <f>J345='ANS Price List'!J304</f>
        <v>1</v>
      </c>
      <c r="U345" s="247"/>
      <c r="V345" s="247" t="b">
        <f>IF(H345="2016/17 Excluding GST","TRUE",H345='2016-17 ANS Price List'!$F345)</f>
        <v>1</v>
      </c>
      <c r="W345" s="247" t="b">
        <f>IF(I345="2017/18 Excluding GST","TRUE",I345='2017-18 ANS Price List'!$F345)</f>
        <v>1</v>
      </c>
      <c r="X345" s="251" t="b">
        <f>IF(J345="2018/19 Excluding GST","TRUE",J345='2018-19 ANS Price List'!$F345)</f>
        <v>1</v>
      </c>
    </row>
    <row r="346" spans="2:24" s="340" customFormat="1" x14ac:dyDescent="0.2">
      <c r="B346" s="419"/>
      <c r="C346" s="358" t="s">
        <v>241</v>
      </c>
      <c r="D346" s="202" t="s">
        <v>10</v>
      </c>
      <c r="E346" s="202" t="s">
        <v>11</v>
      </c>
      <c r="F346" s="190">
        <v>1907.55</v>
      </c>
      <c r="G346" s="189">
        <f t="shared" si="34"/>
        <v>1974.99</v>
      </c>
      <c r="H346" s="189">
        <f t="shared" si="34"/>
        <v>2026.26</v>
      </c>
      <c r="I346" s="190">
        <f t="shared" si="34"/>
        <v>2074.98</v>
      </c>
      <c r="J346" s="190">
        <f t="shared" si="34"/>
        <v>2150.25</v>
      </c>
      <c r="K346" s="331"/>
      <c r="L346" s="247" t="b">
        <f>B346='ANS Price List'!B305</f>
        <v>1</v>
      </c>
      <c r="M346" s="247" t="b">
        <f>C346='ANS Price List'!C305</f>
        <v>1</v>
      </c>
      <c r="N346" s="247" t="b">
        <f>D346='ANS Price List'!D305</f>
        <v>1</v>
      </c>
      <c r="O346" s="247" t="b">
        <f>E346='ANS Price List'!E305</f>
        <v>1</v>
      </c>
      <c r="P346" s="247" t="b">
        <f>F346='ANS Price List'!F305</f>
        <v>1</v>
      </c>
      <c r="Q346" s="247" t="b">
        <f>G346='ANS Price List'!G305</f>
        <v>1</v>
      </c>
      <c r="R346" s="247" t="b">
        <f>H346='ANS Price List'!H305</f>
        <v>1</v>
      </c>
      <c r="S346" s="247" t="b">
        <f>I346='ANS Price List'!I305</f>
        <v>1</v>
      </c>
      <c r="T346" s="247" t="b">
        <f>J346='ANS Price List'!J305</f>
        <v>1</v>
      </c>
      <c r="U346" s="247"/>
      <c r="V346" s="247" t="b">
        <f>IF(H346="2016/17 Excluding GST","TRUE",H346='2016-17 ANS Price List'!$F346)</f>
        <v>1</v>
      </c>
      <c r="W346" s="247" t="b">
        <f>IF(I346="2017/18 Excluding GST","TRUE",I346='2017-18 ANS Price List'!$F346)</f>
        <v>1</v>
      </c>
      <c r="X346" s="251" t="b">
        <f>IF(J346="2018/19 Excluding GST","TRUE",J346='2018-19 ANS Price List'!$F346)</f>
        <v>1</v>
      </c>
    </row>
    <row r="347" spans="2:24" s="340" customFormat="1" x14ac:dyDescent="0.2">
      <c r="B347" s="419"/>
      <c r="C347" s="359" t="s">
        <v>242</v>
      </c>
      <c r="D347" s="201" t="s">
        <v>10</v>
      </c>
      <c r="E347" s="201" t="s">
        <v>11</v>
      </c>
      <c r="F347" s="191">
        <v>858.35</v>
      </c>
      <c r="G347" s="193">
        <f t="shared" si="34"/>
        <v>888.7</v>
      </c>
      <c r="H347" s="193">
        <f t="shared" si="34"/>
        <v>911.77</v>
      </c>
      <c r="I347" s="191">
        <f t="shared" si="34"/>
        <v>933.69</v>
      </c>
      <c r="J347" s="191">
        <f t="shared" si="34"/>
        <v>967.56</v>
      </c>
      <c r="K347" s="331"/>
      <c r="L347" s="247" t="b">
        <f>B347='ANS Price List'!B306</f>
        <v>1</v>
      </c>
      <c r="M347" s="247" t="b">
        <f>C347='ANS Price List'!C306</f>
        <v>1</v>
      </c>
      <c r="N347" s="247" t="b">
        <f>D347='ANS Price List'!D306</f>
        <v>1</v>
      </c>
      <c r="O347" s="247" t="b">
        <f>E347='ANS Price List'!E306</f>
        <v>1</v>
      </c>
      <c r="P347" s="247" t="b">
        <f>F347='ANS Price List'!F306</f>
        <v>1</v>
      </c>
      <c r="Q347" s="247" t="b">
        <f>G347='ANS Price List'!G306</f>
        <v>1</v>
      </c>
      <c r="R347" s="247" t="b">
        <f>H347='ANS Price List'!H306</f>
        <v>1</v>
      </c>
      <c r="S347" s="247" t="b">
        <f>I347='ANS Price List'!I306</f>
        <v>1</v>
      </c>
      <c r="T347" s="247" t="b">
        <f>J347='ANS Price List'!J306</f>
        <v>1</v>
      </c>
      <c r="U347" s="247"/>
      <c r="V347" s="247" t="b">
        <f>IF(H347="2016/17 Excluding GST","TRUE",H347='2016-17 ANS Price List'!$F347)</f>
        <v>1</v>
      </c>
      <c r="W347" s="247" t="b">
        <f>IF(I347="2017/18 Excluding GST","TRUE",I347='2017-18 ANS Price List'!$F347)</f>
        <v>1</v>
      </c>
      <c r="X347" s="251" t="b">
        <f>IF(J347="2018/19 Excluding GST","TRUE",J347='2018-19 ANS Price List'!$F347)</f>
        <v>1</v>
      </c>
    </row>
    <row r="348" spans="2:24" s="340" customFormat="1" x14ac:dyDescent="0.2">
      <c r="B348" s="419"/>
      <c r="C348" s="358" t="s">
        <v>243</v>
      </c>
      <c r="D348" s="202" t="s">
        <v>10</v>
      </c>
      <c r="E348" s="202" t="s">
        <v>11</v>
      </c>
      <c r="F348" s="190">
        <v>1907.55</v>
      </c>
      <c r="G348" s="189">
        <f t="shared" si="34"/>
        <v>1974.99</v>
      </c>
      <c r="H348" s="189">
        <f t="shared" si="34"/>
        <v>2026.26</v>
      </c>
      <c r="I348" s="190">
        <f t="shared" si="34"/>
        <v>2074.98</v>
      </c>
      <c r="J348" s="190">
        <f t="shared" si="34"/>
        <v>2150.25</v>
      </c>
      <c r="K348" s="331"/>
      <c r="L348" s="247" t="b">
        <f>B348='ANS Price List'!B307</f>
        <v>1</v>
      </c>
      <c r="M348" s="247" t="b">
        <f>C348='ANS Price List'!C307</f>
        <v>1</v>
      </c>
      <c r="N348" s="247" t="b">
        <f>D348='ANS Price List'!D307</f>
        <v>1</v>
      </c>
      <c r="O348" s="247" t="b">
        <f>E348='ANS Price List'!E307</f>
        <v>1</v>
      </c>
      <c r="P348" s="247" t="b">
        <f>F348='ANS Price List'!F307</f>
        <v>1</v>
      </c>
      <c r="Q348" s="247" t="b">
        <f>G348='ANS Price List'!G307</f>
        <v>1</v>
      </c>
      <c r="R348" s="247" t="b">
        <f>H348='ANS Price List'!H307</f>
        <v>1</v>
      </c>
      <c r="S348" s="247" t="b">
        <f>I348='ANS Price List'!I307</f>
        <v>1</v>
      </c>
      <c r="T348" s="247" t="b">
        <f>J348='ANS Price List'!J307</f>
        <v>1</v>
      </c>
      <c r="U348" s="247"/>
      <c r="V348" s="247" t="b">
        <f>IF(H348="2016/17 Excluding GST","TRUE",H348='2016-17 ANS Price List'!$F348)</f>
        <v>1</v>
      </c>
      <c r="W348" s="247" t="b">
        <f>IF(I348="2017/18 Excluding GST","TRUE",I348='2017-18 ANS Price List'!$F348)</f>
        <v>1</v>
      </c>
      <c r="X348" s="251" t="b">
        <f>IF(J348="2018/19 Excluding GST","TRUE",J348='2018-19 ANS Price List'!$F348)</f>
        <v>1</v>
      </c>
    </row>
    <row r="349" spans="2:24" s="340" customFormat="1" x14ac:dyDescent="0.2">
      <c r="B349" s="419"/>
      <c r="C349" s="359" t="s">
        <v>244</v>
      </c>
      <c r="D349" s="201" t="s">
        <v>10</v>
      </c>
      <c r="E349" s="201" t="s">
        <v>11</v>
      </c>
      <c r="F349" s="191">
        <v>858.35</v>
      </c>
      <c r="G349" s="193">
        <f t="shared" si="34"/>
        <v>888.7</v>
      </c>
      <c r="H349" s="193">
        <f t="shared" si="34"/>
        <v>911.77</v>
      </c>
      <c r="I349" s="191">
        <f t="shared" si="34"/>
        <v>933.69</v>
      </c>
      <c r="J349" s="191">
        <f t="shared" si="34"/>
        <v>967.56</v>
      </c>
      <c r="K349" s="331"/>
      <c r="L349" s="247" t="b">
        <f>B349='ANS Price List'!B308</f>
        <v>1</v>
      </c>
      <c r="M349" s="247" t="b">
        <f>C349='ANS Price List'!C308</f>
        <v>1</v>
      </c>
      <c r="N349" s="247" t="b">
        <f>D349='ANS Price List'!D308</f>
        <v>1</v>
      </c>
      <c r="O349" s="247" t="b">
        <f>E349='ANS Price List'!E308</f>
        <v>1</v>
      </c>
      <c r="P349" s="247" t="b">
        <f>F349='ANS Price List'!F308</f>
        <v>1</v>
      </c>
      <c r="Q349" s="247" t="b">
        <f>G349='ANS Price List'!G308</f>
        <v>1</v>
      </c>
      <c r="R349" s="247" t="b">
        <f>H349='ANS Price List'!H308</f>
        <v>1</v>
      </c>
      <c r="S349" s="247" t="b">
        <f>I349='ANS Price List'!I308</f>
        <v>1</v>
      </c>
      <c r="T349" s="247" t="b">
        <f>J349='ANS Price List'!J308</f>
        <v>1</v>
      </c>
      <c r="U349" s="247"/>
      <c r="V349" s="247" t="b">
        <f>IF(H349="2016/17 Excluding GST","TRUE",H349='2016-17 ANS Price List'!$F349)</f>
        <v>1</v>
      </c>
      <c r="W349" s="247" t="b">
        <f>IF(I349="2017/18 Excluding GST","TRUE",I349='2017-18 ANS Price List'!$F349)</f>
        <v>1</v>
      </c>
      <c r="X349" s="251" t="b">
        <f>IF(J349="2018/19 Excluding GST","TRUE",J349='2018-19 ANS Price List'!$F349)</f>
        <v>1</v>
      </c>
    </row>
    <row r="350" spans="2:24" s="340" customFormat="1" x14ac:dyDescent="0.2">
      <c r="B350" s="419"/>
      <c r="C350" s="355"/>
      <c r="D350" s="192"/>
      <c r="E350" s="366"/>
      <c r="F350" s="191"/>
      <c r="G350" s="191"/>
      <c r="H350" s="191"/>
      <c r="I350" s="191"/>
      <c r="J350" s="191"/>
      <c r="K350" s="331"/>
      <c r="L350" s="247" t="b">
        <f>B350='ANS Price List'!B309</f>
        <v>1</v>
      </c>
      <c r="M350" s="247" t="b">
        <f>C350='ANS Price List'!C309</f>
        <v>1</v>
      </c>
      <c r="N350" s="247" t="b">
        <f>D350='ANS Price List'!D309</f>
        <v>1</v>
      </c>
      <c r="O350" s="247" t="b">
        <f>E350='ANS Price List'!E309</f>
        <v>1</v>
      </c>
      <c r="P350" s="247" t="b">
        <f>F350='ANS Price List'!F309</f>
        <v>1</v>
      </c>
      <c r="Q350" s="247" t="b">
        <f>G350='ANS Price List'!G309</f>
        <v>1</v>
      </c>
      <c r="R350" s="247" t="b">
        <f>H350='ANS Price List'!H309</f>
        <v>1</v>
      </c>
      <c r="S350" s="247" t="b">
        <f>I350='ANS Price List'!I309</f>
        <v>1</v>
      </c>
      <c r="T350" s="247" t="b">
        <f>J350='ANS Price List'!J309</f>
        <v>1</v>
      </c>
      <c r="U350" s="247"/>
      <c r="V350" s="247" t="b">
        <f>IF(H350="2016/17 Excluding GST","TRUE",H350='2016-17 ANS Price List'!$F350)</f>
        <v>1</v>
      </c>
      <c r="W350" s="247" t="b">
        <f>IF(I350="2017/18 Excluding GST","TRUE",I350='2017-18 ANS Price List'!$F350)</f>
        <v>1</v>
      </c>
      <c r="X350" s="251" t="b">
        <f>IF(J350="2018/19 Excluding GST","TRUE",J350='2018-19 ANS Price List'!$F350)</f>
        <v>1</v>
      </c>
    </row>
    <row r="351" spans="2:24" s="340" customFormat="1" ht="25.5" x14ac:dyDescent="0.2">
      <c r="B351" s="420"/>
      <c r="C351" s="365" t="s">
        <v>245</v>
      </c>
      <c r="D351" s="196"/>
      <c r="E351" s="196"/>
      <c r="F351" s="196"/>
      <c r="G351" s="196"/>
      <c r="H351" s="196"/>
      <c r="I351" s="196"/>
      <c r="J351" s="196"/>
      <c r="K351" s="331"/>
      <c r="L351" s="247" t="b">
        <f>B351='ANS Price List'!B310</f>
        <v>1</v>
      </c>
      <c r="M351" s="247" t="b">
        <f>C351='ANS Price List'!C310</f>
        <v>1</v>
      </c>
      <c r="N351" s="247" t="b">
        <f>D351='ANS Price List'!D310</f>
        <v>1</v>
      </c>
      <c r="O351" s="247" t="b">
        <f>E351='ANS Price List'!E310</f>
        <v>1</v>
      </c>
      <c r="P351" s="247" t="b">
        <f>F351='ANS Price List'!F310</f>
        <v>1</v>
      </c>
      <c r="Q351" s="247" t="b">
        <f>G351='ANS Price List'!G310</f>
        <v>1</v>
      </c>
      <c r="R351" s="247" t="b">
        <f>H351='ANS Price List'!H310</f>
        <v>1</v>
      </c>
      <c r="S351" s="247" t="b">
        <f>I351='ANS Price List'!I310</f>
        <v>1</v>
      </c>
      <c r="T351" s="247" t="b">
        <f>J351='ANS Price List'!J310</f>
        <v>1</v>
      </c>
      <c r="U351" s="247"/>
      <c r="V351" s="247" t="b">
        <f>IF(H351="2016/17 Excluding GST","TRUE",H351='2016-17 ANS Price List'!$F351)</f>
        <v>1</v>
      </c>
      <c r="W351" s="247" t="b">
        <f>IF(I351="2017/18 Excluding GST","TRUE",I351='2017-18 ANS Price List'!$F351)</f>
        <v>1</v>
      </c>
      <c r="X351" s="251" t="b">
        <f>IF(J351="2018/19 Excluding GST","TRUE",J351='2018-19 ANS Price List'!$F351)</f>
        <v>1</v>
      </c>
    </row>
    <row r="352" spans="2:24" s="340" customFormat="1" x14ac:dyDescent="0.2">
      <c r="B352" s="420"/>
      <c r="C352" s="358" t="s">
        <v>246</v>
      </c>
      <c r="D352" s="202" t="s">
        <v>10</v>
      </c>
      <c r="E352" s="202" t="s">
        <v>11</v>
      </c>
      <c r="F352" s="190">
        <v>3061.65</v>
      </c>
      <c r="G352" s="189">
        <f t="shared" ref="G352:J362" si="35">IFERROR(ROUND(F352*(1+G$9)*(1-G$10)+G$11,2),F352)</f>
        <v>3169.89</v>
      </c>
      <c r="H352" s="189">
        <f t="shared" si="35"/>
        <v>3252.19</v>
      </c>
      <c r="I352" s="190">
        <f t="shared" si="35"/>
        <v>3330.38</v>
      </c>
      <c r="J352" s="190">
        <f t="shared" si="35"/>
        <v>3451.19</v>
      </c>
      <c r="K352" s="331"/>
      <c r="L352" s="247" t="b">
        <f>B352='ANS Price List'!B311</f>
        <v>1</v>
      </c>
      <c r="M352" s="247" t="b">
        <f>C352='ANS Price List'!C311</f>
        <v>1</v>
      </c>
      <c r="N352" s="247" t="b">
        <f>D352='ANS Price List'!D311</f>
        <v>1</v>
      </c>
      <c r="O352" s="247" t="b">
        <f>E352='ANS Price List'!E311</f>
        <v>1</v>
      </c>
      <c r="P352" s="247" t="b">
        <f>F352='ANS Price List'!F311</f>
        <v>1</v>
      </c>
      <c r="Q352" s="247" t="b">
        <f>G352='ANS Price List'!G311</f>
        <v>1</v>
      </c>
      <c r="R352" s="247" t="b">
        <f>H352='ANS Price List'!H311</f>
        <v>1</v>
      </c>
      <c r="S352" s="247" t="b">
        <f>I352='ANS Price List'!I311</f>
        <v>1</v>
      </c>
      <c r="T352" s="247" t="b">
        <f>J352='ANS Price List'!J311</f>
        <v>1</v>
      </c>
      <c r="U352" s="247"/>
      <c r="V352" s="247" t="b">
        <f>IF(H352="2016/17 Excluding GST","TRUE",H352='2016-17 ANS Price List'!$F352)</f>
        <v>1</v>
      </c>
      <c r="W352" s="247" t="b">
        <f>IF(I352="2017/18 Excluding GST","TRUE",I352='2017-18 ANS Price List'!$F352)</f>
        <v>1</v>
      </c>
      <c r="X352" s="251" t="b">
        <f>IF(J352="2018/19 Excluding GST","TRUE",J352='2018-19 ANS Price List'!$F352)</f>
        <v>1</v>
      </c>
    </row>
    <row r="353" spans="2:24" s="340" customFormat="1" x14ac:dyDescent="0.2">
      <c r="B353" s="420"/>
      <c r="C353" s="359" t="s">
        <v>247</v>
      </c>
      <c r="D353" s="201" t="s">
        <v>10</v>
      </c>
      <c r="E353" s="201" t="s">
        <v>11</v>
      </c>
      <c r="F353" s="191">
        <v>3984.69</v>
      </c>
      <c r="G353" s="193">
        <f t="shared" si="35"/>
        <v>4125.5600000000004</v>
      </c>
      <c r="H353" s="193">
        <f t="shared" si="35"/>
        <v>4232.67</v>
      </c>
      <c r="I353" s="191">
        <f t="shared" si="35"/>
        <v>4334.43</v>
      </c>
      <c r="J353" s="191">
        <f t="shared" si="35"/>
        <v>4491.66</v>
      </c>
      <c r="K353" s="331"/>
      <c r="L353" s="247" t="b">
        <f>B353='ANS Price List'!B312</f>
        <v>1</v>
      </c>
      <c r="M353" s="247" t="b">
        <f>C353='ANS Price List'!C312</f>
        <v>1</v>
      </c>
      <c r="N353" s="247" t="b">
        <f>D353='ANS Price List'!D312</f>
        <v>1</v>
      </c>
      <c r="O353" s="247" t="b">
        <f>E353='ANS Price List'!E312</f>
        <v>1</v>
      </c>
      <c r="P353" s="247" t="b">
        <f>F353='ANS Price List'!F312</f>
        <v>1</v>
      </c>
      <c r="Q353" s="247" t="b">
        <f>G353='ANS Price List'!G312</f>
        <v>1</v>
      </c>
      <c r="R353" s="247" t="b">
        <f>H353='ANS Price List'!H312</f>
        <v>1</v>
      </c>
      <c r="S353" s="247" t="b">
        <f>I353='ANS Price List'!I312</f>
        <v>1</v>
      </c>
      <c r="T353" s="247" t="b">
        <f>J353='ANS Price List'!J312</f>
        <v>1</v>
      </c>
      <c r="U353" s="247"/>
      <c r="V353" s="247" t="b">
        <f>IF(H353="2016/17 Excluding GST","TRUE",H353='2016-17 ANS Price List'!$F353)</f>
        <v>1</v>
      </c>
      <c r="W353" s="247" t="b">
        <f>IF(I353="2017/18 Excluding GST","TRUE",I353='2017-18 ANS Price List'!$F353)</f>
        <v>1</v>
      </c>
      <c r="X353" s="251" t="b">
        <f>IF(J353="2018/19 Excluding GST","TRUE",J353='2018-19 ANS Price List'!$F353)</f>
        <v>1</v>
      </c>
    </row>
    <row r="354" spans="2:24" s="340" customFormat="1" x14ac:dyDescent="0.2">
      <c r="B354" s="420"/>
      <c r="C354" s="358" t="s">
        <v>248</v>
      </c>
      <c r="D354" s="202" t="s">
        <v>10</v>
      </c>
      <c r="E354" s="202" t="s">
        <v>11</v>
      </c>
      <c r="F354" s="190">
        <v>4523.37</v>
      </c>
      <c r="G354" s="189">
        <f t="shared" si="35"/>
        <v>4683.29</v>
      </c>
      <c r="H354" s="189">
        <f t="shared" si="35"/>
        <v>4804.88</v>
      </c>
      <c r="I354" s="190">
        <f t="shared" si="35"/>
        <v>4920.3999999999996</v>
      </c>
      <c r="J354" s="190">
        <f t="shared" si="35"/>
        <v>5098.8900000000003</v>
      </c>
      <c r="K354" s="331"/>
      <c r="L354" s="247" t="b">
        <f>B354='ANS Price List'!B313</f>
        <v>1</v>
      </c>
      <c r="M354" s="247" t="b">
        <f>C354='ANS Price List'!C313</f>
        <v>1</v>
      </c>
      <c r="N354" s="247" t="b">
        <f>D354='ANS Price List'!D313</f>
        <v>1</v>
      </c>
      <c r="O354" s="247" t="b">
        <f>E354='ANS Price List'!E313</f>
        <v>1</v>
      </c>
      <c r="P354" s="247" t="b">
        <f>F354='ANS Price List'!F313</f>
        <v>1</v>
      </c>
      <c r="Q354" s="247" t="b">
        <f>G354='ANS Price List'!G313</f>
        <v>1</v>
      </c>
      <c r="R354" s="247" t="b">
        <f>H354='ANS Price List'!H313</f>
        <v>1</v>
      </c>
      <c r="S354" s="247" t="b">
        <f>I354='ANS Price List'!I313</f>
        <v>1</v>
      </c>
      <c r="T354" s="247" t="b">
        <f>J354='ANS Price List'!J313</f>
        <v>1</v>
      </c>
      <c r="U354" s="247"/>
      <c r="V354" s="247" t="b">
        <f>IF(H354="2016/17 Excluding GST","TRUE",H354='2016-17 ANS Price List'!$F354)</f>
        <v>1</v>
      </c>
      <c r="W354" s="247" t="b">
        <f>IF(I354="2017/18 Excluding GST","TRUE",I354='2017-18 ANS Price List'!$F354)</f>
        <v>1</v>
      </c>
      <c r="X354" s="251" t="b">
        <f>IF(J354="2018/19 Excluding GST","TRUE",J354='2018-19 ANS Price List'!$F354)</f>
        <v>1</v>
      </c>
    </row>
    <row r="355" spans="2:24" s="340" customFormat="1" x14ac:dyDescent="0.2">
      <c r="B355" s="420"/>
      <c r="C355" s="359" t="s">
        <v>249</v>
      </c>
      <c r="D355" s="201" t="s">
        <v>10</v>
      </c>
      <c r="E355" s="201" t="s">
        <v>11</v>
      </c>
      <c r="F355" s="191">
        <v>3593.88</v>
      </c>
      <c r="G355" s="193">
        <f t="shared" si="35"/>
        <v>3720.94</v>
      </c>
      <c r="H355" s="193">
        <f t="shared" si="35"/>
        <v>3817.54</v>
      </c>
      <c r="I355" s="191">
        <f t="shared" si="35"/>
        <v>3909.32</v>
      </c>
      <c r="J355" s="191">
        <f t="shared" si="35"/>
        <v>4051.13</v>
      </c>
      <c r="K355" s="331"/>
      <c r="L355" s="247" t="b">
        <f>B355='ANS Price List'!B314</f>
        <v>1</v>
      </c>
      <c r="M355" s="247" t="b">
        <f>C355='ANS Price List'!C314</f>
        <v>1</v>
      </c>
      <c r="N355" s="247" t="b">
        <f>D355='ANS Price List'!D314</f>
        <v>1</v>
      </c>
      <c r="O355" s="247" t="b">
        <f>E355='ANS Price List'!E314</f>
        <v>1</v>
      </c>
      <c r="P355" s="247" t="b">
        <f>F355='ANS Price List'!F314</f>
        <v>1</v>
      </c>
      <c r="Q355" s="247" t="b">
        <f>G355='ANS Price List'!G314</f>
        <v>1</v>
      </c>
      <c r="R355" s="247" t="b">
        <f>H355='ANS Price List'!H314</f>
        <v>1</v>
      </c>
      <c r="S355" s="247" t="b">
        <f>I355='ANS Price List'!I314</f>
        <v>1</v>
      </c>
      <c r="T355" s="247" t="b">
        <f>J355='ANS Price List'!J314</f>
        <v>1</v>
      </c>
      <c r="U355" s="247"/>
      <c r="V355" s="247" t="b">
        <f>IF(H355="2016/17 Excluding GST","TRUE",H355='2016-17 ANS Price List'!$F355)</f>
        <v>1</v>
      </c>
      <c r="W355" s="247" t="b">
        <f>IF(I355="2017/18 Excluding GST","TRUE",I355='2017-18 ANS Price List'!$F355)</f>
        <v>1</v>
      </c>
      <c r="X355" s="251" t="b">
        <f>IF(J355="2018/19 Excluding GST","TRUE",J355='2018-19 ANS Price List'!$F355)</f>
        <v>1</v>
      </c>
    </row>
    <row r="356" spans="2:24" s="340" customFormat="1" x14ac:dyDescent="0.2">
      <c r="B356" s="420"/>
      <c r="C356" s="358" t="s">
        <v>250</v>
      </c>
      <c r="D356" s="202" t="s">
        <v>10</v>
      </c>
      <c r="E356" s="202" t="s">
        <v>11</v>
      </c>
      <c r="F356" s="190">
        <v>3718.65</v>
      </c>
      <c r="G356" s="189">
        <f t="shared" si="35"/>
        <v>3850.12</v>
      </c>
      <c r="H356" s="189">
        <f t="shared" si="35"/>
        <v>3950.08</v>
      </c>
      <c r="I356" s="190">
        <f t="shared" si="35"/>
        <v>4045.05</v>
      </c>
      <c r="J356" s="190">
        <f t="shared" si="35"/>
        <v>4191.78</v>
      </c>
      <c r="K356" s="331"/>
      <c r="L356" s="247" t="b">
        <f>B356='ANS Price List'!B315</f>
        <v>1</v>
      </c>
      <c r="M356" s="247" t="b">
        <f>C356='ANS Price List'!C315</f>
        <v>1</v>
      </c>
      <c r="N356" s="247" t="b">
        <f>D356='ANS Price List'!D315</f>
        <v>1</v>
      </c>
      <c r="O356" s="247" t="b">
        <f>E356='ANS Price List'!E315</f>
        <v>1</v>
      </c>
      <c r="P356" s="247" t="b">
        <f>F356='ANS Price List'!F315</f>
        <v>1</v>
      </c>
      <c r="Q356" s="247" t="b">
        <f>G356='ANS Price List'!G315</f>
        <v>1</v>
      </c>
      <c r="R356" s="247" t="b">
        <f>H356='ANS Price List'!H315</f>
        <v>1</v>
      </c>
      <c r="S356" s="247" t="b">
        <f>I356='ANS Price List'!I315</f>
        <v>1</v>
      </c>
      <c r="T356" s="247" t="b">
        <f>J356='ANS Price List'!J315</f>
        <v>1</v>
      </c>
      <c r="U356" s="247"/>
      <c r="V356" s="247" t="b">
        <f>IF(H356="2016/17 Excluding GST","TRUE",H356='2016-17 ANS Price List'!$F356)</f>
        <v>1</v>
      </c>
      <c r="W356" s="247" t="b">
        <f>IF(I356="2017/18 Excluding GST","TRUE",I356='2017-18 ANS Price List'!$F356)</f>
        <v>1</v>
      </c>
      <c r="X356" s="251" t="b">
        <f>IF(J356="2018/19 Excluding GST","TRUE",J356='2018-19 ANS Price List'!$F356)</f>
        <v>1</v>
      </c>
    </row>
    <row r="357" spans="2:24" s="340" customFormat="1" x14ac:dyDescent="0.2">
      <c r="B357" s="420"/>
      <c r="C357" s="359" t="s">
        <v>251</v>
      </c>
      <c r="D357" s="201" t="s">
        <v>10</v>
      </c>
      <c r="E357" s="201" t="s">
        <v>11</v>
      </c>
      <c r="F357" s="191">
        <v>3877.52</v>
      </c>
      <c r="G357" s="193">
        <f t="shared" si="35"/>
        <v>4014.61</v>
      </c>
      <c r="H357" s="193">
        <f t="shared" si="35"/>
        <v>4118.84</v>
      </c>
      <c r="I357" s="191">
        <f t="shared" si="35"/>
        <v>4217.87</v>
      </c>
      <c r="J357" s="191">
        <f t="shared" si="35"/>
        <v>4370.87</v>
      </c>
      <c r="L357" s="247" t="b">
        <f>B357='ANS Price List'!B316</f>
        <v>1</v>
      </c>
      <c r="M357" s="247" t="b">
        <f>C357='ANS Price List'!C316</f>
        <v>1</v>
      </c>
      <c r="N357" s="247" t="b">
        <f>D357='ANS Price List'!D316</f>
        <v>1</v>
      </c>
      <c r="O357" s="247" t="b">
        <f>E357='ANS Price List'!E316</f>
        <v>1</v>
      </c>
      <c r="P357" s="247" t="b">
        <f>F357='ANS Price List'!F316</f>
        <v>1</v>
      </c>
      <c r="Q357" s="247" t="b">
        <f>G357='ANS Price List'!G316</f>
        <v>1</v>
      </c>
      <c r="R357" s="247" t="b">
        <f>H357='ANS Price List'!H316</f>
        <v>1</v>
      </c>
      <c r="S357" s="247" t="b">
        <f>I357='ANS Price List'!I316</f>
        <v>1</v>
      </c>
      <c r="T357" s="247" t="b">
        <f>J357='ANS Price List'!J316</f>
        <v>1</v>
      </c>
      <c r="U357" s="247"/>
      <c r="V357" s="247" t="b">
        <f>IF(H357="2016/17 Excluding GST","TRUE",H357='2016-17 ANS Price List'!$F357)</f>
        <v>1</v>
      </c>
      <c r="W357" s="247" t="b">
        <f>IF(I357="2017/18 Excluding GST","TRUE",I357='2017-18 ANS Price List'!$F357)</f>
        <v>1</v>
      </c>
      <c r="X357" s="251" t="b">
        <f>IF(J357="2018/19 Excluding GST","TRUE",J357='2018-19 ANS Price List'!$F357)</f>
        <v>1</v>
      </c>
    </row>
    <row r="358" spans="2:24" s="340" customFormat="1" x14ac:dyDescent="0.2">
      <c r="B358" s="420"/>
      <c r="C358" s="358" t="s">
        <v>252</v>
      </c>
      <c r="D358" s="202" t="s">
        <v>10</v>
      </c>
      <c r="E358" s="202" t="s">
        <v>11</v>
      </c>
      <c r="F358" s="190">
        <v>4653.8599999999997</v>
      </c>
      <c r="G358" s="189">
        <f t="shared" si="35"/>
        <v>4818.3900000000003</v>
      </c>
      <c r="H358" s="189">
        <f t="shared" si="35"/>
        <v>4943.4799999999996</v>
      </c>
      <c r="I358" s="190">
        <f t="shared" si="35"/>
        <v>5062.33</v>
      </c>
      <c r="J358" s="190">
        <f t="shared" si="35"/>
        <v>5245.97</v>
      </c>
      <c r="L358" s="247" t="b">
        <f>B358='ANS Price List'!B317</f>
        <v>1</v>
      </c>
      <c r="M358" s="247" t="b">
        <f>C358='ANS Price List'!C317</f>
        <v>1</v>
      </c>
      <c r="N358" s="247" t="b">
        <f>D358='ANS Price List'!D317</f>
        <v>1</v>
      </c>
      <c r="O358" s="247" t="b">
        <f>E358='ANS Price List'!E317</f>
        <v>1</v>
      </c>
      <c r="P358" s="247" t="b">
        <f>F358='ANS Price List'!F317</f>
        <v>1</v>
      </c>
      <c r="Q358" s="247" t="b">
        <f>G358='ANS Price List'!G317</f>
        <v>1</v>
      </c>
      <c r="R358" s="247" t="b">
        <f>H358='ANS Price List'!H317</f>
        <v>1</v>
      </c>
      <c r="S358" s="247" t="b">
        <f>I358='ANS Price List'!I317</f>
        <v>1</v>
      </c>
      <c r="T358" s="247" t="b">
        <f>J358='ANS Price List'!J317</f>
        <v>1</v>
      </c>
      <c r="U358" s="247"/>
      <c r="V358" s="247" t="b">
        <f>IF(H358="2016/17 Excluding GST","TRUE",H358='2016-17 ANS Price List'!$F358)</f>
        <v>1</v>
      </c>
      <c r="W358" s="247" t="b">
        <f>IF(I358="2017/18 Excluding GST","TRUE",I358='2017-18 ANS Price List'!$F358)</f>
        <v>1</v>
      </c>
      <c r="X358" s="251" t="b">
        <f>IF(J358="2018/19 Excluding GST","TRUE",J358='2018-19 ANS Price List'!$F358)</f>
        <v>1</v>
      </c>
    </row>
    <row r="359" spans="2:24" s="340" customFormat="1" x14ac:dyDescent="0.2">
      <c r="B359" s="420"/>
      <c r="C359" s="359" t="s">
        <v>253</v>
      </c>
      <c r="D359" s="201" t="s">
        <v>10</v>
      </c>
      <c r="E359" s="201" t="s">
        <v>11</v>
      </c>
      <c r="F359" s="191">
        <v>4551.63</v>
      </c>
      <c r="G359" s="193">
        <f t="shared" si="35"/>
        <v>4712.55</v>
      </c>
      <c r="H359" s="193">
        <f t="shared" si="35"/>
        <v>4834.8999999999996</v>
      </c>
      <c r="I359" s="191">
        <f t="shared" si="35"/>
        <v>4951.1400000000003</v>
      </c>
      <c r="J359" s="191">
        <f t="shared" si="35"/>
        <v>5130.74</v>
      </c>
      <c r="L359" s="247" t="b">
        <f>B359='ANS Price List'!B318</f>
        <v>1</v>
      </c>
      <c r="M359" s="247" t="b">
        <f>C359='ANS Price List'!C318</f>
        <v>1</v>
      </c>
      <c r="N359" s="247" t="b">
        <f>D359='ANS Price List'!D318</f>
        <v>1</v>
      </c>
      <c r="O359" s="247" t="b">
        <f>E359='ANS Price List'!E318</f>
        <v>1</v>
      </c>
      <c r="P359" s="247" t="b">
        <f>F359='ANS Price List'!F318</f>
        <v>1</v>
      </c>
      <c r="Q359" s="247" t="b">
        <f>G359='ANS Price List'!G318</f>
        <v>1</v>
      </c>
      <c r="R359" s="247" t="b">
        <f>H359='ANS Price List'!H318</f>
        <v>1</v>
      </c>
      <c r="S359" s="247" t="b">
        <f>I359='ANS Price List'!I318</f>
        <v>1</v>
      </c>
      <c r="T359" s="247" t="b">
        <f>J359='ANS Price List'!J318</f>
        <v>1</v>
      </c>
      <c r="U359" s="247"/>
      <c r="V359" s="247" t="b">
        <f>IF(H359="2016/17 Excluding GST","TRUE",H359='2016-17 ANS Price List'!$F359)</f>
        <v>1</v>
      </c>
      <c r="W359" s="247" t="b">
        <f>IF(I359="2017/18 Excluding GST","TRUE",I359='2017-18 ANS Price List'!$F359)</f>
        <v>1</v>
      </c>
      <c r="X359" s="251" t="b">
        <f>IF(J359="2018/19 Excluding GST","TRUE",J359='2018-19 ANS Price List'!$F359)</f>
        <v>1</v>
      </c>
    </row>
    <row r="360" spans="2:24" s="340" customFormat="1" x14ac:dyDescent="0.2">
      <c r="B360" s="420"/>
      <c r="C360" s="358" t="s">
        <v>254</v>
      </c>
      <c r="D360" s="202" t="s">
        <v>10</v>
      </c>
      <c r="E360" s="202" t="s">
        <v>11</v>
      </c>
      <c r="F360" s="190">
        <v>5070.3900000000003</v>
      </c>
      <c r="G360" s="189">
        <f t="shared" si="35"/>
        <v>5249.65</v>
      </c>
      <c r="H360" s="189">
        <f t="shared" si="35"/>
        <v>5385.94</v>
      </c>
      <c r="I360" s="190">
        <f t="shared" si="35"/>
        <v>5515.43</v>
      </c>
      <c r="J360" s="190">
        <f t="shared" si="35"/>
        <v>5715.5</v>
      </c>
      <c r="L360" s="247" t="b">
        <f>B360='ANS Price List'!B319</f>
        <v>1</v>
      </c>
      <c r="M360" s="247" t="b">
        <f>C360='ANS Price List'!C319</f>
        <v>1</v>
      </c>
      <c r="N360" s="247" t="b">
        <f>D360='ANS Price List'!D319</f>
        <v>1</v>
      </c>
      <c r="O360" s="247" t="b">
        <f>E360='ANS Price List'!E319</f>
        <v>1</v>
      </c>
      <c r="P360" s="247" t="b">
        <f>F360='ANS Price List'!F319</f>
        <v>1</v>
      </c>
      <c r="Q360" s="247" t="b">
        <f>G360='ANS Price List'!G319</f>
        <v>1</v>
      </c>
      <c r="R360" s="247" t="b">
        <f>H360='ANS Price List'!H319</f>
        <v>1</v>
      </c>
      <c r="S360" s="247" t="b">
        <f>I360='ANS Price List'!I319</f>
        <v>1</v>
      </c>
      <c r="T360" s="247" t="b">
        <f>J360='ANS Price List'!J319</f>
        <v>1</v>
      </c>
      <c r="U360" s="247"/>
      <c r="V360" s="247" t="b">
        <f>IF(H360="2016/17 Excluding GST","TRUE",H360='2016-17 ANS Price List'!$F360)</f>
        <v>1</v>
      </c>
      <c r="W360" s="247" t="b">
        <f>IF(I360="2017/18 Excluding GST","TRUE",I360='2017-18 ANS Price List'!$F360)</f>
        <v>1</v>
      </c>
      <c r="X360" s="251" t="b">
        <f>IF(J360="2018/19 Excluding GST","TRUE",J360='2018-19 ANS Price List'!$F360)</f>
        <v>1</v>
      </c>
    </row>
    <row r="361" spans="2:24" s="340" customFormat="1" x14ac:dyDescent="0.2">
      <c r="B361" s="420"/>
      <c r="C361" s="359" t="s">
        <v>255</v>
      </c>
      <c r="D361" s="201" t="s">
        <v>10</v>
      </c>
      <c r="E361" s="201" t="s">
        <v>11</v>
      </c>
      <c r="F361" s="191">
        <v>3820.64</v>
      </c>
      <c r="G361" s="193">
        <f t="shared" si="35"/>
        <v>3955.71</v>
      </c>
      <c r="H361" s="193">
        <f t="shared" si="35"/>
        <v>4058.41</v>
      </c>
      <c r="I361" s="191">
        <f t="shared" si="35"/>
        <v>4155.9799999999996</v>
      </c>
      <c r="J361" s="191">
        <f t="shared" si="35"/>
        <v>4306.74</v>
      </c>
      <c r="L361" s="247" t="b">
        <f>B361='ANS Price List'!B320</f>
        <v>1</v>
      </c>
      <c r="M361" s="247" t="b">
        <f>C361='ANS Price List'!C320</f>
        <v>1</v>
      </c>
      <c r="N361" s="247" t="b">
        <f>D361='ANS Price List'!D320</f>
        <v>1</v>
      </c>
      <c r="O361" s="247" t="b">
        <f>E361='ANS Price List'!E320</f>
        <v>1</v>
      </c>
      <c r="P361" s="247" t="b">
        <f>F361='ANS Price List'!F320</f>
        <v>1</v>
      </c>
      <c r="Q361" s="247" t="b">
        <f>G361='ANS Price List'!G320</f>
        <v>1</v>
      </c>
      <c r="R361" s="247" t="b">
        <f>H361='ANS Price List'!H320</f>
        <v>1</v>
      </c>
      <c r="S361" s="247" t="b">
        <f>I361='ANS Price List'!I320</f>
        <v>1</v>
      </c>
      <c r="T361" s="247" t="b">
        <f>J361='ANS Price List'!J320</f>
        <v>1</v>
      </c>
      <c r="U361" s="247"/>
      <c r="V361" s="247" t="b">
        <f>IF(H361="2016/17 Excluding GST","TRUE",H361='2016-17 ANS Price List'!$F361)</f>
        <v>1</v>
      </c>
      <c r="W361" s="247" t="b">
        <f>IF(I361="2017/18 Excluding GST","TRUE",I361='2017-18 ANS Price List'!$F361)</f>
        <v>1</v>
      </c>
      <c r="X361" s="251" t="b">
        <f>IF(J361="2018/19 Excluding GST","TRUE",J361='2018-19 ANS Price List'!$F361)</f>
        <v>1</v>
      </c>
    </row>
    <row r="362" spans="2:24" s="340" customFormat="1" x14ac:dyDescent="0.2">
      <c r="B362" s="420"/>
      <c r="C362" s="358" t="s">
        <v>256</v>
      </c>
      <c r="D362" s="202" t="s">
        <v>10</v>
      </c>
      <c r="E362" s="202" t="s">
        <v>11</v>
      </c>
      <c r="F362" s="190">
        <v>3978.96</v>
      </c>
      <c r="G362" s="189">
        <f t="shared" si="35"/>
        <v>4119.63</v>
      </c>
      <c r="H362" s="189">
        <f t="shared" si="35"/>
        <v>4226.58</v>
      </c>
      <c r="I362" s="190">
        <f t="shared" si="35"/>
        <v>4328.2</v>
      </c>
      <c r="J362" s="190">
        <f t="shared" si="35"/>
        <v>4485.21</v>
      </c>
      <c r="L362" s="247" t="b">
        <f>B362='ANS Price List'!B321</f>
        <v>1</v>
      </c>
      <c r="M362" s="247" t="b">
        <f>C362='ANS Price List'!C321</f>
        <v>1</v>
      </c>
      <c r="N362" s="247" t="b">
        <f>D362='ANS Price List'!D321</f>
        <v>1</v>
      </c>
      <c r="O362" s="247" t="b">
        <f>E362='ANS Price List'!E321</f>
        <v>1</v>
      </c>
      <c r="P362" s="247" t="b">
        <f>F362='ANS Price List'!F321</f>
        <v>1</v>
      </c>
      <c r="Q362" s="247" t="b">
        <f>G362='ANS Price List'!G321</f>
        <v>1</v>
      </c>
      <c r="R362" s="247" t="b">
        <f>H362='ANS Price List'!H321</f>
        <v>1</v>
      </c>
      <c r="S362" s="247" t="b">
        <f>I362='ANS Price List'!I321</f>
        <v>1</v>
      </c>
      <c r="T362" s="247" t="b">
        <f>J362='ANS Price List'!J321</f>
        <v>1</v>
      </c>
      <c r="U362" s="247"/>
      <c r="V362" s="247" t="b">
        <f>IF(H362="2016/17 Excluding GST","TRUE",H362='2016-17 ANS Price List'!$F362)</f>
        <v>1</v>
      </c>
      <c r="W362" s="247" t="b">
        <f>IF(I362="2017/18 Excluding GST","TRUE",I362='2017-18 ANS Price List'!$F362)</f>
        <v>1</v>
      </c>
      <c r="X362" s="251" t="b">
        <f>IF(J362="2018/19 Excluding GST","TRUE",J362='2018-19 ANS Price List'!$F362)</f>
        <v>1</v>
      </c>
    </row>
    <row r="363" spans="2:24" s="340" customFormat="1" x14ac:dyDescent="0.2">
      <c r="B363" s="420"/>
      <c r="C363" s="367"/>
      <c r="D363" s="208"/>
      <c r="E363" s="208"/>
      <c r="F363" s="208"/>
      <c r="G363" s="208"/>
      <c r="H363" s="208"/>
      <c r="I363" s="208"/>
      <c r="J363" s="208"/>
      <c r="L363" s="247" t="b">
        <f>B363='ANS Price List'!B322</f>
        <v>1</v>
      </c>
      <c r="M363" s="247" t="b">
        <f>C363='ANS Price List'!C322</f>
        <v>1</v>
      </c>
      <c r="N363" s="247" t="b">
        <f>D363='ANS Price List'!D322</f>
        <v>1</v>
      </c>
      <c r="O363" s="247" t="b">
        <f>E363='ANS Price List'!E322</f>
        <v>1</v>
      </c>
      <c r="P363" s="247" t="b">
        <f>F363='ANS Price List'!F322</f>
        <v>1</v>
      </c>
      <c r="Q363" s="247" t="b">
        <f>G363='ANS Price List'!G322</f>
        <v>1</v>
      </c>
      <c r="R363" s="247" t="b">
        <f>H363='ANS Price List'!H322</f>
        <v>1</v>
      </c>
      <c r="S363" s="247" t="b">
        <f>I363='ANS Price List'!I322</f>
        <v>1</v>
      </c>
      <c r="T363" s="247" t="b">
        <f>J363='ANS Price List'!J322</f>
        <v>1</v>
      </c>
      <c r="U363" s="247"/>
      <c r="V363" s="247" t="b">
        <f>IF(H363="2016/17 Excluding GST","TRUE",H363='2016-17 ANS Price List'!$F363)</f>
        <v>1</v>
      </c>
      <c r="W363" s="247" t="b">
        <f>IF(I363="2017/18 Excluding GST","TRUE",I363='2017-18 ANS Price List'!$F363)</f>
        <v>1</v>
      </c>
      <c r="X363" s="251" t="b">
        <f>IF(J363="2018/19 Excluding GST","TRUE",J363='2018-19 ANS Price List'!$F363)</f>
        <v>1</v>
      </c>
    </row>
    <row r="364" spans="2:24" s="340" customFormat="1" x14ac:dyDescent="0.2">
      <c r="B364" s="419"/>
      <c r="C364" s="365" t="s">
        <v>257</v>
      </c>
      <c r="D364" s="196"/>
      <c r="E364" s="196"/>
      <c r="F364" s="196"/>
      <c r="G364" s="196"/>
      <c r="H364" s="196"/>
      <c r="I364" s="196"/>
      <c r="J364" s="196"/>
      <c r="L364" s="247" t="b">
        <f>B364='ANS Price List'!B323</f>
        <v>1</v>
      </c>
      <c r="M364" s="247" t="b">
        <f>C364='ANS Price List'!C323</f>
        <v>1</v>
      </c>
      <c r="N364" s="247" t="b">
        <f>D364='ANS Price List'!D323</f>
        <v>1</v>
      </c>
      <c r="O364" s="247" t="b">
        <f>E364='ANS Price List'!E323</f>
        <v>1</v>
      </c>
      <c r="P364" s="247" t="b">
        <f>F364='ANS Price List'!F323</f>
        <v>1</v>
      </c>
      <c r="Q364" s="247" t="b">
        <f>G364='ANS Price List'!G323</f>
        <v>1</v>
      </c>
      <c r="R364" s="247" t="b">
        <f>H364='ANS Price List'!H323</f>
        <v>1</v>
      </c>
      <c r="S364" s="247" t="b">
        <f>I364='ANS Price List'!I323</f>
        <v>1</v>
      </c>
      <c r="T364" s="247" t="b">
        <f>J364='ANS Price List'!J323</f>
        <v>1</v>
      </c>
      <c r="U364" s="247"/>
      <c r="V364" s="247" t="b">
        <f>IF(H364="2016/17 Excluding GST","TRUE",H364='2016-17 ANS Price List'!$F364)</f>
        <v>1</v>
      </c>
      <c r="W364" s="247" t="b">
        <f>IF(I364="2017/18 Excluding GST","TRUE",I364='2017-18 ANS Price List'!$F364)</f>
        <v>1</v>
      </c>
      <c r="X364" s="251" t="b">
        <f>IF(J364="2018/19 Excluding GST","TRUE",J364='2018-19 ANS Price List'!$F364)</f>
        <v>1</v>
      </c>
    </row>
    <row r="365" spans="2:24" s="340" customFormat="1" ht="27" customHeight="1" x14ac:dyDescent="0.2">
      <c r="B365" s="419"/>
      <c r="C365" s="222" t="s">
        <v>258</v>
      </c>
      <c r="D365" s="323" t="s">
        <v>10</v>
      </c>
      <c r="E365" s="323" t="s">
        <v>11</v>
      </c>
      <c r="F365" s="205">
        <v>3731.33</v>
      </c>
      <c r="G365" s="209">
        <f t="shared" ref="G365:J366" si="36">IFERROR(ROUND(F365*(1+G$9)*(1-G$10)+G$11,2),F365)</f>
        <v>3863.25</v>
      </c>
      <c r="H365" s="209">
        <f t="shared" si="36"/>
        <v>3963.55</v>
      </c>
      <c r="I365" s="205">
        <f t="shared" si="36"/>
        <v>4058.84</v>
      </c>
      <c r="J365" s="205">
        <f t="shared" si="36"/>
        <v>4206.07</v>
      </c>
      <c r="L365" s="247" t="b">
        <f>B365='ANS Price List'!B324</f>
        <v>1</v>
      </c>
      <c r="M365" s="247" t="b">
        <f>C365='ANS Price List'!C324</f>
        <v>1</v>
      </c>
      <c r="N365" s="247" t="b">
        <f>D365='ANS Price List'!D324</f>
        <v>1</v>
      </c>
      <c r="O365" s="247" t="b">
        <f>E365='ANS Price List'!E324</f>
        <v>1</v>
      </c>
      <c r="P365" s="247" t="b">
        <f>F365='ANS Price List'!F324</f>
        <v>1</v>
      </c>
      <c r="Q365" s="247" t="b">
        <f>G365='ANS Price List'!G324</f>
        <v>1</v>
      </c>
      <c r="R365" s="247" t="b">
        <f>H365='ANS Price List'!H324</f>
        <v>1</v>
      </c>
      <c r="S365" s="247" t="b">
        <f>I365='ANS Price List'!I324</f>
        <v>1</v>
      </c>
      <c r="T365" s="247" t="b">
        <f>J365='ANS Price List'!J324</f>
        <v>1</v>
      </c>
      <c r="U365" s="247"/>
      <c r="V365" s="247" t="b">
        <f>IF(H365="2016/17 Excluding GST","TRUE",H365='2016-17 ANS Price List'!$F365)</f>
        <v>1</v>
      </c>
      <c r="W365" s="247" t="b">
        <f>IF(I365="2017/18 Excluding GST","TRUE",I365='2017-18 ANS Price List'!$F365)</f>
        <v>1</v>
      </c>
      <c r="X365" s="251" t="b">
        <f>IF(J365="2018/19 Excluding GST","TRUE",J365='2018-19 ANS Price List'!$F365)</f>
        <v>1</v>
      </c>
    </row>
    <row r="366" spans="2:24" s="340" customFormat="1" x14ac:dyDescent="0.2">
      <c r="B366" s="421"/>
      <c r="C366" s="226" t="s">
        <v>259</v>
      </c>
      <c r="D366" s="203" t="s">
        <v>10</v>
      </c>
      <c r="E366" s="203" t="s">
        <v>11</v>
      </c>
      <c r="F366" s="192">
        <v>3420.83</v>
      </c>
      <c r="G366" s="210">
        <f t="shared" si="36"/>
        <v>3541.77</v>
      </c>
      <c r="H366" s="210">
        <f t="shared" si="36"/>
        <v>3633.72</v>
      </c>
      <c r="I366" s="192">
        <f t="shared" si="36"/>
        <v>3721.08</v>
      </c>
      <c r="J366" s="192">
        <f t="shared" si="36"/>
        <v>3856.06</v>
      </c>
      <c r="L366" s="247" t="b">
        <f>B366='ANS Price List'!B325</f>
        <v>1</v>
      </c>
      <c r="M366" s="247" t="b">
        <f>C366='ANS Price List'!C325</f>
        <v>1</v>
      </c>
      <c r="N366" s="247" t="b">
        <f>D366='ANS Price List'!D325</f>
        <v>1</v>
      </c>
      <c r="O366" s="247" t="b">
        <f>E366='ANS Price List'!E325</f>
        <v>1</v>
      </c>
      <c r="P366" s="247" t="b">
        <f>F366='ANS Price List'!F325</f>
        <v>1</v>
      </c>
      <c r="Q366" s="247" t="b">
        <f>G366='ANS Price List'!G325</f>
        <v>1</v>
      </c>
      <c r="R366" s="247" t="b">
        <f>H366='ANS Price List'!H325</f>
        <v>1</v>
      </c>
      <c r="S366" s="247" t="b">
        <f>I366='ANS Price List'!I325</f>
        <v>1</v>
      </c>
      <c r="T366" s="247" t="b">
        <f>J366='ANS Price List'!J325</f>
        <v>1</v>
      </c>
      <c r="U366" s="247"/>
      <c r="V366" s="247" t="b">
        <f>IF(H366="2016/17 Excluding GST","TRUE",H366='2016-17 ANS Price List'!$F366)</f>
        <v>1</v>
      </c>
      <c r="W366" s="247" t="b">
        <f>IF(I366="2017/18 Excluding GST","TRUE",I366='2017-18 ANS Price List'!$F366)</f>
        <v>1</v>
      </c>
      <c r="X366" s="251" t="b">
        <f>IF(J366="2018/19 Excluding GST","TRUE",J366='2018-19 ANS Price List'!$F366)</f>
        <v>1</v>
      </c>
    </row>
    <row r="367" spans="2:24" s="340" customFormat="1" x14ac:dyDescent="0.2">
      <c r="B367" s="333"/>
      <c r="C367" s="57"/>
      <c r="D367" s="112"/>
      <c r="E367" s="112"/>
      <c r="F367" s="112"/>
      <c r="G367" s="112"/>
      <c r="H367" s="112"/>
      <c r="I367" s="112"/>
      <c r="J367" s="112"/>
      <c r="L367" s="247" t="b">
        <f>B367='ANS Price List'!B326</f>
        <v>1</v>
      </c>
      <c r="M367" s="247" t="b">
        <f>C367='ANS Price List'!C326</f>
        <v>1</v>
      </c>
      <c r="N367" s="247" t="b">
        <f>D367='ANS Price List'!D326</f>
        <v>1</v>
      </c>
      <c r="O367" s="247" t="b">
        <f>E367='ANS Price List'!E326</f>
        <v>1</v>
      </c>
      <c r="P367" s="247" t="b">
        <f>F367='ANS Price List'!F326</f>
        <v>1</v>
      </c>
      <c r="Q367" s="247" t="b">
        <f>G367='ANS Price List'!G326</f>
        <v>1</v>
      </c>
      <c r="R367" s="247" t="b">
        <f>H367='ANS Price List'!H326</f>
        <v>1</v>
      </c>
      <c r="S367" s="247" t="b">
        <f>I367='ANS Price List'!I326</f>
        <v>1</v>
      </c>
      <c r="T367" s="247" t="b">
        <f>J367='ANS Price List'!J326</f>
        <v>1</v>
      </c>
      <c r="U367" s="247"/>
      <c r="V367" s="247" t="b">
        <f>IF(H367="2016/17 Excluding GST","TRUE",H367='2016-17 ANS Price List'!$F367)</f>
        <v>1</v>
      </c>
      <c r="W367" s="247" t="b">
        <f>IF(I367="2017/18 Excluding GST","TRUE",I367='2017-18 ANS Price List'!$F367)</f>
        <v>1</v>
      </c>
      <c r="X367" s="251" t="b">
        <f>IF(J367="2018/19 Excluding GST","TRUE",J367='2018-19 ANS Price List'!$F367)</f>
        <v>1</v>
      </c>
    </row>
    <row r="368" spans="2:24" s="340" customFormat="1" x14ac:dyDescent="0.2">
      <c r="B368" s="333"/>
      <c r="C368" s="57"/>
      <c r="D368" s="112"/>
      <c r="E368" s="112"/>
      <c r="F368" s="112"/>
      <c r="G368" s="112"/>
      <c r="H368" s="112"/>
      <c r="I368" s="377"/>
      <c r="J368" s="377"/>
      <c r="L368" s="247" t="b">
        <f>B368='ANS Price List'!B327</f>
        <v>1</v>
      </c>
      <c r="M368" s="247" t="b">
        <f>C368='ANS Price List'!C327</f>
        <v>1</v>
      </c>
      <c r="N368" s="247" t="b">
        <f>D368='ANS Price List'!D327</f>
        <v>1</v>
      </c>
      <c r="O368" s="247" t="b">
        <f>E368='ANS Price List'!E327</f>
        <v>1</v>
      </c>
      <c r="P368" s="247" t="b">
        <f>F368='ANS Price List'!F327</f>
        <v>1</v>
      </c>
      <c r="Q368" s="247" t="b">
        <f>G368='ANS Price List'!G327</f>
        <v>1</v>
      </c>
      <c r="R368" s="247" t="b">
        <f>H368='ANS Price List'!H327</f>
        <v>1</v>
      </c>
      <c r="S368" s="247" t="b">
        <f>I368='ANS Price List'!I327</f>
        <v>1</v>
      </c>
      <c r="T368" s="247" t="b">
        <f>J368='ANS Price List'!J327</f>
        <v>1</v>
      </c>
      <c r="U368" s="247"/>
      <c r="V368" s="247" t="b">
        <f>IF(H368="2016/17 Excluding GST","TRUE",H368='2016-17 ANS Price List'!$F368)</f>
        <v>1</v>
      </c>
      <c r="W368" s="247" t="b">
        <f>IF(I368="2017/18 Excluding GST","TRUE",I368='2017-18 ANS Price List'!$F368)</f>
        <v>1</v>
      </c>
      <c r="X368" s="251" t="b">
        <f>IF(J368="2018/19 Excluding GST","TRUE",J368='2018-19 ANS Price List'!$F368)</f>
        <v>1</v>
      </c>
    </row>
    <row r="369" spans="2:24" s="339" customFormat="1" ht="32.1" customHeight="1" x14ac:dyDescent="0.2">
      <c r="B369" s="243" t="s">
        <v>2</v>
      </c>
      <c r="C369" s="244" t="s">
        <v>0</v>
      </c>
      <c r="D369" s="245" t="s">
        <v>1</v>
      </c>
      <c r="E369" s="245" t="s">
        <v>2</v>
      </c>
      <c r="F369" s="188" t="s">
        <v>343</v>
      </c>
      <c r="G369" s="188" t="s">
        <v>319</v>
      </c>
      <c r="H369" s="188" t="s">
        <v>320</v>
      </c>
      <c r="I369" s="188" t="s">
        <v>321</v>
      </c>
      <c r="J369" s="188" t="s">
        <v>322</v>
      </c>
      <c r="L369" s="251" t="b">
        <f>B369='ANS Price List'!B328</f>
        <v>1</v>
      </c>
      <c r="M369" s="251" t="b">
        <f>C369='ANS Price List'!C328</f>
        <v>1</v>
      </c>
      <c r="N369" s="251" t="b">
        <f>D369='ANS Price List'!D328</f>
        <v>1</v>
      </c>
      <c r="O369" s="251" t="b">
        <f>E369='ANS Price List'!E328</f>
        <v>1</v>
      </c>
      <c r="P369" s="251" t="b">
        <f>F369='ANS Price List'!F328</f>
        <v>1</v>
      </c>
      <c r="Q369" s="251" t="b">
        <f>G369='ANS Price List'!G328</f>
        <v>1</v>
      </c>
      <c r="R369" s="251" t="b">
        <f>H369='ANS Price List'!H328</f>
        <v>1</v>
      </c>
      <c r="S369" s="251" t="b">
        <f>I369='ANS Price List'!I328</f>
        <v>1</v>
      </c>
      <c r="T369" s="251" t="b">
        <f>J369='ANS Price List'!J328</f>
        <v>1</v>
      </c>
      <c r="U369" s="251"/>
      <c r="V369" s="251" t="str">
        <f>IF(H369="2016/17 Excluding GST","TRUE",H369='2016-17 ANS Price List'!$F369)</f>
        <v>TRUE</v>
      </c>
      <c r="W369" s="251" t="str">
        <f>IF(I369="2017/18 Excluding GST","TRUE",I369='2017-18 ANS Price List'!$F369)</f>
        <v>TRUE</v>
      </c>
      <c r="X369" s="251" t="str">
        <f>IF(J369="2018/19 Excluding GST","TRUE",J369='2018-19 ANS Price List'!$F369)</f>
        <v>TRUE</v>
      </c>
    </row>
    <row r="370" spans="2:24" s="340" customFormat="1" x14ac:dyDescent="0.2">
      <c r="B370" s="405" t="s">
        <v>208</v>
      </c>
      <c r="C370" s="362" t="s">
        <v>209</v>
      </c>
      <c r="D370" s="323" t="s">
        <v>210</v>
      </c>
      <c r="E370" s="323" t="s">
        <v>11</v>
      </c>
      <c r="F370" s="205">
        <v>376.14</v>
      </c>
      <c r="G370" s="209">
        <f t="shared" ref="G370:J371" si="37">IFERROR(ROUND(F370*(1+G$9)*(1-G$10)+G$11,2),F370)</f>
        <v>389.44</v>
      </c>
      <c r="H370" s="209">
        <f t="shared" si="37"/>
        <v>399.55</v>
      </c>
      <c r="I370" s="205">
        <f t="shared" si="37"/>
        <v>409.16</v>
      </c>
      <c r="J370" s="205">
        <f t="shared" si="37"/>
        <v>424</v>
      </c>
      <c r="L370" s="247" t="b">
        <f>B370='ANS Price List'!B329</f>
        <v>1</v>
      </c>
      <c r="M370" s="247" t="b">
        <f>C370='ANS Price List'!C329</f>
        <v>1</v>
      </c>
      <c r="N370" s="247" t="b">
        <f>D370='ANS Price List'!D329</f>
        <v>1</v>
      </c>
      <c r="O370" s="247" t="b">
        <f>E370='ANS Price List'!E329</f>
        <v>1</v>
      </c>
      <c r="P370" s="247" t="b">
        <f>F370='ANS Price List'!F329</f>
        <v>1</v>
      </c>
      <c r="Q370" s="247" t="b">
        <f>G370='ANS Price List'!G329</f>
        <v>1</v>
      </c>
      <c r="R370" s="247" t="b">
        <f>H370='ANS Price List'!H329</f>
        <v>1</v>
      </c>
      <c r="S370" s="247" t="b">
        <f>I370='ANS Price List'!I329</f>
        <v>1</v>
      </c>
      <c r="T370" s="247" t="b">
        <f>J370='ANS Price List'!J329</f>
        <v>1</v>
      </c>
      <c r="U370" s="247"/>
      <c r="V370" s="247" t="b">
        <f>IF(H370="2016/17 Excluding GST","TRUE",H370='2016-17 ANS Price List'!$F370)</f>
        <v>1</v>
      </c>
      <c r="W370" s="247" t="b">
        <f>IF(I370="2017/18 Excluding GST","TRUE",I370='2017-18 ANS Price List'!$F370)</f>
        <v>1</v>
      </c>
      <c r="X370" s="251" t="b">
        <f>IF(J370="2018/19 Excluding GST","TRUE",J370='2018-19 ANS Price List'!$F370)</f>
        <v>1</v>
      </c>
    </row>
    <row r="371" spans="2:24" s="340" customFormat="1" x14ac:dyDescent="0.2">
      <c r="B371" s="407"/>
      <c r="C371" s="360" t="s">
        <v>211</v>
      </c>
      <c r="D371" s="203" t="s">
        <v>210</v>
      </c>
      <c r="E371" s="203" t="s">
        <v>11</v>
      </c>
      <c r="F371" s="192">
        <v>419.06</v>
      </c>
      <c r="G371" s="210">
        <f t="shared" si="37"/>
        <v>433.88</v>
      </c>
      <c r="H371" s="210">
        <f t="shared" si="37"/>
        <v>445.14</v>
      </c>
      <c r="I371" s="192">
        <f t="shared" si="37"/>
        <v>455.84</v>
      </c>
      <c r="J371" s="192">
        <f t="shared" si="37"/>
        <v>472.38</v>
      </c>
      <c r="L371" s="247" t="b">
        <f>B371='ANS Price List'!B330</f>
        <v>1</v>
      </c>
      <c r="M371" s="247" t="b">
        <f>C371='ANS Price List'!C330</f>
        <v>1</v>
      </c>
      <c r="N371" s="247" t="b">
        <f>D371='ANS Price List'!D330</f>
        <v>1</v>
      </c>
      <c r="O371" s="247" t="b">
        <f>E371='ANS Price List'!E330</f>
        <v>1</v>
      </c>
      <c r="P371" s="247" t="b">
        <f>F371='ANS Price List'!F330</f>
        <v>1</v>
      </c>
      <c r="Q371" s="247" t="b">
        <f>G371='ANS Price List'!G330</f>
        <v>1</v>
      </c>
      <c r="R371" s="247" t="b">
        <f>H371='ANS Price List'!H330</f>
        <v>1</v>
      </c>
      <c r="S371" s="247" t="b">
        <f>I371='ANS Price List'!I330</f>
        <v>1</v>
      </c>
      <c r="T371" s="247" t="b">
        <f>J371='ANS Price List'!J330</f>
        <v>1</v>
      </c>
      <c r="U371" s="247"/>
      <c r="V371" s="247" t="b">
        <f>IF(H371="2016/17 Excluding GST","TRUE",H371='2016-17 ANS Price List'!$F371)</f>
        <v>1</v>
      </c>
      <c r="W371" s="247" t="b">
        <f>IF(I371="2017/18 Excluding GST","TRUE",I371='2017-18 ANS Price List'!$F371)</f>
        <v>1</v>
      </c>
      <c r="X371" s="251" t="b">
        <f>IF(J371="2018/19 Excluding GST","TRUE",J371='2018-19 ANS Price List'!$F371)</f>
        <v>1</v>
      </c>
    </row>
    <row r="372" spans="2:24" s="340" customFormat="1" x14ac:dyDescent="0.2">
      <c r="B372" s="27"/>
      <c r="C372" s="57"/>
      <c r="D372" s="109"/>
      <c r="E372" s="109"/>
      <c r="F372" s="109"/>
      <c r="G372" s="109"/>
      <c r="H372" s="109"/>
      <c r="I372" s="109"/>
      <c r="J372" s="109"/>
      <c r="L372" s="247" t="b">
        <f>B372='ANS Price List'!B331</f>
        <v>1</v>
      </c>
      <c r="M372" s="247" t="b">
        <f>C372='ANS Price List'!C331</f>
        <v>1</v>
      </c>
      <c r="N372" s="247" t="b">
        <f>D372='ANS Price List'!D331</f>
        <v>1</v>
      </c>
      <c r="O372" s="247" t="b">
        <f>E372='ANS Price List'!E331</f>
        <v>1</v>
      </c>
      <c r="P372" s="247" t="b">
        <f>F372='ANS Price List'!F331</f>
        <v>1</v>
      </c>
      <c r="Q372" s="247" t="b">
        <f>G372='ANS Price List'!G331</f>
        <v>1</v>
      </c>
      <c r="R372" s="247" t="b">
        <f>H372='ANS Price List'!H331</f>
        <v>1</v>
      </c>
      <c r="S372" s="247" t="b">
        <f>I372='ANS Price List'!I331</f>
        <v>1</v>
      </c>
      <c r="T372" s="247" t="b">
        <f>J372='ANS Price List'!J331</f>
        <v>1</v>
      </c>
      <c r="U372" s="247"/>
      <c r="V372" s="247" t="b">
        <f>IF(H372="2016/17 Excluding GST","TRUE",H372='2016-17 ANS Price List'!$F372)</f>
        <v>1</v>
      </c>
      <c r="W372" s="247" t="b">
        <f>IF(I372="2017/18 Excluding GST","TRUE",I372='2017-18 ANS Price List'!$F372)</f>
        <v>1</v>
      </c>
      <c r="X372" s="251" t="b">
        <f>IF(J372="2018/19 Excluding GST","TRUE",J372='2018-19 ANS Price List'!$F372)</f>
        <v>1</v>
      </c>
    </row>
    <row r="373" spans="2:24" s="340" customFormat="1" x14ac:dyDescent="0.2">
      <c r="B373" s="333"/>
      <c r="C373" s="57"/>
      <c r="D373" s="109"/>
      <c r="E373" s="109"/>
      <c r="F373" s="109"/>
      <c r="G373" s="109"/>
      <c r="H373" s="109"/>
      <c r="I373" s="377"/>
      <c r="J373" s="377"/>
      <c r="L373" s="247" t="b">
        <f>B373='ANS Price List'!B332</f>
        <v>1</v>
      </c>
      <c r="M373" s="247" t="b">
        <f>C373='ANS Price List'!C332</f>
        <v>1</v>
      </c>
      <c r="N373" s="247" t="b">
        <f>D373='ANS Price List'!D332</f>
        <v>1</v>
      </c>
      <c r="O373" s="247" t="b">
        <f>E373='ANS Price List'!E332</f>
        <v>1</v>
      </c>
      <c r="P373" s="247" t="b">
        <f>F373='ANS Price List'!F332</f>
        <v>1</v>
      </c>
      <c r="Q373" s="247" t="b">
        <f>G373='ANS Price List'!G332</f>
        <v>1</v>
      </c>
      <c r="R373" s="247" t="b">
        <f>H373='ANS Price List'!H332</f>
        <v>1</v>
      </c>
      <c r="S373" s="247" t="b">
        <f>I373='ANS Price List'!I332</f>
        <v>1</v>
      </c>
      <c r="T373" s="247" t="b">
        <f>J373='ANS Price List'!J332</f>
        <v>1</v>
      </c>
      <c r="U373" s="247"/>
      <c r="V373" s="247" t="b">
        <f>IF(H373="2016/17 Excluding GST","TRUE",H373='2016-17 ANS Price List'!$F373)</f>
        <v>1</v>
      </c>
      <c r="W373" s="247" t="b">
        <f>IF(I373="2017/18 Excluding GST","TRUE",I373='2017-18 ANS Price List'!$F373)</f>
        <v>1</v>
      </c>
      <c r="X373" s="251" t="b">
        <f>IF(J373="2018/19 Excluding GST","TRUE",J373='2018-19 ANS Price List'!$F373)</f>
        <v>1</v>
      </c>
    </row>
    <row r="374" spans="2:24" s="339" customFormat="1" ht="32.1" customHeight="1" x14ac:dyDescent="0.2">
      <c r="B374" s="243" t="s">
        <v>2</v>
      </c>
      <c r="C374" s="244" t="s">
        <v>0</v>
      </c>
      <c r="D374" s="245" t="s">
        <v>1</v>
      </c>
      <c r="E374" s="245" t="s">
        <v>2</v>
      </c>
      <c r="F374" s="188" t="s">
        <v>343</v>
      </c>
      <c r="G374" s="188" t="s">
        <v>319</v>
      </c>
      <c r="H374" s="188" t="s">
        <v>320</v>
      </c>
      <c r="I374" s="188" t="s">
        <v>321</v>
      </c>
      <c r="J374" s="188" t="s">
        <v>322</v>
      </c>
      <c r="L374" s="251" t="b">
        <f>B374='ANS Price List'!B337</f>
        <v>1</v>
      </c>
      <c r="M374" s="251" t="b">
        <f>C374='ANS Price List'!C337</f>
        <v>1</v>
      </c>
      <c r="N374" s="251" t="b">
        <f>D374='ANS Price List'!D337</f>
        <v>1</v>
      </c>
      <c r="O374" s="251" t="b">
        <f>E374='ANS Price List'!E337</f>
        <v>1</v>
      </c>
      <c r="P374" s="251" t="b">
        <f>F374='ANS Price List'!F337</f>
        <v>1</v>
      </c>
      <c r="Q374" s="251" t="b">
        <f>G374='ANS Price List'!G337</f>
        <v>1</v>
      </c>
      <c r="R374" s="251" t="b">
        <f>H374='ANS Price List'!H337</f>
        <v>1</v>
      </c>
      <c r="S374" s="251" t="b">
        <f>I374='ANS Price List'!I337</f>
        <v>1</v>
      </c>
      <c r="T374" s="251" t="b">
        <f>J374='ANS Price List'!J337</f>
        <v>1</v>
      </c>
      <c r="U374" s="251"/>
      <c r="V374" s="251" t="str">
        <f>IF(H374="2016/17 Excluding GST","TRUE",H374='2016-17 ANS Price List'!$F374)</f>
        <v>TRUE</v>
      </c>
      <c r="W374" s="251" t="str">
        <f>IF(I374="2017/18 Excluding GST","TRUE",I374='2017-18 ANS Price List'!$F374)</f>
        <v>TRUE</v>
      </c>
      <c r="X374" s="251" t="str">
        <f>IF(J374="2018/19 Excluding GST","TRUE",J374='2018-19 ANS Price List'!$F374)</f>
        <v>TRUE</v>
      </c>
    </row>
    <row r="375" spans="2:24" s="340" customFormat="1" ht="25.5" x14ac:dyDescent="0.2">
      <c r="B375" s="330" t="s">
        <v>214</v>
      </c>
      <c r="C375" s="213" t="s">
        <v>279</v>
      </c>
      <c r="D375" s="200" t="s">
        <v>215</v>
      </c>
      <c r="E375" s="212" t="s">
        <v>11</v>
      </c>
      <c r="F375" s="200">
        <v>59.27</v>
      </c>
      <c r="G375" s="200">
        <f>IFERROR(ROUND(F375*(1+G$9)*(1-G$10)+G$11,2),F375)</f>
        <v>61.37</v>
      </c>
      <c r="H375" s="380">
        <f>IFERROR(ROUND(G375*(1+H$9)*(1-H$10)+H$11,2),G375)</f>
        <v>62.96</v>
      </c>
      <c r="I375" s="200">
        <f t="shared" ref="I375:J375" si="38">IFERROR(ROUND(H375*(1+I$9)*(1-I$10)+I$11,2),H375)</f>
        <v>64.47</v>
      </c>
      <c r="J375" s="200">
        <f t="shared" si="38"/>
        <v>66.81</v>
      </c>
      <c r="L375" s="247" t="b">
        <f>B375='ANS Price List'!B338</f>
        <v>1</v>
      </c>
      <c r="M375" s="247" t="b">
        <f>C375='ANS Price List'!C338</f>
        <v>1</v>
      </c>
      <c r="N375" s="247" t="b">
        <f>D375='ANS Price List'!D338</f>
        <v>1</v>
      </c>
      <c r="O375" s="247" t="b">
        <f>E375='ANS Price List'!E338</f>
        <v>1</v>
      </c>
      <c r="P375" s="247" t="b">
        <f>F375='ANS Price List'!F338</f>
        <v>1</v>
      </c>
      <c r="Q375" s="247" t="b">
        <f>G375='ANS Price List'!G338</f>
        <v>1</v>
      </c>
      <c r="R375" s="247" t="b">
        <f>H375='ANS Price List'!H338</f>
        <v>1</v>
      </c>
      <c r="S375" s="247" t="b">
        <f>I375='ANS Price List'!I338</f>
        <v>1</v>
      </c>
      <c r="T375" s="247" t="b">
        <f>J375='ANS Price List'!J338</f>
        <v>1</v>
      </c>
      <c r="U375" s="247"/>
      <c r="V375" s="247" t="b">
        <f>IF(H375="2016/17 Excluding GST","TRUE",H375='2016-17 ANS Price List'!$F375)</f>
        <v>1</v>
      </c>
      <c r="W375" s="247" t="b">
        <f>IF(I375="2017/18 Excluding GST","TRUE",I375='2017-18 ANS Price List'!$F375)</f>
        <v>1</v>
      </c>
      <c r="X375" s="251" t="b">
        <f>IF(J375="2018/19 Excluding GST","TRUE",J375='2018-19 ANS Price List'!$F375)</f>
        <v>1</v>
      </c>
    </row>
    <row r="376" spans="2:24" s="340" customFormat="1" x14ac:dyDescent="0.2">
      <c r="B376" s="333"/>
      <c r="C376" s="57"/>
      <c r="D376" s="109"/>
      <c r="E376" s="109"/>
      <c r="F376" s="109"/>
      <c r="G376" s="109"/>
      <c r="H376" s="109"/>
      <c r="I376" s="109"/>
      <c r="J376" s="109"/>
      <c r="L376" s="247" t="b">
        <f>B376='ANS Price List'!B339</f>
        <v>1</v>
      </c>
      <c r="M376" s="247" t="b">
        <f>C376='ANS Price List'!C339</f>
        <v>1</v>
      </c>
      <c r="N376" s="247" t="b">
        <f>D376='ANS Price List'!D339</f>
        <v>1</v>
      </c>
      <c r="O376" s="247" t="b">
        <f>E376='ANS Price List'!E339</f>
        <v>1</v>
      </c>
      <c r="P376" s="247" t="b">
        <f>F376='ANS Price List'!F339</f>
        <v>1</v>
      </c>
      <c r="Q376" s="247" t="b">
        <f>G376='ANS Price List'!G339</f>
        <v>1</v>
      </c>
      <c r="R376" s="247" t="b">
        <f>H376='ANS Price List'!H339</f>
        <v>1</v>
      </c>
      <c r="S376" s="247" t="b">
        <f>I376='ANS Price List'!I339</f>
        <v>1</v>
      </c>
      <c r="T376" s="247" t="b">
        <f>J376='ANS Price List'!J339</f>
        <v>1</v>
      </c>
      <c r="U376" s="247"/>
      <c r="V376" s="247" t="b">
        <f>IF(H376="2016/17 Excluding GST","TRUE",H376='2016-17 ANS Price List'!$F376)</f>
        <v>1</v>
      </c>
      <c r="W376" s="247" t="b">
        <f>IF(I376="2017/18 Excluding GST","TRUE",I376='2017-18 ANS Price List'!$F376)</f>
        <v>1</v>
      </c>
      <c r="X376" s="251" t="b">
        <f>IF(J376="2018/19 Excluding GST","TRUE",J376='2018-19 ANS Price List'!$F376)</f>
        <v>1</v>
      </c>
    </row>
    <row r="377" spans="2:24" s="340" customFormat="1" x14ac:dyDescent="0.2">
      <c r="B377" s="333"/>
      <c r="C377" s="57"/>
      <c r="D377" s="109"/>
      <c r="E377" s="109"/>
      <c r="F377" s="109"/>
      <c r="G377" s="109"/>
      <c r="H377" s="109"/>
      <c r="I377" s="377"/>
      <c r="J377" s="377"/>
      <c r="L377" s="247" t="b">
        <f>B377='ANS Price List'!B340</f>
        <v>1</v>
      </c>
      <c r="M377" s="247" t="b">
        <f>C377='ANS Price List'!C340</f>
        <v>1</v>
      </c>
      <c r="N377" s="247" t="b">
        <f>D377='ANS Price List'!D340</f>
        <v>1</v>
      </c>
      <c r="O377" s="247" t="b">
        <f>E377='ANS Price List'!E340</f>
        <v>1</v>
      </c>
      <c r="P377" s="247" t="b">
        <f>F377='ANS Price List'!F340</f>
        <v>1</v>
      </c>
      <c r="Q377" s="247" t="b">
        <f>G377='ANS Price List'!G340</f>
        <v>1</v>
      </c>
      <c r="R377" s="247" t="b">
        <f>H377='ANS Price List'!H340</f>
        <v>1</v>
      </c>
      <c r="S377" s="247" t="b">
        <f>I377='ANS Price List'!I340</f>
        <v>1</v>
      </c>
      <c r="T377" s="247" t="b">
        <f>J377='ANS Price List'!J340</f>
        <v>1</v>
      </c>
      <c r="U377" s="247"/>
      <c r="V377" s="247" t="b">
        <f>IF(H377="2016/17 Excluding GST","TRUE",H377='2016-17 ANS Price List'!$F377)</f>
        <v>1</v>
      </c>
      <c r="W377" s="247" t="b">
        <f>IF(I377="2017/18 Excluding GST","TRUE",I377='2017-18 ANS Price List'!$F377)</f>
        <v>1</v>
      </c>
      <c r="X377" s="251" t="b">
        <f>IF(J377="2018/19 Excluding GST","TRUE",J377='2018-19 ANS Price List'!$F377)</f>
        <v>1</v>
      </c>
    </row>
    <row r="378" spans="2:24" s="339" customFormat="1" ht="32.1" customHeight="1" x14ac:dyDescent="0.2">
      <c r="B378" s="243" t="s">
        <v>2</v>
      </c>
      <c r="C378" s="244" t="s">
        <v>0</v>
      </c>
      <c r="D378" s="245" t="s">
        <v>1</v>
      </c>
      <c r="E378" s="245" t="s">
        <v>2</v>
      </c>
      <c r="F378" s="188" t="s">
        <v>343</v>
      </c>
      <c r="G378" s="188" t="s">
        <v>319</v>
      </c>
      <c r="H378" s="188" t="s">
        <v>320</v>
      </c>
      <c r="I378" s="188" t="s">
        <v>321</v>
      </c>
      <c r="J378" s="188" t="s">
        <v>322</v>
      </c>
      <c r="L378" s="251" t="b">
        <f>B378='ANS Price List'!B341</f>
        <v>1</v>
      </c>
      <c r="M378" s="251" t="b">
        <f>C378='ANS Price List'!C341</f>
        <v>1</v>
      </c>
      <c r="N378" s="251" t="b">
        <f>D378='ANS Price List'!D341</f>
        <v>1</v>
      </c>
      <c r="O378" s="251" t="b">
        <f>E378='ANS Price List'!E341</f>
        <v>1</v>
      </c>
      <c r="P378" s="251" t="b">
        <f>F378='ANS Price List'!F341</f>
        <v>1</v>
      </c>
      <c r="Q378" s="251" t="b">
        <f>G378='ANS Price List'!G341</f>
        <v>1</v>
      </c>
      <c r="R378" s="251" t="b">
        <f>H378='ANS Price List'!H341</f>
        <v>1</v>
      </c>
      <c r="S378" s="251" t="b">
        <f>I378='ANS Price List'!I341</f>
        <v>1</v>
      </c>
      <c r="T378" s="251" t="b">
        <f>J378='ANS Price List'!J341</f>
        <v>1</v>
      </c>
      <c r="U378" s="251"/>
      <c r="V378" s="251" t="str">
        <f>IF(H378="2016/17 Excluding GST","TRUE",H378='2016-17 ANS Price List'!$F378)</f>
        <v>TRUE</v>
      </c>
      <c r="W378" s="251" t="str">
        <f>IF(I378="2017/18 Excluding GST","TRUE",I378='2017-18 ANS Price List'!$F378)</f>
        <v>TRUE</v>
      </c>
      <c r="X378" s="251" t="str">
        <f>IF(J378="2018/19 Excluding GST","TRUE",J378='2018-19 ANS Price List'!$F378)</f>
        <v>TRUE</v>
      </c>
    </row>
    <row r="379" spans="2:24" ht="25.5" x14ac:dyDescent="0.2">
      <c r="B379" s="422" t="s">
        <v>216</v>
      </c>
      <c r="C379" s="214" t="s">
        <v>296</v>
      </c>
      <c r="D379" s="200" t="s">
        <v>23</v>
      </c>
      <c r="E379" s="200" t="s">
        <v>24</v>
      </c>
      <c r="F379" s="200">
        <v>177.52</v>
      </c>
      <c r="G379" s="200">
        <f t="shared" ref="G379:J380" si="39">IFERROR(ROUND(F379*(1+G$9)*(1-G$10)+G$11,2),F379)</f>
        <v>183.8</v>
      </c>
      <c r="H379" s="200">
        <f t="shared" si="39"/>
        <v>188.57</v>
      </c>
      <c r="I379" s="200">
        <f t="shared" si="39"/>
        <v>193.1</v>
      </c>
      <c r="J379" s="200">
        <f t="shared" si="39"/>
        <v>200.1</v>
      </c>
      <c r="K379" s="340"/>
      <c r="L379" s="247" t="b">
        <f>B379='ANS Price List'!B342</f>
        <v>1</v>
      </c>
      <c r="M379" s="247" t="b">
        <f>C379='ANS Price List'!C342</f>
        <v>1</v>
      </c>
      <c r="N379" s="247" t="b">
        <f>D379='ANS Price List'!D342</f>
        <v>1</v>
      </c>
      <c r="O379" s="247" t="b">
        <f>E379='ANS Price List'!E342</f>
        <v>1</v>
      </c>
      <c r="P379" s="247" t="b">
        <f>F379='ANS Price List'!F342</f>
        <v>1</v>
      </c>
      <c r="Q379" s="247" t="b">
        <f>G379='ANS Price List'!G342</f>
        <v>1</v>
      </c>
      <c r="R379" s="247" t="b">
        <f>H379='ANS Price List'!H342</f>
        <v>1</v>
      </c>
      <c r="S379" s="247" t="b">
        <f>I379='ANS Price List'!I342</f>
        <v>1</v>
      </c>
      <c r="T379" s="247" t="b">
        <f>J379='ANS Price List'!J342</f>
        <v>1</v>
      </c>
      <c r="U379" s="333"/>
      <c r="V379" s="247" t="b">
        <f>IF(H379="2016/17 Excluding GST","TRUE",H379='2016-17 ANS Price List'!$F379)</f>
        <v>1</v>
      </c>
      <c r="W379" s="247" t="b">
        <f>IF(I379="2017/18 Excluding GST","TRUE",I379='2017-18 ANS Price List'!$F379)</f>
        <v>1</v>
      </c>
      <c r="X379" s="251" t="b">
        <f>IF(J379="2018/19 Excluding GST","TRUE",J379='2018-19 ANS Price List'!$F379)</f>
        <v>1</v>
      </c>
    </row>
    <row r="380" spans="2:24" ht="25.5" x14ac:dyDescent="0.2">
      <c r="B380" s="422"/>
      <c r="C380" s="215" t="s">
        <v>297</v>
      </c>
      <c r="D380" s="216" t="s">
        <v>23</v>
      </c>
      <c r="E380" s="216" t="s">
        <v>24</v>
      </c>
      <c r="F380" s="216">
        <v>210.96</v>
      </c>
      <c r="G380" s="216">
        <f t="shared" si="39"/>
        <v>218.42</v>
      </c>
      <c r="H380" s="216">
        <f t="shared" si="39"/>
        <v>224.09</v>
      </c>
      <c r="I380" s="216">
        <f t="shared" si="39"/>
        <v>229.48</v>
      </c>
      <c r="J380" s="216">
        <f t="shared" si="39"/>
        <v>237.8</v>
      </c>
      <c r="K380" s="340"/>
      <c r="L380" s="247" t="b">
        <f>B380='ANS Price List'!B343</f>
        <v>1</v>
      </c>
      <c r="M380" s="247" t="b">
        <f>C380='ANS Price List'!C343</f>
        <v>1</v>
      </c>
      <c r="N380" s="247" t="b">
        <f>D380='ANS Price List'!D343</f>
        <v>1</v>
      </c>
      <c r="O380" s="247" t="b">
        <f>E380='ANS Price List'!E343</f>
        <v>1</v>
      </c>
      <c r="P380" s="247" t="b">
        <f>F380='ANS Price List'!F343</f>
        <v>1</v>
      </c>
      <c r="Q380" s="247" t="b">
        <f>G380='ANS Price List'!G343</f>
        <v>1</v>
      </c>
      <c r="R380" s="247" t="b">
        <f>H380='ANS Price List'!H343</f>
        <v>1</v>
      </c>
      <c r="S380" s="247" t="b">
        <f>I380='ANS Price List'!I343</f>
        <v>1</v>
      </c>
      <c r="T380" s="247" t="b">
        <f>J380='ANS Price List'!J343</f>
        <v>1</v>
      </c>
      <c r="U380" s="333"/>
      <c r="V380" s="247" t="b">
        <f>IF(H380="2016/17 Excluding GST","TRUE",H380='2016-17 ANS Price List'!$F380)</f>
        <v>1</v>
      </c>
      <c r="W380" s="247" t="b">
        <f>IF(I380="2017/18 Excluding GST","TRUE",I380='2017-18 ANS Price List'!$F380)</f>
        <v>1</v>
      </c>
      <c r="X380" s="251" t="b">
        <f>IF(J380="2018/19 Excluding GST","TRUE",J380='2018-19 ANS Price List'!$F380)</f>
        <v>1</v>
      </c>
    </row>
    <row r="381" spans="2:24" x14ac:dyDescent="0.2">
      <c r="B381" s="79"/>
      <c r="C381" s="80"/>
      <c r="D381" s="57"/>
      <c r="E381" s="57"/>
      <c r="F381" s="57"/>
      <c r="G381" s="57"/>
      <c r="H381" s="57"/>
      <c r="I381" s="57"/>
      <c r="J381" s="57"/>
      <c r="K381" s="340"/>
      <c r="L381" s="247" t="b">
        <f>B381='ANS Price List'!B344</f>
        <v>1</v>
      </c>
      <c r="M381" s="247" t="b">
        <f>C381='ANS Price List'!C344</f>
        <v>1</v>
      </c>
      <c r="N381" s="247" t="b">
        <f>D381='ANS Price List'!D344</f>
        <v>1</v>
      </c>
      <c r="O381" s="247" t="b">
        <f>E381='ANS Price List'!E344</f>
        <v>1</v>
      </c>
      <c r="P381" s="247" t="b">
        <f>F381='ANS Price List'!F344</f>
        <v>1</v>
      </c>
      <c r="Q381" s="247" t="b">
        <f>G381='ANS Price List'!G344</f>
        <v>1</v>
      </c>
      <c r="R381" s="247" t="b">
        <f>H381='ANS Price List'!H344</f>
        <v>1</v>
      </c>
      <c r="S381" s="247" t="b">
        <f>I381='ANS Price List'!I344</f>
        <v>1</v>
      </c>
      <c r="T381" s="247" t="b">
        <f>J381='ANS Price List'!J344</f>
        <v>1</v>
      </c>
      <c r="U381" s="333"/>
      <c r="V381" s="247" t="b">
        <f>IF(H381="2016/17 Excluding GST","TRUE",H381='2016-17 ANS Price List'!$F381)</f>
        <v>1</v>
      </c>
      <c r="W381" s="247" t="b">
        <f>IF(I381="2017/18 Excluding GST","TRUE",I381='2017-18 ANS Price List'!$F381)</f>
        <v>1</v>
      </c>
      <c r="X381" s="251" t="b">
        <f>IF(J381="2018/19 Excluding GST","TRUE",J381='2018-19 ANS Price List'!$F381)</f>
        <v>1</v>
      </c>
    </row>
    <row r="382" spans="2:24" x14ac:dyDescent="0.2">
      <c r="B382" s="79"/>
      <c r="C382" s="80"/>
      <c r="D382" s="57"/>
      <c r="E382" s="57"/>
      <c r="F382" s="57"/>
      <c r="G382" s="57"/>
      <c r="H382" s="57"/>
      <c r="I382" s="377"/>
      <c r="J382" s="377"/>
      <c r="K382" s="340"/>
      <c r="L382" s="247" t="b">
        <f>B382='ANS Price List'!B345</f>
        <v>1</v>
      </c>
      <c r="M382" s="247" t="b">
        <f>C382='ANS Price List'!C345</f>
        <v>1</v>
      </c>
      <c r="N382" s="247" t="b">
        <f>D382='ANS Price List'!D345</f>
        <v>1</v>
      </c>
      <c r="O382" s="247" t="b">
        <f>E382='ANS Price List'!E345</f>
        <v>1</v>
      </c>
      <c r="P382" s="247" t="b">
        <f>F382='ANS Price List'!F345</f>
        <v>1</v>
      </c>
      <c r="Q382" s="247" t="b">
        <f>G382='ANS Price List'!G345</f>
        <v>1</v>
      </c>
      <c r="R382" s="247" t="b">
        <f>H382='ANS Price List'!H345</f>
        <v>1</v>
      </c>
      <c r="S382" s="247" t="b">
        <f>I382='ANS Price List'!I345</f>
        <v>1</v>
      </c>
      <c r="T382" s="247" t="b">
        <f>J382='ANS Price List'!J345</f>
        <v>1</v>
      </c>
      <c r="U382" s="333"/>
      <c r="V382" s="247" t="b">
        <f>IF(H382="2016/17 Excluding GST","TRUE",H382='2016-17 ANS Price List'!$F382)</f>
        <v>1</v>
      </c>
      <c r="W382" s="247" t="b">
        <f>IF(I382="2017/18 Excluding GST","TRUE",I382='2017-18 ANS Price List'!$F382)</f>
        <v>1</v>
      </c>
      <c r="X382" s="251" t="b">
        <f>IF(J382="2018/19 Excluding GST","TRUE",J382='2018-19 ANS Price List'!$F382)</f>
        <v>1</v>
      </c>
    </row>
    <row r="383" spans="2:24" s="339" customFormat="1" ht="32.1" customHeight="1" x14ac:dyDescent="0.2">
      <c r="B383" s="243" t="s">
        <v>2</v>
      </c>
      <c r="C383" s="244" t="s">
        <v>0</v>
      </c>
      <c r="D383" s="245" t="s">
        <v>1</v>
      </c>
      <c r="E383" s="245" t="s">
        <v>2</v>
      </c>
      <c r="F383" s="188" t="s">
        <v>343</v>
      </c>
      <c r="G383" s="188" t="s">
        <v>319</v>
      </c>
      <c r="H383" s="188" t="s">
        <v>320</v>
      </c>
      <c r="I383" s="188" t="s">
        <v>321</v>
      </c>
      <c r="J383" s="188" t="s">
        <v>322</v>
      </c>
      <c r="L383" s="251" t="b">
        <f>B383='ANS Price List'!B346</f>
        <v>1</v>
      </c>
      <c r="M383" s="251" t="b">
        <f>C383='ANS Price List'!C346</f>
        <v>1</v>
      </c>
      <c r="N383" s="251" t="b">
        <f>D383='ANS Price List'!D346</f>
        <v>1</v>
      </c>
      <c r="O383" s="251" t="b">
        <f>E383='ANS Price List'!E346</f>
        <v>1</v>
      </c>
      <c r="P383" s="251" t="b">
        <f>F383='ANS Price List'!F346</f>
        <v>1</v>
      </c>
      <c r="Q383" s="251" t="b">
        <f>G383='ANS Price List'!G346</f>
        <v>1</v>
      </c>
      <c r="R383" s="251" t="b">
        <f>H383='ANS Price List'!H346</f>
        <v>1</v>
      </c>
      <c r="S383" s="251" t="b">
        <f>I383='ANS Price List'!I346</f>
        <v>1</v>
      </c>
      <c r="T383" s="251" t="b">
        <f>J383='ANS Price List'!J346</f>
        <v>1</v>
      </c>
      <c r="U383" s="251"/>
      <c r="V383" s="251" t="str">
        <f>IF(H383="2016/17 Excluding GST","TRUE",H383='2016-17 ANS Price List'!$F383)</f>
        <v>TRUE</v>
      </c>
      <c r="W383" s="251" t="str">
        <f>IF(I383="2017/18 Excluding GST","TRUE",I383='2017-18 ANS Price List'!$F383)</f>
        <v>TRUE</v>
      </c>
      <c r="X383" s="251" t="str">
        <f>IF(J383="2018/19 Excluding GST","TRUE",J383='2018-19 ANS Price List'!$F383)</f>
        <v>TRUE</v>
      </c>
    </row>
    <row r="384" spans="2:24" x14ac:dyDescent="0.2">
      <c r="B384" s="423" t="s">
        <v>217</v>
      </c>
      <c r="C384" s="362" t="s">
        <v>218</v>
      </c>
      <c r="D384" s="323" t="s">
        <v>10</v>
      </c>
      <c r="E384" s="323" t="s">
        <v>11</v>
      </c>
      <c r="F384" s="205">
        <v>23.81</v>
      </c>
      <c r="G384" s="209">
        <f t="shared" ref="G384:J385" si="40">IFERROR(ROUND(F384*(1+G$9)*(1-G$10)+G$11,2),F384)</f>
        <v>24.65</v>
      </c>
      <c r="H384" s="209">
        <f t="shared" si="40"/>
        <v>25.29</v>
      </c>
      <c r="I384" s="205">
        <f t="shared" si="40"/>
        <v>25.9</v>
      </c>
      <c r="J384" s="205">
        <f t="shared" si="40"/>
        <v>26.84</v>
      </c>
      <c r="K384" s="340"/>
      <c r="L384" s="247" t="b">
        <f>B384='ANS Price List'!B347</f>
        <v>1</v>
      </c>
      <c r="M384" s="247" t="b">
        <f>C384='ANS Price List'!C347</f>
        <v>1</v>
      </c>
      <c r="N384" s="247" t="b">
        <f>D384='ANS Price List'!D347</f>
        <v>1</v>
      </c>
      <c r="O384" s="247" t="b">
        <f>E384='ANS Price List'!E347</f>
        <v>1</v>
      </c>
      <c r="P384" s="247" t="b">
        <f>F384='ANS Price List'!F347</f>
        <v>1</v>
      </c>
      <c r="Q384" s="247" t="b">
        <f>G384='ANS Price List'!G347</f>
        <v>1</v>
      </c>
      <c r="R384" s="247" t="b">
        <f>H384='ANS Price List'!H347</f>
        <v>1</v>
      </c>
      <c r="S384" s="247" t="b">
        <f>I384='ANS Price List'!I347</f>
        <v>1</v>
      </c>
      <c r="T384" s="247" t="b">
        <f>J384='ANS Price List'!J347</f>
        <v>1</v>
      </c>
      <c r="U384" s="333"/>
      <c r="V384" s="247" t="b">
        <f>IF(H384="2016/17 Excluding GST","TRUE",H384='2016-17 ANS Price List'!$F384)</f>
        <v>1</v>
      </c>
      <c r="W384" s="247" t="b">
        <f>IF(I384="2017/18 Excluding GST","TRUE",I384='2017-18 ANS Price List'!$F384)</f>
        <v>1</v>
      </c>
      <c r="X384" s="251" t="b">
        <f>IF(J384="2018/19 Excluding GST","TRUE",J384='2018-19 ANS Price List'!$F384)</f>
        <v>1</v>
      </c>
    </row>
    <row r="385" spans="2:24" x14ac:dyDescent="0.2">
      <c r="B385" s="423"/>
      <c r="C385" s="360" t="s">
        <v>219</v>
      </c>
      <c r="D385" s="203" t="s">
        <v>10</v>
      </c>
      <c r="E385" s="203" t="s">
        <v>11</v>
      </c>
      <c r="F385" s="192">
        <v>229.04</v>
      </c>
      <c r="G385" s="210">
        <f t="shared" si="40"/>
        <v>237.14</v>
      </c>
      <c r="H385" s="210">
        <f t="shared" si="40"/>
        <v>243.3</v>
      </c>
      <c r="I385" s="192">
        <f t="shared" si="40"/>
        <v>249.15</v>
      </c>
      <c r="J385" s="192">
        <f t="shared" si="40"/>
        <v>258.19</v>
      </c>
      <c r="K385" s="340"/>
      <c r="L385" s="247" t="b">
        <f>B385='ANS Price List'!B348</f>
        <v>1</v>
      </c>
      <c r="M385" s="247" t="b">
        <f>C385='ANS Price List'!C348</f>
        <v>1</v>
      </c>
      <c r="N385" s="247" t="b">
        <f>D385='ANS Price List'!D348</f>
        <v>1</v>
      </c>
      <c r="O385" s="247" t="b">
        <f>E385='ANS Price List'!E348</f>
        <v>1</v>
      </c>
      <c r="P385" s="247" t="b">
        <f>F385='ANS Price List'!F348</f>
        <v>1</v>
      </c>
      <c r="Q385" s="247" t="b">
        <f>G385='ANS Price List'!G348</f>
        <v>1</v>
      </c>
      <c r="R385" s="247" t="b">
        <f>H385='ANS Price List'!H348</f>
        <v>1</v>
      </c>
      <c r="S385" s="247" t="b">
        <f>I385='ANS Price List'!I348</f>
        <v>1</v>
      </c>
      <c r="T385" s="247" t="b">
        <f>J385='ANS Price List'!J348</f>
        <v>1</v>
      </c>
      <c r="U385" s="333"/>
      <c r="V385" s="247" t="b">
        <f>IF(H385="2016/17 Excluding GST","TRUE",H385='2016-17 ANS Price List'!$F385)</f>
        <v>1</v>
      </c>
      <c r="W385" s="247" t="b">
        <f>IF(I385="2017/18 Excluding GST","TRUE",I385='2017-18 ANS Price List'!$F385)</f>
        <v>1</v>
      </c>
      <c r="X385" s="251" t="b">
        <f>IF(J385="2018/19 Excluding GST","TRUE",J385='2018-19 ANS Price List'!$F385)</f>
        <v>1</v>
      </c>
    </row>
    <row r="386" spans="2:24" x14ac:dyDescent="0.2">
      <c r="B386" s="27"/>
      <c r="C386" s="80"/>
      <c r="D386" s="57"/>
      <c r="E386" s="57"/>
      <c r="F386" s="57"/>
      <c r="G386" s="57"/>
      <c r="H386" s="57"/>
      <c r="I386" s="57"/>
      <c r="J386" s="57"/>
      <c r="K386" s="340"/>
      <c r="L386" s="247" t="b">
        <f>B386='ANS Price List'!B349</f>
        <v>1</v>
      </c>
      <c r="M386" s="247" t="b">
        <f>C386='ANS Price List'!C349</f>
        <v>1</v>
      </c>
      <c r="N386" s="247" t="b">
        <f>D386='ANS Price List'!D349</f>
        <v>1</v>
      </c>
      <c r="O386" s="247" t="b">
        <f>E386='ANS Price List'!E349</f>
        <v>1</v>
      </c>
      <c r="P386" s="247" t="b">
        <f>F386='ANS Price List'!F349</f>
        <v>1</v>
      </c>
      <c r="Q386" s="247" t="b">
        <f>G386='ANS Price List'!G349</f>
        <v>1</v>
      </c>
      <c r="R386" s="247" t="b">
        <f>H386='ANS Price List'!H349</f>
        <v>1</v>
      </c>
      <c r="S386" s="247" t="b">
        <f>I386='ANS Price List'!I349</f>
        <v>1</v>
      </c>
      <c r="T386" s="247" t="b">
        <f>J386='ANS Price List'!J349</f>
        <v>1</v>
      </c>
      <c r="U386" s="333"/>
      <c r="V386" s="247" t="b">
        <f>IF(H386="2016/17 Excluding GST","TRUE",H386='2016-17 ANS Price List'!$F386)</f>
        <v>1</v>
      </c>
      <c r="W386" s="247" t="b">
        <f>IF(I386="2017/18 Excluding GST","TRUE",I386='2017-18 ANS Price List'!$F386)</f>
        <v>1</v>
      </c>
      <c r="X386" s="251" t="b">
        <f>IF(J386="2018/19 Excluding GST","TRUE",J386='2018-19 ANS Price List'!$F386)</f>
        <v>1</v>
      </c>
    </row>
    <row r="387" spans="2:24" x14ac:dyDescent="0.2">
      <c r="B387" s="27"/>
      <c r="C387" s="80"/>
      <c r="D387" s="57"/>
      <c r="E387" s="57"/>
      <c r="F387" s="57"/>
      <c r="G387" s="57"/>
      <c r="H387" s="57"/>
      <c r="I387" s="377"/>
      <c r="J387" s="377"/>
      <c r="K387" s="340"/>
      <c r="L387" s="247" t="b">
        <f>B387='ANS Price List'!B350</f>
        <v>1</v>
      </c>
      <c r="M387" s="247" t="b">
        <f>C387='ANS Price List'!C350</f>
        <v>1</v>
      </c>
      <c r="N387" s="247" t="b">
        <f>D387='ANS Price List'!D350</f>
        <v>1</v>
      </c>
      <c r="O387" s="247" t="b">
        <f>E387='ANS Price List'!E350</f>
        <v>1</v>
      </c>
      <c r="P387" s="247" t="b">
        <f>F387='ANS Price List'!F350</f>
        <v>1</v>
      </c>
      <c r="Q387" s="247" t="b">
        <f>G387='ANS Price List'!G350</f>
        <v>1</v>
      </c>
      <c r="R387" s="247" t="b">
        <f>H387='ANS Price List'!H350</f>
        <v>1</v>
      </c>
      <c r="S387" s="247" t="b">
        <f>I387='ANS Price List'!I350</f>
        <v>1</v>
      </c>
      <c r="T387" s="247" t="b">
        <f>J387='ANS Price List'!J350</f>
        <v>1</v>
      </c>
      <c r="U387" s="333"/>
      <c r="V387" s="247" t="b">
        <f>IF(H387="2016/17 Excluding GST","TRUE",H387='2016-17 ANS Price List'!$F387)</f>
        <v>1</v>
      </c>
      <c r="W387" s="247" t="b">
        <f>IF(I387="2017/18 Excluding GST","TRUE",I387='2017-18 ANS Price List'!$F387)</f>
        <v>1</v>
      </c>
      <c r="X387" s="251" t="b">
        <f>IF(J387="2018/19 Excluding GST","TRUE",J387='2018-19 ANS Price List'!$F387)</f>
        <v>1</v>
      </c>
    </row>
    <row r="388" spans="2:24" s="339" customFormat="1" ht="32.1" customHeight="1" x14ac:dyDescent="0.2">
      <c r="B388" s="243" t="s">
        <v>2</v>
      </c>
      <c r="C388" s="244" t="s">
        <v>0</v>
      </c>
      <c r="D388" s="245" t="s">
        <v>1</v>
      </c>
      <c r="E388" s="245" t="s">
        <v>2</v>
      </c>
      <c r="F388" s="188" t="s">
        <v>343</v>
      </c>
      <c r="G388" s="188" t="s">
        <v>319</v>
      </c>
      <c r="H388" s="188" t="s">
        <v>320</v>
      </c>
      <c r="I388" s="188" t="s">
        <v>321</v>
      </c>
      <c r="J388" s="188" t="s">
        <v>322</v>
      </c>
      <c r="L388" s="251" t="b">
        <f>B388='ANS Price List'!B351</f>
        <v>1</v>
      </c>
      <c r="M388" s="251" t="b">
        <f>C388='ANS Price List'!C351</f>
        <v>1</v>
      </c>
      <c r="N388" s="251" t="b">
        <f>D388='ANS Price List'!D351</f>
        <v>1</v>
      </c>
      <c r="O388" s="251" t="b">
        <f>E388='ANS Price List'!E351</f>
        <v>1</v>
      </c>
      <c r="P388" s="251" t="b">
        <f>F388='ANS Price List'!F351</f>
        <v>1</v>
      </c>
      <c r="Q388" s="251" t="b">
        <f>G388='ANS Price List'!G351</f>
        <v>1</v>
      </c>
      <c r="R388" s="251" t="b">
        <f>H388='ANS Price List'!H351</f>
        <v>1</v>
      </c>
      <c r="S388" s="251" t="b">
        <f>I388='ANS Price List'!I351</f>
        <v>1</v>
      </c>
      <c r="T388" s="251" t="b">
        <f>J388='ANS Price List'!J351</f>
        <v>1</v>
      </c>
      <c r="U388" s="251"/>
      <c r="V388" s="251" t="str">
        <f>IF(H388="2016/17 Excluding GST","TRUE",H388='2016-17 ANS Price List'!$F388)</f>
        <v>TRUE</v>
      </c>
      <c r="W388" s="251" t="str">
        <f>IF(I388="2017/18 Excluding GST","TRUE",I388='2017-18 ANS Price List'!$F388)</f>
        <v>TRUE</v>
      </c>
      <c r="X388" s="251" t="str">
        <f>IF(J388="2018/19 Excluding GST","TRUE",J388='2018-19 ANS Price List'!$F388)</f>
        <v>TRUE</v>
      </c>
    </row>
    <row r="389" spans="2:24" ht="25.5" x14ac:dyDescent="0.2">
      <c r="B389" s="330" t="s">
        <v>220</v>
      </c>
      <c r="C389" s="214" t="s">
        <v>221</v>
      </c>
      <c r="D389" s="200" t="s">
        <v>23</v>
      </c>
      <c r="E389" s="200" t="s">
        <v>24</v>
      </c>
      <c r="F389" s="200">
        <v>177.52</v>
      </c>
      <c r="G389" s="200">
        <f>IFERROR(ROUND(F389*(1+G$9)*(1-G$10)+G$11,2),F389)</f>
        <v>183.8</v>
      </c>
      <c r="H389" s="200">
        <f>IFERROR(ROUND(G389*(1+H$9)*(1-H$10)+H$11,2),G389)</f>
        <v>188.57</v>
      </c>
      <c r="I389" s="200">
        <f t="shared" ref="I389:J389" si="41">IFERROR(ROUND(H389*(1+I$9)*(1-I$10)+I$11,2),H389)</f>
        <v>193.1</v>
      </c>
      <c r="J389" s="200">
        <f t="shared" si="41"/>
        <v>200.1</v>
      </c>
      <c r="K389" s="340"/>
      <c r="L389" s="247" t="b">
        <f>B389='ANS Price List'!B352</f>
        <v>1</v>
      </c>
      <c r="M389" s="247" t="b">
        <f>C389='ANS Price List'!C352</f>
        <v>1</v>
      </c>
      <c r="N389" s="247" t="b">
        <f>D389='ANS Price List'!D352</f>
        <v>1</v>
      </c>
      <c r="O389" s="247" t="b">
        <f>E389='ANS Price List'!E352</f>
        <v>1</v>
      </c>
      <c r="P389" s="247" t="b">
        <f>F389='ANS Price List'!F352</f>
        <v>1</v>
      </c>
      <c r="Q389" s="247" t="b">
        <f>G389='ANS Price List'!G352</f>
        <v>1</v>
      </c>
      <c r="R389" s="247" t="b">
        <f>H389='ANS Price List'!H352</f>
        <v>1</v>
      </c>
      <c r="S389" s="247" t="b">
        <f>I389='ANS Price List'!I352</f>
        <v>1</v>
      </c>
      <c r="T389" s="247" t="b">
        <f>J389='ANS Price List'!J352</f>
        <v>1</v>
      </c>
      <c r="U389" s="333"/>
      <c r="V389" s="247" t="b">
        <f>IF(H389="2016/17 Excluding GST","TRUE",H389='2016-17 ANS Price List'!$F389)</f>
        <v>1</v>
      </c>
      <c r="W389" s="247" t="b">
        <f>IF(I389="2017/18 Excluding GST","TRUE",I389='2017-18 ANS Price List'!$F389)</f>
        <v>1</v>
      </c>
      <c r="X389" s="251" t="b">
        <f>IF(J389="2018/19 Excluding GST","TRUE",J389='2018-19 ANS Price List'!$F389)</f>
        <v>1</v>
      </c>
    </row>
    <row r="390" spans="2:24" x14ac:dyDescent="0.2">
      <c r="B390" s="27"/>
      <c r="C390" s="80"/>
      <c r="D390" s="57"/>
      <c r="E390" s="57"/>
      <c r="F390" s="57"/>
      <c r="G390" s="57"/>
      <c r="H390" s="57"/>
      <c r="I390" s="57"/>
      <c r="J390" s="57"/>
      <c r="K390" s="340"/>
      <c r="L390" s="247" t="b">
        <f>B390='ANS Price List'!B353</f>
        <v>1</v>
      </c>
      <c r="M390" s="247" t="b">
        <f>C390='ANS Price List'!C353</f>
        <v>1</v>
      </c>
      <c r="N390" s="247" t="b">
        <f>D390='ANS Price List'!D353</f>
        <v>1</v>
      </c>
      <c r="O390" s="247" t="b">
        <f>E390='ANS Price List'!E353</f>
        <v>1</v>
      </c>
      <c r="P390" s="247" t="b">
        <f>F390='ANS Price List'!F353</f>
        <v>1</v>
      </c>
      <c r="Q390" s="247" t="b">
        <f>G390='ANS Price List'!G353</f>
        <v>1</v>
      </c>
      <c r="R390" s="247" t="b">
        <f>H390='ANS Price List'!H353</f>
        <v>1</v>
      </c>
      <c r="S390" s="247" t="b">
        <f>I390='ANS Price List'!I353</f>
        <v>1</v>
      </c>
      <c r="T390" s="247" t="b">
        <f>J390='ANS Price List'!J353</f>
        <v>1</v>
      </c>
      <c r="U390" s="333"/>
      <c r="V390" s="247" t="b">
        <f>IF(H390="2016/17 Excluding GST","TRUE",H390='2016-17 ANS Price List'!$F390)</f>
        <v>1</v>
      </c>
      <c r="W390" s="247" t="b">
        <f>IF(I390="2017/18 Excluding GST","TRUE",I390='2017-18 ANS Price List'!$F390)</f>
        <v>1</v>
      </c>
      <c r="X390" s="251" t="b">
        <f>IF(J390="2018/19 Excluding GST","TRUE",J390='2018-19 ANS Price List'!$F390)</f>
        <v>1</v>
      </c>
    </row>
    <row r="391" spans="2:24" x14ac:dyDescent="0.2">
      <c r="B391" s="27"/>
      <c r="C391" s="80"/>
      <c r="D391" s="57"/>
      <c r="E391" s="57"/>
      <c r="F391" s="57"/>
      <c r="G391" s="57"/>
      <c r="H391" s="57"/>
      <c r="I391" s="377"/>
      <c r="J391" s="377"/>
      <c r="K391" s="340"/>
      <c r="L391" s="247" t="b">
        <f>B391='ANS Price List'!B354</f>
        <v>1</v>
      </c>
      <c r="M391" s="247" t="b">
        <f>C391='ANS Price List'!C354</f>
        <v>1</v>
      </c>
      <c r="N391" s="247" t="b">
        <f>D391='ANS Price List'!D354</f>
        <v>1</v>
      </c>
      <c r="O391" s="247" t="b">
        <f>E391='ANS Price List'!E354</f>
        <v>1</v>
      </c>
      <c r="P391" s="247" t="b">
        <f>F391='ANS Price List'!F354</f>
        <v>1</v>
      </c>
      <c r="Q391" s="247" t="b">
        <f>G391='ANS Price List'!G354</f>
        <v>1</v>
      </c>
      <c r="R391" s="247" t="b">
        <f>H391='ANS Price List'!H354</f>
        <v>1</v>
      </c>
      <c r="S391" s="247" t="b">
        <f>I391='ANS Price List'!I354</f>
        <v>1</v>
      </c>
      <c r="T391" s="247" t="b">
        <f>J391='ANS Price List'!J354</f>
        <v>1</v>
      </c>
      <c r="U391" s="333"/>
      <c r="V391" s="247" t="b">
        <f>IF(H391="2016/17 Excluding GST","TRUE",H391='2016-17 ANS Price List'!$F391)</f>
        <v>1</v>
      </c>
      <c r="W391" s="247" t="b">
        <f>IF(I391="2017/18 Excluding GST","TRUE",I391='2017-18 ANS Price List'!$F391)</f>
        <v>1</v>
      </c>
      <c r="X391" s="251" t="b">
        <f>IF(J391="2018/19 Excluding GST","TRUE",J391='2018-19 ANS Price List'!$F391)</f>
        <v>1</v>
      </c>
    </row>
    <row r="392" spans="2:24" s="339" customFormat="1" ht="32.1" customHeight="1" x14ac:dyDescent="0.2">
      <c r="B392" s="243" t="s">
        <v>2</v>
      </c>
      <c r="C392" s="244" t="s">
        <v>0</v>
      </c>
      <c r="D392" s="245" t="s">
        <v>1</v>
      </c>
      <c r="E392" s="245" t="s">
        <v>2</v>
      </c>
      <c r="F392" s="188" t="s">
        <v>343</v>
      </c>
      <c r="G392" s="188" t="s">
        <v>319</v>
      </c>
      <c r="H392" s="188" t="s">
        <v>320</v>
      </c>
      <c r="I392" s="188" t="s">
        <v>321</v>
      </c>
      <c r="J392" s="188" t="s">
        <v>322</v>
      </c>
      <c r="L392" s="251" t="b">
        <f>B392='ANS Price List'!B355</f>
        <v>1</v>
      </c>
      <c r="M392" s="251" t="b">
        <f>C392='ANS Price List'!C355</f>
        <v>1</v>
      </c>
      <c r="N392" s="251" t="b">
        <f>D392='ANS Price List'!D355</f>
        <v>1</v>
      </c>
      <c r="O392" s="251" t="b">
        <f>E392='ANS Price List'!E355</f>
        <v>1</v>
      </c>
      <c r="P392" s="251" t="b">
        <f>F392='ANS Price List'!F355</f>
        <v>1</v>
      </c>
      <c r="Q392" s="251" t="b">
        <f>G392='ANS Price List'!G355</f>
        <v>1</v>
      </c>
      <c r="R392" s="251" t="b">
        <f>H392='ANS Price List'!H355</f>
        <v>1</v>
      </c>
      <c r="S392" s="251" t="b">
        <f>I392='ANS Price List'!I355</f>
        <v>1</v>
      </c>
      <c r="T392" s="251" t="b">
        <f>J392='ANS Price List'!J355</f>
        <v>1</v>
      </c>
      <c r="U392" s="251"/>
      <c r="V392" s="251" t="str">
        <f>IF(H392="2016/17 Excluding GST","TRUE",H392='2016-17 ANS Price List'!$F392)</f>
        <v>TRUE</v>
      </c>
      <c r="W392" s="251" t="str">
        <f>IF(I392="2017/18 Excluding GST","TRUE",I392='2017-18 ANS Price List'!$F392)</f>
        <v>TRUE</v>
      </c>
      <c r="X392" s="251" t="str">
        <f>IF(J392="2018/19 Excluding GST","TRUE",J392='2018-19 ANS Price List'!$F392)</f>
        <v>TRUE</v>
      </c>
    </row>
    <row r="393" spans="2:24" ht="25.5" customHeight="1" x14ac:dyDescent="0.2">
      <c r="B393" s="330" t="s">
        <v>222</v>
      </c>
      <c r="C393" s="214" t="s">
        <v>222</v>
      </c>
      <c r="D393" s="200" t="s">
        <v>23</v>
      </c>
      <c r="E393" s="200" t="s">
        <v>24</v>
      </c>
      <c r="F393" s="200">
        <v>142.81</v>
      </c>
      <c r="G393" s="200">
        <f>IFERROR(ROUND(F393*(1+G$9)*(1-G$10)+G$11,2),F393)</f>
        <v>147.86000000000001</v>
      </c>
      <c r="H393" s="200">
        <f>IFERROR(ROUND(G393*(1+H$9)*(1-H$10)+H$11,2),G393)</f>
        <v>151.69999999999999</v>
      </c>
      <c r="I393" s="200">
        <f t="shared" ref="I393:J393" si="42">IFERROR(ROUND(H393*(1+I$9)*(1-I$10)+I$11,2),H393)</f>
        <v>155.35</v>
      </c>
      <c r="J393" s="200">
        <f t="shared" si="42"/>
        <v>160.99</v>
      </c>
      <c r="K393" s="340"/>
      <c r="L393" s="247" t="b">
        <f>B393='ANS Price List'!B356</f>
        <v>1</v>
      </c>
      <c r="M393" s="247" t="b">
        <f>C393='ANS Price List'!C356</f>
        <v>1</v>
      </c>
      <c r="N393" s="247" t="b">
        <f>D393='ANS Price List'!D356</f>
        <v>1</v>
      </c>
      <c r="O393" s="247" t="b">
        <f>E393='ANS Price List'!E356</f>
        <v>1</v>
      </c>
      <c r="P393" s="247" t="b">
        <f>F393='ANS Price List'!F356</f>
        <v>1</v>
      </c>
      <c r="Q393" s="247" t="b">
        <f>G393='ANS Price List'!G356</f>
        <v>1</v>
      </c>
      <c r="R393" s="247" t="b">
        <f>H393='ANS Price List'!H356</f>
        <v>1</v>
      </c>
      <c r="S393" s="247" t="b">
        <f>I393='ANS Price List'!I356</f>
        <v>1</v>
      </c>
      <c r="T393" s="247" t="b">
        <f>J393='ANS Price List'!J356</f>
        <v>1</v>
      </c>
      <c r="U393" s="333"/>
      <c r="V393" s="247" t="b">
        <f>IF(H393="2016/17 Excluding GST","TRUE",H393='2016-17 ANS Price List'!$F393)</f>
        <v>1</v>
      </c>
      <c r="W393" s="247" t="b">
        <f>IF(I393="2017/18 Excluding GST","TRUE",I393='2017-18 ANS Price List'!$F393)</f>
        <v>1</v>
      </c>
      <c r="X393" s="251" t="b">
        <f>IF(J393="2018/19 Excluding GST","TRUE",J393='2018-19 ANS Price List'!$F393)</f>
        <v>1</v>
      </c>
    </row>
    <row r="394" spans="2:24" s="340" customFormat="1" x14ac:dyDescent="0.2">
      <c r="B394" s="27"/>
      <c r="C394" s="80"/>
      <c r="D394" s="57"/>
      <c r="E394" s="57"/>
      <c r="F394" s="57"/>
      <c r="G394" s="57"/>
      <c r="H394" s="57"/>
      <c r="I394" s="57"/>
      <c r="J394" s="57"/>
      <c r="L394" s="247" t="b">
        <f>B394='ANS Price List'!B357</f>
        <v>1</v>
      </c>
      <c r="M394" s="247" t="b">
        <f>C394='ANS Price List'!C357</f>
        <v>1</v>
      </c>
      <c r="N394" s="247" t="b">
        <f>D394='ANS Price List'!D357</f>
        <v>1</v>
      </c>
      <c r="O394" s="247" t="b">
        <f>E394='ANS Price List'!E357</f>
        <v>1</v>
      </c>
      <c r="P394" s="247" t="b">
        <f>F394='ANS Price List'!F357</f>
        <v>1</v>
      </c>
      <c r="Q394" s="247" t="b">
        <f>G394='ANS Price List'!G357</f>
        <v>1</v>
      </c>
      <c r="R394" s="247" t="b">
        <f>H394='ANS Price List'!H357</f>
        <v>1</v>
      </c>
      <c r="S394" s="247" t="b">
        <f>I394='ANS Price List'!I357</f>
        <v>1</v>
      </c>
      <c r="T394" s="247" t="b">
        <f>J394='ANS Price List'!J357</f>
        <v>1</v>
      </c>
      <c r="U394" s="247"/>
      <c r="V394" s="247" t="b">
        <f>IF(H394="2016/17 Excluding GST","TRUE",H394='2016-17 ANS Price List'!$F394)</f>
        <v>1</v>
      </c>
      <c r="W394" s="247" t="b">
        <f>IF(I394="2017/18 Excluding GST","TRUE",I394='2017-18 ANS Price List'!$F394)</f>
        <v>1</v>
      </c>
      <c r="X394" s="251" t="b">
        <f>IF(J394="2018/19 Excluding GST","TRUE",J394='2018-19 ANS Price List'!$F394)</f>
        <v>1</v>
      </c>
    </row>
    <row r="395" spans="2:24" s="340" customFormat="1" x14ac:dyDescent="0.2">
      <c r="B395" s="27"/>
      <c r="C395" s="80"/>
      <c r="D395" s="57"/>
      <c r="E395" s="57"/>
      <c r="F395" s="57"/>
      <c r="G395" s="57"/>
      <c r="H395" s="57"/>
      <c r="I395" s="377"/>
      <c r="J395" s="377"/>
      <c r="L395" s="247" t="b">
        <f>B395='ANS Price List'!B358</f>
        <v>1</v>
      </c>
      <c r="M395" s="247" t="b">
        <f>C395='ANS Price List'!C358</f>
        <v>1</v>
      </c>
      <c r="N395" s="247" t="b">
        <f>D395='ANS Price List'!D358</f>
        <v>1</v>
      </c>
      <c r="O395" s="247" t="b">
        <f>E395='ANS Price List'!E358</f>
        <v>1</v>
      </c>
      <c r="P395" s="247" t="b">
        <f>F395='ANS Price List'!F358</f>
        <v>1</v>
      </c>
      <c r="Q395" s="247" t="b">
        <f>G395='ANS Price List'!G358</f>
        <v>1</v>
      </c>
      <c r="R395" s="247" t="b">
        <f>H395='ANS Price List'!H358</f>
        <v>1</v>
      </c>
      <c r="S395" s="247" t="b">
        <f>I395='ANS Price List'!I358</f>
        <v>1</v>
      </c>
      <c r="T395" s="247" t="b">
        <f>J395='ANS Price List'!J358</f>
        <v>1</v>
      </c>
      <c r="U395" s="247"/>
      <c r="V395" s="247" t="b">
        <f>IF(H395="2016/17 Excluding GST","TRUE",H395='2016-17 ANS Price List'!$F395)</f>
        <v>1</v>
      </c>
      <c r="W395" s="247" t="b">
        <f>IF(I395="2017/18 Excluding GST","TRUE",I395='2017-18 ANS Price List'!$F395)</f>
        <v>1</v>
      </c>
      <c r="X395" s="251" t="b">
        <f>IF(J395="2018/19 Excluding GST","TRUE",J395='2018-19 ANS Price List'!$F395)</f>
        <v>1</v>
      </c>
    </row>
    <row r="396" spans="2:24" s="339" customFormat="1" ht="32.1" customHeight="1" x14ac:dyDescent="0.2">
      <c r="B396" s="243" t="s">
        <v>2</v>
      </c>
      <c r="C396" s="244" t="s">
        <v>0</v>
      </c>
      <c r="D396" s="245" t="s">
        <v>1</v>
      </c>
      <c r="E396" s="245" t="s">
        <v>2</v>
      </c>
      <c r="F396" s="188" t="s">
        <v>343</v>
      </c>
      <c r="G396" s="188" t="s">
        <v>319</v>
      </c>
      <c r="H396" s="188" t="s">
        <v>320</v>
      </c>
      <c r="I396" s="188" t="s">
        <v>321</v>
      </c>
      <c r="J396" s="188" t="s">
        <v>322</v>
      </c>
      <c r="L396" s="251" t="b">
        <f>B396='ANS Price List'!B359</f>
        <v>1</v>
      </c>
      <c r="M396" s="251" t="b">
        <f>C396='ANS Price List'!C359</f>
        <v>1</v>
      </c>
      <c r="N396" s="251" t="b">
        <f>D396='ANS Price List'!D359</f>
        <v>1</v>
      </c>
      <c r="O396" s="251" t="b">
        <f>E396='ANS Price List'!E359</f>
        <v>1</v>
      </c>
      <c r="P396" s="251" t="b">
        <f>F396='ANS Price List'!F359</f>
        <v>1</v>
      </c>
      <c r="Q396" s="251" t="b">
        <f>G396='ANS Price List'!G359</f>
        <v>1</v>
      </c>
      <c r="R396" s="251" t="b">
        <f>H396='ANS Price List'!H359</f>
        <v>1</v>
      </c>
      <c r="S396" s="251" t="b">
        <f>I396='ANS Price List'!I359</f>
        <v>1</v>
      </c>
      <c r="T396" s="251" t="b">
        <f>J396='ANS Price List'!J359</f>
        <v>1</v>
      </c>
      <c r="U396" s="251"/>
      <c r="V396" s="251" t="str">
        <f>IF(H396="2016/17 Excluding GST","TRUE",H396='2016-17 ANS Price List'!$F396)</f>
        <v>TRUE</v>
      </c>
      <c r="W396" s="251" t="str">
        <f>IF(I396="2017/18 Excluding GST","TRUE",I396='2017-18 ANS Price List'!$F396)</f>
        <v>TRUE</v>
      </c>
      <c r="X396" s="251" t="str">
        <f>IF(J396="2018/19 Excluding GST","TRUE",J396='2018-19 ANS Price List'!$F396)</f>
        <v>TRUE</v>
      </c>
    </row>
    <row r="397" spans="2:24" s="340" customFormat="1" x14ac:dyDescent="0.2">
      <c r="B397" s="424" t="s">
        <v>223</v>
      </c>
      <c r="C397" s="214" t="s">
        <v>280</v>
      </c>
      <c r="D397" s="200" t="s">
        <v>23</v>
      </c>
      <c r="E397" s="200" t="s">
        <v>24</v>
      </c>
      <c r="F397" s="200">
        <v>89.06</v>
      </c>
      <c r="G397" s="200">
        <f t="shared" ref="G397:J398" si="43">IFERROR(ROUND(F397*(1+G$9)*(1-G$10)+G$11,2),F397)</f>
        <v>92.21</v>
      </c>
      <c r="H397" s="200">
        <f t="shared" si="43"/>
        <v>94.6</v>
      </c>
      <c r="I397" s="200">
        <f t="shared" si="43"/>
        <v>96.87</v>
      </c>
      <c r="J397" s="200">
        <f t="shared" si="43"/>
        <v>100.38</v>
      </c>
      <c r="L397" s="247" t="b">
        <f>B397='ANS Price List'!B360</f>
        <v>1</v>
      </c>
      <c r="M397" s="247" t="b">
        <f>C397='ANS Price List'!C360</f>
        <v>1</v>
      </c>
      <c r="N397" s="247" t="b">
        <f>D397='ANS Price List'!D360</f>
        <v>1</v>
      </c>
      <c r="O397" s="247" t="b">
        <f>E397='ANS Price List'!E360</f>
        <v>1</v>
      </c>
      <c r="P397" s="247" t="b">
        <f>F397='ANS Price List'!F360</f>
        <v>1</v>
      </c>
      <c r="Q397" s="247" t="b">
        <f>G397='ANS Price List'!G360</f>
        <v>1</v>
      </c>
      <c r="R397" s="247" t="b">
        <f>H397='ANS Price List'!H360</f>
        <v>1</v>
      </c>
      <c r="S397" s="247" t="b">
        <f>I397='ANS Price List'!I360</f>
        <v>1</v>
      </c>
      <c r="T397" s="247" t="b">
        <f>J397='ANS Price List'!J360</f>
        <v>1</v>
      </c>
      <c r="U397" s="247"/>
      <c r="V397" s="247" t="b">
        <f>IF(H397="2016/17 Excluding GST","TRUE",H397='2016-17 ANS Price List'!$F397)</f>
        <v>1</v>
      </c>
      <c r="W397" s="247" t="b">
        <f>IF(I397="2017/18 Excluding GST","TRUE",I397='2017-18 ANS Price List'!$F397)</f>
        <v>1</v>
      </c>
      <c r="X397" s="251" t="b">
        <f>IF(J397="2018/19 Excluding GST","TRUE",J397='2018-19 ANS Price List'!$F397)</f>
        <v>1</v>
      </c>
    </row>
    <row r="398" spans="2:24" s="340" customFormat="1" x14ac:dyDescent="0.2">
      <c r="B398" s="424"/>
      <c r="C398" s="215" t="s">
        <v>281</v>
      </c>
      <c r="D398" s="216" t="s">
        <v>23</v>
      </c>
      <c r="E398" s="216" t="s">
        <v>24</v>
      </c>
      <c r="F398" s="216">
        <v>210.96</v>
      </c>
      <c r="G398" s="216">
        <f t="shared" si="43"/>
        <v>218.42</v>
      </c>
      <c r="H398" s="216">
        <f t="shared" si="43"/>
        <v>224.09</v>
      </c>
      <c r="I398" s="216">
        <f t="shared" si="43"/>
        <v>229.48</v>
      </c>
      <c r="J398" s="216">
        <f t="shared" si="43"/>
        <v>237.8</v>
      </c>
      <c r="L398" s="247" t="b">
        <f>B398='ANS Price List'!B361</f>
        <v>1</v>
      </c>
      <c r="M398" s="247" t="b">
        <f>C398='ANS Price List'!C361</f>
        <v>1</v>
      </c>
      <c r="N398" s="247" t="b">
        <f>D398='ANS Price List'!D361</f>
        <v>1</v>
      </c>
      <c r="O398" s="247" t="b">
        <f>E398='ANS Price List'!E361</f>
        <v>1</v>
      </c>
      <c r="P398" s="247" t="b">
        <f>F398='ANS Price List'!F361</f>
        <v>1</v>
      </c>
      <c r="Q398" s="247" t="b">
        <f>G398='ANS Price List'!G361</f>
        <v>1</v>
      </c>
      <c r="R398" s="247" t="b">
        <f>H398='ANS Price List'!H361</f>
        <v>1</v>
      </c>
      <c r="S398" s="247" t="b">
        <f>I398='ANS Price List'!I361</f>
        <v>1</v>
      </c>
      <c r="T398" s="247" t="b">
        <f>J398='ANS Price List'!J361</f>
        <v>1</v>
      </c>
      <c r="U398" s="247"/>
      <c r="V398" s="247" t="b">
        <f>IF(H398="2016/17 Excluding GST","TRUE",H398='2016-17 ANS Price List'!$F398)</f>
        <v>1</v>
      </c>
      <c r="W398" s="247" t="b">
        <f>IF(I398="2017/18 Excluding GST","TRUE",I398='2017-18 ANS Price List'!$F398)</f>
        <v>1</v>
      </c>
      <c r="X398" s="251" t="b">
        <f>IF(J398="2018/19 Excluding GST","TRUE",J398='2018-19 ANS Price List'!$F398)</f>
        <v>1</v>
      </c>
    </row>
    <row r="399" spans="2:24" s="340" customFormat="1" x14ac:dyDescent="0.2">
      <c r="B399" s="27"/>
      <c r="C399" s="80"/>
      <c r="D399" s="57"/>
      <c r="E399" s="57"/>
      <c r="F399" s="57"/>
      <c r="G399" s="57"/>
      <c r="H399" s="57"/>
      <c r="I399" s="57"/>
      <c r="J399" s="57"/>
      <c r="L399" s="247" t="b">
        <f>B399='ANS Price List'!B362</f>
        <v>1</v>
      </c>
      <c r="M399" s="247" t="b">
        <f>C399='ANS Price List'!C362</f>
        <v>1</v>
      </c>
      <c r="N399" s="247" t="b">
        <f>D399='ANS Price List'!D362</f>
        <v>1</v>
      </c>
      <c r="O399" s="247" t="b">
        <f>E399='ANS Price List'!E362</f>
        <v>1</v>
      </c>
      <c r="P399" s="247" t="b">
        <f>F399='ANS Price List'!F362</f>
        <v>1</v>
      </c>
      <c r="Q399" s="247" t="b">
        <f>G399='ANS Price List'!G362</f>
        <v>1</v>
      </c>
      <c r="R399" s="247" t="b">
        <f>H399='ANS Price List'!H362</f>
        <v>1</v>
      </c>
      <c r="S399" s="247" t="b">
        <f>I399='ANS Price List'!I362</f>
        <v>1</v>
      </c>
      <c r="T399" s="247" t="b">
        <f>J399='ANS Price List'!J362</f>
        <v>1</v>
      </c>
      <c r="U399" s="247"/>
      <c r="V399" s="247" t="b">
        <f>IF(H399="2016/17 Excluding GST","TRUE",H399='2016-17 ANS Price List'!$F399)</f>
        <v>1</v>
      </c>
      <c r="W399" s="247" t="b">
        <f>IF(I399="2017/18 Excluding GST","TRUE",I399='2017-18 ANS Price List'!$F399)</f>
        <v>1</v>
      </c>
      <c r="X399" s="251" t="b">
        <f>IF(J399="2018/19 Excluding GST","TRUE",J399='2018-19 ANS Price List'!$F399)</f>
        <v>1</v>
      </c>
    </row>
    <row r="400" spans="2:24" s="340" customFormat="1" x14ac:dyDescent="0.2">
      <c r="B400" s="27"/>
      <c r="C400" s="80"/>
      <c r="D400" s="57"/>
      <c r="E400" s="57"/>
      <c r="F400" s="57"/>
      <c r="G400" s="57"/>
      <c r="H400" s="57"/>
      <c r="I400" s="377"/>
      <c r="J400" s="377"/>
      <c r="L400" s="247" t="b">
        <f>B400='ANS Price List'!B363</f>
        <v>1</v>
      </c>
      <c r="M400" s="247" t="b">
        <f>C400='ANS Price List'!C363</f>
        <v>1</v>
      </c>
      <c r="N400" s="247" t="b">
        <f>D400='ANS Price List'!D363</f>
        <v>1</v>
      </c>
      <c r="O400" s="247" t="b">
        <f>E400='ANS Price List'!E363</f>
        <v>1</v>
      </c>
      <c r="P400" s="247" t="b">
        <f>F400='ANS Price List'!F363</f>
        <v>1</v>
      </c>
      <c r="Q400" s="247" t="b">
        <f>G400='ANS Price List'!G363</f>
        <v>1</v>
      </c>
      <c r="R400" s="247" t="b">
        <f>H400='ANS Price List'!H363</f>
        <v>1</v>
      </c>
      <c r="S400" s="247" t="b">
        <f>I400='ANS Price List'!I363</f>
        <v>1</v>
      </c>
      <c r="T400" s="247" t="b">
        <f>J400='ANS Price List'!J363</f>
        <v>1</v>
      </c>
      <c r="U400" s="247"/>
      <c r="V400" s="247" t="b">
        <f>IF(H400="2016/17 Excluding GST","TRUE",H400='2016-17 ANS Price List'!$F400)</f>
        <v>1</v>
      </c>
      <c r="W400" s="247" t="b">
        <f>IF(I400="2017/18 Excluding GST","TRUE",I400='2017-18 ANS Price List'!$F400)</f>
        <v>1</v>
      </c>
      <c r="X400" s="251" t="b">
        <f>IF(J400="2018/19 Excluding GST","TRUE",J400='2018-19 ANS Price List'!$F400)</f>
        <v>1</v>
      </c>
    </row>
    <row r="401" spans="2:24" s="339" customFormat="1" ht="32.1" customHeight="1" x14ac:dyDescent="0.2">
      <c r="B401" s="243" t="s">
        <v>2</v>
      </c>
      <c r="C401" s="244" t="s">
        <v>0</v>
      </c>
      <c r="D401" s="245" t="s">
        <v>1</v>
      </c>
      <c r="E401" s="245" t="s">
        <v>2</v>
      </c>
      <c r="F401" s="188" t="s">
        <v>343</v>
      </c>
      <c r="G401" s="188" t="s">
        <v>319</v>
      </c>
      <c r="H401" s="188" t="s">
        <v>320</v>
      </c>
      <c r="I401" s="188" t="s">
        <v>321</v>
      </c>
      <c r="J401" s="188" t="s">
        <v>322</v>
      </c>
      <c r="L401" s="251" t="b">
        <f>B401='ANS Price List'!B364</f>
        <v>1</v>
      </c>
      <c r="M401" s="251" t="b">
        <f>C401='ANS Price List'!C364</f>
        <v>1</v>
      </c>
      <c r="N401" s="251" t="b">
        <f>D401='ANS Price List'!D364</f>
        <v>1</v>
      </c>
      <c r="O401" s="251" t="b">
        <f>E401='ANS Price List'!E364</f>
        <v>1</v>
      </c>
      <c r="P401" s="251" t="b">
        <f>F401='ANS Price List'!F364</f>
        <v>1</v>
      </c>
      <c r="Q401" s="251" t="b">
        <f>G401='ANS Price List'!G364</f>
        <v>1</v>
      </c>
      <c r="R401" s="251" t="b">
        <f>H401='ANS Price List'!H364</f>
        <v>1</v>
      </c>
      <c r="S401" s="251" t="b">
        <f>I401='ANS Price List'!I364</f>
        <v>1</v>
      </c>
      <c r="T401" s="251" t="b">
        <f>J401='ANS Price List'!J364</f>
        <v>1</v>
      </c>
      <c r="U401" s="251"/>
      <c r="V401" s="251" t="str">
        <f>IF(H401="2016/17 Excluding GST","TRUE",H401='2016-17 ANS Price List'!$F401)</f>
        <v>TRUE</v>
      </c>
      <c r="W401" s="251" t="str">
        <f>IF(I401="2017/18 Excluding GST","TRUE",I401='2017-18 ANS Price List'!$F401)</f>
        <v>TRUE</v>
      </c>
      <c r="X401" s="251" t="str">
        <f>IF(J401="2018/19 Excluding GST","TRUE",J401='2018-19 ANS Price List'!$F401)</f>
        <v>TRUE</v>
      </c>
    </row>
    <row r="402" spans="2:24" s="340" customFormat="1" ht="38.25" x14ac:dyDescent="0.2">
      <c r="B402" s="330" t="s">
        <v>224</v>
      </c>
      <c r="C402" s="214" t="s">
        <v>225</v>
      </c>
      <c r="D402" s="200" t="s">
        <v>23</v>
      </c>
      <c r="E402" s="200" t="s">
        <v>24</v>
      </c>
      <c r="F402" s="200">
        <v>142.81</v>
      </c>
      <c r="G402" s="200">
        <f>IFERROR(ROUND(F402*(1+G$9)*(1-G$10)+G$11,2),F402)</f>
        <v>147.86000000000001</v>
      </c>
      <c r="H402" s="200">
        <f>IFERROR(ROUND(G402*(1+H$9)*(1-H$10)+H$11,2),G402)</f>
        <v>151.69999999999999</v>
      </c>
      <c r="I402" s="200">
        <f t="shared" ref="I402:J402" si="44">IFERROR(ROUND(H402*(1+I$9)*(1-I$10)+I$11,2),H402)</f>
        <v>155.35</v>
      </c>
      <c r="J402" s="200">
        <f t="shared" si="44"/>
        <v>160.99</v>
      </c>
      <c r="L402" s="247" t="b">
        <f>B402='ANS Price List'!B365</f>
        <v>1</v>
      </c>
      <c r="M402" s="247" t="b">
        <f>C402='ANS Price List'!C365</f>
        <v>1</v>
      </c>
      <c r="N402" s="247" t="b">
        <f>D402='ANS Price List'!D365</f>
        <v>1</v>
      </c>
      <c r="O402" s="247" t="b">
        <f>E402='ANS Price List'!E365</f>
        <v>1</v>
      </c>
      <c r="P402" s="247" t="b">
        <f>F402='ANS Price List'!F365</f>
        <v>1</v>
      </c>
      <c r="Q402" s="247" t="b">
        <f>G402='ANS Price List'!G365</f>
        <v>1</v>
      </c>
      <c r="R402" s="247" t="b">
        <f>H402='ANS Price List'!H365</f>
        <v>1</v>
      </c>
      <c r="S402" s="247" t="b">
        <f>I402='ANS Price List'!I365</f>
        <v>1</v>
      </c>
      <c r="T402" s="247" t="b">
        <f>J402='ANS Price List'!J365</f>
        <v>1</v>
      </c>
      <c r="U402" s="247"/>
      <c r="V402" s="247" t="b">
        <f>IF(H402="2016/17 Excluding GST","TRUE",H402='2016-17 ANS Price List'!$F402)</f>
        <v>1</v>
      </c>
      <c r="W402" s="247" t="b">
        <f>IF(I402="2017/18 Excluding GST","TRUE",I402='2017-18 ANS Price List'!$F402)</f>
        <v>1</v>
      </c>
      <c r="X402" s="251" t="b">
        <f>IF(J402="2018/19 Excluding GST","TRUE",J402='2018-19 ANS Price List'!$F402)</f>
        <v>1</v>
      </c>
    </row>
    <row r="403" spans="2:24" s="340" customFormat="1" x14ac:dyDescent="0.2">
      <c r="B403" s="333"/>
      <c r="C403" s="57"/>
      <c r="D403" s="109"/>
      <c r="E403" s="109"/>
      <c r="F403" s="109"/>
      <c r="G403" s="109"/>
      <c r="H403" s="109"/>
      <c r="I403" s="109"/>
      <c r="J403" s="109"/>
      <c r="L403" s="247" t="b">
        <f>B403='ANS Price List'!B366</f>
        <v>1</v>
      </c>
      <c r="M403" s="247" t="b">
        <f>C403='ANS Price List'!C366</f>
        <v>1</v>
      </c>
      <c r="N403" s="247" t="b">
        <f>D403='ANS Price List'!D366</f>
        <v>1</v>
      </c>
      <c r="O403" s="247" t="b">
        <f>E403='ANS Price List'!E366</f>
        <v>1</v>
      </c>
      <c r="P403" s="247" t="b">
        <f>F403='ANS Price List'!F366</f>
        <v>1</v>
      </c>
      <c r="Q403" s="247" t="b">
        <f>G403='ANS Price List'!G366</f>
        <v>1</v>
      </c>
      <c r="R403" s="247" t="b">
        <f>H403='ANS Price List'!H366</f>
        <v>1</v>
      </c>
      <c r="S403" s="247" t="b">
        <f>I403='ANS Price List'!I366</f>
        <v>1</v>
      </c>
      <c r="T403" s="247" t="b">
        <f>J403='ANS Price List'!J366</f>
        <v>1</v>
      </c>
      <c r="U403" s="247"/>
      <c r="V403" s="247" t="b">
        <f>IF(H403="2016/17 Excluding GST","TRUE",H403='2016-17 ANS Price List'!$F403)</f>
        <v>1</v>
      </c>
      <c r="W403" s="247" t="b">
        <f>IF(I403="2017/18 Excluding GST","TRUE",I403='2017-18 ANS Price List'!$F403)</f>
        <v>1</v>
      </c>
      <c r="X403" s="251" t="b">
        <f>IF(J403="2018/19 Excluding GST","TRUE",J403='2018-19 ANS Price List'!$F403)</f>
        <v>1</v>
      </c>
    </row>
    <row r="404" spans="2:24" s="340" customFormat="1" x14ac:dyDescent="0.2">
      <c r="B404" s="333"/>
      <c r="C404" s="57"/>
      <c r="D404" s="109"/>
      <c r="E404" s="109"/>
      <c r="F404" s="109"/>
      <c r="G404" s="109"/>
      <c r="H404" s="109"/>
      <c r="I404" s="377"/>
      <c r="J404" s="377"/>
      <c r="L404" s="247" t="b">
        <f>B404='ANS Price List'!B367</f>
        <v>1</v>
      </c>
      <c r="M404" s="247" t="b">
        <f>C404='ANS Price List'!C367</f>
        <v>1</v>
      </c>
      <c r="N404" s="247" t="b">
        <f>D404='ANS Price List'!D367</f>
        <v>1</v>
      </c>
      <c r="O404" s="247" t="b">
        <f>E404='ANS Price List'!E367</f>
        <v>1</v>
      </c>
      <c r="P404" s="247" t="b">
        <f>F404='ANS Price List'!F367</f>
        <v>1</v>
      </c>
      <c r="Q404" s="247" t="b">
        <f>G404='ANS Price List'!G367</f>
        <v>1</v>
      </c>
      <c r="R404" s="247" t="b">
        <f>H404='ANS Price List'!H367</f>
        <v>1</v>
      </c>
      <c r="S404" s="247" t="b">
        <f>I404='ANS Price List'!I367</f>
        <v>1</v>
      </c>
      <c r="T404" s="247" t="b">
        <f>J404='ANS Price List'!J367</f>
        <v>1</v>
      </c>
      <c r="U404" s="247"/>
      <c r="V404" s="247" t="b">
        <f>IF(H404="2016/17 Excluding GST","TRUE",H404='2016-17 ANS Price List'!$F404)</f>
        <v>1</v>
      </c>
      <c r="W404" s="247" t="b">
        <f>IF(I404="2017/18 Excluding GST","TRUE",I404='2017-18 ANS Price List'!$F404)</f>
        <v>1</v>
      </c>
      <c r="X404" s="251" t="b">
        <f>IF(J404="2018/19 Excluding GST","TRUE",J404='2018-19 ANS Price List'!$F404)</f>
        <v>1</v>
      </c>
    </row>
    <row r="405" spans="2:24" s="339" customFormat="1" ht="32.1" customHeight="1" x14ac:dyDescent="0.2">
      <c r="B405" s="243" t="s">
        <v>2</v>
      </c>
      <c r="C405" s="244" t="s">
        <v>0</v>
      </c>
      <c r="D405" s="245" t="s">
        <v>1</v>
      </c>
      <c r="E405" s="245" t="s">
        <v>2</v>
      </c>
      <c r="F405" s="188" t="s">
        <v>343</v>
      </c>
      <c r="G405" s="188" t="s">
        <v>319</v>
      </c>
      <c r="H405" s="188" t="s">
        <v>320</v>
      </c>
      <c r="I405" s="188" t="s">
        <v>321</v>
      </c>
      <c r="J405" s="188" t="s">
        <v>322</v>
      </c>
      <c r="L405" s="251" t="b">
        <f>B405='ANS Price List'!B372</f>
        <v>1</v>
      </c>
      <c r="M405" s="251" t="b">
        <f>C405='ANS Price List'!C372</f>
        <v>1</v>
      </c>
      <c r="N405" s="251" t="b">
        <f>D405='ANS Price List'!D372</f>
        <v>1</v>
      </c>
      <c r="O405" s="251" t="b">
        <f>E405='ANS Price List'!E372</f>
        <v>1</v>
      </c>
      <c r="P405" s="251" t="b">
        <f>F405='ANS Price List'!F372</f>
        <v>1</v>
      </c>
      <c r="Q405" s="251" t="b">
        <f>G405='ANS Price List'!G372</f>
        <v>1</v>
      </c>
      <c r="R405" s="251" t="b">
        <f>H405='ANS Price List'!H372</f>
        <v>1</v>
      </c>
      <c r="S405" s="251" t="b">
        <f>I405='ANS Price List'!I372</f>
        <v>1</v>
      </c>
      <c r="T405" s="251" t="b">
        <f>J405='ANS Price List'!J372</f>
        <v>1</v>
      </c>
      <c r="U405" s="251"/>
      <c r="V405" s="251" t="str">
        <f>IF(H405="2016/17 Excluding GST","TRUE",H405='2016-17 ANS Price List'!$F405)</f>
        <v>TRUE</v>
      </c>
      <c r="W405" s="251" t="str">
        <f>IF(I405="2017/18 Excluding GST","TRUE",I405='2017-18 ANS Price List'!$F405)</f>
        <v>TRUE</v>
      </c>
      <c r="X405" s="251" t="str">
        <f>IF(J405="2018/19 Excluding GST","TRUE",J405='2018-19 ANS Price List'!$F405)</f>
        <v>TRUE</v>
      </c>
    </row>
    <row r="406" spans="2:24" s="340" customFormat="1" x14ac:dyDescent="0.2">
      <c r="B406" s="330" t="s">
        <v>227</v>
      </c>
      <c r="C406" s="214" t="s">
        <v>227</v>
      </c>
      <c r="D406" s="200" t="s">
        <v>10</v>
      </c>
      <c r="E406" s="200" t="s">
        <v>11</v>
      </c>
      <c r="F406" s="200">
        <v>1981.5</v>
      </c>
      <c r="G406" s="200">
        <f>IFERROR(ROUND(F406*(1+G$9)*(1-G$10)+G$11,2),F406)</f>
        <v>2051.5500000000002</v>
      </c>
      <c r="H406" s="200">
        <f>IFERROR(ROUND(G406*(1+H$9)*(1-H$10)+H$11,2),G406)</f>
        <v>2104.81</v>
      </c>
      <c r="I406" s="200">
        <f t="shared" ref="I406:J406" si="45">IFERROR(ROUND(H406*(1+I$9)*(1-I$10)+I$11,2),H406)</f>
        <v>2155.41</v>
      </c>
      <c r="J406" s="200">
        <f t="shared" si="45"/>
        <v>2233.6</v>
      </c>
      <c r="L406" s="247" t="b">
        <f>B406='ANS Price List'!B373</f>
        <v>1</v>
      </c>
      <c r="M406" s="247" t="b">
        <f>C406='ANS Price List'!C373</f>
        <v>1</v>
      </c>
      <c r="N406" s="247" t="b">
        <f>D406='ANS Price List'!D373</f>
        <v>1</v>
      </c>
      <c r="O406" s="247" t="b">
        <f>E406='ANS Price List'!E373</f>
        <v>1</v>
      </c>
      <c r="P406" s="247" t="b">
        <f>F406='ANS Price List'!F373</f>
        <v>1</v>
      </c>
      <c r="Q406" s="247" t="b">
        <f>G406='ANS Price List'!G373</f>
        <v>1</v>
      </c>
      <c r="R406" s="247" t="b">
        <f>H406='ANS Price List'!H373</f>
        <v>1</v>
      </c>
      <c r="S406" s="247" t="b">
        <f>I406='ANS Price List'!I373</f>
        <v>1</v>
      </c>
      <c r="T406" s="247" t="b">
        <f>J406='ANS Price List'!J373</f>
        <v>1</v>
      </c>
      <c r="U406" s="247"/>
      <c r="V406" s="247" t="b">
        <f>IF(H406="2016/17 Excluding GST","TRUE",H406='2016-17 ANS Price List'!$F406)</f>
        <v>1</v>
      </c>
      <c r="W406" s="247" t="b">
        <f>IF(I406="2017/18 Excluding GST","TRUE",I406='2017-18 ANS Price List'!$F406)</f>
        <v>1</v>
      </c>
      <c r="X406" s="251" t="b">
        <f>IF(J406="2018/19 Excluding GST","TRUE",J406='2018-19 ANS Price List'!$F406)</f>
        <v>1</v>
      </c>
    </row>
    <row r="407" spans="2:24" s="340" customFormat="1" x14ac:dyDescent="0.2">
      <c r="B407" s="27"/>
      <c r="C407" s="80"/>
      <c r="D407" s="57"/>
      <c r="E407" s="57"/>
      <c r="F407" s="57"/>
      <c r="G407" s="57"/>
      <c r="H407" s="57"/>
      <c r="I407" s="57"/>
      <c r="J407" s="57"/>
      <c r="L407" s="247" t="b">
        <f>B407='ANS Price List'!B374</f>
        <v>1</v>
      </c>
      <c r="M407" s="247" t="b">
        <f>C407='ANS Price List'!C374</f>
        <v>1</v>
      </c>
      <c r="N407" s="247" t="b">
        <f>D407='ANS Price List'!D374</f>
        <v>1</v>
      </c>
      <c r="O407" s="247" t="b">
        <f>E407='ANS Price List'!E374</f>
        <v>1</v>
      </c>
      <c r="P407" s="247" t="b">
        <f>F407='ANS Price List'!F374</f>
        <v>1</v>
      </c>
      <c r="Q407" s="247" t="b">
        <f>G407='ANS Price List'!G374</f>
        <v>1</v>
      </c>
      <c r="R407" s="247" t="b">
        <f>H407='ANS Price List'!H374</f>
        <v>1</v>
      </c>
      <c r="S407" s="247" t="b">
        <f>I407='ANS Price List'!I374</f>
        <v>1</v>
      </c>
      <c r="T407" s="247" t="b">
        <f>J407='ANS Price List'!J374</f>
        <v>1</v>
      </c>
      <c r="U407" s="247"/>
      <c r="V407" s="247" t="b">
        <f>IF(H407="2016/17 Excluding GST","TRUE",H407='2016-17 ANS Price List'!$F407)</f>
        <v>1</v>
      </c>
      <c r="W407" s="247" t="b">
        <f>IF(I407="2017/18 Excluding GST","TRUE",I407='2017-18 ANS Price List'!$F407)</f>
        <v>1</v>
      </c>
      <c r="X407" s="251" t="b">
        <f>IF(J407="2018/19 Excluding GST","TRUE",J407='2018-19 ANS Price List'!$F407)</f>
        <v>1</v>
      </c>
    </row>
    <row r="408" spans="2:24" s="340" customFormat="1" x14ac:dyDescent="0.2">
      <c r="B408" s="27"/>
      <c r="C408" s="80"/>
      <c r="D408" s="57"/>
      <c r="E408" s="57"/>
      <c r="F408" s="57"/>
      <c r="G408" s="57"/>
      <c r="H408" s="57"/>
      <c r="I408" s="377"/>
      <c r="J408" s="377"/>
      <c r="L408" s="247" t="b">
        <f>B408='ANS Price List'!B375</f>
        <v>1</v>
      </c>
      <c r="M408" s="247" t="b">
        <f>C408='ANS Price List'!C375</f>
        <v>1</v>
      </c>
      <c r="N408" s="247" t="b">
        <f>D408='ANS Price List'!D375</f>
        <v>1</v>
      </c>
      <c r="O408" s="247" t="b">
        <f>E408='ANS Price List'!E375</f>
        <v>1</v>
      </c>
      <c r="P408" s="247" t="b">
        <f>F408='ANS Price List'!F375</f>
        <v>1</v>
      </c>
      <c r="Q408" s="247" t="b">
        <f>G408='ANS Price List'!G375</f>
        <v>1</v>
      </c>
      <c r="R408" s="247" t="b">
        <f>H408='ANS Price List'!H375</f>
        <v>1</v>
      </c>
      <c r="S408" s="247" t="b">
        <f>I408='ANS Price List'!I375</f>
        <v>1</v>
      </c>
      <c r="T408" s="247" t="b">
        <f>J408='ANS Price List'!J375</f>
        <v>1</v>
      </c>
      <c r="U408" s="247"/>
      <c r="V408" s="247" t="b">
        <f>IF(H408="2016/17 Excluding GST","TRUE",H408='2016-17 ANS Price List'!$F408)</f>
        <v>1</v>
      </c>
      <c r="W408" s="247" t="b">
        <f>IF(I408="2017/18 Excluding GST","TRUE",I408='2017-18 ANS Price List'!$F408)</f>
        <v>1</v>
      </c>
      <c r="X408" s="251" t="b">
        <f>IF(J408="2018/19 Excluding GST","TRUE",J408='2018-19 ANS Price List'!$F408)</f>
        <v>1</v>
      </c>
    </row>
    <row r="409" spans="2:24" s="339" customFormat="1" ht="32.1" customHeight="1" x14ac:dyDescent="0.2">
      <c r="B409" s="243" t="s">
        <v>2</v>
      </c>
      <c r="C409" s="244" t="s">
        <v>0</v>
      </c>
      <c r="D409" s="245" t="s">
        <v>1</v>
      </c>
      <c r="E409" s="245" t="s">
        <v>2</v>
      </c>
      <c r="F409" s="188" t="s">
        <v>343</v>
      </c>
      <c r="G409" s="188" t="s">
        <v>319</v>
      </c>
      <c r="H409" s="188" t="s">
        <v>320</v>
      </c>
      <c r="I409" s="188" t="s">
        <v>321</v>
      </c>
      <c r="J409" s="188" t="s">
        <v>322</v>
      </c>
      <c r="L409" s="251" t="b">
        <f>B409='ANS Price List'!B405</f>
        <v>1</v>
      </c>
      <c r="M409" s="251" t="b">
        <f>C409='ANS Price List'!C405</f>
        <v>1</v>
      </c>
      <c r="N409" s="251" t="b">
        <f>D409='ANS Price List'!D405</f>
        <v>1</v>
      </c>
      <c r="O409" s="251" t="b">
        <f>E409='ANS Price List'!E405</f>
        <v>1</v>
      </c>
      <c r="P409" s="251" t="b">
        <f>F409='ANS Price List'!F405</f>
        <v>1</v>
      </c>
      <c r="Q409" s="251" t="b">
        <f>G409='ANS Price List'!G405</f>
        <v>1</v>
      </c>
      <c r="R409" s="251" t="b">
        <f>H409='ANS Price List'!H405</f>
        <v>1</v>
      </c>
      <c r="S409" s="251" t="b">
        <f>I409='ANS Price List'!I405</f>
        <v>1</v>
      </c>
      <c r="T409" s="251" t="b">
        <f>J409='ANS Price List'!J405</f>
        <v>1</v>
      </c>
      <c r="U409" s="251"/>
      <c r="V409" s="251" t="str">
        <f>IF(H409="2016/17 Excluding GST","TRUE",H409='2016-17 ANS Price List'!$F409)</f>
        <v>TRUE</v>
      </c>
      <c r="W409" s="251" t="str">
        <f>IF(I409="2017/18 Excluding GST","TRUE",I409='2017-18 ANS Price List'!$F409)</f>
        <v>TRUE</v>
      </c>
      <c r="X409" s="251" t="str">
        <f>IF(J409="2018/19 Excluding GST","TRUE",J409='2018-19 ANS Price List'!$F409)</f>
        <v>TRUE</v>
      </c>
    </row>
    <row r="410" spans="2:24" s="340" customFormat="1" ht="25.5" x14ac:dyDescent="0.2">
      <c r="B410" s="368" t="s">
        <v>265</v>
      </c>
      <c r="C410" s="221" t="s">
        <v>266</v>
      </c>
      <c r="D410" s="200" t="s">
        <v>10</v>
      </c>
      <c r="E410" s="200" t="s">
        <v>11</v>
      </c>
      <c r="F410" s="200">
        <v>16.02</v>
      </c>
      <c r="G410" s="200">
        <f>IFERROR(ROUND(F410*(1+G$9)*(1-G$10)+G$11,2),F410)</f>
        <v>16.59</v>
      </c>
      <c r="H410" s="200">
        <f>IFERROR(ROUND(G410*(1+H$9)*(1-H$10)+H$11,2),G410)</f>
        <v>17.02</v>
      </c>
      <c r="I410" s="200">
        <f t="shared" ref="I410:J410" si="46">IFERROR(ROUND(H410*(1+I$9)*(1-I$10)+I$11,2),H410)</f>
        <v>17.43</v>
      </c>
      <c r="J410" s="200">
        <f t="shared" si="46"/>
        <v>18.059999999999999</v>
      </c>
      <c r="L410" s="247" t="b">
        <f>B410='ANS Price List'!B406</f>
        <v>1</v>
      </c>
      <c r="M410" s="247" t="b">
        <f>C410='ANS Price List'!C406</f>
        <v>1</v>
      </c>
      <c r="N410" s="247" t="b">
        <f>D410='ANS Price List'!D406</f>
        <v>1</v>
      </c>
      <c r="O410" s="247" t="b">
        <f>E410='ANS Price List'!E406</f>
        <v>1</v>
      </c>
      <c r="P410" s="247" t="b">
        <f>F410='ANS Price List'!F406</f>
        <v>1</v>
      </c>
      <c r="Q410" s="247" t="b">
        <f>G410='ANS Price List'!G406</f>
        <v>1</v>
      </c>
      <c r="R410" s="247" t="b">
        <f>H410='ANS Price List'!H406</f>
        <v>1</v>
      </c>
      <c r="S410" s="247" t="b">
        <f>I410='ANS Price List'!I406</f>
        <v>1</v>
      </c>
      <c r="T410" s="247" t="b">
        <f>J410='ANS Price List'!J406</f>
        <v>1</v>
      </c>
      <c r="U410" s="247"/>
      <c r="V410" s="247" t="b">
        <f>IF(H410="2016/17 Excluding GST","TRUE",H410='2016-17 ANS Price List'!$F410)</f>
        <v>1</v>
      </c>
      <c r="W410" s="247" t="b">
        <f>IF(I410="2017/18 Excluding GST","TRUE",I410='2017-18 ANS Price List'!$F410)</f>
        <v>1</v>
      </c>
      <c r="X410" s="251" t="b">
        <f>IF(J410="2018/19 Excluding GST","TRUE",J410='2018-19 ANS Price List'!$F410)</f>
        <v>1</v>
      </c>
    </row>
    <row r="411" spans="2:24" s="340" customFormat="1" x14ac:dyDescent="0.2">
      <c r="B411" s="83"/>
      <c r="C411" s="85"/>
      <c r="D411" s="57"/>
      <c r="E411" s="57"/>
      <c r="F411" s="57"/>
      <c r="G411" s="57"/>
      <c r="H411" s="57"/>
      <c r="I411" s="57"/>
      <c r="J411" s="57"/>
      <c r="L411" s="247" t="b">
        <f>B411='ANS Price List'!B407</f>
        <v>1</v>
      </c>
      <c r="M411" s="247" t="b">
        <f>C411='ANS Price List'!C407</f>
        <v>1</v>
      </c>
      <c r="N411" s="247" t="b">
        <f>D411='ANS Price List'!D407</f>
        <v>1</v>
      </c>
      <c r="O411" s="247" t="b">
        <f>E411='ANS Price List'!E407</f>
        <v>1</v>
      </c>
      <c r="P411" s="247" t="b">
        <f>F411='ANS Price List'!F407</f>
        <v>1</v>
      </c>
      <c r="Q411" s="247" t="b">
        <f>G411='ANS Price List'!G407</f>
        <v>1</v>
      </c>
      <c r="R411" s="247" t="b">
        <f>H411='ANS Price List'!H407</f>
        <v>1</v>
      </c>
      <c r="S411" s="247" t="b">
        <f>I411='ANS Price List'!I407</f>
        <v>1</v>
      </c>
      <c r="T411" s="247" t="b">
        <f>J411='ANS Price List'!J407</f>
        <v>1</v>
      </c>
      <c r="U411" s="247"/>
      <c r="V411" s="247" t="b">
        <f>IF(H411="2016/17 Excluding GST","TRUE",H411='2016-17 ANS Price List'!$F411)</f>
        <v>1</v>
      </c>
      <c r="W411" s="247" t="b">
        <f>IF(I411="2017/18 Excluding GST","TRUE",I411='2017-18 ANS Price List'!$F411)</f>
        <v>1</v>
      </c>
      <c r="X411" s="251" t="b">
        <f>IF(J411="2018/19 Excluding GST","TRUE",J411='2018-19 ANS Price List'!$F411)</f>
        <v>1</v>
      </c>
    </row>
    <row r="412" spans="2:24" s="340" customFormat="1" x14ac:dyDescent="0.2">
      <c r="B412" s="83"/>
      <c r="C412" s="85"/>
      <c r="D412" s="57"/>
      <c r="E412" s="57"/>
      <c r="F412" s="57"/>
      <c r="G412" s="57"/>
      <c r="H412" s="57"/>
      <c r="I412" s="377"/>
      <c r="J412" s="377"/>
      <c r="L412" s="247" t="b">
        <f>B412='ANS Price List'!B408</f>
        <v>1</v>
      </c>
      <c r="M412" s="247" t="b">
        <f>C412='ANS Price List'!C408</f>
        <v>1</v>
      </c>
      <c r="N412" s="247" t="b">
        <f>D412='ANS Price List'!D408</f>
        <v>1</v>
      </c>
      <c r="O412" s="247" t="b">
        <f>E412='ANS Price List'!E408</f>
        <v>1</v>
      </c>
      <c r="P412" s="247" t="b">
        <f>F412='ANS Price List'!F408</f>
        <v>1</v>
      </c>
      <c r="Q412" s="247" t="b">
        <f>G412='ANS Price List'!G408</f>
        <v>1</v>
      </c>
      <c r="R412" s="247" t="b">
        <f>H412='ANS Price List'!H408</f>
        <v>1</v>
      </c>
      <c r="S412" s="247" t="b">
        <f>I412='ANS Price List'!I408</f>
        <v>1</v>
      </c>
      <c r="T412" s="247" t="b">
        <f>J412='ANS Price List'!J408</f>
        <v>1</v>
      </c>
      <c r="U412" s="247"/>
      <c r="V412" s="247" t="b">
        <f>IF(H412="2016/17 Excluding GST","TRUE",H412='2016-17 ANS Price List'!$F412)</f>
        <v>1</v>
      </c>
      <c r="W412" s="247" t="b">
        <f>IF(I412="2017/18 Excluding GST","TRUE",I412='2017-18 ANS Price List'!$F412)</f>
        <v>1</v>
      </c>
      <c r="X412" s="251" t="b">
        <f>IF(J412="2018/19 Excluding GST","TRUE",J412='2018-19 ANS Price List'!$F412)</f>
        <v>1</v>
      </c>
    </row>
    <row r="413" spans="2:24" s="339" customFormat="1" ht="32.1" customHeight="1" x14ac:dyDescent="0.2">
      <c r="B413" s="243" t="s">
        <v>2</v>
      </c>
      <c r="C413" s="244" t="s">
        <v>0</v>
      </c>
      <c r="D413" s="245" t="s">
        <v>1</v>
      </c>
      <c r="E413" s="245" t="s">
        <v>2</v>
      </c>
      <c r="F413" s="188" t="s">
        <v>343</v>
      </c>
      <c r="G413" s="188" t="s">
        <v>319</v>
      </c>
      <c r="H413" s="188" t="s">
        <v>320</v>
      </c>
      <c r="I413" s="188" t="s">
        <v>321</v>
      </c>
      <c r="J413" s="188" t="s">
        <v>322</v>
      </c>
      <c r="L413" s="251" t="b">
        <f>B413='ANS Price List'!B409</f>
        <v>1</v>
      </c>
      <c r="M413" s="251" t="b">
        <f>C413='ANS Price List'!C409</f>
        <v>1</v>
      </c>
      <c r="N413" s="251" t="b">
        <f>D413='ANS Price List'!D409</f>
        <v>1</v>
      </c>
      <c r="O413" s="251" t="b">
        <f>E413='ANS Price List'!E409</f>
        <v>1</v>
      </c>
      <c r="P413" s="251" t="b">
        <f>F413='ANS Price List'!F409</f>
        <v>1</v>
      </c>
      <c r="Q413" s="251" t="b">
        <f>G413='ANS Price List'!G409</f>
        <v>1</v>
      </c>
      <c r="R413" s="251" t="b">
        <f>H413='ANS Price List'!H409</f>
        <v>1</v>
      </c>
      <c r="S413" s="251" t="b">
        <f>I413='ANS Price List'!I409</f>
        <v>1</v>
      </c>
      <c r="T413" s="251" t="b">
        <f>J413='ANS Price List'!J409</f>
        <v>1</v>
      </c>
      <c r="U413" s="251"/>
      <c r="V413" s="251" t="str">
        <f>IF(H413="2016/17 Excluding GST","TRUE",H413='2016-17 ANS Price List'!$F413)</f>
        <v>TRUE</v>
      </c>
      <c r="W413" s="251" t="str">
        <f>IF(I413="2017/18 Excluding GST","TRUE",I413='2017-18 ANS Price List'!$F413)</f>
        <v>TRUE</v>
      </c>
      <c r="X413" s="251" t="str">
        <f>IF(J413="2018/19 Excluding GST","TRUE",J413='2018-19 ANS Price List'!$F413)</f>
        <v>TRUE</v>
      </c>
    </row>
    <row r="414" spans="2:24" s="340" customFormat="1" ht="25.5" x14ac:dyDescent="0.2">
      <c r="B414" s="368" t="s">
        <v>267</v>
      </c>
      <c r="C414" s="221" t="s">
        <v>267</v>
      </c>
      <c r="D414" s="200" t="s">
        <v>10</v>
      </c>
      <c r="E414" s="200" t="s">
        <v>11</v>
      </c>
      <c r="F414" s="200">
        <v>15.87</v>
      </c>
      <c r="G414" s="200">
        <f>IFERROR(ROUND(F414*(1+G$9)*(1-G$10)+G$11,2),F414)</f>
        <v>16.43</v>
      </c>
      <c r="H414" s="200">
        <f>IFERROR(ROUND(G414*(1+H$9)*(1-H$10)+H$11,2),G414)</f>
        <v>16.86</v>
      </c>
      <c r="I414" s="200">
        <f t="shared" ref="I414:J414" si="47">IFERROR(ROUND(H414*(1+I$9)*(1-I$10)+I$11,2),H414)</f>
        <v>17.27</v>
      </c>
      <c r="J414" s="200">
        <f t="shared" si="47"/>
        <v>17.899999999999999</v>
      </c>
      <c r="L414" s="247" t="b">
        <f>B414='ANS Price List'!B410</f>
        <v>1</v>
      </c>
      <c r="M414" s="247" t="b">
        <f>C414='ANS Price List'!C410</f>
        <v>1</v>
      </c>
      <c r="N414" s="247" t="b">
        <f>D414='ANS Price List'!D410</f>
        <v>1</v>
      </c>
      <c r="O414" s="247" t="b">
        <f>E414='ANS Price List'!E410</f>
        <v>1</v>
      </c>
      <c r="P414" s="247" t="b">
        <f>F414='ANS Price List'!F410</f>
        <v>1</v>
      </c>
      <c r="Q414" s="247" t="b">
        <f>G414='ANS Price List'!G410</f>
        <v>1</v>
      </c>
      <c r="R414" s="247" t="b">
        <f>H414='ANS Price List'!H410</f>
        <v>1</v>
      </c>
      <c r="S414" s="247" t="b">
        <f>I414='ANS Price List'!I410</f>
        <v>1</v>
      </c>
      <c r="T414" s="247" t="b">
        <f>J414='ANS Price List'!J410</f>
        <v>1</v>
      </c>
      <c r="U414" s="247"/>
      <c r="V414" s="247" t="b">
        <f>IF(H414="2016/17 Excluding GST","TRUE",H414='2016-17 ANS Price List'!$F414)</f>
        <v>1</v>
      </c>
      <c r="W414" s="247" t="b">
        <f>IF(I414="2017/18 Excluding GST","TRUE",I414='2017-18 ANS Price List'!$F414)</f>
        <v>1</v>
      </c>
      <c r="X414" s="251" t="b">
        <f>IF(J414="2018/19 Excluding GST","TRUE",J414='2018-19 ANS Price List'!$F414)</f>
        <v>1</v>
      </c>
    </row>
    <row r="415" spans="2:24" s="340" customFormat="1" x14ac:dyDescent="0.2">
      <c r="B415" s="83"/>
      <c r="C415" s="85"/>
      <c r="D415" s="57"/>
      <c r="E415" s="57"/>
      <c r="F415" s="57"/>
      <c r="G415" s="57"/>
      <c r="H415" s="57"/>
      <c r="I415" s="57"/>
      <c r="J415" s="57"/>
      <c r="L415" s="247" t="b">
        <f>B415='ANS Price List'!B411</f>
        <v>1</v>
      </c>
      <c r="M415" s="247" t="b">
        <f>C415='ANS Price List'!C411</f>
        <v>1</v>
      </c>
      <c r="N415" s="247" t="b">
        <f>D415='ANS Price List'!D411</f>
        <v>1</v>
      </c>
      <c r="O415" s="247" t="b">
        <f>E415='ANS Price List'!E411</f>
        <v>1</v>
      </c>
      <c r="P415" s="247" t="b">
        <f>F415='ANS Price List'!F411</f>
        <v>1</v>
      </c>
      <c r="Q415" s="247" t="b">
        <f>G415='ANS Price List'!G411</f>
        <v>1</v>
      </c>
      <c r="R415" s="247" t="b">
        <f>H415='ANS Price List'!H411</f>
        <v>1</v>
      </c>
      <c r="S415" s="247" t="b">
        <f>I415='ANS Price List'!I411</f>
        <v>1</v>
      </c>
      <c r="T415" s="247" t="b">
        <f>J415='ANS Price List'!J411</f>
        <v>1</v>
      </c>
      <c r="U415" s="247"/>
      <c r="V415" s="247" t="b">
        <f>IF(H415="2016/17 Excluding GST","TRUE",H415='2016-17 ANS Price List'!$F415)</f>
        <v>1</v>
      </c>
      <c r="W415" s="247" t="b">
        <f>IF(I415="2017/18 Excluding GST","TRUE",I415='2017-18 ANS Price List'!$F415)</f>
        <v>1</v>
      </c>
      <c r="X415" s="251" t="b">
        <f>IF(J415="2018/19 Excluding GST","TRUE",J415='2018-19 ANS Price List'!$F415)</f>
        <v>1</v>
      </c>
    </row>
    <row r="416" spans="2:24" s="340" customFormat="1" x14ac:dyDescent="0.2">
      <c r="B416" s="83"/>
      <c r="C416" s="85"/>
      <c r="D416" s="57"/>
      <c r="E416" s="57"/>
      <c r="F416" s="57"/>
      <c r="G416" s="57"/>
      <c r="H416" s="57"/>
      <c r="I416" s="377"/>
      <c r="J416" s="377"/>
      <c r="L416" s="247" t="b">
        <f>B416='ANS Price List'!B412</f>
        <v>1</v>
      </c>
      <c r="M416" s="247" t="b">
        <f>C416='ANS Price List'!C412</f>
        <v>1</v>
      </c>
      <c r="N416" s="247" t="b">
        <f>D416='ANS Price List'!D412</f>
        <v>1</v>
      </c>
      <c r="O416" s="247" t="b">
        <f>E416='ANS Price List'!E412</f>
        <v>1</v>
      </c>
      <c r="P416" s="247" t="b">
        <f>F416='ANS Price List'!F412</f>
        <v>1</v>
      </c>
      <c r="Q416" s="247" t="b">
        <f>G416='ANS Price List'!G412</f>
        <v>1</v>
      </c>
      <c r="R416" s="247" t="b">
        <f>H416='ANS Price List'!H412</f>
        <v>1</v>
      </c>
      <c r="S416" s="247" t="b">
        <f>I416='ANS Price List'!I412</f>
        <v>1</v>
      </c>
      <c r="T416" s="247" t="b">
        <f>J416='ANS Price List'!J412</f>
        <v>1</v>
      </c>
      <c r="U416" s="247"/>
      <c r="V416" s="247" t="b">
        <f>IF(H416="2016/17 Excluding GST","TRUE",H416='2016-17 ANS Price List'!$F416)</f>
        <v>1</v>
      </c>
      <c r="W416" s="247" t="b">
        <f>IF(I416="2017/18 Excluding GST","TRUE",I416='2017-18 ANS Price List'!$F416)</f>
        <v>1</v>
      </c>
      <c r="X416" s="251" t="b">
        <f>IF(J416="2018/19 Excluding GST","TRUE",J416='2018-19 ANS Price List'!$F416)</f>
        <v>1</v>
      </c>
    </row>
    <row r="417" spans="2:24" s="339" customFormat="1" ht="32.1" customHeight="1" x14ac:dyDescent="0.2">
      <c r="B417" s="243" t="s">
        <v>2</v>
      </c>
      <c r="C417" s="244" t="s">
        <v>0</v>
      </c>
      <c r="D417" s="245" t="s">
        <v>1</v>
      </c>
      <c r="E417" s="245" t="s">
        <v>2</v>
      </c>
      <c r="F417" s="188" t="s">
        <v>343</v>
      </c>
      <c r="G417" s="188" t="s">
        <v>319</v>
      </c>
      <c r="H417" s="188" t="s">
        <v>320</v>
      </c>
      <c r="I417" s="188" t="s">
        <v>321</v>
      </c>
      <c r="J417" s="188" t="s">
        <v>322</v>
      </c>
      <c r="L417" s="251" t="b">
        <f>B417='ANS Price List'!B413</f>
        <v>1</v>
      </c>
      <c r="M417" s="251" t="b">
        <f>C417='ANS Price List'!C413</f>
        <v>1</v>
      </c>
      <c r="N417" s="251" t="b">
        <f>D417='ANS Price List'!D413</f>
        <v>1</v>
      </c>
      <c r="O417" s="251" t="b">
        <f>E417='ANS Price List'!E413</f>
        <v>1</v>
      </c>
      <c r="P417" s="251" t="b">
        <f>F417='ANS Price List'!F413</f>
        <v>1</v>
      </c>
      <c r="Q417" s="251" t="b">
        <f>G417='ANS Price List'!G413</f>
        <v>1</v>
      </c>
      <c r="R417" s="251" t="b">
        <f>H417='ANS Price List'!H413</f>
        <v>1</v>
      </c>
      <c r="S417" s="251" t="b">
        <f>I417='ANS Price List'!I413</f>
        <v>1</v>
      </c>
      <c r="T417" s="251" t="b">
        <f>J417='ANS Price List'!J413</f>
        <v>1</v>
      </c>
      <c r="U417" s="251"/>
      <c r="V417" s="251" t="str">
        <f>IF(H417="2016/17 Excluding GST","TRUE",H417='2016-17 ANS Price List'!$F417)</f>
        <v>TRUE</v>
      </c>
      <c r="W417" s="251" t="str">
        <f>IF(I417="2017/18 Excluding GST","TRUE",I417='2017-18 ANS Price List'!$F417)</f>
        <v>TRUE</v>
      </c>
      <c r="X417" s="251" t="str">
        <f>IF(J417="2018/19 Excluding GST","TRUE",J417='2018-19 ANS Price List'!$F417)</f>
        <v>TRUE</v>
      </c>
    </row>
    <row r="418" spans="2:24" s="340" customFormat="1" ht="25.5" x14ac:dyDescent="0.2">
      <c r="B418" s="218" t="s">
        <v>268</v>
      </c>
      <c r="C418" s="221" t="s">
        <v>268</v>
      </c>
      <c r="D418" s="200" t="s">
        <v>10</v>
      </c>
      <c r="E418" s="200" t="s">
        <v>11</v>
      </c>
      <c r="F418" s="200">
        <v>500.71</v>
      </c>
      <c r="G418" s="200">
        <f>IFERROR(ROUND(F418*(1+G$9)*(1-G$10)+G$11,2),F418)</f>
        <v>518.41</v>
      </c>
      <c r="H418" s="200">
        <f>IFERROR(ROUND(G418*(1+H$9)*(1-H$10)+H$11,2),G418)</f>
        <v>531.87</v>
      </c>
      <c r="I418" s="200">
        <f t="shared" ref="I418:J418" si="48">IFERROR(ROUND(H418*(1+I$9)*(1-I$10)+I$11,2),H418)</f>
        <v>544.66</v>
      </c>
      <c r="J418" s="200">
        <f t="shared" si="48"/>
        <v>564.41999999999996</v>
      </c>
      <c r="L418" s="247" t="b">
        <f>B418='ANS Price List'!B414</f>
        <v>1</v>
      </c>
      <c r="M418" s="247" t="b">
        <f>C418='ANS Price List'!C414</f>
        <v>1</v>
      </c>
      <c r="N418" s="247" t="b">
        <f>D418='ANS Price List'!D414</f>
        <v>1</v>
      </c>
      <c r="O418" s="247" t="b">
        <f>E418='ANS Price List'!E414</f>
        <v>1</v>
      </c>
      <c r="P418" s="247" t="b">
        <f>F418='ANS Price List'!F414</f>
        <v>1</v>
      </c>
      <c r="Q418" s="247" t="b">
        <f>G418='ANS Price List'!G414</f>
        <v>1</v>
      </c>
      <c r="R418" s="247" t="b">
        <f>H418='ANS Price List'!H414</f>
        <v>1</v>
      </c>
      <c r="S418" s="247" t="b">
        <f>I418='ANS Price List'!I414</f>
        <v>1</v>
      </c>
      <c r="T418" s="247" t="b">
        <f>J418='ANS Price List'!J414</f>
        <v>1</v>
      </c>
      <c r="U418" s="247"/>
      <c r="V418" s="247" t="b">
        <f>IF(H418="2016/17 Excluding GST","TRUE",H418='2016-17 ANS Price List'!$F418)</f>
        <v>1</v>
      </c>
      <c r="W418" s="247" t="b">
        <f>IF(I418="2017/18 Excluding GST","TRUE",I418='2017-18 ANS Price List'!$F418)</f>
        <v>1</v>
      </c>
      <c r="X418" s="251" t="b">
        <f>IF(J418="2018/19 Excluding GST","TRUE",J418='2018-19 ANS Price List'!$F418)</f>
        <v>1</v>
      </c>
    </row>
    <row r="419" spans="2:24" s="340" customFormat="1" x14ac:dyDescent="0.2">
      <c r="B419" s="83"/>
      <c r="C419" s="85"/>
      <c r="D419" s="57"/>
      <c r="E419" s="57"/>
      <c r="F419" s="57"/>
      <c r="G419" s="57"/>
      <c r="H419" s="57"/>
      <c r="I419" s="57"/>
      <c r="J419" s="57"/>
      <c r="L419" s="247" t="b">
        <f>B419='ANS Price List'!B415</f>
        <v>1</v>
      </c>
      <c r="M419" s="247" t="b">
        <f>C419='ANS Price List'!C415</f>
        <v>1</v>
      </c>
      <c r="N419" s="247" t="b">
        <f>D419='ANS Price List'!D415</f>
        <v>1</v>
      </c>
      <c r="O419" s="247" t="b">
        <f>E419='ANS Price List'!E415</f>
        <v>1</v>
      </c>
      <c r="P419" s="247" t="b">
        <f>F419='ANS Price List'!F415</f>
        <v>1</v>
      </c>
      <c r="Q419" s="247" t="b">
        <f>G419='ANS Price List'!G415</f>
        <v>1</v>
      </c>
      <c r="R419" s="247" t="b">
        <f>H419='ANS Price List'!H415</f>
        <v>1</v>
      </c>
      <c r="S419" s="247" t="b">
        <f>I419='ANS Price List'!I415</f>
        <v>1</v>
      </c>
      <c r="T419" s="247" t="b">
        <f>J419='ANS Price List'!J415</f>
        <v>1</v>
      </c>
      <c r="U419" s="247"/>
      <c r="V419" s="247" t="b">
        <f>IF(H419="2016/17 Excluding GST","TRUE",H419='2016-17 ANS Price List'!$F419)</f>
        <v>1</v>
      </c>
      <c r="W419" s="247" t="b">
        <f>IF(I419="2017/18 Excluding GST","TRUE",I419='2017-18 ANS Price List'!$F419)</f>
        <v>1</v>
      </c>
      <c r="X419" s="251" t="b">
        <f>IF(J419="2018/19 Excluding GST","TRUE",J419='2018-19 ANS Price List'!$F419)</f>
        <v>1</v>
      </c>
    </row>
    <row r="420" spans="2:24" s="340" customFormat="1" x14ac:dyDescent="0.2">
      <c r="B420" s="83"/>
      <c r="C420" s="85"/>
      <c r="D420" s="57"/>
      <c r="E420" s="57"/>
      <c r="F420" s="57"/>
      <c r="G420" s="57"/>
      <c r="H420" s="57"/>
      <c r="I420" s="377"/>
      <c r="J420" s="377"/>
      <c r="K420" s="331"/>
      <c r="L420" s="247" t="b">
        <f>B420='ANS Price List'!B416</f>
        <v>1</v>
      </c>
      <c r="M420" s="247" t="b">
        <f>C420='ANS Price List'!C416</f>
        <v>1</v>
      </c>
      <c r="N420" s="247" t="b">
        <f>D420='ANS Price List'!D416</f>
        <v>1</v>
      </c>
      <c r="O420" s="247" t="b">
        <f>E420='ANS Price List'!E416</f>
        <v>1</v>
      </c>
      <c r="P420" s="247" t="b">
        <f>F420='ANS Price List'!F416</f>
        <v>1</v>
      </c>
      <c r="Q420" s="247" t="b">
        <f>G420='ANS Price List'!G416</f>
        <v>1</v>
      </c>
      <c r="R420" s="247" t="b">
        <f>H420='ANS Price List'!H416</f>
        <v>1</v>
      </c>
      <c r="S420" s="247" t="b">
        <f>I420='ANS Price List'!I416</f>
        <v>1</v>
      </c>
      <c r="T420" s="247" t="b">
        <f>J420='ANS Price List'!J416</f>
        <v>1</v>
      </c>
      <c r="U420" s="247"/>
      <c r="V420" s="247" t="b">
        <f>IF(H420="2016/17 Excluding GST","TRUE",H420='2016-17 ANS Price List'!$F420)</f>
        <v>1</v>
      </c>
      <c r="W420" s="247" t="b">
        <f>IF(I420="2017/18 Excluding GST","TRUE",I420='2017-18 ANS Price List'!$F420)</f>
        <v>1</v>
      </c>
      <c r="X420" s="251" t="b">
        <f>IF(J420="2018/19 Excluding GST","TRUE",J420='2018-19 ANS Price List'!$F420)</f>
        <v>1</v>
      </c>
    </row>
    <row r="421" spans="2:24" s="339" customFormat="1" ht="32.1" customHeight="1" x14ac:dyDescent="0.2">
      <c r="B421" s="243" t="s">
        <v>2</v>
      </c>
      <c r="C421" s="244" t="s">
        <v>0</v>
      </c>
      <c r="D421" s="245" t="s">
        <v>1</v>
      </c>
      <c r="E421" s="245" t="s">
        <v>2</v>
      </c>
      <c r="F421" s="188" t="s">
        <v>343</v>
      </c>
      <c r="G421" s="188" t="s">
        <v>319</v>
      </c>
      <c r="H421" s="188" t="s">
        <v>320</v>
      </c>
      <c r="I421" s="188" t="s">
        <v>321</v>
      </c>
      <c r="J421" s="188" t="s">
        <v>322</v>
      </c>
      <c r="L421" s="251" t="b">
        <f>B421='ANS Price List'!B417</f>
        <v>1</v>
      </c>
      <c r="M421" s="251" t="b">
        <f>C421='ANS Price List'!C417</f>
        <v>1</v>
      </c>
      <c r="N421" s="251" t="b">
        <f>D421='ANS Price List'!D417</f>
        <v>1</v>
      </c>
      <c r="O421" s="251" t="b">
        <f>E421='ANS Price List'!E417</f>
        <v>1</v>
      </c>
      <c r="P421" s="251" t="b">
        <f>F421='ANS Price List'!F417</f>
        <v>1</v>
      </c>
      <c r="Q421" s="251" t="b">
        <f>G421='ANS Price List'!G417</f>
        <v>1</v>
      </c>
      <c r="R421" s="251" t="b">
        <f>H421='ANS Price List'!H417</f>
        <v>1</v>
      </c>
      <c r="S421" s="251" t="b">
        <f>I421='ANS Price List'!I417</f>
        <v>1</v>
      </c>
      <c r="T421" s="251" t="b">
        <f>J421='ANS Price List'!J417</f>
        <v>1</v>
      </c>
      <c r="U421" s="251"/>
      <c r="V421" s="251" t="str">
        <f>IF(H421="2016/17 Excluding GST","TRUE",H421='2016-17 ANS Price List'!$F421)</f>
        <v>TRUE</v>
      </c>
      <c r="W421" s="251" t="str">
        <f>IF(I421="2017/18 Excluding GST","TRUE",I421='2017-18 ANS Price List'!$F421)</f>
        <v>TRUE</v>
      </c>
      <c r="X421" s="251" t="str">
        <f>IF(J421="2018/19 Excluding GST","TRUE",J421='2018-19 ANS Price List'!$F421)</f>
        <v>TRUE</v>
      </c>
    </row>
    <row r="422" spans="2:24" s="340" customFormat="1" x14ac:dyDescent="0.2">
      <c r="B422" s="369" t="s">
        <v>269</v>
      </c>
      <c r="C422" s="198" t="s">
        <v>270</v>
      </c>
      <c r="D422" s="200" t="s">
        <v>10</v>
      </c>
      <c r="E422" s="200" t="s">
        <v>24</v>
      </c>
      <c r="F422" s="200" t="s">
        <v>271</v>
      </c>
      <c r="G422" s="200" t="str">
        <f t="shared" ref="G422:J422" si="49">IFERROR(ROUND(F422*(1+G$9),2),F422)</f>
        <v>Quote Basis</v>
      </c>
      <c r="H422" s="200" t="str">
        <f t="shared" si="49"/>
        <v>Quote Basis</v>
      </c>
      <c r="I422" s="200" t="str">
        <f t="shared" si="49"/>
        <v>Quote Basis</v>
      </c>
      <c r="J422" s="200" t="str">
        <f t="shared" si="49"/>
        <v>Quote Basis</v>
      </c>
      <c r="K422" s="331"/>
      <c r="L422" s="247" t="b">
        <f>B422='ANS Price List'!B418</f>
        <v>1</v>
      </c>
      <c r="M422" s="247" t="b">
        <f>C422='ANS Price List'!C418</f>
        <v>1</v>
      </c>
      <c r="N422" s="247" t="b">
        <f>D422='ANS Price List'!D418</f>
        <v>1</v>
      </c>
      <c r="O422" s="247" t="b">
        <f>E422='ANS Price List'!E418</f>
        <v>1</v>
      </c>
      <c r="P422" s="247" t="b">
        <f>F422='ANS Price List'!F418</f>
        <v>1</v>
      </c>
      <c r="Q422" s="247" t="b">
        <f>G422='ANS Price List'!G418</f>
        <v>1</v>
      </c>
      <c r="R422" s="247" t="b">
        <f>H422='ANS Price List'!H418</f>
        <v>1</v>
      </c>
      <c r="S422" s="247" t="b">
        <f>I422='ANS Price List'!I418</f>
        <v>1</v>
      </c>
      <c r="T422" s="247" t="b">
        <f>J422='ANS Price List'!J418</f>
        <v>1</v>
      </c>
      <c r="U422" s="247"/>
      <c r="V422" s="247" t="b">
        <f>IF(H422="2016/17 Excluding GST","TRUE",H422='2016-17 ANS Price List'!$F422)</f>
        <v>1</v>
      </c>
      <c r="W422" s="247" t="b">
        <f>IF(I422="2017/18 Excluding GST","TRUE",I422='2017-18 ANS Price List'!$F422)</f>
        <v>1</v>
      </c>
      <c r="X422" s="251" t="b">
        <f>IF(J422="2018/19 Excluding GST","TRUE",J422='2018-19 ANS Price List'!$F422)</f>
        <v>1</v>
      </c>
    </row>
    <row r="423" spans="2:24" s="340" customFormat="1" x14ac:dyDescent="0.2">
      <c r="B423" s="370"/>
      <c r="C423" s="57"/>
      <c r="D423" s="112"/>
      <c r="E423" s="112"/>
      <c r="F423" s="112"/>
      <c r="G423" s="112"/>
      <c r="H423" s="112"/>
      <c r="I423" s="112"/>
      <c r="J423" s="112"/>
      <c r="K423" s="331"/>
      <c r="L423" s="247" t="b">
        <f>B423='ANS Price List'!B419</f>
        <v>1</v>
      </c>
      <c r="M423" s="247" t="b">
        <f>C423='ANS Price List'!C419</f>
        <v>1</v>
      </c>
      <c r="N423" s="247" t="b">
        <f>D423='ANS Price List'!D419</f>
        <v>1</v>
      </c>
      <c r="O423" s="247" t="b">
        <f>E423='ANS Price List'!E419</f>
        <v>1</v>
      </c>
      <c r="P423" s="247" t="b">
        <f>F423='ANS Price List'!F419</f>
        <v>1</v>
      </c>
      <c r="Q423" s="247" t="b">
        <f>G423='ANS Price List'!G419</f>
        <v>1</v>
      </c>
      <c r="R423" s="247" t="b">
        <f>H423='ANS Price List'!H419</f>
        <v>1</v>
      </c>
      <c r="S423" s="247" t="b">
        <f>I423='ANS Price List'!I419</f>
        <v>1</v>
      </c>
      <c r="T423" s="247" t="b">
        <f>J423='ANS Price List'!J419</f>
        <v>1</v>
      </c>
      <c r="U423" s="247"/>
      <c r="V423" s="247" t="b">
        <f>IF(H423="2016/17 Excluding GST","TRUE",H423='2016-17 ANS Price List'!$F423)</f>
        <v>1</v>
      </c>
      <c r="W423" s="247" t="b">
        <f>IF(I423="2017/18 Excluding GST","TRUE",I423='2017-18 ANS Price List'!$F423)</f>
        <v>1</v>
      </c>
      <c r="X423" s="251" t="b">
        <f>IF(J423="2018/19 Excluding GST","TRUE",J423='2018-19 ANS Price List'!$F423)</f>
        <v>1</v>
      </c>
    </row>
    <row r="424" spans="2:24" s="340" customFormat="1" x14ac:dyDescent="0.2">
      <c r="B424" s="370"/>
      <c r="C424" s="57"/>
      <c r="D424" s="112"/>
      <c r="E424" s="112"/>
      <c r="F424" s="112"/>
      <c r="G424" s="112"/>
      <c r="H424" s="112"/>
      <c r="I424" s="112"/>
      <c r="J424" s="112"/>
      <c r="K424" s="331"/>
      <c r="L424" s="247" t="b">
        <f>B424='ANS Price List'!B420</f>
        <v>1</v>
      </c>
      <c r="M424" s="247" t="b">
        <f>C424='ANS Price List'!C420</f>
        <v>1</v>
      </c>
      <c r="N424" s="247" t="b">
        <f>D424='ANS Price List'!D420</f>
        <v>1</v>
      </c>
      <c r="O424" s="247" t="b">
        <f>E424='ANS Price List'!E420</f>
        <v>1</v>
      </c>
      <c r="P424" s="247" t="b">
        <f>F424='ANS Price List'!F420</f>
        <v>1</v>
      </c>
      <c r="Q424" s="247" t="b">
        <f>G424='ANS Price List'!G420</f>
        <v>1</v>
      </c>
      <c r="R424" s="247" t="b">
        <f>H424='ANS Price List'!H420</f>
        <v>1</v>
      </c>
      <c r="S424" s="247" t="b">
        <f>I424='ANS Price List'!I420</f>
        <v>1</v>
      </c>
      <c r="T424" s="247" t="b">
        <f>J424='ANS Price List'!J420</f>
        <v>1</v>
      </c>
      <c r="U424" s="247"/>
      <c r="V424" s="247" t="b">
        <f>IF(H424="2016/17 Excluding GST","TRUE",H424='2016-17 ANS Price List'!$F424)</f>
        <v>1</v>
      </c>
      <c r="W424" s="247" t="b">
        <f>IF(I424="2017/18 Excluding GST","TRUE",I424='2017-18 ANS Price List'!$F424)</f>
        <v>1</v>
      </c>
      <c r="X424" s="251" t="b">
        <f>IF(J424="2018/19 Excluding GST","TRUE",J424='2018-19 ANS Price List'!$F424)</f>
        <v>1</v>
      </c>
    </row>
    <row r="425" spans="2:24" s="340" customFormat="1" x14ac:dyDescent="0.2">
      <c r="B425" s="370"/>
      <c r="C425" s="57"/>
      <c r="D425" s="112"/>
      <c r="E425" s="112"/>
      <c r="F425" s="112"/>
      <c r="G425" s="112"/>
      <c r="H425" s="112"/>
      <c r="I425" s="112"/>
      <c r="J425" s="112"/>
      <c r="K425" s="331"/>
      <c r="L425" s="247" t="b">
        <f>B425='ANS Price List'!B421</f>
        <v>1</v>
      </c>
      <c r="M425" s="247" t="b">
        <f>C425='ANS Price List'!C421</f>
        <v>1</v>
      </c>
      <c r="N425" s="247" t="b">
        <f>D425='ANS Price List'!D421</f>
        <v>1</v>
      </c>
      <c r="O425" s="247" t="b">
        <f>E425='ANS Price List'!E421</f>
        <v>1</v>
      </c>
      <c r="P425" s="247" t="b">
        <f>F425='ANS Price List'!F421</f>
        <v>1</v>
      </c>
      <c r="Q425" s="247" t="b">
        <f>G425='ANS Price List'!G421</f>
        <v>1</v>
      </c>
      <c r="R425" s="247" t="b">
        <f>H425='ANS Price List'!H421</f>
        <v>1</v>
      </c>
      <c r="S425" s="247" t="b">
        <f>I425='ANS Price List'!I421</f>
        <v>1</v>
      </c>
      <c r="T425" s="247" t="b">
        <f>J425='ANS Price List'!J421</f>
        <v>1</v>
      </c>
      <c r="U425" s="247"/>
      <c r="V425" s="247" t="b">
        <f>IF(H425="2016/17 Excluding GST","TRUE",H425='2016-17 ANS Price List'!$F425)</f>
        <v>1</v>
      </c>
      <c r="W425" s="247" t="b">
        <f>IF(I425="2017/18 Excluding GST","TRUE",I425='2017-18 ANS Price List'!$F425)</f>
        <v>1</v>
      </c>
      <c r="X425" s="251" t="b">
        <f>IF(J425="2018/19 Excluding GST","TRUE",J425='2018-19 ANS Price List'!$F425)</f>
        <v>1</v>
      </c>
    </row>
    <row r="426" spans="2:24" s="340" customFormat="1" x14ac:dyDescent="0.2">
      <c r="B426" s="370"/>
      <c r="C426" s="57"/>
      <c r="D426" s="112"/>
      <c r="E426" s="112"/>
      <c r="F426" s="112"/>
      <c r="G426" s="112"/>
      <c r="H426" s="112"/>
      <c r="I426" s="112"/>
      <c r="J426" s="112"/>
      <c r="K426" s="331"/>
      <c r="L426" s="247" t="b">
        <f>B426='ANS Price List'!B422</f>
        <v>1</v>
      </c>
      <c r="M426" s="247" t="b">
        <f>C426='ANS Price List'!C422</f>
        <v>1</v>
      </c>
      <c r="N426" s="247" t="b">
        <f>D426='ANS Price List'!D422</f>
        <v>1</v>
      </c>
      <c r="O426" s="247" t="b">
        <f>E426='ANS Price List'!E422</f>
        <v>1</v>
      </c>
      <c r="P426" s="247" t="b">
        <f>F426='ANS Price List'!F422</f>
        <v>1</v>
      </c>
      <c r="Q426" s="247" t="b">
        <f>G426='ANS Price List'!G422</f>
        <v>1</v>
      </c>
      <c r="R426" s="247" t="b">
        <f>H426='ANS Price List'!H422</f>
        <v>1</v>
      </c>
      <c r="S426" s="247" t="b">
        <f>I426='ANS Price List'!I422</f>
        <v>1</v>
      </c>
      <c r="T426" s="247" t="b">
        <f>J426='ANS Price List'!J422</f>
        <v>1</v>
      </c>
      <c r="U426" s="247"/>
      <c r="V426" s="247" t="b">
        <f>IF(H426="2016/17 Excluding GST","TRUE",H426='2016-17 ANS Price List'!$F426)</f>
        <v>1</v>
      </c>
      <c r="W426" s="247" t="b">
        <f>IF(I426="2017/18 Excluding GST","TRUE",I426='2017-18 ANS Price List'!$F426)</f>
        <v>1</v>
      </c>
      <c r="X426" s="251" t="b">
        <f>IF(J426="2018/19 Excluding GST","TRUE",J426='2018-19 ANS Price List'!$F426)</f>
        <v>1</v>
      </c>
    </row>
    <row r="427" spans="2:24" ht="15" x14ac:dyDescent="0.2">
      <c r="B427" s="318" t="s">
        <v>328</v>
      </c>
      <c r="D427" s="113"/>
      <c r="E427" s="113"/>
      <c r="F427" s="113"/>
      <c r="G427" s="113"/>
      <c r="H427" s="113"/>
      <c r="I427" s="377"/>
      <c r="J427" s="377"/>
      <c r="L427" s="247" t="b">
        <f>B427='ANS Price List'!B423</f>
        <v>1</v>
      </c>
      <c r="M427" s="247" t="b">
        <f>C427='ANS Price List'!C423</f>
        <v>1</v>
      </c>
      <c r="N427" s="247" t="b">
        <f>D427='ANS Price List'!D423</f>
        <v>1</v>
      </c>
      <c r="O427" s="247" t="b">
        <f>E427='ANS Price List'!E423</f>
        <v>1</v>
      </c>
      <c r="P427" s="247" t="b">
        <f>F427='ANS Price List'!F423</f>
        <v>1</v>
      </c>
      <c r="Q427" s="247" t="b">
        <f>G427='ANS Price List'!G423</f>
        <v>1</v>
      </c>
      <c r="R427" s="247" t="b">
        <f>H427='ANS Price List'!H423</f>
        <v>1</v>
      </c>
      <c r="S427" s="247" t="b">
        <f>I427='ANS Price List'!I423</f>
        <v>1</v>
      </c>
      <c r="T427" s="247" t="b">
        <f>J427='ANS Price List'!J423</f>
        <v>1</v>
      </c>
      <c r="U427" s="333"/>
      <c r="V427" s="247" t="b">
        <f>IF(H427="2016/17 Excluding GST","TRUE",H427='2016-17 ANS Price List'!$F427)</f>
        <v>1</v>
      </c>
      <c r="W427" s="247" t="b">
        <f>IF(I427="2017/18 Excluding GST","TRUE",I427='2017-18 ANS Price List'!$F427)</f>
        <v>1</v>
      </c>
      <c r="X427" s="251" t="b">
        <f>IF(J427="2018/19 Excluding GST","TRUE",J427='2018-19 ANS Price List'!$F427)</f>
        <v>1</v>
      </c>
    </row>
    <row r="428" spans="2:24" ht="32.1" customHeight="1" x14ac:dyDescent="0.2">
      <c r="B428" s="371" t="s">
        <v>309</v>
      </c>
      <c r="C428" s="372"/>
      <c r="D428" s="373"/>
      <c r="E428" s="374" t="s">
        <v>336</v>
      </c>
      <c r="F428" s="225" t="s">
        <v>343</v>
      </c>
      <c r="G428" s="225" t="s">
        <v>319</v>
      </c>
      <c r="H428" s="225" t="s">
        <v>320</v>
      </c>
      <c r="I428" s="225" t="s">
        <v>321</v>
      </c>
      <c r="J428" s="225" t="s">
        <v>322</v>
      </c>
      <c r="L428" s="247" t="b">
        <f>B428='ANS Price List'!B424</f>
        <v>1</v>
      </c>
      <c r="M428" s="247" t="b">
        <f>C428='ANS Price List'!C424</f>
        <v>1</v>
      </c>
      <c r="N428" s="247" t="b">
        <f>D428='ANS Price List'!D424</f>
        <v>1</v>
      </c>
      <c r="O428" s="247" t="b">
        <f>E428='ANS Price List'!E424</f>
        <v>1</v>
      </c>
      <c r="P428" s="247" t="b">
        <f>F428='ANS Price List'!F424</f>
        <v>1</v>
      </c>
      <c r="Q428" s="247" t="b">
        <f>G428='ANS Price List'!G424</f>
        <v>1</v>
      </c>
      <c r="R428" s="247" t="b">
        <f>H428='ANS Price List'!H424</f>
        <v>1</v>
      </c>
      <c r="S428" s="247" t="b">
        <f>I428='ANS Price List'!I424</f>
        <v>1</v>
      </c>
      <c r="T428" s="247" t="b">
        <f>J428='ANS Price List'!J424</f>
        <v>1</v>
      </c>
      <c r="U428" s="333"/>
      <c r="V428" s="247" t="str">
        <f>IF(H428="2016/17 Excluding GST","TRUE",H428='2016-17 ANS Price List'!$F428)</f>
        <v>TRUE</v>
      </c>
      <c r="W428" s="247" t="str">
        <f>IF(I428="2017/18 Excluding GST","TRUE",I428='2017-18 ANS Price List'!$F428)</f>
        <v>TRUE</v>
      </c>
      <c r="X428" s="251" t="str">
        <f>IF(J428="2018/19 Excluding GST","TRUE",J428='2018-19 ANS Price List'!$F428)</f>
        <v>TRUE</v>
      </c>
    </row>
    <row r="429" spans="2:24" x14ac:dyDescent="0.2">
      <c r="B429" s="233" t="s">
        <v>310</v>
      </c>
      <c r="C429" s="234"/>
      <c r="D429" s="205" t="s">
        <v>23</v>
      </c>
      <c r="E429" s="205" t="s">
        <v>24</v>
      </c>
      <c r="F429" s="205">
        <v>89.06</v>
      </c>
      <c r="G429" s="205">
        <f t="shared" ref="G429:J433" si="50">IFERROR(ROUND(F429*(1+G$9)*(1-G$10)+G$11,2),F429)</f>
        <v>92.21</v>
      </c>
      <c r="H429" s="205">
        <f t="shared" si="50"/>
        <v>94.6</v>
      </c>
      <c r="I429" s="205">
        <f t="shared" si="50"/>
        <v>96.87</v>
      </c>
      <c r="J429" s="235">
        <f t="shared" si="50"/>
        <v>100.38</v>
      </c>
      <c r="L429" s="247" t="b">
        <f>B429='ANS Price List'!B425</f>
        <v>1</v>
      </c>
      <c r="M429" s="247" t="b">
        <f>C429='ANS Price List'!C425</f>
        <v>1</v>
      </c>
      <c r="N429" s="247" t="b">
        <f>D429='ANS Price List'!D425</f>
        <v>1</v>
      </c>
      <c r="O429" s="247" t="b">
        <f>E429='ANS Price List'!E425</f>
        <v>1</v>
      </c>
      <c r="P429" s="247" t="b">
        <f>F429='ANS Price List'!F425</f>
        <v>1</v>
      </c>
      <c r="Q429" s="247" t="b">
        <f>G429='ANS Price List'!G425</f>
        <v>1</v>
      </c>
      <c r="R429" s="247" t="b">
        <f>H429='ANS Price List'!H425</f>
        <v>1</v>
      </c>
      <c r="S429" s="247" t="b">
        <f>I429='ANS Price List'!I425</f>
        <v>1</v>
      </c>
      <c r="T429" s="247" t="b">
        <f>J429='ANS Price List'!J425</f>
        <v>1</v>
      </c>
      <c r="U429" s="333"/>
      <c r="V429" s="247" t="b">
        <f>IF(H429="2016/17 Excluding GST","TRUE",H429='2016-17 ANS Price List'!$F429)</f>
        <v>1</v>
      </c>
      <c r="W429" s="247" t="b">
        <f>IF(I429="2017/18 Excluding GST","TRUE",I429='2017-18 ANS Price List'!$F429)</f>
        <v>1</v>
      </c>
      <c r="X429" s="251" t="b">
        <f>IF(J429="2018/19 Excluding GST","TRUE",J429='2018-19 ANS Price List'!$F429)</f>
        <v>1</v>
      </c>
    </row>
    <row r="430" spans="2:24" x14ac:dyDescent="0.2">
      <c r="B430" s="329" t="s">
        <v>311</v>
      </c>
      <c r="C430" s="232"/>
      <c r="D430" s="191" t="s">
        <v>23</v>
      </c>
      <c r="E430" s="191" t="s">
        <v>24</v>
      </c>
      <c r="F430" s="191">
        <v>142.81</v>
      </c>
      <c r="G430" s="191">
        <f t="shared" si="50"/>
        <v>147.86000000000001</v>
      </c>
      <c r="H430" s="191">
        <f t="shared" si="50"/>
        <v>151.69999999999999</v>
      </c>
      <c r="I430" s="191">
        <f t="shared" si="50"/>
        <v>155.35</v>
      </c>
      <c r="J430" s="207">
        <f t="shared" si="50"/>
        <v>160.99</v>
      </c>
      <c r="L430" s="247" t="b">
        <f>B430='ANS Price List'!B426</f>
        <v>1</v>
      </c>
      <c r="M430" s="247" t="b">
        <f>C430='ANS Price List'!C426</f>
        <v>1</v>
      </c>
      <c r="N430" s="247" t="b">
        <f>D430='ANS Price List'!D426</f>
        <v>1</v>
      </c>
      <c r="O430" s="247" t="b">
        <f>E430='ANS Price List'!E426</f>
        <v>1</v>
      </c>
      <c r="P430" s="247" t="b">
        <f>F430='ANS Price List'!F426</f>
        <v>1</v>
      </c>
      <c r="Q430" s="247" t="b">
        <f>G430='ANS Price List'!G426</f>
        <v>1</v>
      </c>
      <c r="R430" s="247" t="b">
        <f>H430='ANS Price List'!H426</f>
        <v>1</v>
      </c>
      <c r="S430" s="247" t="b">
        <f>I430='ANS Price List'!I426</f>
        <v>1</v>
      </c>
      <c r="T430" s="247" t="b">
        <f>J430='ANS Price List'!J426</f>
        <v>1</v>
      </c>
      <c r="U430" s="333"/>
      <c r="V430" s="247" t="b">
        <f>IF(H430="2016/17 Excluding GST","TRUE",H430='2016-17 ANS Price List'!$F430)</f>
        <v>1</v>
      </c>
      <c r="W430" s="247" t="b">
        <f>IF(I430="2017/18 Excluding GST","TRUE",I430='2017-18 ANS Price List'!$F430)</f>
        <v>1</v>
      </c>
      <c r="X430" s="251" t="b">
        <f>IF(J430="2018/19 Excluding GST","TRUE",J430='2018-19 ANS Price List'!$F430)</f>
        <v>1</v>
      </c>
    </row>
    <row r="431" spans="2:24" x14ac:dyDescent="0.2">
      <c r="B431" s="236" t="s">
        <v>312</v>
      </c>
      <c r="C431" s="231"/>
      <c r="D431" s="190" t="s">
        <v>23</v>
      </c>
      <c r="E431" s="190" t="s">
        <v>24</v>
      </c>
      <c r="F431" s="190">
        <v>177.52</v>
      </c>
      <c r="G431" s="190">
        <f t="shared" si="50"/>
        <v>183.8</v>
      </c>
      <c r="H431" s="190">
        <f t="shared" si="50"/>
        <v>188.57</v>
      </c>
      <c r="I431" s="190">
        <f t="shared" si="50"/>
        <v>193.1</v>
      </c>
      <c r="J431" s="206">
        <f t="shared" si="50"/>
        <v>200.1</v>
      </c>
      <c r="L431" s="247" t="b">
        <f>B431='ANS Price List'!B427</f>
        <v>1</v>
      </c>
      <c r="M431" s="247" t="b">
        <f>C431='ANS Price List'!C427</f>
        <v>1</v>
      </c>
      <c r="N431" s="247" t="b">
        <f>D431='ANS Price List'!D427</f>
        <v>1</v>
      </c>
      <c r="O431" s="247" t="b">
        <f>E431='ANS Price List'!E427</f>
        <v>1</v>
      </c>
      <c r="P431" s="247" t="b">
        <f>F431='ANS Price List'!F427</f>
        <v>1</v>
      </c>
      <c r="Q431" s="247" t="b">
        <f>G431='ANS Price List'!G427</f>
        <v>1</v>
      </c>
      <c r="R431" s="247" t="b">
        <f>H431='ANS Price List'!H427</f>
        <v>1</v>
      </c>
      <c r="S431" s="247" t="b">
        <f>I431='ANS Price List'!I427</f>
        <v>1</v>
      </c>
      <c r="T431" s="247" t="b">
        <f>J431='ANS Price List'!J427</f>
        <v>1</v>
      </c>
      <c r="U431" s="333"/>
      <c r="V431" s="247" t="b">
        <f>IF(H431="2016/17 Excluding GST","TRUE",H431='2016-17 ANS Price List'!$F431)</f>
        <v>1</v>
      </c>
      <c r="W431" s="247" t="b">
        <f>IF(I431="2017/18 Excluding GST","TRUE",I431='2017-18 ANS Price List'!$F431)</f>
        <v>1</v>
      </c>
      <c r="X431" s="251" t="b">
        <f>IF(J431="2018/19 Excluding GST","TRUE",J431='2018-19 ANS Price List'!$F431)</f>
        <v>1</v>
      </c>
    </row>
    <row r="432" spans="2:24" x14ac:dyDescent="0.2">
      <c r="B432" s="329" t="s">
        <v>313</v>
      </c>
      <c r="C432" s="232"/>
      <c r="D432" s="191" t="s">
        <v>23</v>
      </c>
      <c r="E432" s="191" t="s">
        <v>24</v>
      </c>
      <c r="F432" s="191">
        <v>133.80000000000001</v>
      </c>
      <c r="G432" s="191">
        <f t="shared" si="50"/>
        <v>138.53</v>
      </c>
      <c r="H432" s="191">
        <f t="shared" si="50"/>
        <v>142.13</v>
      </c>
      <c r="I432" s="191">
        <f t="shared" si="50"/>
        <v>145.55000000000001</v>
      </c>
      <c r="J432" s="207">
        <f t="shared" si="50"/>
        <v>150.83000000000001</v>
      </c>
      <c r="L432" s="247" t="b">
        <f>B432='ANS Price List'!B428</f>
        <v>1</v>
      </c>
      <c r="M432" s="247" t="b">
        <f>C432='ANS Price List'!C428</f>
        <v>1</v>
      </c>
      <c r="N432" s="247" t="b">
        <f>D432='ANS Price List'!D428</f>
        <v>1</v>
      </c>
      <c r="O432" s="247" t="b">
        <f>E432='ANS Price List'!E428</f>
        <v>1</v>
      </c>
      <c r="P432" s="247" t="b">
        <f>F432='ANS Price List'!F428</f>
        <v>1</v>
      </c>
      <c r="Q432" s="247" t="b">
        <f>G432='ANS Price List'!G428</f>
        <v>1</v>
      </c>
      <c r="R432" s="247" t="b">
        <f>H432='ANS Price List'!H428</f>
        <v>1</v>
      </c>
      <c r="S432" s="247" t="b">
        <f>I432='ANS Price List'!I428</f>
        <v>1</v>
      </c>
      <c r="T432" s="247" t="b">
        <f>J432='ANS Price List'!J428</f>
        <v>1</v>
      </c>
      <c r="U432" s="333"/>
      <c r="V432" s="247" t="b">
        <f>IF(H432="2016/17 Excluding GST","TRUE",H432='2016-17 ANS Price List'!$F432)</f>
        <v>1</v>
      </c>
      <c r="W432" s="247" t="b">
        <f>IF(I432="2017/18 Excluding GST","TRUE",I432='2017-18 ANS Price List'!$F432)</f>
        <v>1</v>
      </c>
      <c r="X432" s="251" t="b">
        <f>IF(J432="2018/19 Excluding GST","TRUE",J432='2018-19 ANS Price List'!$F432)</f>
        <v>1</v>
      </c>
    </row>
    <row r="433" spans="2:24" x14ac:dyDescent="0.2">
      <c r="B433" s="237" t="s">
        <v>314</v>
      </c>
      <c r="C433" s="238"/>
      <c r="D433" s="208" t="s">
        <v>23</v>
      </c>
      <c r="E433" s="208" t="s">
        <v>24</v>
      </c>
      <c r="F433" s="208">
        <v>210.96</v>
      </c>
      <c r="G433" s="208">
        <f t="shared" si="50"/>
        <v>218.42</v>
      </c>
      <c r="H433" s="208">
        <f t="shared" si="50"/>
        <v>224.09</v>
      </c>
      <c r="I433" s="208">
        <f t="shared" si="50"/>
        <v>229.48</v>
      </c>
      <c r="J433" s="239">
        <f t="shared" si="50"/>
        <v>237.8</v>
      </c>
      <c r="L433" s="247" t="b">
        <f>B433='ANS Price List'!B429</f>
        <v>1</v>
      </c>
      <c r="M433" s="247" t="b">
        <f>C433='ANS Price List'!C429</f>
        <v>1</v>
      </c>
      <c r="N433" s="247" t="b">
        <f>D433='ANS Price List'!D429</f>
        <v>1</v>
      </c>
      <c r="O433" s="247" t="b">
        <f>E433='ANS Price List'!E429</f>
        <v>1</v>
      </c>
      <c r="P433" s="247" t="b">
        <f>F433='ANS Price List'!F429</f>
        <v>1</v>
      </c>
      <c r="Q433" s="247" t="b">
        <f>G433='ANS Price List'!G429</f>
        <v>1</v>
      </c>
      <c r="R433" s="247" t="b">
        <f>H433='ANS Price List'!H429</f>
        <v>1</v>
      </c>
      <c r="S433" s="247" t="b">
        <f>I433='ANS Price List'!I429</f>
        <v>1</v>
      </c>
      <c r="T433" s="247" t="b">
        <f>J433='ANS Price List'!J429</f>
        <v>1</v>
      </c>
      <c r="U433" s="333"/>
      <c r="V433" s="247" t="b">
        <f>IF(H433="2016/17 Excluding GST","TRUE",H433='2016-17 ANS Price List'!$F433)</f>
        <v>1</v>
      </c>
      <c r="W433" s="247" t="b">
        <f>IF(I433="2017/18 Excluding GST","TRUE",I433='2017-18 ANS Price List'!$F433)</f>
        <v>1</v>
      </c>
      <c r="X433" s="251" t="b">
        <f>IF(J433="2018/19 Excluding GST","TRUE",J433='2018-19 ANS Price List'!$F433)</f>
        <v>1</v>
      </c>
    </row>
    <row r="435" spans="2:24" x14ac:dyDescent="0.2">
      <c r="F435" s="114" t="s">
        <v>316</v>
      </c>
      <c r="G435" s="114" t="s">
        <v>316</v>
      </c>
      <c r="H435" s="114"/>
      <c r="I435" s="114"/>
      <c r="J435" s="114"/>
    </row>
  </sheetData>
  <mergeCells count="21">
    <mergeCell ref="B370:B371"/>
    <mergeCell ref="B379:B380"/>
    <mergeCell ref="B384:B385"/>
    <mergeCell ref="B397:B398"/>
    <mergeCell ref="B23:B27"/>
    <mergeCell ref="B193:B281"/>
    <mergeCell ref="B285:B290"/>
    <mergeCell ref="B298:B301"/>
    <mergeCell ref="B317:B323"/>
    <mergeCell ref="B327:B333"/>
    <mergeCell ref="B55:B77"/>
    <mergeCell ref="B81:B112"/>
    <mergeCell ref="B116:B153"/>
    <mergeCell ref="B157:B169"/>
    <mergeCell ref="B173:B179"/>
    <mergeCell ref="B183:B189"/>
    <mergeCell ref="B35:B41"/>
    <mergeCell ref="B45:B46"/>
    <mergeCell ref="B50:B51"/>
    <mergeCell ref="B305:B313"/>
    <mergeCell ref="B337:B366"/>
  </mergeCells>
  <conditionalFormatting sqref="L15:O17 Q15:T17 Q19:T21 L19:O21 L23:O29 Q23:T29 Q31:T33 L31:O33 L35:O43 Q35:T43 Q45:T48 L45:O48 L50:O53 Q50:T53 Q55:T79 L55:O79 L81:O114 Q81:T114 Q116:T155 L116:O155 L157:O171 Q157:T171 Q173:T181 L173:O181 L183:O191 Q183:T191 Q193:T283 L193:O283 L285:O292 Q285:T292 Q294:T296 L294:O296 L298:O303 Q298:T303 Q305:T312 L305:O312 L317:O325 Q317:T325 Q327:T335 L327:O335 L337:O368 Q337:T368 Q370:T373 L370:O373 L375:O377 Q375:T377 Q379:T382 L379:O382 L384:O387 Q384:T387 Q389:T391 L389:O391 L393:O395 Q393:T395 Q397:T400 L397:O400 L402:O404 Q402:T404 Q406:T408 L406:O408 L410:O412 Q410:T412 Q414:T416 L414:O416 L418:O420 Q418:T420 Q422:T433 L422:O433 L314:O315 Q314:T315">
    <cfRule type="cellIs" dxfId="74" priority="77" operator="equal">
      <formula>FALSE</formula>
    </cfRule>
  </conditionalFormatting>
  <conditionalFormatting sqref="V15:V17 V19:V21 V23:V29 V31:V33 V35:V43 V45:V48 V50:V53 V55:V79 V81:V114 V116:V155 V157:V171 V173:V181 V183:V191 V193:V283 V285:V292 V294:V296 V298:V303 V305:V315 V317:V325 V327:V335 V337:V368 V370:V373 V375:V377 V379:V382 V384:V387 V389:V391 V393:V395 V397:V400 V402:V404 V406:V408 V410:V412 V414:V416 V418:V420 V422:V433">
    <cfRule type="cellIs" dxfId="73" priority="76" operator="equal">
      <formula>FALSE</formula>
    </cfRule>
  </conditionalFormatting>
  <conditionalFormatting sqref="P15:P17 P19:P21 P23:P29 P31:P33 P35:P43 P45:P48 P50:P53 P55:P79 P81:P114 P116:P155 P157:P171 P173:P181 P183:P191 P193:P283 P285:P292 P294:P296 P298:P303 P305:P312 P317:P325 P327:P335 P337:P368 P370:P373 P375:P377 P379:P382 P384:P387 P389:P391 P393:P395 P397:P400 P402:P404 P406:P408 P410:P412 P414:P416 P418:P420 P422:P433 P314:P315">
    <cfRule type="cellIs" dxfId="72" priority="75" operator="equal">
      <formula>FALSE</formula>
    </cfRule>
  </conditionalFormatting>
  <conditionalFormatting sqref="W15:W17 W19:W21 W23:W29 W31:W33 W35:W43 W45:W48 W50:W53 W55:W79 W81:W114 W116:W155 W157:W171 W173:W181 W183:W191 W193:W283 W285:W292 W294:W296 W298:W303 W305:W315 W317:W325 W327:W335 W337:W368 W370:W373 W375:W377 W379:W382 W384:W387 W389:W391 W393:W395 W397:W400 W402:W404 W406:W408 W410:W412 W414:W416 W418:W420 W422:W433">
    <cfRule type="cellIs" dxfId="71" priority="74" operator="equal">
      <formula>FALSE</formula>
    </cfRule>
  </conditionalFormatting>
  <conditionalFormatting sqref="X15:X17 X19:X21 X23:X29 X31:X33 X35:X43 X45:X48 X50:X53 X55:X79 X81:X114 X116:X155 X157:X171 X173:X181 X183:X191 X193:X283 X285:X292 X294:X296 X298:X303 X305:X315 X317:X325 X327:X335 X337:X368 X370:X373 X375:X377 X379:X382 X384:X387 X389:X391 X393:X395 X397:X400 X402:X404 X406:X408 X410:X412 X414:X416 X418:X420 X422:X433">
    <cfRule type="cellIs" dxfId="70" priority="73" operator="equal">
      <formula>FALSE</formula>
    </cfRule>
  </conditionalFormatting>
  <conditionalFormatting sqref="M14:Q14">
    <cfRule type="cellIs" dxfId="69" priority="72" operator="equal">
      <formula>FALSE</formula>
    </cfRule>
  </conditionalFormatting>
  <conditionalFormatting sqref="R14:T14">
    <cfRule type="cellIs" dxfId="68" priority="71" operator="equal">
      <formula>FALSE</formula>
    </cfRule>
  </conditionalFormatting>
  <conditionalFormatting sqref="M18:Q18">
    <cfRule type="cellIs" dxfId="67" priority="70" operator="equal">
      <formula>FALSE</formula>
    </cfRule>
  </conditionalFormatting>
  <conditionalFormatting sqref="R18:T18">
    <cfRule type="cellIs" dxfId="66" priority="69" operator="equal">
      <formula>FALSE</formula>
    </cfRule>
  </conditionalFormatting>
  <conditionalFormatting sqref="M22:Q22">
    <cfRule type="cellIs" dxfId="65" priority="68" operator="equal">
      <formula>FALSE</formula>
    </cfRule>
  </conditionalFormatting>
  <conditionalFormatting sqref="R22:T22">
    <cfRule type="cellIs" dxfId="64" priority="67" operator="equal">
      <formula>FALSE</formula>
    </cfRule>
  </conditionalFormatting>
  <conditionalFormatting sqref="M30:Q30">
    <cfRule type="cellIs" dxfId="63" priority="66" operator="equal">
      <formula>FALSE</formula>
    </cfRule>
  </conditionalFormatting>
  <conditionalFormatting sqref="R30:T30">
    <cfRule type="cellIs" dxfId="62" priority="65" operator="equal">
      <formula>FALSE</formula>
    </cfRule>
  </conditionalFormatting>
  <conditionalFormatting sqref="M34:Q34">
    <cfRule type="cellIs" dxfId="61" priority="64" operator="equal">
      <formula>FALSE</formula>
    </cfRule>
  </conditionalFormatting>
  <conditionalFormatting sqref="R34:T34">
    <cfRule type="cellIs" dxfId="60" priority="63" operator="equal">
      <formula>FALSE</formula>
    </cfRule>
  </conditionalFormatting>
  <conditionalFormatting sqref="M44:Q44">
    <cfRule type="cellIs" dxfId="59" priority="62" operator="equal">
      <formula>FALSE</formula>
    </cfRule>
  </conditionalFormatting>
  <conditionalFormatting sqref="R44:T44">
    <cfRule type="cellIs" dxfId="58" priority="61" operator="equal">
      <formula>FALSE</formula>
    </cfRule>
  </conditionalFormatting>
  <conditionalFormatting sqref="M49:Q49">
    <cfRule type="cellIs" dxfId="57" priority="60" operator="equal">
      <formula>FALSE</formula>
    </cfRule>
  </conditionalFormatting>
  <conditionalFormatting sqref="R49:T49">
    <cfRule type="cellIs" dxfId="56" priority="59" operator="equal">
      <formula>FALSE</formula>
    </cfRule>
  </conditionalFormatting>
  <conditionalFormatting sqref="M54:Q54">
    <cfRule type="cellIs" dxfId="55" priority="58" operator="equal">
      <formula>FALSE</formula>
    </cfRule>
  </conditionalFormatting>
  <conditionalFormatting sqref="R54:T54">
    <cfRule type="cellIs" dxfId="54" priority="57" operator="equal">
      <formula>FALSE</formula>
    </cfRule>
  </conditionalFormatting>
  <conditionalFormatting sqref="M80:Q80">
    <cfRule type="cellIs" dxfId="53" priority="56" operator="equal">
      <formula>FALSE</formula>
    </cfRule>
  </conditionalFormatting>
  <conditionalFormatting sqref="R80:T80">
    <cfRule type="cellIs" dxfId="52" priority="55" operator="equal">
      <formula>FALSE</formula>
    </cfRule>
  </conditionalFormatting>
  <conditionalFormatting sqref="M115:Q115">
    <cfRule type="cellIs" dxfId="51" priority="54" operator="equal">
      <formula>FALSE</formula>
    </cfRule>
  </conditionalFormatting>
  <conditionalFormatting sqref="R115:T115">
    <cfRule type="cellIs" dxfId="50" priority="53" operator="equal">
      <formula>FALSE</formula>
    </cfRule>
  </conditionalFormatting>
  <conditionalFormatting sqref="M156:Q156">
    <cfRule type="cellIs" dxfId="49" priority="52" operator="equal">
      <formula>FALSE</formula>
    </cfRule>
  </conditionalFormatting>
  <conditionalFormatting sqref="R156:T156">
    <cfRule type="cellIs" dxfId="48" priority="51" operator="equal">
      <formula>FALSE</formula>
    </cfRule>
  </conditionalFormatting>
  <conditionalFormatting sqref="M172:Q172">
    <cfRule type="cellIs" dxfId="47" priority="50" operator="equal">
      <formula>FALSE</formula>
    </cfRule>
  </conditionalFormatting>
  <conditionalFormatting sqref="R172:T172">
    <cfRule type="cellIs" dxfId="46" priority="49" operator="equal">
      <formula>FALSE</formula>
    </cfRule>
  </conditionalFormatting>
  <conditionalFormatting sqref="M182:Q182">
    <cfRule type="cellIs" dxfId="45" priority="48" operator="equal">
      <formula>FALSE</formula>
    </cfRule>
  </conditionalFormatting>
  <conditionalFormatting sqref="R182:T182">
    <cfRule type="cellIs" dxfId="44" priority="47" operator="equal">
      <formula>FALSE</formula>
    </cfRule>
  </conditionalFormatting>
  <conditionalFormatting sqref="M421:Q421">
    <cfRule type="cellIs" dxfId="43" priority="4" operator="equal">
      <formula>FALSE</formula>
    </cfRule>
  </conditionalFormatting>
  <conditionalFormatting sqref="R421:T421">
    <cfRule type="cellIs" dxfId="42" priority="3" operator="equal">
      <formula>FALSE</formula>
    </cfRule>
  </conditionalFormatting>
  <conditionalFormatting sqref="M192:Q192">
    <cfRule type="cellIs" dxfId="41" priority="44" operator="equal">
      <formula>FALSE</formula>
    </cfRule>
  </conditionalFormatting>
  <conditionalFormatting sqref="R192:T192">
    <cfRule type="cellIs" dxfId="40" priority="43" operator="equal">
      <formula>FALSE</formula>
    </cfRule>
  </conditionalFormatting>
  <conditionalFormatting sqref="M284:Q284">
    <cfRule type="cellIs" dxfId="39" priority="42" operator="equal">
      <formula>FALSE</formula>
    </cfRule>
  </conditionalFormatting>
  <conditionalFormatting sqref="R284:T284">
    <cfRule type="cellIs" dxfId="38" priority="41" operator="equal">
      <formula>FALSE</formula>
    </cfRule>
  </conditionalFormatting>
  <conditionalFormatting sqref="M293:Q293">
    <cfRule type="cellIs" dxfId="37" priority="40" operator="equal">
      <formula>FALSE</formula>
    </cfRule>
  </conditionalFormatting>
  <conditionalFormatting sqref="R293:T293">
    <cfRule type="cellIs" dxfId="36" priority="39" operator="equal">
      <formula>FALSE</formula>
    </cfRule>
  </conditionalFormatting>
  <conditionalFormatting sqref="M297:Q297">
    <cfRule type="cellIs" dxfId="35" priority="38" operator="equal">
      <formula>FALSE</formula>
    </cfRule>
  </conditionalFormatting>
  <conditionalFormatting sqref="R297:T297">
    <cfRule type="cellIs" dxfId="34" priority="37" operator="equal">
      <formula>FALSE</formula>
    </cfRule>
  </conditionalFormatting>
  <conditionalFormatting sqref="M304:Q304">
    <cfRule type="cellIs" dxfId="33" priority="36" operator="equal">
      <formula>FALSE</formula>
    </cfRule>
  </conditionalFormatting>
  <conditionalFormatting sqref="R304:T304">
    <cfRule type="cellIs" dxfId="32" priority="35" operator="equal">
      <formula>FALSE</formula>
    </cfRule>
  </conditionalFormatting>
  <conditionalFormatting sqref="M316:Q316">
    <cfRule type="cellIs" dxfId="31" priority="34" operator="equal">
      <formula>FALSE</formula>
    </cfRule>
  </conditionalFormatting>
  <conditionalFormatting sqref="R316:T316">
    <cfRule type="cellIs" dxfId="30" priority="33" operator="equal">
      <formula>FALSE</formula>
    </cfRule>
  </conditionalFormatting>
  <conditionalFormatting sqref="M326:Q326">
    <cfRule type="cellIs" dxfId="29" priority="32" operator="equal">
      <formula>FALSE</formula>
    </cfRule>
  </conditionalFormatting>
  <conditionalFormatting sqref="R326:T326">
    <cfRule type="cellIs" dxfId="28" priority="31" operator="equal">
      <formula>FALSE</formula>
    </cfRule>
  </conditionalFormatting>
  <conditionalFormatting sqref="M336:Q336">
    <cfRule type="cellIs" dxfId="27" priority="30" operator="equal">
      <formula>FALSE</formula>
    </cfRule>
  </conditionalFormatting>
  <conditionalFormatting sqref="R336:T336">
    <cfRule type="cellIs" dxfId="26" priority="29" operator="equal">
      <formula>FALSE</formula>
    </cfRule>
  </conditionalFormatting>
  <conditionalFormatting sqref="M369:Q369">
    <cfRule type="cellIs" dxfId="25" priority="28" operator="equal">
      <formula>FALSE</formula>
    </cfRule>
  </conditionalFormatting>
  <conditionalFormatting sqref="R369:T369">
    <cfRule type="cellIs" dxfId="24" priority="27" operator="equal">
      <formula>FALSE</formula>
    </cfRule>
  </conditionalFormatting>
  <conditionalFormatting sqref="M374:Q374">
    <cfRule type="cellIs" dxfId="23" priority="26" operator="equal">
      <formula>FALSE</formula>
    </cfRule>
  </conditionalFormatting>
  <conditionalFormatting sqref="R374:T374">
    <cfRule type="cellIs" dxfId="22" priority="25" operator="equal">
      <formula>FALSE</formula>
    </cfRule>
  </conditionalFormatting>
  <conditionalFormatting sqref="M378:Q378">
    <cfRule type="cellIs" dxfId="21" priority="24" operator="equal">
      <formula>FALSE</formula>
    </cfRule>
  </conditionalFormatting>
  <conditionalFormatting sqref="R378:T378">
    <cfRule type="cellIs" dxfId="20" priority="23" operator="equal">
      <formula>FALSE</formula>
    </cfRule>
  </conditionalFormatting>
  <conditionalFormatting sqref="M383:Q383">
    <cfRule type="cellIs" dxfId="19" priority="22" operator="equal">
      <formula>FALSE</formula>
    </cfRule>
  </conditionalFormatting>
  <conditionalFormatting sqref="R383:T383">
    <cfRule type="cellIs" dxfId="18" priority="21" operator="equal">
      <formula>FALSE</formula>
    </cfRule>
  </conditionalFormatting>
  <conditionalFormatting sqref="M388:Q388">
    <cfRule type="cellIs" dxfId="17" priority="20" operator="equal">
      <formula>FALSE</formula>
    </cfRule>
  </conditionalFormatting>
  <conditionalFormatting sqref="R388:T388">
    <cfRule type="cellIs" dxfId="16" priority="19" operator="equal">
      <formula>FALSE</formula>
    </cfRule>
  </conditionalFormatting>
  <conditionalFormatting sqref="M392:Q392">
    <cfRule type="cellIs" dxfId="15" priority="18" operator="equal">
      <formula>FALSE</formula>
    </cfRule>
  </conditionalFormatting>
  <conditionalFormatting sqref="R392:T392">
    <cfRule type="cellIs" dxfId="14" priority="17" operator="equal">
      <formula>FALSE</formula>
    </cfRule>
  </conditionalFormatting>
  <conditionalFormatting sqref="M396:Q396">
    <cfRule type="cellIs" dxfId="13" priority="16" operator="equal">
      <formula>FALSE</formula>
    </cfRule>
  </conditionalFormatting>
  <conditionalFormatting sqref="R396:T396">
    <cfRule type="cellIs" dxfId="12" priority="15" operator="equal">
      <formula>FALSE</formula>
    </cfRule>
  </conditionalFormatting>
  <conditionalFormatting sqref="M401:Q401">
    <cfRule type="cellIs" dxfId="11" priority="14" operator="equal">
      <formula>FALSE</formula>
    </cfRule>
  </conditionalFormatting>
  <conditionalFormatting sqref="R401:T401">
    <cfRule type="cellIs" dxfId="10" priority="13" operator="equal">
      <formula>FALSE</formula>
    </cfRule>
  </conditionalFormatting>
  <conditionalFormatting sqref="M405:Q405">
    <cfRule type="cellIs" dxfId="9" priority="12" operator="equal">
      <formula>FALSE</formula>
    </cfRule>
  </conditionalFormatting>
  <conditionalFormatting sqref="R405:T405">
    <cfRule type="cellIs" dxfId="8" priority="11" operator="equal">
      <formula>FALSE</formula>
    </cfRule>
  </conditionalFormatting>
  <conditionalFormatting sqref="M409:Q409">
    <cfRule type="cellIs" dxfId="7" priority="10" operator="equal">
      <formula>FALSE</formula>
    </cfRule>
  </conditionalFormatting>
  <conditionalFormatting sqref="R409:T409">
    <cfRule type="cellIs" dxfId="6" priority="9" operator="equal">
      <formula>FALSE</formula>
    </cfRule>
  </conditionalFormatting>
  <conditionalFormatting sqref="M413:Q413">
    <cfRule type="cellIs" dxfId="5" priority="8" operator="equal">
      <formula>FALSE</formula>
    </cfRule>
  </conditionalFormatting>
  <conditionalFormatting sqref="R413:T413">
    <cfRule type="cellIs" dxfId="4" priority="7" operator="equal">
      <formula>FALSE</formula>
    </cfRule>
  </conditionalFormatting>
  <conditionalFormatting sqref="M417:Q417">
    <cfRule type="cellIs" dxfId="3" priority="6" operator="equal">
      <formula>FALSE</formula>
    </cfRule>
  </conditionalFormatting>
  <conditionalFormatting sqref="R417:T417">
    <cfRule type="cellIs" dxfId="2" priority="5" operator="equal">
      <formula>FALSE</formula>
    </cfRule>
  </conditionalFormatting>
  <conditionalFormatting sqref="Q313:T313 L313:O313">
    <cfRule type="cellIs" dxfId="1" priority="2" operator="equal">
      <formula>FALSE</formula>
    </cfRule>
  </conditionalFormatting>
  <conditionalFormatting sqref="P313">
    <cfRule type="cellIs" dxfId="0" priority="1" operator="equal">
      <formula>FALSE</formula>
    </cfRule>
  </conditionalFormatting>
  <pageMargins left="0.39370078740157483" right="0.39370078740157483" top="0.59055118110236227" bottom="0.39370078740157483" header="0.19685039370078741" footer="0.19685039370078741"/>
  <pageSetup paperSize="9" scale="46" fitToHeight="0" orientation="portrait" r:id="rId1"/>
  <rowBreaks count="4" manualBreakCount="4">
    <brk id="113" min="1" max="9" man="1"/>
    <brk id="190" min="1" max="9" man="1"/>
    <brk id="291" min="1" max="9" man="1"/>
    <brk id="381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AER Final Decision</vt:lpstr>
      <vt:lpstr>AER Approved Rates</vt:lpstr>
      <vt:lpstr>2015-16 ANS Price List</vt:lpstr>
      <vt:lpstr>2016-17 ANS Price List</vt:lpstr>
      <vt:lpstr>2017-18 ANS Price List</vt:lpstr>
      <vt:lpstr>2018-19 ANS Price List</vt:lpstr>
      <vt:lpstr>ANS Price List</vt:lpstr>
      <vt:lpstr>ANS Price List Reordered</vt:lpstr>
      <vt:lpstr>'2015-16 ANS Price List'!Print_Area</vt:lpstr>
      <vt:lpstr>'2016-17 ANS Price List'!Print_Area</vt:lpstr>
      <vt:lpstr>'2017-18 ANS Price List'!Print_Area</vt:lpstr>
      <vt:lpstr>'2018-19 ANS Price List'!Print_Area</vt:lpstr>
      <vt:lpstr>'ANS Price List'!Print_Area</vt:lpstr>
      <vt:lpstr>'ANS Price List Reordered'!Print_Area</vt:lpstr>
      <vt:lpstr>'AER Approved Rates'!Print_Titles</vt:lpstr>
    </vt:vector>
  </TitlesOfParts>
  <Company>Endeavour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moorsc</dc:creator>
  <cp:lastModifiedBy>Tony Magson</cp:lastModifiedBy>
  <cp:lastPrinted>2017-03-22T03:50:39Z</cp:lastPrinted>
  <dcterms:created xsi:type="dcterms:W3CDTF">2015-05-01T05:07:08Z</dcterms:created>
  <dcterms:modified xsi:type="dcterms:W3CDTF">2017-03-31T00:24:59Z</dcterms:modified>
</cp:coreProperties>
</file>