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hidePivotFieldList="1" defaultThemeVersion="124226"/>
  <xr:revisionPtr revIDLastSave="0" documentId="8_{61A22700-FC6C-4E6C-BC6E-6D97DB7016F4}" xr6:coauthVersionLast="47" xr6:coauthVersionMax="47" xr10:uidLastSave="{00000000-0000-0000-0000-000000000000}"/>
  <bookViews>
    <workbookView xWindow="-28920" yWindow="-120" windowWidth="29040" windowHeight="16440" tabRatio="925" xr2:uid="{00000000-000D-0000-FFFF-FFFF00000000}"/>
  </bookViews>
  <sheets>
    <sheet name="Cover" sheetId="21" r:id="rId1"/>
    <sheet name="Model Map" sheetId="59" r:id="rId2"/>
    <sheet name="Verified Inputs" sheetId="81" r:id="rId3"/>
    <sheet name="D1" sheetId="99" r:id="rId4"/>
    <sheet name="D2" sheetId="40" r:id="rId5"/>
    <sheet name="D3" sheetId="33" r:id="rId6"/>
    <sheet name="C1" sheetId="103" r:id="rId7"/>
    <sheet name="C2" sheetId="58" r:id="rId8"/>
    <sheet name="C3" sheetId="104" r:id="rId9"/>
    <sheet name="C4" sheetId="126" r:id="rId10"/>
    <sheet name="C5" sheetId="34" r:id="rId11"/>
    <sheet name="C6" sheetId="36" r:id="rId12"/>
    <sheet name="C7" sheetId="37" r:id="rId13"/>
    <sheet name="C8" sheetId="106" r:id="rId14"/>
    <sheet name="S1" sheetId="55" r:id="rId15"/>
    <sheet name="S2" sheetId="56" r:id="rId16"/>
  </sheets>
  <externalReferences>
    <externalReference r:id="rId17"/>
    <externalReference r:id="rId18"/>
    <externalReference r:id="rId19"/>
  </externalReferences>
  <definedNames>
    <definedName name="__FDS_HYPERLINK_TOGGLE_STATE__" hidden="1">"ON"</definedName>
    <definedName name="_xlnm._FilterDatabase" localSheetId="6" hidden="1">'C1'!$B$4:$D$598</definedName>
    <definedName name="_xlnm._FilterDatabase" localSheetId="7" hidden="1">'C2'!$B$3:$D$305</definedName>
    <definedName name="aa" localSheetId="6" hidden="1">#REF!</definedName>
    <definedName name="aa" localSheetId="13" hidden="1">#REF!</definedName>
    <definedName name="aa" localSheetId="3" hidden="1">#REF!</definedName>
    <definedName name="aa" hidden="1">#REF!</definedName>
    <definedName name="abba" localSheetId="6" hidden="1">{"Ownership",#N/A,FALSE,"Ownership";"Contents",#N/A,FALSE,"Contents"}</definedName>
    <definedName name="abba" localSheetId="13" hidden="1">{"Ownership",#N/A,FALSE,"Ownership";"Contents",#N/A,FALSE,"Contents"}</definedName>
    <definedName name="abba" localSheetId="3" hidden="1">{"Ownership",#N/A,FALSE,"Ownership";"Contents",#N/A,FALSE,"Contents"}</definedName>
    <definedName name="abba" hidden="1">{"Ownership",#N/A,FALSE,"Ownership";"Contents",#N/A,FALSE,"Contents"}</definedName>
    <definedName name="alpha">[1]OLS!$N$8</definedName>
    <definedName name="anscount" hidden="1">1</definedName>
    <definedName name="ax" hidden="1">#REF!</definedName>
    <definedName name="BBB">[1]OLS!$B$2:$B$2758</definedName>
    <definedName name="beta">[1]OLS!$N$7</definedName>
    <definedName name="BLPH1" hidden="1">'[2]Mthly Data'!$A$3</definedName>
    <definedName name="BLPH2" hidden="1">'[3]Mthly Data'!#REF!</definedName>
    <definedName name="BLPH3" hidden="1">'[3]Mthly Data'!#REF!</definedName>
    <definedName name="blph4" hidden="1">'[3]Mthly Data'!#REF!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40970.780625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N" localSheetId="6" hidden="1">{"Ownership",#N/A,FALSE,"Ownership";"Contents",#N/A,FALSE,"Contents"}</definedName>
    <definedName name="LAN" localSheetId="13" hidden="1">{"Ownership",#N/A,FALSE,"Ownership";"Contents",#N/A,FALSE,"Contents"}</definedName>
    <definedName name="LAN" localSheetId="3" hidden="1">{"Ownership",#N/A,FALSE,"Ownership";"Contents",#N/A,FALSE,"Contents"}</definedName>
    <definedName name="LAN" hidden="1">{"Ownership",#N/A,FALSE,"Ownership";"Contents",#N/A,FALSE,"Contents"}</definedName>
    <definedName name="obs">[1]OLS!$N$4</definedName>
    <definedName name="Reahan" localSheetId="6" hidden="1">{"Ownership",#N/A,FALSE,"Ownership";"Contents",#N/A,FALSE,"Contents"}</definedName>
    <definedName name="Reahan" localSheetId="13" hidden="1">{"Ownership",#N/A,FALSE,"Ownership";"Contents",#N/A,FALSE,"Contents"}</definedName>
    <definedName name="Reahan" localSheetId="3" hidden="1">{"Ownership",#N/A,FALSE,"Ownership";"Contents",#N/A,FALSE,"Contents"}</definedName>
    <definedName name="Reahan" hidden="1">{"Ownership",#N/A,FALSE,"Ownership";"Contents",#N/A,FALSE,"Contents"}</definedName>
    <definedName name="RFR">[1]OLS!$C$2:$C$2758</definedName>
    <definedName name="Start" localSheetId="6" hidden="1">{"Ownership",#N/A,FALSE,"Ownership";"Contents",#N/A,FALSE,"Contents"}</definedName>
    <definedName name="Start" localSheetId="13" hidden="1">{"Ownership",#N/A,FALSE,"Ownership";"Contents",#N/A,FALSE,"Contents"}</definedName>
    <definedName name="Start" localSheetId="3" hidden="1">{"Ownership",#N/A,FALSE,"Ownership";"Contents",#N/A,FALSE,"Contents"}</definedName>
    <definedName name="Start" hidden="1">{"Ownership",#N/A,FALSE,"Ownership";"Contents",#N/A,FALSE,"Contents"}</definedName>
    <definedName name="teest" localSheetId="6" hidden="1">{"Ownership",#N/A,FALSE,"Ownership";"Contents",#N/A,FALSE,"Contents"}</definedName>
    <definedName name="teest" localSheetId="13" hidden="1">{"Ownership",#N/A,FALSE,"Ownership";"Contents",#N/A,FALSE,"Contents"}</definedName>
    <definedName name="teest" localSheetId="3" hidden="1">{"Ownership",#N/A,FALSE,"Ownership";"Contents",#N/A,FALSE,"Contents"}</definedName>
    <definedName name="teest" hidden="1">{"Ownership",#N/A,FALSE,"Ownership";"Contents",#N/A,FALSE,"Contents"}</definedName>
    <definedName name="test" localSheetId="6" hidden="1">{"Ownership",#N/A,FALSE,"Ownership";"Contents",#N/A,FALSE,"Contents"}</definedName>
    <definedName name="test" localSheetId="13" hidden="1">{"Ownership",#N/A,FALSE,"Ownership";"Contents",#N/A,FALSE,"Contents"}</definedName>
    <definedName name="test" localSheetId="3" hidden="1">{"Ownership",#N/A,FALSE,"Ownership";"Contents",#N/A,FALSE,"Contents"}</definedName>
    <definedName name="test" hidden="1">{"Ownership",#N/A,FALSE,"Ownership";"Contents",#N/A,FALSE,"Contents"}</definedName>
    <definedName name="TRNR_9ac0caab712642f7b7056ac759bbae98_5218_2" localSheetId="6" hidden="1">#REF!</definedName>
    <definedName name="TRNR_9ac0caab712642f7b7056ac759bbae98_5218_2" localSheetId="7" hidden="1">#REF!</definedName>
    <definedName name="TRNR_9ac0caab712642f7b7056ac759bbae98_5218_2" localSheetId="8" hidden="1">#REF!</definedName>
    <definedName name="TRNR_9ac0caab712642f7b7056ac759bbae98_5218_2" localSheetId="11" hidden="1">#REF!</definedName>
    <definedName name="TRNR_9ac0caab712642f7b7056ac759bbae98_5218_2" localSheetId="12" hidden="1">#REF!</definedName>
    <definedName name="TRNR_9ac0caab712642f7b7056ac759bbae98_5218_2" localSheetId="13" hidden="1">#REF!</definedName>
    <definedName name="TRNR_9ac0caab712642f7b7056ac759bbae98_5218_2" localSheetId="3" hidden="1">#REF!</definedName>
    <definedName name="TRNR_9ac0caab712642f7b7056ac759bbae98_5218_2" localSheetId="5" hidden="1">#REF!</definedName>
    <definedName name="TRNR_9ac0caab712642f7b7056ac759bbae98_5218_2" hidden="1">#REF!</definedName>
    <definedName name="wrn.App._.Custodians." localSheetId="6" hidden="1">{"Ownership",#N/A,FALSE,"Ownership";"Contents",#N/A,FALSE,"Contents"}</definedName>
    <definedName name="wrn.App._.Custodians." localSheetId="13" hidden="1">{"Ownership",#N/A,FALSE,"Ownership";"Contents",#N/A,FALSE,"Contents"}</definedName>
    <definedName name="wrn.App._.Custodians." localSheetId="3" hidden="1">{"Ownership",#N/A,FALSE,"Ownership";"Contents",#N/A,FALSE,"Contents"}</definedName>
    <definedName name="wrn.App._.Custodians." hidden="1">{"Ownership",#N/A,FALSE,"Ownership";"Contents",#N/A,FALSE,"Contents"}</definedName>
    <definedName name="xmean">[1]OLS!$N$3</definedName>
    <definedName name="ymean">[1]OLS!$N$2</definedName>
  </definedNames>
  <calcPr calcId="191028"/>
  <pivotCaches>
    <pivotCache cacheId="33" r:id="rId2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0" l="1"/>
  <c r="P6" i="33" l="1"/>
  <c r="P7" i="33"/>
  <c r="P8" i="33"/>
  <c r="P9" i="33"/>
  <c r="E9" i="33" l="1"/>
  <c r="Y4" i="36" l="1"/>
  <c r="F5" i="33"/>
  <c r="Q6" i="33" s="1"/>
  <c r="J5" i="33"/>
  <c r="L5" i="33"/>
  <c r="R6" i="33" l="1"/>
  <c r="H5" i="33"/>
  <c r="K5" i="33" s="1"/>
  <c r="G25" i="21"/>
  <c r="G22" i="21"/>
  <c r="E13" i="106"/>
  <c r="E9" i="106"/>
  <c r="E8" i="106"/>
  <c r="E6" i="106"/>
  <c r="E38" i="126"/>
  <c r="E37" i="126"/>
  <c r="E36" i="126"/>
  <c r="E43" i="126" s="1"/>
  <c r="E42" i="126" s="1"/>
  <c r="E34" i="126"/>
  <c r="E22" i="126"/>
  <c r="E21" i="126"/>
  <c r="E20" i="126"/>
  <c r="E18" i="126"/>
  <c r="E8" i="126"/>
  <c r="E7" i="126"/>
  <c r="E6" i="126"/>
  <c r="E44" i="126" l="1"/>
  <c r="E41" i="126"/>
  <c r="D614" i="103"/>
  <c r="C614" i="103"/>
  <c r="C615" i="103"/>
  <c r="C616" i="103"/>
  <c r="G620" i="99"/>
  <c r="H620" i="99"/>
  <c r="G621" i="99"/>
  <c r="H621" i="99"/>
  <c r="D615" i="103" s="1"/>
  <c r="G622" i="99"/>
  <c r="H622" i="99"/>
  <c r="D616" i="103" s="1"/>
  <c r="E45" i="126" l="1"/>
  <c r="L13" i="34" l="1"/>
  <c r="E144" i="40" l="1"/>
  <c r="E110" i="40"/>
  <c r="E27" i="126" l="1"/>
  <c r="E28" i="126" s="1"/>
  <c r="E29" i="126" l="1"/>
  <c r="E26" i="126"/>
  <c r="E25" i="126" l="1"/>
  <c r="G29" i="21" l="1"/>
  <c r="G28" i="21"/>
  <c r="G27" i="21"/>
  <c r="G26" i="21"/>
  <c r="G24" i="21"/>
  <c r="G23" i="21"/>
  <c r="B9" i="104"/>
  <c r="E19" i="106"/>
  <c r="E18" i="106"/>
  <c r="E4" i="104"/>
  <c r="E4" i="36" l="1"/>
  <c r="C5" i="103"/>
  <c r="C6" i="103"/>
  <c r="C7" i="103"/>
  <c r="C8" i="103"/>
  <c r="C9" i="103"/>
  <c r="C10" i="103"/>
  <c r="C11" i="103"/>
  <c r="C12" i="103"/>
  <c r="C13" i="103"/>
  <c r="C14" i="103"/>
  <c r="C15" i="103"/>
  <c r="C16" i="103"/>
  <c r="C17" i="103"/>
  <c r="C18" i="103"/>
  <c r="C19" i="103"/>
  <c r="C20" i="103"/>
  <c r="C21" i="103"/>
  <c r="C22" i="103"/>
  <c r="C23" i="103"/>
  <c r="C24" i="103"/>
  <c r="C25" i="103"/>
  <c r="C26" i="103"/>
  <c r="C27" i="103"/>
  <c r="C28" i="103"/>
  <c r="C29" i="103"/>
  <c r="C30" i="103"/>
  <c r="C31" i="103"/>
  <c r="C32" i="103"/>
  <c r="C33" i="103"/>
  <c r="C34" i="103"/>
  <c r="C35" i="103"/>
  <c r="C36" i="103"/>
  <c r="C37" i="103"/>
  <c r="C38" i="103"/>
  <c r="C39" i="103"/>
  <c r="C40" i="103"/>
  <c r="C41" i="103"/>
  <c r="C42" i="103"/>
  <c r="C43" i="103"/>
  <c r="C44" i="103"/>
  <c r="C45" i="103"/>
  <c r="C46" i="103"/>
  <c r="C47" i="103"/>
  <c r="C48" i="103"/>
  <c r="C49" i="103"/>
  <c r="C50" i="103"/>
  <c r="C51" i="103"/>
  <c r="C52" i="103"/>
  <c r="C53" i="103"/>
  <c r="C54" i="103"/>
  <c r="C55" i="103"/>
  <c r="C56" i="103"/>
  <c r="C57" i="103"/>
  <c r="C58" i="103"/>
  <c r="C59" i="103"/>
  <c r="C60" i="103"/>
  <c r="C61" i="103"/>
  <c r="C62" i="103"/>
  <c r="C63" i="103"/>
  <c r="C64" i="103"/>
  <c r="C65" i="103"/>
  <c r="C66" i="103"/>
  <c r="C67" i="103"/>
  <c r="C68" i="103"/>
  <c r="C69" i="103"/>
  <c r="C70" i="103"/>
  <c r="C71" i="103"/>
  <c r="C72" i="103"/>
  <c r="C73" i="103"/>
  <c r="C74" i="103"/>
  <c r="C75" i="103"/>
  <c r="C76" i="103"/>
  <c r="C77" i="103"/>
  <c r="C78" i="103"/>
  <c r="C79" i="103"/>
  <c r="C80" i="103"/>
  <c r="C81" i="103"/>
  <c r="C82" i="103"/>
  <c r="C83" i="103"/>
  <c r="C84" i="103"/>
  <c r="C85" i="103"/>
  <c r="C86" i="103"/>
  <c r="C87" i="103"/>
  <c r="C88" i="103"/>
  <c r="C89" i="103"/>
  <c r="C90" i="103"/>
  <c r="C91" i="103"/>
  <c r="C92" i="103"/>
  <c r="C93" i="103"/>
  <c r="C94" i="103"/>
  <c r="C95" i="103"/>
  <c r="C96" i="103"/>
  <c r="C97" i="103"/>
  <c r="C98" i="103"/>
  <c r="C99" i="103"/>
  <c r="C100" i="103"/>
  <c r="C101" i="103"/>
  <c r="C102" i="103"/>
  <c r="C103" i="103"/>
  <c r="C104" i="103"/>
  <c r="C105" i="103"/>
  <c r="C106" i="103"/>
  <c r="C107" i="103"/>
  <c r="C108" i="103"/>
  <c r="C109" i="103"/>
  <c r="C110" i="103"/>
  <c r="C111" i="103"/>
  <c r="C112" i="103"/>
  <c r="C113" i="103"/>
  <c r="C114" i="103"/>
  <c r="C115" i="103"/>
  <c r="C116" i="103"/>
  <c r="C117" i="103"/>
  <c r="C118" i="103"/>
  <c r="C119" i="103"/>
  <c r="C120" i="103"/>
  <c r="C121" i="103"/>
  <c r="C122" i="103"/>
  <c r="C123" i="103"/>
  <c r="C124" i="103"/>
  <c r="C125" i="103"/>
  <c r="C126" i="103"/>
  <c r="C127" i="103"/>
  <c r="C128" i="103"/>
  <c r="C129" i="103"/>
  <c r="C130" i="103"/>
  <c r="C131" i="103"/>
  <c r="C132" i="103"/>
  <c r="C133" i="103"/>
  <c r="C134" i="103"/>
  <c r="C135" i="103"/>
  <c r="C136" i="103"/>
  <c r="C137" i="103"/>
  <c r="C138" i="103"/>
  <c r="C139" i="103"/>
  <c r="C140" i="103"/>
  <c r="C141" i="103"/>
  <c r="C142" i="103"/>
  <c r="C143" i="103"/>
  <c r="C144" i="103"/>
  <c r="C145" i="103"/>
  <c r="C146" i="103"/>
  <c r="C147" i="103"/>
  <c r="C148" i="103"/>
  <c r="C149" i="103"/>
  <c r="C150" i="103"/>
  <c r="C151" i="103"/>
  <c r="C152" i="103"/>
  <c r="C153" i="103"/>
  <c r="C154" i="103"/>
  <c r="C155" i="103"/>
  <c r="C156" i="103"/>
  <c r="C157" i="103"/>
  <c r="C158" i="103"/>
  <c r="C159" i="103"/>
  <c r="C160" i="103"/>
  <c r="C161" i="103"/>
  <c r="C162" i="103"/>
  <c r="C163" i="103"/>
  <c r="C164" i="103"/>
  <c r="C165" i="103"/>
  <c r="C166" i="103"/>
  <c r="C167" i="103"/>
  <c r="C168" i="103"/>
  <c r="C169" i="103"/>
  <c r="C170" i="103"/>
  <c r="C171" i="103"/>
  <c r="C172" i="103"/>
  <c r="C173" i="103"/>
  <c r="C174" i="103"/>
  <c r="C175" i="103"/>
  <c r="C176" i="103"/>
  <c r="C177" i="103"/>
  <c r="C178" i="103"/>
  <c r="C179" i="103"/>
  <c r="C180" i="103"/>
  <c r="C181" i="103"/>
  <c r="C182" i="103"/>
  <c r="C183" i="103"/>
  <c r="C184" i="103"/>
  <c r="C185" i="103"/>
  <c r="C186" i="103"/>
  <c r="C187" i="103"/>
  <c r="C188" i="103"/>
  <c r="C189" i="103"/>
  <c r="C190" i="103"/>
  <c r="C191" i="103"/>
  <c r="C192" i="103"/>
  <c r="C193" i="103"/>
  <c r="C194" i="103"/>
  <c r="C195" i="103"/>
  <c r="C196" i="103"/>
  <c r="C197" i="103"/>
  <c r="C198" i="103"/>
  <c r="C199" i="103"/>
  <c r="C200" i="103"/>
  <c r="C201" i="103"/>
  <c r="C202" i="103"/>
  <c r="C203" i="103"/>
  <c r="C204" i="103"/>
  <c r="C205" i="103"/>
  <c r="C206" i="103"/>
  <c r="C207" i="103"/>
  <c r="C208" i="103"/>
  <c r="C209" i="103"/>
  <c r="C210" i="103"/>
  <c r="C211" i="103"/>
  <c r="C212" i="103"/>
  <c r="C213" i="103"/>
  <c r="C214" i="103"/>
  <c r="C215" i="103"/>
  <c r="C216" i="103"/>
  <c r="C217" i="103"/>
  <c r="C218" i="103"/>
  <c r="C219" i="103"/>
  <c r="C220" i="103"/>
  <c r="C221" i="103"/>
  <c r="C222" i="103"/>
  <c r="C223" i="103"/>
  <c r="C224" i="103"/>
  <c r="C225" i="103"/>
  <c r="C226" i="103"/>
  <c r="C227" i="103"/>
  <c r="C228" i="103"/>
  <c r="C229" i="103"/>
  <c r="C230" i="103"/>
  <c r="C231" i="103"/>
  <c r="C232" i="103"/>
  <c r="C233" i="103"/>
  <c r="C234" i="103"/>
  <c r="C235" i="103"/>
  <c r="C236" i="103"/>
  <c r="C237" i="103"/>
  <c r="C238" i="103"/>
  <c r="C239" i="103"/>
  <c r="C240" i="103"/>
  <c r="C241" i="103"/>
  <c r="C242" i="103"/>
  <c r="C243" i="103"/>
  <c r="C244" i="103"/>
  <c r="C245" i="103"/>
  <c r="C246" i="103"/>
  <c r="C247" i="103"/>
  <c r="C248" i="103"/>
  <c r="C249" i="103"/>
  <c r="C250" i="103"/>
  <c r="C251" i="103"/>
  <c r="C252" i="103"/>
  <c r="C253" i="103"/>
  <c r="C254" i="103"/>
  <c r="C255" i="103"/>
  <c r="C256" i="103"/>
  <c r="C257" i="103"/>
  <c r="C258" i="103"/>
  <c r="C259" i="103"/>
  <c r="C260" i="103"/>
  <c r="C261" i="103"/>
  <c r="C262" i="103"/>
  <c r="C263" i="103"/>
  <c r="C264" i="103"/>
  <c r="C265" i="103"/>
  <c r="C266" i="103"/>
  <c r="C267" i="103"/>
  <c r="C268" i="103"/>
  <c r="C269" i="103"/>
  <c r="C270" i="103"/>
  <c r="C271" i="103"/>
  <c r="C272" i="103"/>
  <c r="C273" i="103"/>
  <c r="C274" i="103"/>
  <c r="C275" i="103"/>
  <c r="C276" i="103"/>
  <c r="C277" i="103"/>
  <c r="C278" i="103"/>
  <c r="C279" i="103"/>
  <c r="C280" i="103"/>
  <c r="C281" i="103"/>
  <c r="C282" i="103"/>
  <c r="C283" i="103"/>
  <c r="C284" i="103"/>
  <c r="C285" i="103"/>
  <c r="C286" i="103"/>
  <c r="C287" i="103"/>
  <c r="C288" i="103"/>
  <c r="C289" i="103"/>
  <c r="C290" i="103"/>
  <c r="C291" i="103"/>
  <c r="C292" i="103"/>
  <c r="C613" i="103"/>
  <c r="C610" i="103"/>
  <c r="C611" i="103"/>
  <c r="C612" i="103"/>
  <c r="C608" i="103"/>
  <c r="C609" i="103"/>
  <c r="C603" i="103"/>
  <c r="C604" i="103"/>
  <c r="C605" i="103"/>
  <c r="C606" i="103"/>
  <c r="C607" i="103"/>
  <c r="C599" i="103"/>
  <c r="C600" i="103"/>
  <c r="C601" i="103"/>
  <c r="C602" i="103"/>
  <c r="G619" i="99"/>
  <c r="H619" i="99"/>
  <c r="D613" i="103" s="1"/>
  <c r="D8" i="36" l="1"/>
  <c r="H8" i="36"/>
  <c r="V8" i="36"/>
  <c r="F9" i="104" l="1"/>
  <c r="C598" i="103"/>
  <c r="C597" i="103"/>
  <c r="C596" i="103"/>
  <c r="C595" i="103"/>
  <c r="C594" i="103"/>
  <c r="C593" i="103"/>
  <c r="C592" i="103"/>
  <c r="C591" i="103"/>
  <c r="C590" i="103"/>
  <c r="C589" i="103"/>
  <c r="C588" i="103"/>
  <c r="C587" i="103"/>
  <c r="C586" i="103"/>
  <c r="C585" i="103"/>
  <c r="C584" i="103"/>
  <c r="C583" i="103"/>
  <c r="C582" i="103"/>
  <c r="C581" i="103"/>
  <c r="C580" i="103"/>
  <c r="C579" i="103"/>
  <c r="C578" i="103"/>
  <c r="C577" i="103"/>
  <c r="C576" i="103"/>
  <c r="C575" i="103"/>
  <c r="C574" i="103"/>
  <c r="C573" i="103"/>
  <c r="C572" i="103"/>
  <c r="C571" i="103"/>
  <c r="C570" i="103"/>
  <c r="C569" i="103"/>
  <c r="C568" i="103"/>
  <c r="C567" i="103"/>
  <c r="C566" i="103"/>
  <c r="C565" i="103"/>
  <c r="C564" i="103"/>
  <c r="C563" i="103"/>
  <c r="C562" i="103"/>
  <c r="C561" i="103"/>
  <c r="C560" i="103"/>
  <c r="C559" i="103"/>
  <c r="C558" i="103"/>
  <c r="C557" i="103"/>
  <c r="C556" i="103"/>
  <c r="C555" i="103"/>
  <c r="C554" i="103"/>
  <c r="C553" i="103"/>
  <c r="C552" i="103"/>
  <c r="C551" i="103"/>
  <c r="C550" i="103"/>
  <c r="C549" i="103"/>
  <c r="C548" i="103"/>
  <c r="C547" i="103"/>
  <c r="C546" i="103"/>
  <c r="C545" i="103"/>
  <c r="C544" i="103"/>
  <c r="C543" i="103"/>
  <c r="C542" i="103"/>
  <c r="C541" i="103"/>
  <c r="C540" i="103"/>
  <c r="C539" i="103"/>
  <c r="C538" i="103"/>
  <c r="C537" i="103"/>
  <c r="C536" i="103"/>
  <c r="C535" i="103"/>
  <c r="C534" i="103"/>
  <c r="C533" i="103"/>
  <c r="C532" i="103"/>
  <c r="C531" i="103"/>
  <c r="C530" i="103"/>
  <c r="C529" i="103"/>
  <c r="C528" i="103"/>
  <c r="C527" i="103"/>
  <c r="C526" i="103"/>
  <c r="C525" i="103"/>
  <c r="C524" i="103"/>
  <c r="C523" i="103"/>
  <c r="C522" i="103"/>
  <c r="C521" i="103"/>
  <c r="C520" i="103"/>
  <c r="C519" i="103"/>
  <c r="C518" i="103"/>
  <c r="C517" i="103"/>
  <c r="C516" i="103"/>
  <c r="C515" i="103"/>
  <c r="C514" i="103"/>
  <c r="C513" i="103"/>
  <c r="C512" i="103"/>
  <c r="C511" i="103"/>
  <c r="C510" i="103"/>
  <c r="C509" i="103"/>
  <c r="C508" i="103"/>
  <c r="C507" i="103"/>
  <c r="C506" i="103"/>
  <c r="C505" i="103"/>
  <c r="C504" i="103"/>
  <c r="C503" i="103"/>
  <c r="C502" i="103"/>
  <c r="C501" i="103"/>
  <c r="C500" i="103"/>
  <c r="C499" i="103"/>
  <c r="C498" i="103"/>
  <c r="C497" i="103"/>
  <c r="C496" i="103"/>
  <c r="C495" i="103"/>
  <c r="C494" i="103"/>
  <c r="C493" i="103"/>
  <c r="C492" i="103"/>
  <c r="C491" i="103"/>
  <c r="C490" i="103"/>
  <c r="C489" i="103"/>
  <c r="C488" i="103"/>
  <c r="C487" i="103"/>
  <c r="C486" i="103"/>
  <c r="C485" i="103"/>
  <c r="C484" i="103"/>
  <c r="C483" i="103"/>
  <c r="C482" i="103"/>
  <c r="C481" i="103"/>
  <c r="C480" i="103"/>
  <c r="C479" i="103"/>
  <c r="C478" i="103"/>
  <c r="C477" i="103"/>
  <c r="C476" i="103"/>
  <c r="C475" i="103"/>
  <c r="C474" i="103"/>
  <c r="C473" i="103"/>
  <c r="C472" i="103"/>
  <c r="C471" i="103"/>
  <c r="C470" i="103"/>
  <c r="C469" i="103"/>
  <c r="C468" i="103"/>
  <c r="C467" i="103"/>
  <c r="C466" i="103"/>
  <c r="C465" i="103"/>
  <c r="C464" i="103"/>
  <c r="C463" i="103"/>
  <c r="C462" i="103"/>
  <c r="C461" i="103"/>
  <c r="C460" i="103"/>
  <c r="C459" i="103"/>
  <c r="C458" i="103"/>
  <c r="C457" i="103"/>
  <c r="C456" i="103"/>
  <c r="C455" i="103"/>
  <c r="C454" i="103"/>
  <c r="C453" i="103"/>
  <c r="C452" i="103"/>
  <c r="C451" i="103"/>
  <c r="C450" i="103"/>
  <c r="C449" i="103"/>
  <c r="C448" i="103"/>
  <c r="C447" i="103"/>
  <c r="C446" i="103"/>
  <c r="C445" i="103"/>
  <c r="C444" i="103"/>
  <c r="C443" i="103"/>
  <c r="C442" i="103"/>
  <c r="C441" i="103"/>
  <c r="C440" i="103"/>
  <c r="C439" i="103"/>
  <c r="C438" i="103"/>
  <c r="C437" i="103"/>
  <c r="C436" i="103"/>
  <c r="C435" i="103"/>
  <c r="C434" i="103"/>
  <c r="C433" i="103"/>
  <c r="C432" i="103"/>
  <c r="C431" i="103"/>
  <c r="C430" i="103"/>
  <c r="C429" i="103"/>
  <c r="C428" i="103"/>
  <c r="C427" i="103"/>
  <c r="C426" i="103"/>
  <c r="C425" i="103"/>
  <c r="C424" i="103"/>
  <c r="C423" i="103"/>
  <c r="C422" i="103"/>
  <c r="C421" i="103"/>
  <c r="C420" i="103"/>
  <c r="C419" i="103"/>
  <c r="C418" i="103"/>
  <c r="C417" i="103"/>
  <c r="C416" i="103"/>
  <c r="C415" i="103"/>
  <c r="C414" i="103"/>
  <c r="C413" i="103"/>
  <c r="C412" i="103"/>
  <c r="C411" i="103"/>
  <c r="C410" i="103"/>
  <c r="C409" i="103"/>
  <c r="C408" i="103"/>
  <c r="C407" i="103"/>
  <c r="C406" i="103"/>
  <c r="C405" i="103"/>
  <c r="C404" i="103"/>
  <c r="C403" i="103"/>
  <c r="C402" i="103"/>
  <c r="C401" i="103"/>
  <c r="C400" i="103"/>
  <c r="C399" i="103"/>
  <c r="C398" i="103"/>
  <c r="C397" i="103"/>
  <c r="C396" i="103"/>
  <c r="C395" i="103"/>
  <c r="C394" i="103"/>
  <c r="C393" i="103"/>
  <c r="C392" i="103"/>
  <c r="C391" i="103"/>
  <c r="C390" i="103"/>
  <c r="C389" i="103"/>
  <c r="C388" i="103"/>
  <c r="C387" i="103"/>
  <c r="C386" i="103"/>
  <c r="C385" i="103"/>
  <c r="C384" i="103"/>
  <c r="C383" i="103"/>
  <c r="C382" i="103"/>
  <c r="C381" i="103"/>
  <c r="C380" i="103"/>
  <c r="C379" i="103"/>
  <c r="C378" i="103"/>
  <c r="C377" i="103"/>
  <c r="C376" i="103"/>
  <c r="C375" i="103"/>
  <c r="C374" i="103"/>
  <c r="C373" i="103"/>
  <c r="C372" i="103"/>
  <c r="C371" i="103"/>
  <c r="C370" i="103"/>
  <c r="C369" i="103"/>
  <c r="C368" i="103"/>
  <c r="C367" i="103"/>
  <c r="C366" i="103"/>
  <c r="C365" i="103"/>
  <c r="C364" i="103"/>
  <c r="C363" i="103"/>
  <c r="C362" i="103"/>
  <c r="C361" i="103"/>
  <c r="C360" i="103"/>
  <c r="C359" i="103"/>
  <c r="C358" i="103"/>
  <c r="C357" i="103"/>
  <c r="C356" i="103"/>
  <c r="C355" i="103"/>
  <c r="C354" i="103"/>
  <c r="C353" i="103"/>
  <c r="C352" i="103"/>
  <c r="C351" i="103"/>
  <c r="C350" i="103"/>
  <c r="C349" i="103"/>
  <c r="C348" i="103"/>
  <c r="C347" i="103"/>
  <c r="C346" i="103"/>
  <c r="C345" i="103"/>
  <c r="C344" i="103"/>
  <c r="C343" i="103"/>
  <c r="C342" i="103"/>
  <c r="C341" i="103"/>
  <c r="C340" i="103"/>
  <c r="C339" i="103"/>
  <c r="C338" i="103"/>
  <c r="C337" i="103"/>
  <c r="C336" i="103"/>
  <c r="C335" i="103"/>
  <c r="C334" i="103"/>
  <c r="C333" i="103"/>
  <c r="C332" i="103"/>
  <c r="C331" i="103"/>
  <c r="C330" i="103"/>
  <c r="C329" i="103"/>
  <c r="C328" i="103"/>
  <c r="C327" i="103"/>
  <c r="C326" i="103"/>
  <c r="C325" i="103"/>
  <c r="C324" i="103"/>
  <c r="C323" i="103"/>
  <c r="C322" i="103"/>
  <c r="C321" i="103"/>
  <c r="C320" i="103"/>
  <c r="C319" i="103"/>
  <c r="C318" i="103"/>
  <c r="C317" i="103"/>
  <c r="C316" i="103"/>
  <c r="C315" i="103"/>
  <c r="C314" i="103"/>
  <c r="C313" i="103"/>
  <c r="C312" i="103"/>
  <c r="C311" i="103"/>
  <c r="C310" i="103"/>
  <c r="C309" i="103"/>
  <c r="C308" i="103"/>
  <c r="C307" i="103"/>
  <c r="C306" i="103"/>
  <c r="C305" i="103"/>
  <c r="C304" i="103"/>
  <c r="C303" i="103"/>
  <c r="C302" i="103"/>
  <c r="C301" i="103"/>
  <c r="C300" i="103"/>
  <c r="C299" i="103"/>
  <c r="C298" i="103"/>
  <c r="C297" i="103"/>
  <c r="C296" i="103"/>
  <c r="C295" i="103"/>
  <c r="C294" i="103"/>
  <c r="C293" i="103"/>
  <c r="F10" i="104" l="1"/>
  <c r="F11" i="104" s="1"/>
  <c r="F12" i="104" s="1"/>
  <c r="F13" i="104" s="1"/>
  <c r="F14" i="104" s="1"/>
  <c r="F15" i="104" s="1"/>
  <c r="F16" i="104" s="1"/>
  <c r="F17" i="104" s="1"/>
  <c r="F18" i="104" s="1"/>
  <c r="F19" i="104" s="1"/>
  <c r="F20" i="104" s="1"/>
  <c r="F21" i="104" s="1"/>
  <c r="F22" i="104" s="1"/>
  <c r="F23" i="104" s="1"/>
  <c r="F24" i="104" s="1"/>
  <c r="E14" i="106" s="1"/>
  <c r="D9" i="104"/>
  <c r="E9" i="104"/>
  <c r="G9" i="104"/>
  <c r="G10" i="104" s="1"/>
  <c r="G11" i="104" s="1"/>
  <c r="G12" i="104" s="1"/>
  <c r="G13" i="104" s="1"/>
  <c r="G14" i="104" s="1"/>
  <c r="G15" i="104" s="1"/>
  <c r="G16" i="104" s="1"/>
  <c r="G17" i="104" s="1"/>
  <c r="G18" i="104" s="1"/>
  <c r="G19" i="104" s="1"/>
  <c r="G20" i="104" s="1"/>
  <c r="G21" i="104" s="1"/>
  <c r="G22" i="104" s="1"/>
  <c r="G23" i="104" s="1"/>
  <c r="G24" i="104" s="1"/>
  <c r="G17" i="21"/>
  <c r="D10" i="104" l="1"/>
  <c r="D11" i="104" s="1"/>
  <c r="D12" i="104" s="1"/>
  <c r="D13" i="104" s="1"/>
  <c r="D14" i="104" s="1"/>
  <c r="D15" i="104" s="1"/>
  <c r="D16" i="104" s="1"/>
  <c r="D17" i="104" s="1"/>
  <c r="D18" i="104" s="1"/>
  <c r="D19" i="104" s="1"/>
  <c r="D20" i="104" s="1"/>
  <c r="D21" i="104" s="1"/>
  <c r="D22" i="104" s="1"/>
  <c r="D23" i="104" s="1"/>
  <c r="D24" i="104" s="1"/>
  <c r="E12" i="106" s="1"/>
  <c r="E22" i="104"/>
  <c r="E10" i="104"/>
  <c r="E16" i="106"/>
  <c r="E11" i="104"/>
  <c r="E20" i="104"/>
  <c r="E21" i="104"/>
  <c r="E19" i="104"/>
  <c r="E24" i="104"/>
  <c r="E16" i="104"/>
  <c r="E18" i="104"/>
  <c r="E13" i="104"/>
  <c r="E15" i="104"/>
  <c r="E23" i="104"/>
  <c r="E12" i="104"/>
  <c r="E17" i="104"/>
  <c r="E14" i="104"/>
  <c r="H618" i="99"/>
  <c r="D612" i="103" s="1"/>
  <c r="G618" i="99"/>
  <c r="H617" i="99"/>
  <c r="D611" i="103" s="1"/>
  <c r="G617" i="99"/>
  <c r="H616" i="99"/>
  <c r="D610" i="103" s="1"/>
  <c r="G616" i="99"/>
  <c r="H615" i="99"/>
  <c r="D609" i="103" s="1"/>
  <c r="G615" i="99"/>
  <c r="H614" i="99"/>
  <c r="D608" i="103" s="1"/>
  <c r="G614" i="99"/>
  <c r="H613" i="99"/>
  <c r="D607" i="103" s="1"/>
  <c r="G613" i="99"/>
  <c r="H612" i="99"/>
  <c r="D606" i="103" s="1"/>
  <c r="G612" i="99"/>
  <c r="H611" i="99"/>
  <c r="D605" i="103" s="1"/>
  <c r="G611" i="99"/>
  <c r="H610" i="99"/>
  <c r="D604" i="103" s="1"/>
  <c r="G610" i="99"/>
  <c r="H609" i="99"/>
  <c r="D603" i="103" s="1"/>
  <c r="G609" i="99"/>
  <c r="H608" i="99"/>
  <c r="D602" i="103" s="1"/>
  <c r="G608" i="99"/>
  <c r="H607" i="99"/>
  <c r="D601" i="103" s="1"/>
  <c r="G607" i="99"/>
  <c r="H606" i="99"/>
  <c r="D600" i="103" s="1"/>
  <c r="G606" i="99"/>
  <c r="H605" i="99"/>
  <c r="D599" i="103" s="1"/>
  <c r="G605" i="99"/>
  <c r="H604" i="99"/>
  <c r="D598" i="103" s="1"/>
  <c r="G604" i="99"/>
  <c r="H603" i="99"/>
  <c r="D597" i="103" s="1"/>
  <c r="G603" i="99"/>
  <c r="H602" i="99"/>
  <c r="D596" i="103" s="1"/>
  <c r="G602" i="99"/>
  <c r="H601" i="99"/>
  <c r="D595" i="103" s="1"/>
  <c r="G601" i="99"/>
  <c r="H600" i="99"/>
  <c r="D594" i="103" s="1"/>
  <c r="G600" i="99"/>
  <c r="H599" i="99"/>
  <c r="D593" i="103" s="1"/>
  <c r="G599" i="99"/>
  <c r="H598" i="99"/>
  <c r="D592" i="103" s="1"/>
  <c r="G598" i="99"/>
  <c r="H597" i="99"/>
  <c r="D591" i="103" s="1"/>
  <c r="G597" i="99"/>
  <c r="H596" i="99"/>
  <c r="D590" i="103" s="1"/>
  <c r="G596" i="99"/>
  <c r="H595" i="99"/>
  <c r="D589" i="103" s="1"/>
  <c r="G595" i="99"/>
  <c r="H594" i="99"/>
  <c r="D588" i="103" s="1"/>
  <c r="G594" i="99"/>
  <c r="H593" i="99"/>
  <c r="D587" i="103" s="1"/>
  <c r="G593" i="99"/>
  <c r="H592" i="99"/>
  <c r="D586" i="103" s="1"/>
  <c r="G592" i="99"/>
  <c r="H591" i="99"/>
  <c r="D585" i="103" s="1"/>
  <c r="G591" i="99"/>
  <c r="H590" i="99"/>
  <c r="D584" i="103" s="1"/>
  <c r="G590" i="99"/>
  <c r="H589" i="99"/>
  <c r="D583" i="103" s="1"/>
  <c r="G589" i="99"/>
  <c r="H588" i="99"/>
  <c r="D582" i="103" s="1"/>
  <c r="G588" i="99"/>
  <c r="H587" i="99"/>
  <c r="D581" i="103" s="1"/>
  <c r="G587" i="99"/>
  <c r="H586" i="99"/>
  <c r="D580" i="103" s="1"/>
  <c r="G586" i="99"/>
  <c r="H585" i="99"/>
  <c r="D579" i="103" s="1"/>
  <c r="G585" i="99"/>
  <c r="H584" i="99"/>
  <c r="D578" i="103" s="1"/>
  <c r="G584" i="99"/>
  <c r="H583" i="99"/>
  <c r="D577" i="103" s="1"/>
  <c r="G583" i="99"/>
  <c r="H582" i="99"/>
  <c r="D576" i="103" s="1"/>
  <c r="G582" i="99"/>
  <c r="H581" i="99"/>
  <c r="D575" i="103" s="1"/>
  <c r="G581" i="99"/>
  <c r="H580" i="99"/>
  <c r="D574" i="103" s="1"/>
  <c r="G580" i="99"/>
  <c r="H579" i="99"/>
  <c r="D573" i="103" s="1"/>
  <c r="G579" i="99"/>
  <c r="H578" i="99"/>
  <c r="D572" i="103" s="1"/>
  <c r="G578" i="99"/>
  <c r="H577" i="99"/>
  <c r="D571" i="103" s="1"/>
  <c r="G577" i="99"/>
  <c r="H576" i="99"/>
  <c r="D570" i="103" s="1"/>
  <c r="G576" i="99"/>
  <c r="H575" i="99"/>
  <c r="D569" i="103" s="1"/>
  <c r="G575" i="99"/>
  <c r="H574" i="99"/>
  <c r="D568" i="103" s="1"/>
  <c r="G574" i="99"/>
  <c r="H573" i="99"/>
  <c r="D567" i="103" s="1"/>
  <c r="G573" i="99"/>
  <c r="H572" i="99"/>
  <c r="D566" i="103" s="1"/>
  <c r="G572" i="99"/>
  <c r="H571" i="99"/>
  <c r="D565" i="103" s="1"/>
  <c r="G571" i="99"/>
  <c r="H570" i="99"/>
  <c r="D564" i="103" s="1"/>
  <c r="G570" i="99"/>
  <c r="H569" i="99"/>
  <c r="D563" i="103" s="1"/>
  <c r="G569" i="99"/>
  <c r="H568" i="99"/>
  <c r="D562" i="103" s="1"/>
  <c r="G568" i="99"/>
  <c r="H567" i="99"/>
  <c r="D561" i="103" s="1"/>
  <c r="G567" i="99"/>
  <c r="H566" i="99"/>
  <c r="D560" i="103" s="1"/>
  <c r="G566" i="99"/>
  <c r="H565" i="99"/>
  <c r="D559" i="103" s="1"/>
  <c r="G565" i="99"/>
  <c r="H564" i="99"/>
  <c r="D558" i="103" s="1"/>
  <c r="G564" i="99"/>
  <c r="H563" i="99"/>
  <c r="D557" i="103" s="1"/>
  <c r="G563" i="99"/>
  <c r="H562" i="99"/>
  <c r="D556" i="103" s="1"/>
  <c r="G562" i="99"/>
  <c r="H561" i="99"/>
  <c r="D555" i="103" s="1"/>
  <c r="G561" i="99"/>
  <c r="H560" i="99"/>
  <c r="D554" i="103" s="1"/>
  <c r="G560" i="99"/>
  <c r="H559" i="99"/>
  <c r="D553" i="103" s="1"/>
  <c r="G559" i="99"/>
  <c r="H558" i="99"/>
  <c r="D552" i="103" s="1"/>
  <c r="G558" i="99"/>
  <c r="H557" i="99"/>
  <c r="D551" i="103" s="1"/>
  <c r="G557" i="99"/>
  <c r="H556" i="99"/>
  <c r="D550" i="103" s="1"/>
  <c r="G556" i="99"/>
  <c r="H555" i="99"/>
  <c r="D549" i="103" s="1"/>
  <c r="G555" i="99"/>
  <c r="H554" i="99"/>
  <c r="D548" i="103" s="1"/>
  <c r="G554" i="99"/>
  <c r="H553" i="99"/>
  <c r="D547" i="103" s="1"/>
  <c r="G553" i="99"/>
  <c r="H552" i="99"/>
  <c r="D546" i="103" s="1"/>
  <c r="G552" i="99"/>
  <c r="H551" i="99"/>
  <c r="D545" i="103" s="1"/>
  <c r="G551" i="99"/>
  <c r="H550" i="99"/>
  <c r="D544" i="103" s="1"/>
  <c r="G550" i="99"/>
  <c r="H549" i="99"/>
  <c r="D543" i="103" s="1"/>
  <c r="G549" i="99"/>
  <c r="H548" i="99"/>
  <c r="D542" i="103" s="1"/>
  <c r="G548" i="99"/>
  <c r="H547" i="99"/>
  <c r="D541" i="103" s="1"/>
  <c r="G547" i="99"/>
  <c r="H546" i="99"/>
  <c r="D540" i="103" s="1"/>
  <c r="G546" i="99"/>
  <c r="H545" i="99"/>
  <c r="D539" i="103" s="1"/>
  <c r="G545" i="99"/>
  <c r="H544" i="99"/>
  <c r="D538" i="103" s="1"/>
  <c r="G544" i="99"/>
  <c r="H543" i="99"/>
  <c r="D537" i="103" s="1"/>
  <c r="G543" i="99"/>
  <c r="H542" i="99"/>
  <c r="D536" i="103" s="1"/>
  <c r="G542" i="99"/>
  <c r="H541" i="99"/>
  <c r="D535" i="103" s="1"/>
  <c r="G541" i="99"/>
  <c r="H540" i="99"/>
  <c r="D534" i="103" s="1"/>
  <c r="G540" i="99"/>
  <c r="H539" i="99"/>
  <c r="D533" i="103" s="1"/>
  <c r="G539" i="99"/>
  <c r="H538" i="99"/>
  <c r="D532" i="103" s="1"/>
  <c r="G538" i="99"/>
  <c r="H537" i="99"/>
  <c r="D531" i="103" s="1"/>
  <c r="G537" i="99"/>
  <c r="H536" i="99"/>
  <c r="D530" i="103" s="1"/>
  <c r="G536" i="99"/>
  <c r="H535" i="99"/>
  <c r="D529" i="103" s="1"/>
  <c r="G535" i="99"/>
  <c r="H534" i="99"/>
  <c r="D528" i="103" s="1"/>
  <c r="G534" i="99"/>
  <c r="H533" i="99"/>
  <c r="D527" i="103" s="1"/>
  <c r="G533" i="99"/>
  <c r="H532" i="99"/>
  <c r="D526" i="103" s="1"/>
  <c r="G532" i="99"/>
  <c r="H531" i="99"/>
  <c r="D525" i="103" s="1"/>
  <c r="G531" i="99"/>
  <c r="H530" i="99"/>
  <c r="D524" i="103" s="1"/>
  <c r="G530" i="99"/>
  <c r="H529" i="99"/>
  <c r="D523" i="103" s="1"/>
  <c r="G529" i="99"/>
  <c r="H528" i="99"/>
  <c r="D522" i="103" s="1"/>
  <c r="G528" i="99"/>
  <c r="H527" i="99"/>
  <c r="D521" i="103" s="1"/>
  <c r="G527" i="99"/>
  <c r="H526" i="99"/>
  <c r="D520" i="103" s="1"/>
  <c r="G526" i="99"/>
  <c r="H525" i="99"/>
  <c r="D519" i="103" s="1"/>
  <c r="G525" i="99"/>
  <c r="H524" i="99"/>
  <c r="D518" i="103" s="1"/>
  <c r="G524" i="99"/>
  <c r="H523" i="99"/>
  <c r="D517" i="103" s="1"/>
  <c r="G523" i="99"/>
  <c r="H522" i="99"/>
  <c r="D516" i="103" s="1"/>
  <c r="G522" i="99"/>
  <c r="H521" i="99"/>
  <c r="D515" i="103" s="1"/>
  <c r="G521" i="99"/>
  <c r="H520" i="99"/>
  <c r="D514" i="103" s="1"/>
  <c r="G520" i="99"/>
  <c r="H519" i="99"/>
  <c r="D513" i="103" s="1"/>
  <c r="G519" i="99"/>
  <c r="H518" i="99"/>
  <c r="D512" i="103" s="1"/>
  <c r="G518" i="99"/>
  <c r="H517" i="99"/>
  <c r="D511" i="103" s="1"/>
  <c r="G517" i="99"/>
  <c r="H516" i="99"/>
  <c r="D510" i="103" s="1"/>
  <c r="G516" i="99"/>
  <c r="H515" i="99"/>
  <c r="D509" i="103" s="1"/>
  <c r="G515" i="99"/>
  <c r="H514" i="99"/>
  <c r="D508" i="103" s="1"/>
  <c r="G514" i="99"/>
  <c r="H513" i="99"/>
  <c r="D507" i="103" s="1"/>
  <c r="G513" i="99"/>
  <c r="H512" i="99"/>
  <c r="D506" i="103" s="1"/>
  <c r="G512" i="99"/>
  <c r="H511" i="99"/>
  <c r="D505" i="103" s="1"/>
  <c r="G511" i="99"/>
  <c r="H510" i="99"/>
  <c r="D504" i="103" s="1"/>
  <c r="G510" i="99"/>
  <c r="H509" i="99"/>
  <c r="D503" i="103" s="1"/>
  <c r="G509" i="99"/>
  <c r="H508" i="99"/>
  <c r="D502" i="103" s="1"/>
  <c r="G508" i="99"/>
  <c r="H507" i="99"/>
  <c r="D501" i="103" s="1"/>
  <c r="G507" i="99"/>
  <c r="H506" i="99"/>
  <c r="D500" i="103" s="1"/>
  <c r="G506" i="99"/>
  <c r="H505" i="99"/>
  <c r="D499" i="103" s="1"/>
  <c r="G505" i="99"/>
  <c r="H504" i="99"/>
  <c r="D498" i="103" s="1"/>
  <c r="G504" i="99"/>
  <c r="H503" i="99"/>
  <c r="D497" i="103" s="1"/>
  <c r="G503" i="99"/>
  <c r="H502" i="99"/>
  <c r="D496" i="103" s="1"/>
  <c r="G502" i="99"/>
  <c r="H501" i="99"/>
  <c r="D495" i="103" s="1"/>
  <c r="G501" i="99"/>
  <c r="H500" i="99"/>
  <c r="D494" i="103" s="1"/>
  <c r="G500" i="99"/>
  <c r="H499" i="99"/>
  <c r="D493" i="103" s="1"/>
  <c r="G499" i="99"/>
  <c r="H498" i="99"/>
  <c r="D492" i="103" s="1"/>
  <c r="G498" i="99"/>
  <c r="H497" i="99"/>
  <c r="D491" i="103" s="1"/>
  <c r="G497" i="99"/>
  <c r="H496" i="99"/>
  <c r="D490" i="103" s="1"/>
  <c r="G496" i="99"/>
  <c r="H495" i="99"/>
  <c r="D489" i="103" s="1"/>
  <c r="G495" i="99"/>
  <c r="H494" i="99"/>
  <c r="D488" i="103" s="1"/>
  <c r="G494" i="99"/>
  <c r="H493" i="99"/>
  <c r="D487" i="103" s="1"/>
  <c r="G493" i="99"/>
  <c r="H492" i="99"/>
  <c r="D486" i="103" s="1"/>
  <c r="G492" i="99"/>
  <c r="H491" i="99"/>
  <c r="D485" i="103" s="1"/>
  <c r="G491" i="99"/>
  <c r="H490" i="99"/>
  <c r="D484" i="103" s="1"/>
  <c r="G490" i="99"/>
  <c r="H489" i="99"/>
  <c r="D483" i="103" s="1"/>
  <c r="G489" i="99"/>
  <c r="H488" i="99"/>
  <c r="D482" i="103" s="1"/>
  <c r="G488" i="99"/>
  <c r="H487" i="99"/>
  <c r="D481" i="103" s="1"/>
  <c r="G487" i="99"/>
  <c r="H486" i="99"/>
  <c r="D480" i="103" s="1"/>
  <c r="G486" i="99"/>
  <c r="H485" i="99"/>
  <c r="D479" i="103" s="1"/>
  <c r="G485" i="99"/>
  <c r="H484" i="99"/>
  <c r="D478" i="103" s="1"/>
  <c r="G484" i="99"/>
  <c r="H483" i="99"/>
  <c r="D477" i="103" s="1"/>
  <c r="G483" i="99"/>
  <c r="H482" i="99"/>
  <c r="D476" i="103" s="1"/>
  <c r="G482" i="99"/>
  <c r="H481" i="99"/>
  <c r="D475" i="103" s="1"/>
  <c r="G481" i="99"/>
  <c r="H480" i="99"/>
  <c r="D474" i="103" s="1"/>
  <c r="G480" i="99"/>
  <c r="H479" i="99"/>
  <c r="D473" i="103" s="1"/>
  <c r="G479" i="99"/>
  <c r="H478" i="99"/>
  <c r="D472" i="103" s="1"/>
  <c r="G478" i="99"/>
  <c r="H477" i="99"/>
  <c r="D471" i="103" s="1"/>
  <c r="G477" i="99"/>
  <c r="H476" i="99"/>
  <c r="D470" i="103" s="1"/>
  <c r="G476" i="99"/>
  <c r="H475" i="99"/>
  <c r="D469" i="103" s="1"/>
  <c r="G475" i="99"/>
  <c r="H474" i="99"/>
  <c r="D468" i="103" s="1"/>
  <c r="G474" i="99"/>
  <c r="H473" i="99"/>
  <c r="D467" i="103" s="1"/>
  <c r="G473" i="99"/>
  <c r="H472" i="99"/>
  <c r="D466" i="103" s="1"/>
  <c r="G472" i="99"/>
  <c r="H471" i="99"/>
  <c r="D465" i="103" s="1"/>
  <c r="G471" i="99"/>
  <c r="H470" i="99"/>
  <c r="D464" i="103" s="1"/>
  <c r="G470" i="99"/>
  <c r="H469" i="99"/>
  <c r="D463" i="103" s="1"/>
  <c r="G469" i="99"/>
  <c r="H468" i="99"/>
  <c r="D462" i="103" s="1"/>
  <c r="G468" i="99"/>
  <c r="H467" i="99"/>
  <c r="D461" i="103" s="1"/>
  <c r="G467" i="99"/>
  <c r="H466" i="99"/>
  <c r="D460" i="103" s="1"/>
  <c r="G466" i="99"/>
  <c r="H465" i="99"/>
  <c r="D459" i="103" s="1"/>
  <c r="G465" i="99"/>
  <c r="H464" i="99"/>
  <c r="D458" i="103" s="1"/>
  <c r="G464" i="99"/>
  <c r="H463" i="99"/>
  <c r="D457" i="103" s="1"/>
  <c r="G463" i="99"/>
  <c r="H462" i="99"/>
  <c r="D456" i="103" s="1"/>
  <c r="G462" i="99"/>
  <c r="H461" i="99"/>
  <c r="D455" i="103" s="1"/>
  <c r="G461" i="99"/>
  <c r="H460" i="99"/>
  <c r="D454" i="103" s="1"/>
  <c r="G460" i="99"/>
  <c r="H459" i="99"/>
  <c r="D453" i="103" s="1"/>
  <c r="G459" i="99"/>
  <c r="H458" i="99"/>
  <c r="D452" i="103" s="1"/>
  <c r="G458" i="99"/>
  <c r="H457" i="99"/>
  <c r="D451" i="103" s="1"/>
  <c r="G457" i="99"/>
  <c r="H456" i="99"/>
  <c r="D450" i="103" s="1"/>
  <c r="G456" i="99"/>
  <c r="H455" i="99"/>
  <c r="D449" i="103" s="1"/>
  <c r="G455" i="99"/>
  <c r="H454" i="99"/>
  <c r="D448" i="103" s="1"/>
  <c r="G454" i="99"/>
  <c r="H453" i="99"/>
  <c r="D447" i="103" s="1"/>
  <c r="G453" i="99"/>
  <c r="H452" i="99"/>
  <c r="D446" i="103" s="1"/>
  <c r="G452" i="99"/>
  <c r="H451" i="99"/>
  <c r="D445" i="103" s="1"/>
  <c r="G451" i="99"/>
  <c r="H450" i="99"/>
  <c r="D444" i="103" s="1"/>
  <c r="G450" i="99"/>
  <c r="H449" i="99"/>
  <c r="D443" i="103" s="1"/>
  <c r="G449" i="99"/>
  <c r="H448" i="99"/>
  <c r="D442" i="103" s="1"/>
  <c r="G448" i="99"/>
  <c r="H447" i="99"/>
  <c r="D441" i="103" s="1"/>
  <c r="G447" i="99"/>
  <c r="H446" i="99"/>
  <c r="D440" i="103" s="1"/>
  <c r="G446" i="99"/>
  <c r="H445" i="99"/>
  <c r="D439" i="103" s="1"/>
  <c r="G445" i="99"/>
  <c r="H444" i="99"/>
  <c r="D438" i="103" s="1"/>
  <c r="G444" i="99"/>
  <c r="H443" i="99"/>
  <c r="D437" i="103" s="1"/>
  <c r="G443" i="99"/>
  <c r="H442" i="99"/>
  <c r="D436" i="103" s="1"/>
  <c r="G442" i="99"/>
  <c r="H441" i="99"/>
  <c r="D435" i="103" s="1"/>
  <c r="G441" i="99"/>
  <c r="H440" i="99"/>
  <c r="D434" i="103" s="1"/>
  <c r="G440" i="99"/>
  <c r="H439" i="99"/>
  <c r="D433" i="103" s="1"/>
  <c r="G439" i="99"/>
  <c r="H438" i="99"/>
  <c r="D432" i="103" s="1"/>
  <c r="G438" i="99"/>
  <c r="H437" i="99"/>
  <c r="D431" i="103" s="1"/>
  <c r="G437" i="99"/>
  <c r="H436" i="99"/>
  <c r="D430" i="103" s="1"/>
  <c r="G436" i="99"/>
  <c r="H435" i="99"/>
  <c r="D429" i="103" s="1"/>
  <c r="G435" i="99"/>
  <c r="H434" i="99"/>
  <c r="D428" i="103" s="1"/>
  <c r="G434" i="99"/>
  <c r="H433" i="99"/>
  <c r="D427" i="103" s="1"/>
  <c r="G433" i="99"/>
  <c r="H432" i="99"/>
  <c r="D426" i="103" s="1"/>
  <c r="G432" i="99"/>
  <c r="H431" i="99"/>
  <c r="D425" i="103" s="1"/>
  <c r="G431" i="99"/>
  <c r="H430" i="99"/>
  <c r="D424" i="103" s="1"/>
  <c r="G430" i="99"/>
  <c r="H429" i="99"/>
  <c r="D423" i="103" s="1"/>
  <c r="G429" i="99"/>
  <c r="H428" i="99"/>
  <c r="D422" i="103" s="1"/>
  <c r="G428" i="99"/>
  <c r="H427" i="99"/>
  <c r="D421" i="103" s="1"/>
  <c r="G427" i="99"/>
  <c r="H426" i="99"/>
  <c r="D420" i="103" s="1"/>
  <c r="G426" i="99"/>
  <c r="H425" i="99"/>
  <c r="D419" i="103" s="1"/>
  <c r="G425" i="99"/>
  <c r="H424" i="99"/>
  <c r="D418" i="103" s="1"/>
  <c r="G424" i="99"/>
  <c r="H423" i="99"/>
  <c r="D417" i="103" s="1"/>
  <c r="G423" i="99"/>
  <c r="H422" i="99"/>
  <c r="D416" i="103" s="1"/>
  <c r="G422" i="99"/>
  <c r="H421" i="99"/>
  <c r="D415" i="103" s="1"/>
  <c r="G421" i="99"/>
  <c r="H420" i="99"/>
  <c r="D414" i="103" s="1"/>
  <c r="G420" i="99"/>
  <c r="H419" i="99"/>
  <c r="D413" i="103" s="1"/>
  <c r="G419" i="99"/>
  <c r="H418" i="99"/>
  <c r="D412" i="103" s="1"/>
  <c r="G418" i="99"/>
  <c r="H417" i="99"/>
  <c r="D411" i="103" s="1"/>
  <c r="G417" i="99"/>
  <c r="H416" i="99"/>
  <c r="D410" i="103" s="1"/>
  <c r="G416" i="99"/>
  <c r="H415" i="99"/>
  <c r="D409" i="103" s="1"/>
  <c r="G415" i="99"/>
  <c r="H414" i="99"/>
  <c r="D408" i="103" s="1"/>
  <c r="G414" i="99"/>
  <c r="H413" i="99"/>
  <c r="D407" i="103" s="1"/>
  <c r="G413" i="99"/>
  <c r="H412" i="99"/>
  <c r="D406" i="103" s="1"/>
  <c r="G412" i="99"/>
  <c r="H411" i="99"/>
  <c r="D405" i="103" s="1"/>
  <c r="G411" i="99"/>
  <c r="H410" i="99"/>
  <c r="D404" i="103" s="1"/>
  <c r="G410" i="99"/>
  <c r="H409" i="99"/>
  <c r="D403" i="103" s="1"/>
  <c r="G409" i="99"/>
  <c r="H408" i="99"/>
  <c r="D402" i="103" s="1"/>
  <c r="G408" i="99"/>
  <c r="H407" i="99"/>
  <c r="D401" i="103" s="1"/>
  <c r="G407" i="99"/>
  <c r="H406" i="99"/>
  <c r="D400" i="103" s="1"/>
  <c r="G406" i="99"/>
  <c r="H405" i="99"/>
  <c r="D399" i="103" s="1"/>
  <c r="G405" i="99"/>
  <c r="H404" i="99"/>
  <c r="D398" i="103" s="1"/>
  <c r="G404" i="99"/>
  <c r="H403" i="99"/>
  <c r="D397" i="103" s="1"/>
  <c r="G403" i="99"/>
  <c r="H402" i="99"/>
  <c r="D396" i="103" s="1"/>
  <c r="G402" i="99"/>
  <c r="H401" i="99"/>
  <c r="D395" i="103" s="1"/>
  <c r="G401" i="99"/>
  <c r="H400" i="99"/>
  <c r="D394" i="103" s="1"/>
  <c r="G400" i="99"/>
  <c r="H399" i="99"/>
  <c r="D393" i="103" s="1"/>
  <c r="G399" i="99"/>
  <c r="H398" i="99"/>
  <c r="D392" i="103" s="1"/>
  <c r="G398" i="99"/>
  <c r="H397" i="99"/>
  <c r="D391" i="103" s="1"/>
  <c r="G397" i="99"/>
  <c r="H396" i="99"/>
  <c r="D390" i="103" s="1"/>
  <c r="G396" i="99"/>
  <c r="H395" i="99"/>
  <c r="D389" i="103" s="1"/>
  <c r="G395" i="99"/>
  <c r="H394" i="99"/>
  <c r="D388" i="103" s="1"/>
  <c r="G394" i="99"/>
  <c r="H393" i="99"/>
  <c r="D387" i="103" s="1"/>
  <c r="G393" i="99"/>
  <c r="H392" i="99"/>
  <c r="D386" i="103" s="1"/>
  <c r="G392" i="99"/>
  <c r="H391" i="99"/>
  <c r="D385" i="103" s="1"/>
  <c r="G391" i="99"/>
  <c r="H390" i="99"/>
  <c r="D384" i="103" s="1"/>
  <c r="G390" i="99"/>
  <c r="H389" i="99"/>
  <c r="D383" i="103" s="1"/>
  <c r="G389" i="99"/>
  <c r="H388" i="99"/>
  <c r="D382" i="103" s="1"/>
  <c r="G388" i="99"/>
  <c r="H387" i="99"/>
  <c r="D381" i="103" s="1"/>
  <c r="G387" i="99"/>
  <c r="H386" i="99"/>
  <c r="D380" i="103" s="1"/>
  <c r="G386" i="99"/>
  <c r="H385" i="99"/>
  <c r="D379" i="103" s="1"/>
  <c r="G385" i="99"/>
  <c r="H384" i="99"/>
  <c r="D378" i="103" s="1"/>
  <c r="G384" i="99"/>
  <c r="H383" i="99"/>
  <c r="D377" i="103" s="1"/>
  <c r="G383" i="99"/>
  <c r="H382" i="99"/>
  <c r="D376" i="103" s="1"/>
  <c r="G382" i="99"/>
  <c r="H381" i="99"/>
  <c r="D375" i="103" s="1"/>
  <c r="G381" i="99"/>
  <c r="H380" i="99"/>
  <c r="D374" i="103" s="1"/>
  <c r="G380" i="99"/>
  <c r="H379" i="99"/>
  <c r="D373" i="103" s="1"/>
  <c r="G379" i="99"/>
  <c r="H378" i="99"/>
  <c r="D372" i="103" s="1"/>
  <c r="G378" i="99"/>
  <c r="H377" i="99"/>
  <c r="D371" i="103" s="1"/>
  <c r="G377" i="99"/>
  <c r="H376" i="99"/>
  <c r="D370" i="103" s="1"/>
  <c r="G376" i="99"/>
  <c r="H375" i="99"/>
  <c r="D369" i="103" s="1"/>
  <c r="G375" i="99"/>
  <c r="H374" i="99"/>
  <c r="D368" i="103" s="1"/>
  <c r="G374" i="99"/>
  <c r="H373" i="99"/>
  <c r="D367" i="103" s="1"/>
  <c r="G373" i="99"/>
  <c r="H372" i="99"/>
  <c r="D366" i="103" s="1"/>
  <c r="G372" i="99"/>
  <c r="H371" i="99"/>
  <c r="D365" i="103" s="1"/>
  <c r="G371" i="99"/>
  <c r="H370" i="99"/>
  <c r="D364" i="103" s="1"/>
  <c r="G370" i="99"/>
  <c r="H369" i="99"/>
  <c r="D363" i="103" s="1"/>
  <c r="G369" i="99"/>
  <c r="H368" i="99"/>
  <c r="D362" i="103" s="1"/>
  <c r="G368" i="99"/>
  <c r="H367" i="99"/>
  <c r="D361" i="103" s="1"/>
  <c r="G367" i="99"/>
  <c r="H366" i="99"/>
  <c r="D360" i="103" s="1"/>
  <c r="G366" i="99"/>
  <c r="H365" i="99"/>
  <c r="D359" i="103" s="1"/>
  <c r="G365" i="99"/>
  <c r="H364" i="99"/>
  <c r="D358" i="103" s="1"/>
  <c r="G364" i="99"/>
  <c r="H363" i="99"/>
  <c r="D357" i="103" s="1"/>
  <c r="G363" i="99"/>
  <c r="H362" i="99"/>
  <c r="D356" i="103" s="1"/>
  <c r="G362" i="99"/>
  <c r="H361" i="99"/>
  <c r="D355" i="103" s="1"/>
  <c r="G361" i="99"/>
  <c r="H360" i="99"/>
  <c r="D354" i="103" s="1"/>
  <c r="G360" i="99"/>
  <c r="H359" i="99"/>
  <c r="D353" i="103" s="1"/>
  <c r="G359" i="99"/>
  <c r="H358" i="99"/>
  <c r="D352" i="103" s="1"/>
  <c r="G358" i="99"/>
  <c r="H357" i="99"/>
  <c r="D351" i="103" s="1"/>
  <c r="G357" i="99"/>
  <c r="H356" i="99"/>
  <c r="D350" i="103" s="1"/>
  <c r="G356" i="99"/>
  <c r="H355" i="99"/>
  <c r="D349" i="103" s="1"/>
  <c r="G355" i="99"/>
  <c r="H354" i="99"/>
  <c r="D348" i="103" s="1"/>
  <c r="G354" i="99"/>
  <c r="H353" i="99"/>
  <c r="D347" i="103" s="1"/>
  <c r="G353" i="99"/>
  <c r="H352" i="99"/>
  <c r="D346" i="103" s="1"/>
  <c r="G352" i="99"/>
  <c r="H351" i="99"/>
  <c r="D345" i="103" s="1"/>
  <c r="G351" i="99"/>
  <c r="H350" i="99"/>
  <c r="D344" i="103" s="1"/>
  <c r="G350" i="99"/>
  <c r="H349" i="99"/>
  <c r="D343" i="103" s="1"/>
  <c r="G349" i="99"/>
  <c r="H348" i="99"/>
  <c r="D342" i="103" s="1"/>
  <c r="G348" i="99"/>
  <c r="H347" i="99"/>
  <c r="D341" i="103" s="1"/>
  <c r="G347" i="99"/>
  <c r="H346" i="99"/>
  <c r="D340" i="103" s="1"/>
  <c r="G346" i="99"/>
  <c r="H345" i="99"/>
  <c r="D339" i="103" s="1"/>
  <c r="G345" i="99"/>
  <c r="H344" i="99"/>
  <c r="D338" i="103" s="1"/>
  <c r="G344" i="99"/>
  <c r="H343" i="99"/>
  <c r="D337" i="103" s="1"/>
  <c r="G343" i="99"/>
  <c r="H342" i="99"/>
  <c r="D336" i="103" s="1"/>
  <c r="G342" i="99"/>
  <c r="H341" i="99"/>
  <c r="D335" i="103" s="1"/>
  <c r="G341" i="99"/>
  <c r="H340" i="99"/>
  <c r="D334" i="103" s="1"/>
  <c r="G340" i="99"/>
  <c r="H339" i="99"/>
  <c r="D333" i="103" s="1"/>
  <c r="G339" i="99"/>
  <c r="H338" i="99"/>
  <c r="D332" i="103" s="1"/>
  <c r="G338" i="99"/>
  <c r="H337" i="99"/>
  <c r="D331" i="103" s="1"/>
  <c r="G337" i="99"/>
  <c r="H336" i="99"/>
  <c r="D330" i="103" s="1"/>
  <c r="G336" i="99"/>
  <c r="H335" i="99"/>
  <c r="D329" i="103" s="1"/>
  <c r="G335" i="99"/>
  <c r="H334" i="99"/>
  <c r="D328" i="103" s="1"/>
  <c r="G334" i="99"/>
  <c r="H333" i="99"/>
  <c r="D327" i="103" s="1"/>
  <c r="G333" i="99"/>
  <c r="H332" i="99"/>
  <c r="D326" i="103" s="1"/>
  <c r="G332" i="99"/>
  <c r="H331" i="99"/>
  <c r="D325" i="103" s="1"/>
  <c r="G331" i="99"/>
  <c r="H330" i="99"/>
  <c r="D324" i="103" s="1"/>
  <c r="G330" i="99"/>
  <c r="H329" i="99"/>
  <c r="D323" i="103" s="1"/>
  <c r="G329" i="99"/>
  <c r="H328" i="99"/>
  <c r="D322" i="103" s="1"/>
  <c r="G328" i="99"/>
  <c r="H327" i="99"/>
  <c r="D321" i="103" s="1"/>
  <c r="G327" i="99"/>
  <c r="H326" i="99"/>
  <c r="D320" i="103" s="1"/>
  <c r="G326" i="99"/>
  <c r="H325" i="99"/>
  <c r="D319" i="103" s="1"/>
  <c r="G325" i="99"/>
  <c r="H324" i="99"/>
  <c r="D318" i="103" s="1"/>
  <c r="G324" i="99"/>
  <c r="H323" i="99"/>
  <c r="D317" i="103" s="1"/>
  <c r="G323" i="99"/>
  <c r="H322" i="99"/>
  <c r="D316" i="103" s="1"/>
  <c r="G322" i="99"/>
  <c r="H321" i="99"/>
  <c r="D315" i="103" s="1"/>
  <c r="G321" i="99"/>
  <c r="H320" i="99"/>
  <c r="D314" i="103" s="1"/>
  <c r="G320" i="99"/>
  <c r="H319" i="99"/>
  <c r="D313" i="103" s="1"/>
  <c r="G319" i="99"/>
  <c r="H318" i="99"/>
  <c r="D312" i="103" s="1"/>
  <c r="G318" i="99"/>
  <c r="H317" i="99"/>
  <c r="D311" i="103" s="1"/>
  <c r="G317" i="99"/>
  <c r="H316" i="99"/>
  <c r="D310" i="103" s="1"/>
  <c r="G316" i="99"/>
  <c r="H315" i="99"/>
  <c r="D309" i="103" s="1"/>
  <c r="G315" i="99"/>
  <c r="H314" i="99"/>
  <c r="D308" i="103" s="1"/>
  <c r="G314" i="99"/>
  <c r="H313" i="99"/>
  <c r="D307" i="103" s="1"/>
  <c r="G313" i="99"/>
  <c r="H312" i="99"/>
  <c r="D306" i="103" s="1"/>
  <c r="G312" i="99"/>
  <c r="H311" i="99"/>
  <c r="D305" i="103" s="1"/>
  <c r="G311" i="99"/>
  <c r="H310" i="99"/>
  <c r="D304" i="103" s="1"/>
  <c r="G310" i="99"/>
  <c r="H309" i="99"/>
  <c r="D303" i="103" s="1"/>
  <c r="G309" i="99"/>
  <c r="H308" i="99"/>
  <c r="D302" i="103" s="1"/>
  <c r="G308" i="99"/>
  <c r="H307" i="99"/>
  <c r="D301" i="103" s="1"/>
  <c r="G307" i="99"/>
  <c r="H306" i="99"/>
  <c r="D300" i="103" s="1"/>
  <c r="G306" i="99"/>
  <c r="H305" i="99"/>
  <c r="D299" i="103" s="1"/>
  <c r="G305" i="99"/>
  <c r="H304" i="99"/>
  <c r="D298" i="103" s="1"/>
  <c r="G304" i="99"/>
  <c r="H303" i="99"/>
  <c r="D297" i="103" s="1"/>
  <c r="G303" i="99"/>
  <c r="H302" i="99"/>
  <c r="D296" i="103" s="1"/>
  <c r="G302" i="99"/>
  <c r="H301" i="99"/>
  <c r="D295" i="103" s="1"/>
  <c r="G301" i="99"/>
  <c r="H300" i="99"/>
  <c r="D294" i="103" s="1"/>
  <c r="G300" i="99"/>
  <c r="H299" i="99"/>
  <c r="D293" i="103" s="1"/>
  <c r="G299" i="99"/>
  <c r="H298" i="99"/>
  <c r="D292" i="103" s="1"/>
  <c r="G298" i="99"/>
  <c r="H297" i="99"/>
  <c r="D291" i="103" s="1"/>
  <c r="G297" i="99"/>
  <c r="H296" i="99"/>
  <c r="D290" i="103" s="1"/>
  <c r="G296" i="99"/>
  <c r="H295" i="99"/>
  <c r="D289" i="103" s="1"/>
  <c r="G295" i="99"/>
  <c r="H294" i="99"/>
  <c r="D288" i="103" s="1"/>
  <c r="G294" i="99"/>
  <c r="H293" i="99"/>
  <c r="D287" i="103" s="1"/>
  <c r="G293" i="99"/>
  <c r="H292" i="99"/>
  <c r="D286" i="103" s="1"/>
  <c r="G292" i="99"/>
  <c r="H291" i="99"/>
  <c r="D285" i="103" s="1"/>
  <c r="G291" i="99"/>
  <c r="H290" i="99"/>
  <c r="D284" i="103" s="1"/>
  <c r="G290" i="99"/>
  <c r="H289" i="99"/>
  <c r="D283" i="103" s="1"/>
  <c r="G289" i="99"/>
  <c r="H288" i="99"/>
  <c r="D282" i="103" s="1"/>
  <c r="G288" i="99"/>
  <c r="H287" i="99"/>
  <c r="D281" i="103" s="1"/>
  <c r="G287" i="99"/>
  <c r="H286" i="99"/>
  <c r="D280" i="103" s="1"/>
  <c r="G286" i="99"/>
  <c r="H285" i="99"/>
  <c r="D279" i="103" s="1"/>
  <c r="G285" i="99"/>
  <c r="H284" i="99"/>
  <c r="D278" i="103" s="1"/>
  <c r="G284" i="99"/>
  <c r="H283" i="99"/>
  <c r="D277" i="103" s="1"/>
  <c r="G283" i="99"/>
  <c r="H282" i="99"/>
  <c r="D276" i="103" s="1"/>
  <c r="G282" i="99"/>
  <c r="H281" i="99"/>
  <c r="D275" i="103" s="1"/>
  <c r="G281" i="99"/>
  <c r="H280" i="99"/>
  <c r="D274" i="103" s="1"/>
  <c r="G280" i="99"/>
  <c r="H279" i="99"/>
  <c r="D273" i="103" s="1"/>
  <c r="G279" i="99"/>
  <c r="H278" i="99"/>
  <c r="D272" i="103" s="1"/>
  <c r="G278" i="99"/>
  <c r="H277" i="99"/>
  <c r="D271" i="103" s="1"/>
  <c r="G277" i="99"/>
  <c r="H276" i="99"/>
  <c r="D270" i="103" s="1"/>
  <c r="G276" i="99"/>
  <c r="H275" i="99"/>
  <c r="D269" i="103" s="1"/>
  <c r="G275" i="99"/>
  <c r="H274" i="99"/>
  <c r="D268" i="103" s="1"/>
  <c r="G274" i="99"/>
  <c r="H273" i="99"/>
  <c r="D267" i="103" s="1"/>
  <c r="G273" i="99"/>
  <c r="H272" i="99"/>
  <c r="D266" i="103" s="1"/>
  <c r="G272" i="99"/>
  <c r="H271" i="99"/>
  <c r="D265" i="103" s="1"/>
  <c r="G271" i="99"/>
  <c r="H270" i="99"/>
  <c r="D264" i="103" s="1"/>
  <c r="G270" i="99"/>
  <c r="H269" i="99"/>
  <c r="D263" i="103" s="1"/>
  <c r="G269" i="99"/>
  <c r="H268" i="99"/>
  <c r="D262" i="103" s="1"/>
  <c r="G268" i="99"/>
  <c r="H267" i="99"/>
  <c r="D261" i="103" s="1"/>
  <c r="G267" i="99"/>
  <c r="H266" i="99"/>
  <c r="D260" i="103" s="1"/>
  <c r="G266" i="99"/>
  <c r="H265" i="99"/>
  <c r="D259" i="103" s="1"/>
  <c r="G265" i="99"/>
  <c r="H264" i="99"/>
  <c r="D258" i="103" s="1"/>
  <c r="G264" i="99"/>
  <c r="H263" i="99"/>
  <c r="D257" i="103" s="1"/>
  <c r="G263" i="99"/>
  <c r="H262" i="99"/>
  <c r="D256" i="103" s="1"/>
  <c r="G262" i="99"/>
  <c r="H261" i="99"/>
  <c r="D255" i="103" s="1"/>
  <c r="G261" i="99"/>
  <c r="H260" i="99"/>
  <c r="D254" i="103" s="1"/>
  <c r="G260" i="99"/>
  <c r="H259" i="99"/>
  <c r="D253" i="103" s="1"/>
  <c r="G259" i="99"/>
  <c r="H258" i="99"/>
  <c r="D252" i="103" s="1"/>
  <c r="G258" i="99"/>
  <c r="H257" i="99"/>
  <c r="D251" i="103" s="1"/>
  <c r="G257" i="99"/>
  <c r="H256" i="99"/>
  <c r="D250" i="103" s="1"/>
  <c r="G256" i="99"/>
  <c r="H255" i="99"/>
  <c r="D249" i="103" s="1"/>
  <c r="G255" i="99"/>
  <c r="H254" i="99"/>
  <c r="D248" i="103" s="1"/>
  <c r="G254" i="99"/>
  <c r="H253" i="99"/>
  <c r="D247" i="103" s="1"/>
  <c r="G253" i="99"/>
  <c r="H252" i="99"/>
  <c r="D246" i="103" s="1"/>
  <c r="G252" i="99"/>
  <c r="H251" i="99"/>
  <c r="D245" i="103" s="1"/>
  <c r="G251" i="99"/>
  <c r="H250" i="99"/>
  <c r="D244" i="103" s="1"/>
  <c r="G250" i="99"/>
  <c r="H249" i="99"/>
  <c r="D243" i="103" s="1"/>
  <c r="G249" i="99"/>
  <c r="H248" i="99"/>
  <c r="D242" i="103" s="1"/>
  <c r="G248" i="99"/>
  <c r="H247" i="99"/>
  <c r="D241" i="103" s="1"/>
  <c r="G247" i="99"/>
  <c r="H246" i="99"/>
  <c r="D240" i="103" s="1"/>
  <c r="G246" i="99"/>
  <c r="H245" i="99"/>
  <c r="D239" i="103" s="1"/>
  <c r="G245" i="99"/>
  <c r="H244" i="99"/>
  <c r="D238" i="103" s="1"/>
  <c r="G244" i="99"/>
  <c r="H243" i="99"/>
  <c r="D237" i="103" s="1"/>
  <c r="G243" i="99"/>
  <c r="H242" i="99"/>
  <c r="D236" i="103" s="1"/>
  <c r="G242" i="99"/>
  <c r="H241" i="99"/>
  <c r="D235" i="103" s="1"/>
  <c r="G241" i="99"/>
  <c r="H240" i="99"/>
  <c r="D234" i="103" s="1"/>
  <c r="G240" i="99"/>
  <c r="H239" i="99"/>
  <c r="D233" i="103" s="1"/>
  <c r="G239" i="99"/>
  <c r="H238" i="99"/>
  <c r="D232" i="103" s="1"/>
  <c r="G238" i="99"/>
  <c r="H237" i="99"/>
  <c r="D231" i="103" s="1"/>
  <c r="G237" i="99"/>
  <c r="H236" i="99"/>
  <c r="D230" i="103" s="1"/>
  <c r="G236" i="99"/>
  <c r="H235" i="99"/>
  <c r="D229" i="103" s="1"/>
  <c r="G235" i="99"/>
  <c r="H234" i="99"/>
  <c r="D228" i="103" s="1"/>
  <c r="G234" i="99"/>
  <c r="H233" i="99"/>
  <c r="D227" i="103" s="1"/>
  <c r="G233" i="99"/>
  <c r="H232" i="99"/>
  <c r="D226" i="103" s="1"/>
  <c r="G232" i="99"/>
  <c r="H231" i="99"/>
  <c r="D225" i="103" s="1"/>
  <c r="G231" i="99"/>
  <c r="H230" i="99"/>
  <c r="D224" i="103" s="1"/>
  <c r="G230" i="99"/>
  <c r="H229" i="99"/>
  <c r="D223" i="103" s="1"/>
  <c r="G229" i="99"/>
  <c r="H228" i="99"/>
  <c r="D222" i="103" s="1"/>
  <c r="G228" i="99"/>
  <c r="H227" i="99"/>
  <c r="D221" i="103" s="1"/>
  <c r="G227" i="99"/>
  <c r="H226" i="99"/>
  <c r="D220" i="103" s="1"/>
  <c r="G226" i="99"/>
  <c r="H225" i="99"/>
  <c r="D219" i="103" s="1"/>
  <c r="G225" i="99"/>
  <c r="H224" i="99"/>
  <c r="D218" i="103" s="1"/>
  <c r="G224" i="99"/>
  <c r="H223" i="99"/>
  <c r="D217" i="103" s="1"/>
  <c r="G223" i="99"/>
  <c r="H222" i="99"/>
  <c r="D216" i="103" s="1"/>
  <c r="G222" i="99"/>
  <c r="H221" i="99"/>
  <c r="D215" i="103" s="1"/>
  <c r="G221" i="99"/>
  <c r="H220" i="99"/>
  <c r="D214" i="103" s="1"/>
  <c r="G220" i="99"/>
  <c r="H219" i="99"/>
  <c r="D213" i="103" s="1"/>
  <c r="G219" i="99"/>
  <c r="H218" i="99"/>
  <c r="D212" i="103" s="1"/>
  <c r="G218" i="99"/>
  <c r="H217" i="99"/>
  <c r="D211" i="103" s="1"/>
  <c r="G217" i="99"/>
  <c r="H216" i="99"/>
  <c r="D210" i="103" s="1"/>
  <c r="G216" i="99"/>
  <c r="H215" i="99"/>
  <c r="D209" i="103" s="1"/>
  <c r="G215" i="99"/>
  <c r="H214" i="99"/>
  <c r="D208" i="103" s="1"/>
  <c r="G214" i="99"/>
  <c r="H213" i="99"/>
  <c r="D207" i="103" s="1"/>
  <c r="G213" i="99"/>
  <c r="H212" i="99"/>
  <c r="D206" i="103" s="1"/>
  <c r="G212" i="99"/>
  <c r="H211" i="99"/>
  <c r="D205" i="103" s="1"/>
  <c r="G211" i="99"/>
  <c r="H210" i="99"/>
  <c r="D204" i="103" s="1"/>
  <c r="G210" i="99"/>
  <c r="H209" i="99"/>
  <c r="D203" i="103" s="1"/>
  <c r="G209" i="99"/>
  <c r="H208" i="99"/>
  <c r="D202" i="103" s="1"/>
  <c r="G208" i="99"/>
  <c r="H207" i="99"/>
  <c r="D201" i="103" s="1"/>
  <c r="G207" i="99"/>
  <c r="H206" i="99"/>
  <c r="D200" i="103" s="1"/>
  <c r="G206" i="99"/>
  <c r="H205" i="99"/>
  <c r="D199" i="103" s="1"/>
  <c r="G205" i="99"/>
  <c r="H204" i="99"/>
  <c r="D198" i="103" s="1"/>
  <c r="G204" i="99"/>
  <c r="H203" i="99"/>
  <c r="D197" i="103" s="1"/>
  <c r="G203" i="99"/>
  <c r="H202" i="99"/>
  <c r="D196" i="103" s="1"/>
  <c r="G202" i="99"/>
  <c r="H201" i="99"/>
  <c r="D195" i="103" s="1"/>
  <c r="G201" i="99"/>
  <c r="H200" i="99"/>
  <c r="D194" i="103" s="1"/>
  <c r="G200" i="99"/>
  <c r="H199" i="99"/>
  <c r="D193" i="103" s="1"/>
  <c r="G199" i="99"/>
  <c r="H198" i="99"/>
  <c r="D192" i="103" s="1"/>
  <c r="G198" i="99"/>
  <c r="H197" i="99"/>
  <c r="D191" i="103" s="1"/>
  <c r="G197" i="99"/>
  <c r="H196" i="99"/>
  <c r="D190" i="103" s="1"/>
  <c r="G196" i="99"/>
  <c r="H195" i="99"/>
  <c r="D189" i="103" s="1"/>
  <c r="G195" i="99"/>
  <c r="H194" i="99"/>
  <c r="D188" i="103" s="1"/>
  <c r="G194" i="99"/>
  <c r="H193" i="99"/>
  <c r="D187" i="103" s="1"/>
  <c r="G193" i="99"/>
  <c r="H192" i="99"/>
  <c r="D186" i="103" s="1"/>
  <c r="G192" i="99"/>
  <c r="H191" i="99"/>
  <c r="D185" i="103" s="1"/>
  <c r="G191" i="99"/>
  <c r="H190" i="99"/>
  <c r="D184" i="103" s="1"/>
  <c r="G190" i="99"/>
  <c r="H189" i="99"/>
  <c r="D183" i="103" s="1"/>
  <c r="G189" i="99"/>
  <c r="H188" i="99"/>
  <c r="D182" i="103" s="1"/>
  <c r="G188" i="99"/>
  <c r="H187" i="99"/>
  <c r="D181" i="103" s="1"/>
  <c r="G187" i="99"/>
  <c r="H186" i="99"/>
  <c r="D180" i="103" s="1"/>
  <c r="G186" i="99"/>
  <c r="H185" i="99"/>
  <c r="D179" i="103" s="1"/>
  <c r="G185" i="99"/>
  <c r="H184" i="99"/>
  <c r="D178" i="103" s="1"/>
  <c r="G184" i="99"/>
  <c r="H183" i="99"/>
  <c r="D177" i="103" s="1"/>
  <c r="G183" i="99"/>
  <c r="H182" i="99"/>
  <c r="D176" i="103" s="1"/>
  <c r="G182" i="99"/>
  <c r="H181" i="99"/>
  <c r="D175" i="103" s="1"/>
  <c r="G181" i="99"/>
  <c r="H180" i="99"/>
  <c r="D174" i="103" s="1"/>
  <c r="G180" i="99"/>
  <c r="H179" i="99"/>
  <c r="D173" i="103" s="1"/>
  <c r="G179" i="99"/>
  <c r="H178" i="99"/>
  <c r="D172" i="103" s="1"/>
  <c r="G178" i="99"/>
  <c r="H177" i="99"/>
  <c r="D171" i="103" s="1"/>
  <c r="G177" i="99"/>
  <c r="H176" i="99"/>
  <c r="D170" i="103" s="1"/>
  <c r="G176" i="99"/>
  <c r="H175" i="99"/>
  <c r="D169" i="103" s="1"/>
  <c r="G175" i="99"/>
  <c r="H174" i="99"/>
  <c r="D168" i="103" s="1"/>
  <c r="G174" i="99"/>
  <c r="H173" i="99"/>
  <c r="D167" i="103" s="1"/>
  <c r="G173" i="99"/>
  <c r="H172" i="99"/>
  <c r="D166" i="103" s="1"/>
  <c r="G172" i="99"/>
  <c r="H171" i="99"/>
  <c r="D165" i="103" s="1"/>
  <c r="G171" i="99"/>
  <c r="H170" i="99"/>
  <c r="D164" i="103" s="1"/>
  <c r="G170" i="99"/>
  <c r="H169" i="99"/>
  <c r="D163" i="103" s="1"/>
  <c r="G169" i="99"/>
  <c r="H168" i="99"/>
  <c r="D162" i="103" s="1"/>
  <c r="G168" i="99"/>
  <c r="H167" i="99"/>
  <c r="D161" i="103" s="1"/>
  <c r="G167" i="99"/>
  <c r="H166" i="99"/>
  <c r="D160" i="103" s="1"/>
  <c r="G166" i="99"/>
  <c r="H165" i="99"/>
  <c r="D159" i="103" s="1"/>
  <c r="G165" i="99"/>
  <c r="H164" i="99"/>
  <c r="D158" i="103" s="1"/>
  <c r="G164" i="99"/>
  <c r="H163" i="99"/>
  <c r="D157" i="103" s="1"/>
  <c r="G163" i="99"/>
  <c r="H162" i="99"/>
  <c r="D156" i="103" s="1"/>
  <c r="G162" i="99"/>
  <c r="H161" i="99"/>
  <c r="D155" i="103" s="1"/>
  <c r="G161" i="99"/>
  <c r="H160" i="99"/>
  <c r="D154" i="103" s="1"/>
  <c r="G160" i="99"/>
  <c r="H159" i="99"/>
  <c r="D153" i="103" s="1"/>
  <c r="G159" i="99"/>
  <c r="H158" i="99"/>
  <c r="D152" i="103" s="1"/>
  <c r="G158" i="99"/>
  <c r="H157" i="99"/>
  <c r="D151" i="103" s="1"/>
  <c r="G157" i="99"/>
  <c r="H156" i="99"/>
  <c r="D150" i="103" s="1"/>
  <c r="G156" i="99"/>
  <c r="H155" i="99"/>
  <c r="D149" i="103" s="1"/>
  <c r="G155" i="99"/>
  <c r="H154" i="99"/>
  <c r="D148" i="103" s="1"/>
  <c r="G154" i="99"/>
  <c r="H153" i="99"/>
  <c r="D147" i="103" s="1"/>
  <c r="G153" i="99"/>
  <c r="H152" i="99"/>
  <c r="D146" i="103" s="1"/>
  <c r="G152" i="99"/>
  <c r="H151" i="99"/>
  <c r="D145" i="103" s="1"/>
  <c r="G151" i="99"/>
  <c r="H150" i="99"/>
  <c r="D144" i="103" s="1"/>
  <c r="G150" i="99"/>
  <c r="H149" i="99"/>
  <c r="D143" i="103" s="1"/>
  <c r="G149" i="99"/>
  <c r="H148" i="99"/>
  <c r="D142" i="103" s="1"/>
  <c r="G148" i="99"/>
  <c r="H147" i="99"/>
  <c r="D141" i="103" s="1"/>
  <c r="G147" i="99"/>
  <c r="H146" i="99"/>
  <c r="D140" i="103" s="1"/>
  <c r="G146" i="99"/>
  <c r="H145" i="99"/>
  <c r="D139" i="103" s="1"/>
  <c r="G145" i="99"/>
  <c r="H144" i="99"/>
  <c r="D138" i="103" s="1"/>
  <c r="G144" i="99"/>
  <c r="H143" i="99"/>
  <c r="D137" i="103" s="1"/>
  <c r="G143" i="99"/>
  <c r="H142" i="99"/>
  <c r="D136" i="103" s="1"/>
  <c r="G142" i="99"/>
  <c r="H141" i="99"/>
  <c r="D135" i="103" s="1"/>
  <c r="G141" i="99"/>
  <c r="H140" i="99"/>
  <c r="D134" i="103" s="1"/>
  <c r="G140" i="99"/>
  <c r="H139" i="99"/>
  <c r="D133" i="103" s="1"/>
  <c r="G139" i="99"/>
  <c r="H138" i="99"/>
  <c r="D132" i="103" s="1"/>
  <c r="G138" i="99"/>
  <c r="H137" i="99"/>
  <c r="D131" i="103" s="1"/>
  <c r="G137" i="99"/>
  <c r="H136" i="99"/>
  <c r="D130" i="103" s="1"/>
  <c r="G136" i="99"/>
  <c r="H135" i="99"/>
  <c r="D129" i="103" s="1"/>
  <c r="G135" i="99"/>
  <c r="H134" i="99"/>
  <c r="D128" i="103" s="1"/>
  <c r="G134" i="99"/>
  <c r="H133" i="99"/>
  <c r="D127" i="103" s="1"/>
  <c r="G133" i="99"/>
  <c r="H132" i="99"/>
  <c r="D126" i="103" s="1"/>
  <c r="G132" i="99"/>
  <c r="H131" i="99"/>
  <c r="D125" i="103" s="1"/>
  <c r="G131" i="99"/>
  <c r="H130" i="99"/>
  <c r="D124" i="103" s="1"/>
  <c r="G130" i="99"/>
  <c r="H129" i="99"/>
  <c r="D123" i="103" s="1"/>
  <c r="G129" i="99"/>
  <c r="H128" i="99"/>
  <c r="D122" i="103" s="1"/>
  <c r="G128" i="99"/>
  <c r="H127" i="99"/>
  <c r="D121" i="103" s="1"/>
  <c r="G127" i="99"/>
  <c r="H126" i="99"/>
  <c r="D120" i="103" s="1"/>
  <c r="G126" i="99"/>
  <c r="H125" i="99"/>
  <c r="D119" i="103" s="1"/>
  <c r="G125" i="99"/>
  <c r="H124" i="99"/>
  <c r="D118" i="103" s="1"/>
  <c r="G124" i="99"/>
  <c r="H123" i="99"/>
  <c r="D117" i="103" s="1"/>
  <c r="G123" i="99"/>
  <c r="H122" i="99"/>
  <c r="D116" i="103" s="1"/>
  <c r="G122" i="99"/>
  <c r="H121" i="99"/>
  <c r="D115" i="103" s="1"/>
  <c r="G121" i="99"/>
  <c r="H120" i="99"/>
  <c r="D114" i="103" s="1"/>
  <c r="G120" i="99"/>
  <c r="H119" i="99"/>
  <c r="D113" i="103" s="1"/>
  <c r="G119" i="99"/>
  <c r="H118" i="99"/>
  <c r="D112" i="103" s="1"/>
  <c r="G118" i="99"/>
  <c r="H117" i="99"/>
  <c r="D111" i="103" s="1"/>
  <c r="G117" i="99"/>
  <c r="H116" i="99"/>
  <c r="D110" i="103" s="1"/>
  <c r="G116" i="99"/>
  <c r="H115" i="99"/>
  <c r="D109" i="103" s="1"/>
  <c r="G115" i="99"/>
  <c r="H114" i="99"/>
  <c r="D108" i="103" s="1"/>
  <c r="G114" i="99"/>
  <c r="H113" i="99"/>
  <c r="D107" i="103" s="1"/>
  <c r="G113" i="99"/>
  <c r="H112" i="99"/>
  <c r="D106" i="103" s="1"/>
  <c r="G112" i="99"/>
  <c r="H111" i="99"/>
  <c r="D105" i="103" s="1"/>
  <c r="G111" i="99"/>
  <c r="H110" i="99"/>
  <c r="D104" i="103" s="1"/>
  <c r="G110" i="99"/>
  <c r="H109" i="99"/>
  <c r="D103" i="103" s="1"/>
  <c r="G109" i="99"/>
  <c r="H108" i="99"/>
  <c r="D102" i="103" s="1"/>
  <c r="G108" i="99"/>
  <c r="H107" i="99"/>
  <c r="D101" i="103" s="1"/>
  <c r="G107" i="99"/>
  <c r="H106" i="99"/>
  <c r="D100" i="103" s="1"/>
  <c r="G106" i="99"/>
  <c r="H105" i="99"/>
  <c r="D99" i="103" s="1"/>
  <c r="G105" i="99"/>
  <c r="H104" i="99"/>
  <c r="D98" i="103" s="1"/>
  <c r="G104" i="99"/>
  <c r="H103" i="99"/>
  <c r="D97" i="103" s="1"/>
  <c r="G103" i="99"/>
  <c r="H102" i="99"/>
  <c r="D96" i="103" s="1"/>
  <c r="G102" i="99"/>
  <c r="H101" i="99"/>
  <c r="D95" i="103" s="1"/>
  <c r="G101" i="99"/>
  <c r="H100" i="99"/>
  <c r="D94" i="103" s="1"/>
  <c r="G100" i="99"/>
  <c r="H99" i="99"/>
  <c r="D93" i="103" s="1"/>
  <c r="G99" i="99"/>
  <c r="H98" i="99"/>
  <c r="D92" i="103" s="1"/>
  <c r="G98" i="99"/>
  <c r="H97" i="99"/>
  <c r="D91" i="103" s="1"/>
  <c r="G97" i="99"/>
  <c r="H96" i="99"/>
  <c r="D90" i="103" s="1"/>
  <c r="G96" i="99"/>
  <c r="H95" i="99"/>
  <c r="D89" i="103" s="1"/>
  <c r="G95" i="99"/>
  <c r="H94" i="99"/>
  <c r="D88" i="103" s="1"/>
  <c r="G94" i="99"/>
  <c r="H93" i="99"/>
  <c r="D87" i="103" s="1"/>
  <c r="G93" i="99"/>
  <c r="H92" i="99"/>
  <c r="D86" i="103" s="1"/>
  <c r="G92" i="99"/>
  <c r="H91" i="99"/>
  <c r="D85" i="103" s="1"/>
  <c r="G91" i="99"/>
  <c r="H90" i="99"/>
  <c r="D84" i="103" s="1"/>
  <c r="G90" i="99"/>
  <c r="H89" i="99"/>
  <c r="D83" i="103" s="1"/>
  <c r="G89" i="99"/>
  <c r="H88" i="99"/>
  <c r="D82" i="103" s="1"/>
  <c r="G88" i="99"/>
  <c r="H87" i="99"/>
  <c r="D81" i="103" s="1"/>
  <c r="G87" i="99"/>
  <c r="H86" i="99"/>
  <c r="D80" i="103" s="1"/>
  <c r="G86" i="99"/>
  <c r="H85" i="99"/>
  <c r="D79" i="103" s="1"/>
  <c r="G85" i="99"/>
  <c r="H84" i="99"/>
  <c r="D78" i="103" s="1"/>
  <c r="G84" i="99"/>
  <c r="H83" i="99"/>
  <c r="D77" i="103" s="1"/>
  <c r="G83" i="99"/>
  <c r="H82" i="99"/>
  <c r="D76" i="103" s="1"/>
  <c r="G82" i="99"/>
  <c r="H81" i="99"/>
  <c r="D75" i="103" s="1"/>
  <c r="G81" i="99"/>
  <c r="H80" i="99"/>
  <c r="D74" i="103" s="1"/>
  <c r="G80" i="99"/>
  <c r="H79" i="99"/>
  <c r="D73" i="103" s="1"/>
  <c r="G79" i="99"/>
  <c r="H78" i="99"/>
  <c r="D72" i="103" s="1"/>
  <c r="G78" i="99"/>
  <c r="H77" i="99"/>
  <c r="D71" i="103" s="1"/>
  <c r="G77" i="99"/>
  <c r="H76" i="99"/>
  <c r="D70" i="103" s="1"/>
  <c r="G76" i="99"/>
  <c r="H75" i="99"/>
  <c r="D69" i="103" s="1"/>
  <c r="G75" i="99"/>
  <c r="H74" i="99"/>
  <c r="D68" i="103" s="1"/>
  <c r="G74" i="99"/>
  <c r="H73" i="99"/>
  <c r="D67" i="103" s="1"/>
  <c r="G73" i="99"/>
  <c r="H72" i="99"/>
  <c r="D66" i="103" s="1"/>
  <c r="G72" i="99"/>
  <c r="H71" i="99"/>
  <c r="D65" i="103" s="1"/>
  <c r="G71" i="99"/>
  <c r="H70" i="99"/>
  <c r="D64" i="103" s="1"/>
  <c r="G70" i="99"/>
  <c r="H69" i="99"/>
  <c r="D63" i="103" s="1"/>
  <c r="G69" i="99"/>
  <c r="H68" i="99"/>
  <c r="D62" i="103" s="1"/>
  <c r="G68" i="99"/>
  <c r="H67" i="99"/>
  <c r="D61" i="103" s="1"/>
  <c r="G67" i="99"/>
  <c r="H66" i="99"/>
  <c r="D60" i="103" s="1"/>
  <c r="G66" i="99"/>
  <c r="H65" i="99"/>
  <c r="D59" i="103" s="1"/>
  <c r="G65" i="99"/>
  <c r="H64" i="99"/>
  <c r="D58" i="103" s="1"/>
  <c r="G64" i="99"/>
  <c r="H63" i="99"/>
  <c r="D57" i="103" s="1"/>
  <c r="G63" i="99"/>
  <c r="H62" i="99"/>
  <c r="D56" i="103" s="1"/>
  <c r="G62" i="99"/>
  <c r="H61" i="99"/>
  <c r="D55" i="103" s="1"/>
  <c r="G61" i="99"/>
  <c r="H60" i="99"/>
  <c r="D54" i="103" s="1"/>
  <c r="G60" i="99"/>
  <c r="H59" i="99"/>
  <c r="D53" i="103" s="1"/>
  <c r="G59" i="99"/>
  <c r="H58" i="99"/>
  <c r="D52" i="103" s="1"/>
  <c r="G58" i="99"/>
  <c r="H57" i="99"/>
  <c r="D51" i="103" s="1"/>
  <c r="G57" i="99"/>
  <c r="H56" i="99"/>
  <c r="D50" i="103" s="1"/>
  <c r="G56" i="99"/>
  <c r="H55" i="99"/>
  <c r="D49" i="103" s="1"/>
  <c r="G55" i="99"/>
  <c r="H54" i="99"/>
  <c r="D48" i="103" s="1"/>
  <c r="G54" i="99"/>
  <c r="H53" i="99"/>
  <c r="D47" i="103" s="1"/>
  <c r="G53" i="99"/>
  <c r="H52" i="99"/>
  <c r="D46" i="103" s="1"/>
  <c r="G52" i="99"/>
  <c r="H51" i="99"/>
  <c r="D45" i="103" s="1"/>
  <c r="G51" i="99"/>
  <c r="H50" i="99"/>
  <c r="D44" i="103" s="1"/>
  <c r="G50" i="99"/>
  <c r="H49" i="99"/>
  <c r="D43" i="103" s="1"/>
  <c r="G49" i="99"/>
  <c r="H48" i="99"/>
  <c r="D42" i="103" s="1"/>
  <c r="G48" i="99"/>
  <c r="H47" i="99"/>
  <c r="D41" i="103" s="1"/>
  <c r="G47" i="99"/>
  <c r="H46" i="99"/>
  <c r="D40" i="103" s="1"/>
  <c r="G46" i="99"/>
  <c r="H45" i="99"/>
  <c r="D39" i="103" s="1"/>
  <c r="G45" i="99"/>
  <c r="H44" i="99"/>
  <c r="D38" i="103" s="1"/>
  <c r="G44" i="99"/>
  <c r="H43" i="99"/>
  <c r="D37" i="103" s="1"/>
  <c r="G43" i="99"/>
  <c r="H42" i="99"/>
  <c r="D36" i="103" s="1"/>
  <c r="G42" i="99"/>
  <c r="H41" i="99"/>
  <c r="D35" i="103" s="1"/>
  <c r="G41" i="99"/>
  <c r="H40" i="99"/>
  <c r="D34" i="103" s="1"/>
  <c r="G40" i="99"/>
  <c r="H39" i="99"/>
  <c r="D33" i="103" s="1"/>
  <c r="G39" i="99"/>
  <c r="H38" i="99"/>
  <c r="D32" i="103" s="1"/>
  <c r="G38" i="99"/>
  <c r="H37" i="99"/>
  <c r="D31" i="103" s="1"/>
  <c r="G37" i="99"/>
  <c r="H36" i="99"/>
  <c r="D30" i="103" s="1"/>
  <c r="G36" i="99"/>
  <c r="H35" i="99"/>
  <c r="D29" i="103" s="1"/>
  <c r="G35" i="99"/>
  <c r="H34" i="99"/>
  <c r="D28" i="103" s="1"/>
  <c r="G34" i="99"/>
  <c r="H33" i="99"/>
  <c r="D27" i="103" s="1"/>
  <c r="G33" i="99"/>
  <c r="H32" i="99"/>
  <c r="D26" i="103" s="1"/>
  <c r="G32" i="99"/>
  <c r="H31" i="99"/>
  <c r="D25" i="103" s="1"/>
  <c r="G31" i="99"/>
  <c r="H30" i="99"/>
  <c r="D24" i="103" s="1"/>
  <c r="G30" i="99"/>
  <c r="H29" i="99"/>
  <c r="D23" i="103" s="1"/>
  <c r="G29" i="99"/>
  <c r="H28" i="99"/>
  <c r="D22" i="103" s="1"/>
  <c r="G28" i="99"/>
  <c r="H27" i="99"/>
  <c r="D21" i="103" s="1"/>
  <c r="G27" i="99"/>
  <c r="H26" i="99"/>
  <c r="D20" i="103" s="1"/>
  <c r="G26" i="99"/>
  <c r="H25" i="99"/>
  <c r="D19" i="103" s="1"/>
  <c r="G25" i="99"/>
  <c r="H24" i="99"/>
  <c r="D18" i="103" s="1"/>
  <c r="G24" i="99"/>
  <c r="H23" i="99"/>
  <c r="D17" i="103" s="1"/>
  <c r="G23" i="99"/>
  <c r="H22" i="99"/>
  <c r="D16" i="103" s="1"/>
  <c r="G22" i="99"/>
  <c r="H21" i="99"/>
  <c r="D15" i="103" s="1"/>
  <c r="G21" i="99"/>
  <c r="H20" i="99"/>
  <c r="D14" i="103" s="1"/>
  <c r="G20" i="99"/>
  <c r="H19" i="99"/>
  <c r="D13" i="103" s="1"/>
  <c r="G19" i="99"/>
  <c r="H18" i="99"/>
  <c r="D12" i="103" s="1"/>
  <c r="G18" i="99"/>
  <c r="H17" i="99"/>
  <c r="D11" i="103" s="1"/>
  <c r="G17" i="99"/>
  <c r="H16" i="99"/>
  <c r="D10" i="103" s="1"/>
  <c r="G16" i="99"/>
  <c r="H15" i="99"/>
  <c r="D9" i="103" s="1"/>
  <c r="G15" i="99"/>
  <c r="H14" i="99"/>
  <c r="D8" i="103" s="1"/>
  <c r="G14" i="99"/>
  <c r="H13" i="99"/>
  <c r="D7" i="103" s="1"/>
  <c r="G13" i="99"/>
  <c r="H12" i="99"/>
  <c r="D6" i="103" s="1"/>
  <c r="G12" i="99"/>
  <c r="H11" i="99"/>
  <c r="D5" i="103" s="1"/>
  <c r="G11" i="99"/>
  <c r="C4" i="59" l="1"/>
  <c r="C5" i="59"/>
  <c r="C3" i="59"/>
  <c r="G19" i="21" l="1"/>
  <c r="G18" i="21"/>
  <c r="L4" i="36" l="1"/>
  <c r="G9" i="33"/>
  <c r="I9" i="33"/>
  <c r="P10" i="33" l="1"/>
  <c r="L11" i="36"/>
  <c r="L9" i="36"/>
  <c r="J9" i="33"/>
  <c r="D10" i="34"/>
  <c r="P11" i="33" l="1"/>
  <c r="D7" i="37"/>
  <c r="F7" i="33"/>
  <c r="Q8" i="33" s="1"/>
  <c r="R8" i="33" s="1"/>
  <c r="G7" i="37" l="1"/>
  <c r="P8" i="36" l="1"/>
  <c r="H4" i="37" l="1"/>
  <c r="E6" i="40" l="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E103" i="40"/>
  <c r="E104" i="40"/>
  <c r="E105" i="40"/>
  <c r="E106" i="40"/>
  <c r="E107" i="40"/>
  <c r="E108" i="40"/>
  <c r="E109" i="40"/>
  <c r="E111" i="40"/>
  <c r="E112" i="40"/>
  <c r="E113" i="40"/>
  <c r="E114" i="40"/>
  <c r="E115" i="40"/>
  <c r="E116" i="40"/>
  <c r="E117" i="40"/>
  <c r="E118" i="40"/>
  <c r="E119" i="40"/>
  <c r="E120" i="40"/>
  <c r="E121" i="40"/>
  <c r="E122" i="40"/>
  <c r="E123" i="40"/>
  <c r="E124" i="40"/>
  <c r="E125" i="40"/>
  <c r="E126" i="40"/>
  <c r="E127" i="40"/>
  <c r="E128" i="40"/>
  <c r="E129" i="40"/>
  <c r="E130" i="40"/>
  <c r="E131" i="40"/>
  <c r="E132" i="40"/>
  <c r="E133" i="40"/>
  <c r="E134" i="40"/>
  <c r="E135" i="40"/>
  <c r="E136" i="40"/>
  <c r="E137" i="40"/>
  <c r="E138" i="40"/>
  <c r="E139" i="40"/>
  <c r="E140" i="40"/>
  <c r="E141" i="40"/>
  <c r="E142" i="40"/>
  <c r="E143" i="40"/>
  <c r="E5" i="40"/>
  <c r="C7" i="81" l="1"/>
  <c r="F7" i="37" l="1"/>
  <c r="E19" i="126"/>
  <c r="E5" i="126"/>
  <c r="E35" i="126"/>
  <c r="E7" i="106"/>
  <c r="D9" i="33"/>
  <c r="F8" i="33"/>
  <c r="Q9" i="33" s="1"/>
  <c r="R9" i="33" s="1"/>
  <c r="H28" i="126" l="1"/>
  <c r="H27" i="126"/>
  <c r="F27" i="126"/>
  <c r="F28" i="126"/>
  <c r="G28" i="126" s="1"/>
  <c r="H26" i="126"/>
  <c r="I26" i="126" s="1"/>
  <c r="J26" i="126" s="1"/>
  <c r="K26" i="126" s="1"/>
  <c r="L26" i="126" s="1"/>
  <c r="H29" i="126"/>
  <c r="I29" i="126" s="1"/>
  <c r="J29" i="126" s="1"/>
  <c r="K29" i="126" s="1"/>
  <c r="L29" i="126" s="1"/>
  <c r="F26" i="126"/>
  <c r="G26" i="126" s="1"/>
  <c r="F29" i="126"/>
  <c r="G29" i="126" s="1"/>
  <c r="F25" i="126"/>
  <c r="G25" i="126" s="1"/>
  <c r="H25" i="126"/>
  <c r="I25" i="126" s="1"/>
  <c r="J25" i="126" s="1"/>
  <c r="K25" i="126" s="1"/>
  <c r="L25" i="126" s="1"/>
  <c r="H41" i="126"/>
  <c r="I41" i="126" s="1"/>
  <c r="J41" i="126" s="1"/>
  <c r="K41" i="126" s="1"/>
  <c r="L41" i="126" s="1"/>
  <c r="F41" i="126"/>
  <c r="G41" i="126" s="1"/>
  <c r="F44" i="126"/>
  <c r="H44" i="126"/>
  <c r="F42" i="126"/>
  <c r="H43" i="126"/>
  <c r="I44" i="126" s="1"/>
  <c r="J44" i="126" s="1"/>
  <c r="K44" i="126" s="1"/>
  <c r="L44" i="126" s="1"/>
  <c r="F43" i="126"/>
  <c r="G44" i="126" s="1"/>
  <c r="F45" i="126"/>
  <c r="G45" i="126" s="1"/>
  <c r="H45" i="126"/>
  <c r="I45" i="126" s="1"/>
  <c r="J45" i="126" s="1"/>
  <c r="K45" i="126" s="1"/>
  <c r="L45" i="126" s="1"/>
  <c r="H42" i="126"/>
  <c r="I42" i="126" s="1"/>
  <c r="J42" i="126" s="1"/>
  <c r="K42" i="126" s="1"/>
  <c r="L42" i="126" s="1"/>
  <c r="F11" i="126"/>
  <c r="G11" i="126" s="1"/>
  <c r="H13" i="126"/>
  <c r="I13" i="126" s="1"/>
  <c r="J13" i="126" s="1"/>
  <c r="K13" i="126" s="1"/>
  <c r="L13" i="126" s="1"/>
  <c r="H11" i="126"/>
  <c r="I11" i="126" s="1"/>
  <c r="J11" i="126" s="1"/>
  <c r="K11" i="126" s="1"/>
  <c r="L11" i="126" s="1"/>
  <c r="F13" i="126"/>
  <c r="G13" i="126" s="1"/>
  <c r="H12" i="126"/>
  <c r="F12" i="126"/>
  <c r="F9" i="33"/>
  <c r="Q10" i="33" s="1"/>
  <c r="R10" i="33" s="1"/>
  <c r="O8" i="36"/>
  <c r="F13" i="106"/>
  <c r="H12" i="106"/>
  <c r="H13" i="106"/>
  <c r="H16" i="106"/>
  <c r="H14" i="106"/>
  <c r="H18" i="106"/>
  <c r="H19" i="106"/>
  <c r="F14" i="106"/>
  <c r="F18" i="106"/>
  <c r="F19" i="106"/>
  <c r="F16" i="106"/>
  <c r="F12" i="106"/>
  <c r="G42" i="126" l="1"/>
  <c r="I28" i="126"/>
  <c r="J28" i="126" s="1"/>
  <c r="K28" i="126" s="1"/>
  <c r="L28" i="126" s="1"/>
  <c r="I14" i="106"/>
  <c r="J14" i="106" s="1"/>
  <c r="K14" i="106" s="1"/>
  <c r="L14" i="106" s="1"/>
  <c r="I12" i="106"/>
  <c r="J12" i="106" s="1"/>
  <c r="K12" i="106" s="1"/>
  <c r="L12" i="106" s="1"/>
  <c r="G14" i="106"/>
  <c r="G12" i="106"/>
  <c r="G16" i="106"/>
  <c r="I16" i="106"/>
  <c r="J16" i="106" s="1"/>
  <c r="K16" i="106" s="1"/>
  <c r="L16" i="106" s="1"/>
  <c r="I19" i="106"/>
  <c r="J19" i="106" s="1"/>
  <c r="K19" i="106" s="1"/>
  <c r="L19" i="106" s="1"/>
  <c r="G19" i="106"/>
  <c r="G18" i="106"/>
  <c r="I18" i="106"/>
  <c r="J18" i="106" s="1"/>
  <c r="K18" i="106" s="1"/>
  <c r="L18" i="106" s="1"/>
  <c r="G4" i="37" l="1"/>
  <c r="J3" i="37"/>
  <c r="H3" i="37"/>
  <c r="G3" i="37"/>
  <c r="L18" i="36"/>
  <c r="L17" i="36"/>
  <c r="L16" i="36"/>
  <c r="L15" i="36"/>
  <c r="L14" i="36"/>
  <c r="L13" i="36"/>
  <c r="L12" i="36"/>
  <c r="L10" i="36"/>
  <c r="F8" i="36"/>
  <c r="E8" i="36"/>
  <c r="AF7" i="36"/>
  <c r="AE7" i="36"/>
  <c r="AD5" i="36"/>
  <c r="C10" i="34"/>
  <c r="C9" i="34"/>
  <c r="C8" i="34"/>
  <c r="C7" i="34"/>
  <c r="D6" i="34"/>
  <c r="C6" i="34"/>
  <c r="M9" i="33"/>
  <c r="S4" i="36"/>
  <c r="D9" i="34"/>
  <c r="H8" i="33"/>
  <c r="H7" i="33"/>
  <c r="J6" i="33"/>
  <c r="F6" i="33"/>
  <c r="Q7" i="33" s="1"/>
  <c r="S9" i="36" l="1"/>
  <c r="R8" i="36"/>
  <c r="R7" i="33"/>
  <c r="Q11" i="33"/>
  <c r="R11" i="33" s="1"/>
  <c r="H6" i="33"/>
  <c r="K6" i="33" s="1"/>
  <c r="S8" i="36"/>
  <c r="M7" i="37" s="1"/>
  <c r="W8" i="36"/>
  <c r="I7" i="37"/>
  <c r="Y8" i="36"/>
  <c r="X8" i="36"/>
  <c r="Z8" i="36"/>
  <c r="Z9" i="36" s="1"/>
  <c r="Z10" i="36" s="1"/>
  <c r="Z11" i="36" s="1"/>
  <c r="D9" i="36"/>
  <c r="L9" i="33"/>
  <c r="S17" i="36"/>
  <c r="E9" i="36"/>
  <c r="R17" i="36"/>
  <c r="T12" i="36"/>
  <c r="J8" i="33"/>
  <c r="D7" i="34"/>
  <c r="D8" i="34"/>
  <c r="L8" i="33"/>
  <c r="K8" i="33"/>
  <c r="K7" i="33"/>
  <c r="L7" i="33"/>
  <c r="J7" i="33"/>
  <c r="L6" i="33"/>
  <c r="AB8" i="36" l="1"/>
  <c r="Q7" i="37" s="1"/>
  <c r="L7" i="37"/>
  <c r="H9" i="33"/>
  <c r="K9" i="33" s="1"/>
  <c r="Y9" i="36"/>
  <c r="E10" i="36"/>
  <c r="V9" i="36"/>
  <c r="D10" i="36"/>
  <c r="V10" i="36" s="1"/>
  <c r="S14" i="36"/>
  <c r="AF9" i="36"/>
  <c r="T15" i="36"/>
  <c r="R11" i="36"/>
  <c r="S12" i="36"/>
  <c r="T9" i="36"/>
  <c r="T18" i="36"/>
  <c r="T14" i="36"/>
  <c r="R13" i="36"/>
  <c r="T11" i="36"/>
  <c r="S10" i="36"/>
  <c r="T8" i="36"/>
  <c r="N7" i="37" s="1"/>
  <c r="S18" i="36"/>
  <c r="T16" i="36"/>
  <c r="S15" i="36"/>
  <c r="S11" i="36"/>
  <c r="AF11" i="36" s="1"/>
  <c r="R10" i="36"/>
  <c r="T17" i="36"/>
  <c r="R18" i="36"/>
  <c r="S16" i="36"/>
  <c r="R15" i="36"/>
  <c r="T13" i="36"/>
  <c r="R12" i="36"/>
  <c r="R16" i="36"/>
  <c r="S13" i="36"/>
  <c r="T10" i="36"/>
  <c r="R14" i="36"/>
  <c r="R9" i="36"/>
  <c r="L8" i="37" s="1"/>
  <c r="E6" i="34"/>
  <c r="F6" i="34" s="1"/>
  <c r="E9" i="34"/>
  <c r="F9" i="34" s="1"/>
  <c r="G9" i="34" s="1"/>
  <c r="H9" i="34" s="1"/>
  <c r="I9" i="34" s="1"/>
  <c r="J9" i="34" s="1"/>
  <c r="E7" i="34"/>
  <c r="F7" i="34" s="1"/>
  <c r="G7" i="34" s="1"/>
  <c r="H7" i="34" s="1"/>
  <c r="I7" i="34" s="1"/>
  <c r="J7" i="34" s="1"/>
  <c r="E8" i="34"/>
  <c r="F8" i="34" s="1"/>
  <c r="G8" i="34" s="1"/>
  <c r="H8" i="34" s="1"/>
  <c r="I8" i="34" s="1"/>
  <c r="J8" i="34" s="1"/>
  <c r="W9" i="36"/>
  <c r="F9" i="36"/>
  <c r="Z12" i="36"/>
  <c r="E7" i="37" l="1"/>
  <c r="J7" i="37" s="1"/>
  <c r="G6" i="34"/>
  <c r="H6" i="34" s="1"/>
  <c r="E10" i="34"/>
  <c r="AE9" i="36"/>
  <c r="Y10" i="36"/>
  <c r="Y11" i="36" s="1"/>
  <c r="Y12" i="36" s="1"/>
  <c r="Y13" i="36" s="1"/>
  <c r="L9" i="37"/>
  <c r="N8" i="37"/>
  <c r="M9" i="37"/>
  <c r="W10" i="36"/>
  <c r="AC10" i="36" s="1"/>
  <c r="R9" i="37" s="1"/>
  <c r="E11" i="36"/>
  <c r="W11" i="36" s="1"/>
  <c r="AC11" i="36" s="1"/>
  <c r="M8" i="37"/>
  <c r="F10" i="36"/>
  <c r="AD8" i="36"/>
  <c r="S7" i="37" s="1"/>
  <c r="D11" i="36"/>
  <c r="AB10" i="36"/>
  <c r="Q9" i="37" s="1"/>
  <c r="AB9" i="36"/>
  <c r="Q8" i="37" s="1"/>
  <c r="AC9" i="36"/>
  <c r="R8" i="37" s="1"/>
  <c r="AF10" i="36"/>
  <c r="AE8" i="36"/>
  <c r="F10" i="34"/>
  <c r="F13" i="34" s="1"/>
  <c r="AC8" i="36"/>
  <c r="R7" i="37" s="1"/>
  <c r="AF8" i="36"/>
  <c r="X9" i="36"/>
  <c r="AD9" i="36" s="1"/>
  <c r="S8" i="37" s="1"/>
  <c r="Z13" i="36"/>
  <c r="AF12" i="36"/>
  <c r="D12" i="36" l="1"/>
  <c r="V11" i="36"/>
  <c r="AB11" i="36" s="1"/>
  <c r="Q10" i="37" s="1"/>
  <c r="G10" i="34"/>
  <c r="H10" i="34" s="1"/>
  <c r="I10" i="34" s="1"/>
  <c r="J10" i="34" s="1"/>
  <c r="AE12" i="36"/>
  <c r="AE11" i="36"/>
  <c r="AE10" i="36"/>
  <c r="E12" i="36"/>
  <c r="N9" i="37"/>
  <c r="L10" i="37"/>
  <c r="X10" i="36"/>
  <c r="AD10" i="36" s="1"/>
  <c r="S9" i="37" s="1"/>
  <c r="R10" i="37"/>
  <c r="M10" i="37"/>
  <c r="F11" i="36"/>
  <c r="Z14" i="36"/>
  <c r="AF13" i="36"/>
  <c r="Y14" i="36"/>
  <c r="AE13" i="36"/>
  <c r="I6" i="34"/>
  <c r="H13" i="34"/>
  <c r="W12" i="36" l="1"/>
  <c r="AC12" i="36" s="1"/>
  <c r="R11" i="37" s="1"/>
  <c r="G13" i="34"/>
  <c r="M11" i="37"/>
  <c r="E13" i="36"/>
  <c r="W13" i="36" s="1"/>
  <c r="AC13" i="36" s="1"/>
  <c r="R12" i="37" s="1"/>
  <c r="F12" i="36"/>
  <c r="X12" i="36" s="1"/>
  <c r="AD12" i="36" s="1"/>
  <c r="L11" i="37"/>
  <c r="N10" i="37"/>
  <c r="M12" i="37"/>
  <c r="V12" i="36"/>
  <c r="AB12" i="36" s="1"/>
  <c r="Q11" i="37" s="1"/>
  <c r="D13" i="36"/>
  <c r="V13" i="36" s="1"/>
  <c r="AB13" i="36" s="1"/>
  <c r="X11" i="36"/>
  <c r="AD11" i="36" s="1"/>
  <c r="S10" i="37" s="1"/>
  <c r="Y15" i="36"/>
  <c r="AE14" i="36"/>
  <c r="Z15" i="36"/>
  <c r="AF14" i="36"/>
  <c r="I13" i="34"/>
  <c r="J6" i="34"/>
  <c r="J13" i="34" s="1"/>
  <c r="E14" i="36" l="1"/>
  <c r="D14" i="36"/>
  <c r="L13" i="37" s="1"/>
  <c r="M13" i="37"/>
  <c r="Q12" i="37"/>
  <c r="L12" i="37"/>
  <c r="F13" i="36"/>
  <c r="X13" i="36" s="1"/>
  <c r="AD13" i="36" s="1"/>
  <c r="S11" i="37"/>
  <c r="N11" i="37"/>
  <c r="Y16" i="36"/>
  <c r="AE15" i="36"/>
  <c r="E15" i="36"/>
  <c r="W14" i="36"/>
  <c r="AC14" i="36" s="1"/>
  <c r="R13" i="37" s="1"/>
  <c r="Z16" i="36"/>
  <c r="AF15" i="36"/>
  <c r="F14" i="36" l="1"/>
  <c r="V14" i="36"/>
  <c r="AB14" i="36" s="1"/>
  <c r="Q13" i="37" s="1"/>
  <c r="D15" i="36"/>
  <c r="F15" i="36" s="1"/>
  <c r="N13" i="37"/>
  <c r="M14" i="37"/>
  <c r="S12" i="37"/>
  <c r="N12" i="37"/>
  <c r="X14" i="36"/>
  <c r="AD14" i="36" s="1"/>
  <c r="S13" i="37" s="1"/>
  <c r="Z17" i="36"/>
  <c r="AF16" i="36"/>
  <c r="W15" i="36"/>
  <c r="AC15" i="36" s="1"/>
  <c r="R14" i="37" s="1"/>
  <c r="E16" i="36"/>
  <c r="Y17" i="36"/>
  <c r="AE16" i="36"/>
  <c r="D16" i="36" l="1"/>
  <c r="V15" i="36"/>
  <c r="AB15" i="36" s="1"/>
  <c r="Q14" i="37" s="1"/>
  <c r="L14" i="37"/>
  <c r="N14" i="37"/>
  <c r="M15" i="37"/>
  <c r="L15" i="37"/>
  <c r="X15" i="36"/>
  <c r="AD15" i="36" s="1"/>
  <c r="S14" i="37" s="1"/>
  <c r="E17" i="36"/>
  <c r="W16" i="36"/>
  <c r="AC16" i="36" s="1"/>
  <c r="R15" i="37" s="1"/>
  <c r="Z18" i="36"/>
  <c r="AF18" i="36" s="1"/>
  <c r="AF17" i="36"/>
  <c r="Y18" i="36"/>
  <c r="AE18" i="36" s="1"/>
  <c r="AE17" i="36"/>
  <c r="D17" i="36"/>
  <c r="F16" i="36"/>
  <c r="V16" i="36"/>
  <c r="AB16" i="36" s="1"/>
  <c r="Q15" i="37" s="1"/>
  <c r="L16" i="37" l="1"/>
  <c r="M16" i="37"/>
  <c r="N15" i="37"/>
  <c r="X16" i="36"/>
  <c r="AD16" i="36" s="1"/>
  <c r="S15" i="37" s="1"/>
  <c r="V17" i="36"/>
  <c r="AB17" i="36" s="1"/>
  <c r="Q16" i="37" s="1"/>
  <c r="F17" i="36"/>
  <c r="D18" i="36"/>
  <c r="W17" i="36"/>
  <c r="AC17" i="36" s="1"/>
  <c r="R16" i="37" s="1"/>
  <c r="E18" i="36"/>
  <c r="N16" i="37" l="1"/>
  <c r="M17" i="37"/>
  <c r="L17" i="37"/>
  <c r="X17" i="36"/>
  <c r="AD17" i="36" s="1"/>
  <c r="S16" i="37" s="1"/>
  <c r="W18" i="36"/>
  <c r="AC18" i="36" s="1"/>
  <c r="R17" i="37" s="1"/>
  <c r="F18" i="36"/>
  <c r="V18" i="36"/>
  <c r="AB18" i="36" s="1"/>
  <c r="Q17" i="37" s="1"/>
  <c r="N17" i="37" l="1"/>
  <c r="X18" i="36"/>
  <c r="AD18" i="36" s="1"/>
  <c r="S17" i="37" s="1"/>
  <c r="K10" i="33" l="1"/>
  <c r="L10" i="33"/>
  <c r="J10" i="33"/>
</calcChain>
</file>

<file path=xl/sharedStrings.xml><?xml version="1.0" encoding="utf-8"?>
<sst xmlns="http://schemas.openxmlformats.org/spreadsheetml/2006/main" count="287" uniqueCount="187">
  <si>
    <t>Data model for graphs and tables</t>
  </si>
  <si>
    <t>Model Key</t>
  </si>
  <si>
    <t>Tab colour meanings:</t>
  </si>
  <si>
    <t>Cell colour meanings:</t>
  </si>
  <si>
    <t>(D) Data Sheet</t>
  </si>
  <si>
    <t>Constants</t>
  </si>
  <si>
    <t>(C) Calculation Sheet</t>
  </si>
  <si>
    <t xml:space="preserve">Formula(e) </t>
  </si>
  <si>
    <t>(S) Summary Outputs</t>
  </si>
  <si>
    <t>Checks</t>
  </si>
  <si>
    <t>Contents</t>
  </si>
  <si>
    <t>INTERFACE &gt;</t>
  </si>
  <si>
    <t>Cover</t>
  </si>
  <si>
    <t>Model Map</t>
  </si>
  <si>
    <t>Verified Inputs</t>
  </si>
  <si>
    <t>DATA &gt;</t>
  </si>
  <si>
    <t>Title</t>
  </si>
  <si>
    <t>Source</t>
  </si>
  <si>
    <t>CALCULATION &gt;</t>
  </si>
  <si>
    <t>D1</t>
  </si>
  <si>
    <t>RBA</t>
  </si>
  <si>
    <t>C1</t>
  </si>
  <si>
    <t>D2</t>
  </si>
  <si>
    <t>AER analysis</t>
  </si>
  <si>
    <t>C2</t>
  </si>
  <si>
    <t>D3</t>
  </si>
  <si>
    <t>C3</t>
  </si>
  <si>
    <t>C4</t>
  </si>
  <si>
    <t>C5</t>
  </si>
  <si>
    <t>C6</t>
  </si>
  <si>
    <t>C7</t>
  </si>
  <si>
    <t>C8</t>
  </si>
  <si>
    <t>SUMMARY OUTPUT &gt;</t>
  </si>
  <si>
    <t>S1</t>
  </si>
  <si>
    <t>S2</t>
  </si>
  <si>
    <t>End of sheet</t>
  </si>
  <si>
    <t>Key:</t>
  </si>
  <si>
    <t>Sensitivity testing</t>
  </si>
  <si>
    <t>Gearing</t>
  </si>
  <si>
    <t>MRP</t>
  </si>
  <si>
    <t>Datapoint Description</t>
  </si>
  <si>
    <t>Value</t>
  </si>
  <si>
    <t>Method</t>
  </si>
  <si>
    <t>10-year RFR as at 30-Sep-22</t>
  </si>
  <si>
    <t>Rolling 20 day average of 10-year CGS yield</t>
  </si>
  <si>
    <t>MRP average 10-year</t>
  </si>
  <si>
    <t>Average 10-year GEOMEAN of MRP from 1988-2022</t>
  </si>
  <si>
    <t>Annual Three-stage DGM estimate 2022</t>
  </si>
  <si>
    <t>Beta</t>
  </si>
  <si>
    <t>Cost of debt</t>
  </si>
  <si>
    <t>Capital Market Yields - Government Bonds</t>
  </si>
  <si>
    <t xml:space="preserve"> </t>
  </si>
  <si>
    <t>Australian Government 5 year bond</t>
  </si>
  <si>
    <t>Australian Government 10 year bond</t>
  </si>
  <si>
    <t>Commonwealth Government 5 year bond</t>
  </si>
  <si>
    <t>Commonwealth Government 10 year bond</t>
  </si>
  <si>
    <t>Full Dataset 5-year (1972-2021)</t>
  </si>
  <si>
    <t>Full Dataset 10-year (1972-2021)</t>
  </si>
  <si>
    <t>Description</t>
  </si>
  <si>
    <t>Yields on Australian government bonds, 5 years maturity</t>
  </si>
  <si>
    <t>Yields on Australian government bonds, 10 years maturity</t>
  </si>
  <si>
    <t>Yields on Commonwealth government bonds, 5 years maturity</t>
  </si>
  <si>
    <t>Yields on Commonwealth government bonds, 10 years maturity</t>
  </si>
  <si>
    <t>Frequency</t>
  </si>
  <si>
    <t>Monthly</t>
  </si>
  <si>
    <t>Type</t>
  </si>
  <si>
    <t>Original</t>
  </si>
  <si>
    <t>Units</t>
  </si>
  <si>
    <t>Per cent per annum</t>
  </si>
  <si>
    <t>Publication date</t>
  </si>
  <si>
    <t>Series ID</t>
  </si>
  <si>
    <t>FCMYGBAG5</t>
  </si>
  <si>
    <t>FCMYGBAG10</t>
  </si>
  <si>
    <t>Year</t>
  </si>
  <si>
    <t xml:space="preserve"> 10 yr Bonds</t>
  </si>
  <si>
    <t xml:space="preserve">Stock accumulation index </t>
  </si>
  <si>
    <t>MRP For GEOMEAN 10 yr</t>
  </si>
  <si>
    <t>Analysis of MRP Options across 2018-2022</t>
  </si>
  <si>
    <t>MRP: 
Option 1 (HER)</t>
  </si>
  <si>
    <t>MRP: 
Option 1 (HER) - with annual update</t>
  </si>
  <si>
    <t>Three stage DGM estimates</t>
  </si>
  <si>
    <t>MRP: 
Option 3b (HER &amp; DGM)</t>
  </si>
  <si>
    <t xml:space="preserve">Equity Beta </t>
  </si>
  <si>
    <t>Equity risk premium</t>
  </si>
  <si>
    <t>RFR</t>
  </si>
  <si>
    <t>ROE (HER)</t>
  </si>
  <si>
    <t>ROE (HER+DGM)</t>
  </si>
  <si>
    <t>ROE (HER) - with annual update</t>
  </si>
  <si>
    <t>HER estimates (Geo)</t>
  </si>
  <si>
    <t>ROE: 
Option 1 (HER)</t>
  </si>
  <si>
    <t>ROE: 
Option 3b (HER &amp; DGM)</t>
  </si>
  <si>
    <t>Difference Option 1 and Option 3b</t>
  </si>
  <si>
    <t>A</t>
  </si>
  <si>
    <t>B</t>
  </si>
  <si>
    <t>C = A-B</t>
  </si>
  <si>
    <t>Average</t>
  </si>
  <si>
    <t>CGS Bond Data</t>
  </si>
  <si>
    <t>YearMonth</t>
  </si>
  <si>
    <t>Average Annual RFR</t>
  </si>
  <si>
    <t>Row Labels</t>
  </si>
  <si>
    <t>Average of RFR</t>
  </si>
  <si>
    <t>Analysis of RFR scenarios</t>
  </si>
  <si>
    <t>RFR latest (10-year)</t>
  </si>
  <si>
    <t>RFR TERM adjust</t>
  </si>
  <si>
    <t>Scenario inputs</t>
  </si>
  <si>
    <t>RFR Scenario C: Low</t>
  </si>
  <si>
    <t>RFR Scenario A: High</t>
  </si>
  <si>
    <t>RFR Scenario B: Mid</t>
  </si>
  <si>
    <t>RFR Scenario Z: Very High</t>
  </si>
  <si>
    <t>Check</t>
  </si>
  <si>
    <t>RFR full</t>
  </si>
  <si>
    <t>RFR annual update</t>
  </si>
  <si>
    <t>Return on Equity (RoE)*</t>
  </si>
  <si>
    <t>Return on Equity Impact (RoEI)</t>
  </si>
  <si>
    <t>Rate of Return (WACC)</t>
  </si>
  <si>
    <t>Revenue Impact (RI)*</t>
  </si>
  <si>
    <t>Household Bill impact (HBI)*</t>
  </si>
  <si>
    <t>Option A</t>
  </si>
  <si>
    <t>Option B - base case</t>
  </si>
  <si>
    <t>Option C</t>
  </si>
  <si>
    <t>Beta sensitivity</t>
  </si>
  <si>
    <t>Rate of Return Impact (RoRI)*</t>
  </si>
  <si>
    <t>Rate change</t>
  </si>
  <si>
    <t>RFR scenario</t>
  </si>
  <si>
    <t>Low scenario</t>
  </si>
  <si>
    <t>Base scenario</t>
  </si>
  <si>
    <t>High scenario</t>
  </si>
  <si>
    <t>Very low scenario</t>
  </si>
  <si>
    <t>Very high scenario</t>
  </si>
  <si>
    <t>Household Bill Impacts of Approach options</t>
  </si>
  <si>
    <t>ROE (2018 approach) with 6.1% MRP</t>
  </si>
  <si>
    <t>ROE (Option 3b)</t>
  </si>
  <si>
    <t>ROE Difference</t>
  </si>
  <si>
    <t>ROR Impact</t>
  </si>
  <si>
    <t>Revenue Impact</t>
  </si>
  <si>
    <t>Household Bill impact (%)</t>
  </si>
  <si>
    <t>Household Bill impact ($)</t>
  </si>
  <si>
    <t>Average difference (2018-2022) -&gt;</t>
  </si>
  <si>
    <t>Analysis of HER and DGM approaches for MRP (pre-work)</t>
  </si>
  <si>
    <t>Beta 2022 onwards</t>
  </si>
  <si>
    <t>HER MRP (10-year)</t>
  </si>
  <si>
    <t>DGM MRP</t>
  </si>
  <si>
    <t>Correlation</t>
  </si>
  <si>
    <t>Weight on HER</t>
  </si>
  <si>
    <t>MRP TERM adjust</t>
  </si>
  <si>
    <t>Intercept</t>
  </si>
  <si>
    <t>Weight on DGM</t>
  </si>
  <si>
    <t>Beta decision</t>
  </si>
  <si>
    <t>MRP decisions</t>
  </si>
  <si>
    <t>HER MRP (1988 onwards)</t>
  </si>
  <si>
    <t xml:space="preserve">DGM MRP </t>
  </si>
  <si>
    <t>MRP C</t>
  </si>
  <si>
    <t>MRP A</t>
  </si>
  <si>
    <t>MRP B</t>
  </si>
  <si>
    <t>MRP Stress low</t>
  </si>
  <si>
    <t>MRP Stress high</t>
  </si>
  <si>
    <t>ROE scenario analysis using HER and DGM approaches for MRP</t>
  </si>
  <si>
    <t>TERM adjustment:</t>
  </si>
  <si>
    <t>HER</t>
  </si>
  <si>
    <t>MRP Option 1</t>
  </si>
  <si>
    <t>MRP Option 3b</t>
  </si>
  <si>
    <t>Equity indicative return</t>
  </si>
  <si>
    <t>Equity decisions</t>
  </si>
  <si>
    <t>2018 approach TERM adjusted</t>
  </si>
  <si>
    <t>Option 3b Term adjusted</t>
  </si>
  <si>
    <t>Low</t>
  </si>
  <si>
    <t>High</t>
  </si>
  <si>
    <t>Mid</t>
  </si>
  <si>
    <t>Sensitivity testing for RFR Scenarios</t>
  </si>
  <si>
    <t>Source 1</t>
  </si>
  <si>
    <t>Return on Equity (RoE)</t>
  </si>
  <si>
    <t>Rate of Return Impact (RoRI)</t>
  </si>
  <si>
    <t>Revenue Impact (RI)</t>
  </si>
  <si>
    <t>Household Bill impact (HBI)</t>
  </si>
  <si>
    <t>Example: Historic high (1982)</t>
  </si>
  <si>
    <t>Example: Historic low (2020)</t>
  </si>
  <si>
    <t>*Beta Scenarios for the 2022 instrument (10-year term)</t>
  </si>
  <si>
    <t>*ROE Scenarios for the 2022 instrument (10-year term)</t>
  </si>
  <si>
    <t>Multiplier - Scenario A</t>
  </si>
  <si>
    <t>Multiplier - Scenario Z</t>
  </si>
  <si>
    <t>Comparison of MRP for option 1 and option 3b</t>
  </si>
  <si>
    <t>Comparison of ROE for option 1 and option 3b</t>
  </si>
  <si>
    <t>Average of November and December 2022</t>
  </si>
  <si>
    <t>MRP 10-year average</t>
  </si>
  <si>
    <t>10-year trailing average</t>
  </si>
  <si>
    <t>Point estimate</t>
  </si>
  <si>
    <t>Benchmark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</si>
</sst>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mmm\-yyyy"/>
    <numFmt numFmtId="167" formatCode="0.0%"/>
    <numFmt numFmtId="168" formatCode="\+0.0%;[Red]\-0.0%"/>
    <numFmt numFmtId="169" formatCode="\+0.00%;[Red]\-0.00%"/>
    <numFmt numFmtId="170" formatCode="_-[$$-409]* #,##0.00_ ;_-[$$-409]* \-#,##0.00\ ;_-[$$-409]* &quot;-&quot;??_ ;_-@_ "/>
    <numFmt numFmtId="171" formatCode="\+\$#,##0;[Red]\-\$#,##0"/>
    <numFmt numFmtId="172" formatCode="0.00000000000000000%"/>
    <numFmt numFmtId="173" formatCode="_-[$$-409]* \+#,##0_ ;[Red]_-[$$-409]* \-#,##0\ ;_-[$$-409]* &quot;-&quot;_ ;_-@_ "/>
    <numFmt numFmtId="174" formatCode="0.000%"/>
    <numFmt numFmtId="175" formatCode="\+0.00%"/>
    <numFmt numFmtId="176" formatCode="_-[$$-409]* #,##0_ ;_-[$$-409]* \-#,##0\ ;_-[$$-409]* &quot;-&quot;??_ ;_-@_ "/>
    <numFmt numFmtId="177" formatCode="0.00000"/>
    <numFmt numFmtId="178" formatCode="0.00%;[Red]\-0.00%"/>
    <numFmt numFmtId="179" formatCode="0.0000000000000000000%"/>
    <numFmt numFmtId="180" formatCode="0.0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venir Next"/>
      <family val="2"/>
    </font>
    <font>
      <sz val="12"/>
      <color theme="1"/>
      <name val="Calibri"/>
      <family val="2"/>
      <scheme val="minor"/>
    </font>
    <font>
      <sz val="12"/>
      <color theme="1"/>
      <name val="TimesNewRomanPSMT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6"/>
      <name val="Calibri"/>
      <family val="2"/>
      <scheme val="minor"/>
    </font>
    <font>
      <sz val="16"/>
      <color theme="0"/>
      <name val="Avenir Next Regula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Avenir Next Regular"/>
    </font>
    <font>
      <sz val="11"/>
      <color theme="1"/>
      <name val="Avenir Next Regular"/>
    </font>
    <font>
      <u/>
      <sz val="12"/>
      <color theme="10"/>
      <name val="TimesNewRomanPSMT"/>
      <family val="2"/>
    </font>
    <font>
      <u/>
      <sz val="11"/>
      <color theme="10"/>
      <name val="Open Sans"/>
      <family val="2"/>
    </font>
    <font>
      <sz val="16"/>
      <name val="Calibri"/>
      <family val="2"/>
    </font>
    <font>
      <sz val="16"/>
      <color rgb="FFFFFFFF"/>
      <name val="Avenir Next Regular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i/>
      <sz val="9"/>
      <name val="Avenir Next Regular"/>
    </font>
    <font>
      <b/>
      <i/>
      <sz val="11"/>
      <name val="Calibri"/>
      <family val="2"/>
      <scheme val="minor"/>
    </font>
    <font>
      <sz val="10"/>
      <name val="MS Sans Serif"/>
      <family val="2"/>
    </font>
    <font>
      <b/>
      <sz val="10"/>
      <name val="Avenir Next Regular"/>
    </font>
    <font>
      <sz val="10"/>
      <name val="Avenir Next Regular"/>
    </font>
    <font>
      <b/>
      <sz val="12"/>
      <name val="Avenir Next Regular"/>
    </font>
    <font>
      <sz val="9"/>
      <name val="Avenir Next Regular"/>
    </font>
    <font>
      <sz val="16"/>
      <name val="Avenir Next Regular"/>
    </font>
    <font>
      <sz val="12"/>
      <color theme="1"/>
      <name val="Avenir Next Regular"/>
    </font>
    <font>
      <b/>
      <sz val="12"/>
      <color theme="1"/>
      <name val="Avenir Next Regular"/>
    </font>
    <font>
      <sz val="8"/>
      <name val="Avenir Next Regular"/>
    </font>
    <font>
      <i/>
      <sz val="12"/>
      <color theme="1"/>
      <name val="Avenir Next Regular"/>
    </font>
    <font>
      <sz val="11"/>
      <name val="Avenir Next Regular"/>
    </font>
    <font>
      <b/>
      <sz val="14"/>
      <name val="Arial"/>
      <family val="2"/>
    </font>
    <font>
      <b/>
      <sz val="11"/>
      <name val="Avenir Next Regular"/>
    </font>
    <font>
      <sz val="12"/>
      <name val="Avenir Next Regular"/>
    </font>
    <font>
      <i/>
      <sz val="8"/>
      <name val="Avenir Next Regular"/>
    </font>
    <font>
      <u/>
      <sz val="10"/>
      <name val="Avenir Next Regular"/>
    </font>
    <font>
      <b/>
      <sz val="20"/>
      <name val="Avenir Next Regular"/>
    </font>
    <font>
      <b/>
      <sz val="20"/>
      <name val="Calibri"/>
      <family val="2"/>
      <scheme val="minor"/>
    </font>
    <font>
      <b/>
      <sz val="20"/>
      <name val="Neue Haas Grotesk Text Pro"/>
      <family val="2"/>
    </font>
    <font>
      <sz val="20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</font>
    <font>
      <sz val="12"/>
      <name val="Arial Narrow"/>
      <family val="2"/>
    </font>
    <font>
      <sz val="20"/>
      <name val="Arial"/>
      <family val="2"/>
    </font>
    <font>
      <sz val="11"/>
      <name val="Open Sans"/>
      <family val="2"/>
    </font>
    <font>
      <b/>
      <sz val="9"/>
      <name val="Avenir Next Regula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Avenir Next Regular"/>
    </font>
    <font>
      <sz val="12"/>
      <color theme="1"/>
      <name val="Avenir Next"/>
      <family val="2"/>
    </font>
    <font>
      <u/>
      <sz val="12"/>
      <color theme="10"/>
      <name val="Avenir Next"/>
      <family val="2"/>
    </font>
    <font>
      <u/>
      <sz val="10"/>
      <color indexed="12"/>
      <name val="Avenir Next Regular"/>
    </font>
    <font>
      <u/>
      <sz val="12"/>
      <color theme="10"/>
      <name val="Calibri"/>
      <family val="2"/>
      <scheme val="minor"/>
    </font>
    <font>
      <b/>
      <sz val="11"/>
      <color theme="0"/>
      <name val="Avenir Next Regular"/>
    </font>
    <font>
      <sz val="11"/>
      <color theme="0"/>
      <name val="Avenir Next Regular"/>
    </font>
    <font>
      <u/>
      <sz val="10"/>
      <color indexed="12"/>
      <name val="Geneva"/>
      <family val="2"/>
    </font>
    <font>
      <u/>
      <sz val="10"/>
      <color theme="10"/>
      <name val="Arial"/>
      <family val="2"/>
    </font>
    <font>
      <b/>
      <sz val="11"/>
      <color rgb="FFFFFFFF"/>
      <name val="Arial"/>
      <family val="2"/>
    </font>
    <font>
      <sz val="11"/>
      <color theme="0" tint="-0.499984740745262"/>
      <name val="Arial"/>
      <family val="2"/>
    </font>
    <font>
      <b/>
      <sz val="12"/>
      <color theme="0"/>
      <name val="Avenir Next Regular"/>
    </font>
    <font>
      <sz val="12"/>
      <color theme="0"/>
      <name val="Avenir Next Regular"/>
    </font>
    <font>
      <sz val="12"/>
      <name val="Arial"/>
      <family val="2"/>
    </font>
    <font>
      <sz val="12"/>
      <color theme="1"/>
      <name val="Open Sans"/>
      <family val="2"/>
    </font>
    <font>
      <i/>
      <sz val="12"/>
      <name val="Avenir Next Regular"/>
    </font>
    <font>
      <b/>
      <i/>
      <sz val="12"/>
      <name val="Avenir Next Regular"/>
    </font>
    <font>
      <u/>
      <sz val="12"/>
      <name val="Geneva"/>
      <family val="2"/>
    </font>
    <font>
      <u/>
      <sz val="12"/>
      <color rgb="FF000000"/>
      <name val="Geneva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rgb="FFC5E1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2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9" applyNumberFormat="0" applyAlignment="0" applyProtection="0"/>
    <xf numFmtId="0" fontId="29" fillId="8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64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5" fillId="0" borderId="0"/>
    <xf numFmtId="0" fontId="66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7" fillId="0" borderId="0" applyFont="0" applyFill="0" applyBorder="0" applyAlignment="0" applyProtection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7" fillId="0" borderId="0" xfId="8"/>
    <xf numFmtId="0" fontId="10" fillId="0" borderId="0" xfId="8" applyFont="1"/>
    <xf numFmtId="0" fontId="13" fillId="0" borderId="0" xfId="10"/>
    <xf numFmtId="0" fontId="16" fillId="0" borderId="0" xfId="10" applyFont="1" applyAlignment="1">
      <alignment vertical="top"/>
    </xf>
    <xf numFmtId="0" fontId="17" fillId="0" borderId="0" xfId="10" applyFont="1" applyAlignment="1">
      <alignment vertical="top"/>
    </xf>
    <xf numFmtId="0" fontId="30" fillId="0" borderId="0" xfId="6" applyFont="1"/>
    <xf numFmtId="10" fontId="30" fillId="0" borderId="0" xfId="15" applyNumberFormat="1" applyFont="1"/>
    <xf numFmtId="9" fontId="30" fillId="0" borderId="0" xfId="6" applyNumberFormat="1" applyFont="1"/>
    <xf numFmtId="0" fontId="12" fillId="0" borderId="0" xfId="24"/>
    <xf numFmtId="0" fontId="12" fillId="0" borderId="1" xfId="24" applyBorder="1"/>
    <xf numFmtId="0" fontId="14" fillId="0" borderId="0" xfId="24" applyFont="1" applyAlignment="1">
      <alignment vertical="top"/>
    </xf>
    <xf numFmtId="0" fontId="15" fillId="0" borderId="0" xfId="24" applyFont="1" applyAlignment="1">
      <alignment vertical="center"/>
    </xf>
    <xf numFmtId="0" fontId="31" fillId="0" borderId="0" xfId="10" applyFont="1" applyAlignment="1">
      <alignment vertical="top"/>
    </xf>
    <xf numFmtId="0" fontId="32" fillId="0" borderId="0" xfId="10" applyFont="1" applyAlignment="1">
      <alignment vertical="top"/>
    </xf>
    <xf numFmtId="0" fontId="35" fillId="0" borderId="0" xfId="0" applyFont="1"/>
    <xf numFmtId="0" fontId="19" fillId="0" borderId="0" xfId="6" applyFont="1"/>
    <xf numFmtId="10" fontId="19" fillId="0" borderId="0" xfId="6" applyNumberFormat="1" applyFont="1"/>
    <xf numFmtId="0" fontId="19" fillId="0" borderId="0" xfId="6" applyFont="1" applyAlignment="1">
      <alignment horizontal="center"/>
    </xf>
    <xf numFmtId="0" fontId="18" fillId="0" borderId="0" xfId="6" applyFont="1"/>
    <xf numFmtId="0" fontId="39" fillId="0" borderId="0" xfId="6" applyFont="1"/>
    <xf numFmtId="173" fontId="19" fillId="0" borderId="0" xfId="6" applyNumberFormat="1" applyFont="1"/>
    <xf numFmtId="0" fontId="38" fillId="0" borderId="0" xfId="24" applyFont="1" applyAlignment="1">
      <alignment vertical="top"/>
    </xf>
    <xf numFmtId="0" fontId="19" fillId="0" borderId="0" xfId="24" applyFont="1"/>
    <xf numFmtId="0" fontId="19" fillId="0" borderId="0" xfId="24" applyFont="1" applyAlignment="1">
      <alignment horizontal="right"/>
    </xf>
    <xf numFmtId="10" fontId="19" fillId="0" borderId="0" xfId="24" applyNumberFormat="1" applyFont="1"/>
    <xf numFmtId="167" fontId="35" fillId="0" borderId="0" xfId="15" applyNumberFormat="1" applyFont="1" applyAlignment="1">
      <alignment horizontal="right"/>
    </xf>
    <xf numFmtId="0" fontId="18" fillId="0" borderId="0" xfId="24" applyFont="1"/>
    <xf numFmtId="175" fontId="19" fillId="0" borderId="0" xfId="24" applyNumberFormat="1" applyFont="1"/>
    <xf numFmtId="167" fontId="19" fillId="0" borderId="0" xfId="24" applyNumberFormat="1" applyFont="1"/>
    <xf numFmtId="0" fontId="35" fillId="0" borderId="0" xfId="8" applyFont="1"/>
    <xf numFmtId="0" fontId="41" fillId="0" borderId="0" xfId="8" applyFont="1"/>
    <xf numFmtId="0" fontId="39" fillId="0" borderId="0" xfId="6" applyFont="1" applyAlignment="1">
      <alignment wrapText="1"/>
    </xf>
    <xf numFmtId="10" fontId="39" fillId="0" borderId="0" xfId="6" applyNumberFormat="1" applyFont="1"/>
    <xf numFmtId="0" fontId="43" fillId="0" borderId="0" xfId="6" applyFont="1"/>
    <xf numFmtId="0" fontId="43" fillId="0" borderId="0" xfId="0" applyFont="1"/>
    <xf numFmtId="172" fontId="43" fillId="0" borderId="0" xfId="0" applyNumberFormat="1" applyFont="1"/>
    <xf numFmtId="9" fontId="36" fillId="0" borderId="11" xfId="15" applyFont="1" applyFill="1" applyBorder="1" applyAlignment="1">
      <alignment horizontal="center" vertical="center" wrapText="1"/>
    </xf>
    <xf numFmtId="9" fontId="36" fillId="0" borderId="12" xfId="15" applyFont="1" applyFill="1" applyBorder="1" applyAlignment="1">
      <alignment horizontal="center" vertical="center" wrapText="1"/>
    </xf>
    <xf numFmtId="9" fontId="36" fillId="0" borderId="13" xfId="15" applyFont="1" applyFill="1" applyBorder="1" applyAlignment="1">
      <alignment horizontal="center" vertical="center" wrapText="1"/>
    </xf>
    <xf numFmtId="0" fontId="40" fillId="0" borderId="8" xfId="6" applyFont="1" applyBorder="1"/>
    <xf numFmtId="0" fontId="18" fillId="0" borderId="1" xfId="24" applyFont="1" applyBorder="1" applyAlignment="1">
      <alignment horizontal="center" vertical="center" wrapText="1"/>
    </xf>
    <xf numFmtId="0" fontId="23" fillId="0" borderId="0" xfId="24" applyFont="1" applyAlignment="1">
      <alignment vertical="center"/>
    </xf>
    <xf numFmtId="0" fontId="43" fillId="0" borderId="0" xfId="10" applyFont="1" applyAlignment="1">
      <alignment vertical="top"/>
    </xf>
    <xf numFmtId="0" fontId="47" fillId="0" borderId="0" xfId="10" applyFont="1" applyAlignment="1">
      <alignment horizontal="center" vertical="center" wrapText="1"/>
    </xf>
    <xf numFmtId="0" fontId="43" fillId="9" borderId="0" xfId="10" applyFont="1" applyFill="1" applyAlignment="1">
      <alignment vertical="top"/>
    </xf>
    <xf numFmtId="2" fontId="35" fillId="0" borderId="0" xfId="8" applyNumberFormat="1" applyFont="1" applyAlignment="1">
      <alignment horizontal="center"/>
    </xf>
    <xf numFmtId="0" fontId="35" fillId="0" borderId="0" xfId="8" applyFont="1" applyAlignment="1">
      <alignment horizontal="center"/>
    </xf>
    <xf numFmtId="2" fontId="37" fillId="5" borderId="0" xfId="8" applyNumberFormat="1" applyFont="1" applyFill="1" applyAlignment="1">
      <alignment horizontal="center"/>
    </xf>
    <xf numFmtId="2" fontId="35" fillId="5" borderId="0" xfId="8" applyNumberFormat="1" applyFont="1" applyFill="1" applyAlignment="1">
      <alignment horizontal="center"/>
    </xf>
    <xf numFmtId="0" fontId="35" fillId="5" borderId="0" xfId="8" applyFont="1" applyFill="1" applyAlignment="1">
      <alignment horizontal="center"/>
    </xf>
    <xf numFmtId="0" fontId="43" fillId="5" borderId="0" xfId="10" applyFont="1" applyFill="1" applyAlignment="1">
      <alignment vertical="top"/>
    </xf>
    <xf numFmtId="0" fontId="43" fillId="11" borderId="0" xfId="10" applyFont="1" applyFill="1" applyAlignment="1">
      <alignment vertical="top"/>
    </xf>
    <xf numFmtId="0" fontId="48" fillId="0" borderId="0" xfId="3" applyFont="1" applyAlignment="1" applyProtection="1">
      <alignment horizontal="left"/>
    </xf>
    <xf numFmtId="0" fontId="14" fillId="0" borderId="0" xfId="10" applyFont="1" applyAlignment="1">
      <alignment vertical="top"/>
    </xf>
    <xf numFmtId="0" fontId="50" fillId="0" borderId="0" xfId="10" applyFont="1" applyAlignment="1">
      <alignment vertical="center"/>
    </xf>
    <xf numFmtId="0" fontId="51" fillId="0" borderId="0" xfId="10" applyFont="1" applyAlignment="1">
      <alignment vertical="center"/>
    </xf>
    <xf numFmtId="0" fontId="52" fillId="0" borderId="0" xfId="10" applyFont="1" applyAlignment="1">
      <alignment vertical="center"/>
    </xf>
    <xf numFmtId="0" fontId="7" fillId="0" borderId="0" xfId="0" applyFont="1"/>
    <xf numFmtId="0" fontId="38" fillId="0" borderId="0" xfId="10" applyFont="1" applyAlignment="1">
      <alignment vertical="center"/>
    </xf>
    <xf numFmtId="0" fontId="50" fillId="0" borderId="0" xfId="24" applyFont="1" applyAlignment="1">
      <alignment vertical="center"/>
    </xf>
    <xf numFmtId="0" fontId="51" fillId="0" borderId="0" xfId="24" applyFont="1" applyAlignment="1">
      <alignment vertical="center"/>
    </xf>
    <xf numFmtId="0" fontId="52" fillId="0" borderId="0" xfId="24" applyFont="1" applyAlignment="1">
      <alignment vertical="center"/>
    </xf>
    <xf numFmtId="0" fontId="38" fillId="0" borderId="0" xfId="24" applyFont="1" applyAlignment="1">
      <alignment vertical="center"/>
    </xf>
    <xf numFmtId="0" fontId="16" fillId="0" borderId="0" xfId="24" applyFont="1"/>
    <xf numFmtId="0" fontId="56" fillId="0" borderId="0" xfId="10" applyFont="1" applyAlignment="1">
      <alignment vertical="center"/>
    </xf>
    <xf numFmtId="0" fontId="57" fillId="0" borderId="0" xfId="10" applyFont="1"/>
    <xf numFmtId="0" fontId="53" fillId="0" borderId="0" xfId="0" applyFont="1" applyAlignment="1">
      <alignment vertical="center"/>
    </xf>
    <xf numFmtId="0" fontId="55" fillId="0" borderId="0" xfId="24" applyFont="1"/>
    <xf numFmtId="0" fontId="22" fillId="0" borderId="0" xfId="0" applyFont="1" applyAlignment="1">
      <alignment vertical="top"/>
    </xf>
    <xf numFmtId="2" fontId="39" fillId="0" borderId="0" xfId="24" applyNumberFormat="1" applyFont="1"/>
    <xf numFmtId="0" fontId="39" fillId="0" borderId="0" xfId="24" applyFont="1"/>
    <xf numFmtId="167" fontId="39" fillId="0" borderId="0" xfId="15" applyNumberFormat="1" applyFont="1" applyFill="1" applyBorder="1"/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36" fillId="0" borderId="0" xfId="24" applyFont="1" applyAlignment="1">
      <alignment horizontal="center"/>
    </xf>
    <xf numFmtId="0" fontId="39" fillId="0" borderId="0" xfId="24" applyFont="1" applyAlignment="1">
      <alignment horizontal="center"/>
    </xf>
    <xf numFmtId="0" fontId="40" fillId="0" borderId="0" xfId="24" applyFont="1" applyAlignment="1">
      <alignment horizontal="center" wrapText="1"/>
    </xf>
    <xf numFmtId="0" fontId="39" fillId="0" borderId="0" xfId="24" applyFont="1" applyAlignment="1">
      <alignment horizontal="center" wrapText="1"/>
    </xf>
    <xf numFmtId="10" fontId="39" fillId="0" borderId="0" xfId="7" applyNumberFormat="1" applyFont="1" applyFill="1" applyBorder="1" applyAlignment="1">
      <alignment horizontal="center"/>
    </xf>
    <xf numFmtId="2" fontId="39" fillId="0" borderId="0" xfId="7" applyNumberFormat="1" applyFont="1" applyFill="1" applyBorder="1" applyAlignment="1">
      <alignment horizontal="center"/>
    </xf>
    <xf numFmtId="10" fontId="39" fillId="5" borderId="0" xfId="7" applyNumberFormat="1" applyFont="1" applyFill="1" applyBorder="1" applyAlignment="1">
      <alignment horizontal="center"/>
    </xf>
    <xf numFmtId="2" fontId="39" fillId="6" borderId="0" xfId="7" applyNumberFormat="1" applyFont="1" applyFill="1" applyBorder="1" applyAlignment="1">
      <alignment horizontal="center"/>
    </xf>
    <xf numFmtId="166" fontId="37" fillId="0" borderId="0" xfId="8" applyNumberFormat="1" applyFont="1" applyAlignment="1">
      <alignment horizontal="center"/>
    </xf>
    <xf numFmtId="0" fontId="58" fillId="0" borderId="0" xfId="9" applyFont="1" applyAlignment="1">
      <alignment horizontal="center" wrapText="1"/>
    </xf>
    <xf numFmtId="2" fontId="58" fillId="0" borderId="0" xfId="8" applyNumberFormat="1" applyFont="1" applyAlignment="1">
      <alignment horizontal="center" wrapText="1"/>
    </xf>
    <xf numFmtId="0" fontId="40" fillId="0" borderId="0" xfId="6" applyFont="1"/>
    <xf numFmtId="0" fontId="36" fillId="0" borderId="0" xfId="6" applyFont="1"/>
    <xf numFmtId="0" fontId="59" fillId="0" borderId="0" xfId="6" applyFont="1"/>
    <xf numFmtId="0" fontId="35" fillId="7" borderId="0" xfId="0" applyFont="1" applyFill="1"/>
    <xf numFmtId="0" fontId="35" fillId="0" borderId="0" xfId="0" applyFont="1" applyAlignment="1">
      <alignment horizontal="left"/>
    </xf>
    <xf numFmtId="10" fontId="35" fillId="6" borderId="0" xfId="0" applyNumberFormat="1" applyFont="1" applyFill="1"/>
    <xf numFmtId="10" fontId="39" fillId="0" borderId="0" xfId="15" applyNumberFormat="1" applyFont="1" applyFill="1"/>
    <xf numFmtId="0" fontId="40" fillId="0" borderId="4" xfId="6" applyFont="1" applyBorder="1"/>
    <xf numFmtId="9" fontId="36" fillId="0" borderId="5" xfId="15" applyFont="1" applyFill="1" applyBorder="1" applyAlignment="1">
      <alignment horizontal="center" vertical="center" wrapText="1"/>
    </xf>
    <xf numFmtId="0" fontId="36" fillId="0" borderId="5" xfId="6" applyFont="1" applyBorder="1" applyAlignment="1">
      <alignment horizontal="center" vertical="center" wrapText="1"/>
    </xf>
    <xf numFmtId="0" fontId="36" fillId="0" borderId="5" xfId="6" applyFont="1" applyBorder="1" applyAlignment="1">
      <alignment horizontal="center" vertical="center"/>
    </xf>
    <xf numFmtId="9" fontId="36" fillId="0" borderId="6" xfId="15" applyFont="1" applyFill="1" applyBorder="1" applyAlignment="1">
      <alignment horizontal="center" vertical="center" wrapText="1"/>
    </xf>
    <xf numFmtId="0" fontId="39" fillId="0" borderId="7" xfId="6" applyFont="1" applyBorder="1"/>
    <xf numFmtId="0" fontId="36" fillId="0" borderId="4" xfId="6" applyFont="1" applyBorder="1"/>
    <xf numFmtId="10" fontId="39" fillId="6" borderId="0" xfId="15" applyNumberFormat="1" applyFont="1" applyFill="1" applyBorder="1" applyAlignment="1">
      <alignment horizontal="center" vertical="center"/>
    </xf>
    <xf numFmtId="10" fontId="39" fillId="6" borderId="0" xfId="6" applyNumberFormat="1" applyFont="1" applyFill="1" applyAlignment="1">
      <alignment horizontal="center" vertical="center"/>
    </xf>
    <xf numFmtId="10" fontId="39" fillId="6" borderId="0" xfId="15" applyNumberFormat="1" applyFont="1" applyFill="1" applyBorder="1"/>
    <xf numFmtId="10" fontId="39" fillId="6" borderId="8" xfId="6" applyNumberFormat="1" applyFont="1" applyFill="1" applyBorder="1"/>
    <xf numFmtId="10" fontId="39" fillId="5" borderId="0" xfId="15" applyNumberFormat="1" applyFont="1" applyFill="1" applyBorder="1" applyAlignment="1">
      <alignment horizontal="center" vertical="center"/>
    </xf>
    <xf numFmtId="10" fontId="46" fillId="5" borderId="0" xfId="15" applyNumberFormat="1" applyFont="1" applyFill="1" applyBorder="1" applyAlignment="1">
      <alignment horizontal="center" vertical="center"/>
    </xf>
    <xf numFmtId="10" fontId="42" fillId="6" borderId="10" xfId="6" applyNumberFormat="1" applyFont="1" applyFill="1" applyBorder="1"/>
    <xf numFmtId="10" fontId="42" fillId="6" borderId="16" xfId="6" applyNumberFormat="1" applyFont="1" applyFill="1" applyBorder="1"/>
    <xf numFmtId="0" fontId="46" fillId="0" borderId="17" xfId="6" applyFont="1" applyBorder="1"/>
    <xf numFmtId="0" fontId="7" fillId="0" borderId="0" xfId="27"/>
    <xf numFmtId="0" fontId="44" fillId="0" borderId="0" xfId="27" applyFont="1"/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 wrapText="1" readingOrder="1"/>
    </xf>
    <xf numFmtId="168" fontId="43" fillId="6" borderId="0" xfId="0" applyNumberFormat="1" applyFont="1" applyFill="1" applyAlignment="1">
      <alignment horizontal="center" vertical="center" wrapText="1" readingOrder="1"/>
    </xf>
    <xf numFmtId="169" fontId="43" fillId="6" borderId="0" xfId="0" applyNumberFormat="1" applyFont="1" applyFill="1" applyAlignment="1">
      <alignment horizontal="center" vertical="center" wrapText="1" readingOrder="1"/>
    </xf>
    <xf numFmtId="171" fontId="43" fillId="6" borderId="0" xfId="0" applyNumberFormat="1" applyFont="1" applyFill="1" applyAlignment="1">
      <alignment horizontal="center" vertical="center" wrapText="1" readingOrder="1"/>
    </xf>
    <xf numFmtId="168" fontId="43" fillId="0" borderId="0" xfId="0" applyNumberFormat="1" applyFont="1" applyAlignment="1">
      <alignment horizontal="center" vertical="center" wrapText="1" readingOrder="1"/>
    </xf>
    <xf numFmtId="170" fontId="43" fillId="0" borderId="0" xfId="2" applyNumberFormat="1" applyFont="1" applyFill="1" applyBorder="1" applyAlignment="1">
      <alignment horizontal="center" vertical="center" wrapText="1" readingOrder="1"/>
    </xf>
    <xf numFmtId="0" fontId="43" fillId="5" borderId="0" xfId="1" applyNumberFormat="1" applyFont="1" applyFill="1" applyBorder="1" applyAlignment="1">
      <alignment horizontal="center" vertical="center" wrapText="1" readingOrder="1"/>
    </xf>
    <xf numFmtId="10" fontId="43" fillId="6" borderId="0" xfId="1" applyNumberFormat="1" applyFont="1" applyFill="1" applyBorder="1" applyAlignment="1">
      <alignment horizontal="center" vertical="center" wrapText="1" readingOrder="1"/>
    </xf>
    <xf numFmtId="10" fontId="43" fillId="5" borderId="0" xfId="0" applyNumberFormat="1" applyFont="1" applyFill="1"/>
    <xf numFmtId="169" fontId="39" fillId="6" borderId="0" xfId="6" applyNumberFormat="1" applyFont="1" applyFill="1" applyAlignment="1">
      <alignment horizontal="center" vertical="center"/>
    </xf>
    <xf numFmtId="173" fontId="39" fillId="6" borderId="0" xfId="19" applyNumberFormat="1" applyFont="1" applyFill="1" applyAlignment="1">
      <alignment horizontal="center" vertical="center"/>
    </xf>
    <xf numFmtId="0" fontId="18" fillId="0" borderId="0" xfId="6" applyFont="1" applyAlignment="1">
      <alignment horizontal="center" vertical="center" wrapText="1"/>
    </xf>
    <xf numFmtId="0" fontId="18" fillId="0" borderId="0" xfId="24" applyFont="1" applyAlignment="1">
      <alignment horizontal="center" vertical="center" wrapText="1"/>
    </xf>
    <xf numFmtId="0" fontId="18" fillId="0" borderId="0" xfId="24" applyFont="1" applyAlignment="1">
      <alignment horizontal="center" vertical="center"/>
    </xf>
    <xf numFmtId="0" fontId="60" fillId="0" borderId="0" xfId="24" applyFont="1" applyAlignment="1">
      <alignment horizontal="center" vertical="center" wrapText="1"/>
    </xf>
    <xf numFmtId="0" fontId="19" fillId="0" borderId="0" xfId="24" applyFont="1" applyAlignment="1">
      <alignment horizontal="center" vertical="center"/>
    </xf>
    <xf numFmtId="0" fontId="12" fillId="0" borderId="0" xfId="24" applyAlignment="1">
      <alignment horizontal="center" vertical="center"/>
    </xf>
    <xf numFmtId="10" fontId="43" fillId="0" borderId="0" xfId="24" applyNumberFormat="1" applyFont="1" applyAlignment="1">
      <alignment horizontal="center" vertical="center"/>
    </xf>
    <xf numFmtId="0" fontId="43" fillId="0" borderId="0" xfId="24" applyFont="1" applyAlignment="1">
      <alignment horizontal="center" vertical="center"/>
    </xf>
    <xf numFmtId="10" fontId="43" fillId="6" borderId="0" xfId="24" applyNumberFormat="1" applyFont="1" applyFill="1" applyAlignment="1">
      <alignment horizontal="center" vertical="center"/>
    </xf>
    <xf numFmtId="43" fontId="43" fillId="6" borderId="0" xfId="24" applyNumberFormat="1" applyFont="1" applyFill="1" applyAlignment="1">
      <alignment horizontal="center" vertical="center"/>
    </xf>
    <xf numFmtId="10" fontId="43" fillId="5" borderId="0" xfId="24" applyNumberFormat="1" applyFont="1" applyFill="1" applyAlignment="1">
      <alignment horizontal="center" vertical="center"/>
    </xf>
    <xf numFmtId="10" fontId="43" fillId="5" borderId="0" xfId="14" applyNumberFormat="1" applyFont="1" applyFill="1" applyBorder="1" applyAlignment="1">
      <alignment horizontal="center" vertical="center"/>
    </xf>
    <xf numFmtId="43" fontId="43" fillId="5" borderId="0" xfId="14" applyNumberFormat="1" applyFont="1" applyFill="1" applyBorder="1" applyAlignment="1">
      <alignment horizontal="center" vertical="center"/>
    </xf>
    <xf numFmtId="10" fontId="19" fillId="5" borderId="0" xfId="24" applyNumberFormat="1" applyFont="1" applyFill="1"/>
    <xf numFmtId="0" fontId="19" fillId="5" borderId="0" xfId="24" applyFont="1" applyFill="1"/>
    <xf numFmtId="167" fontId="19" fillId="5" borderId="0" xfId="24" applyNumberFormat="1" applyFont="1" applyFill="1"/>
    <xf numFmtId="10" fontId="19" fillId="6" borderId="0" xfId="24" applyNumberFormat="1" applyFont="1" applyFill="1"/>
    <xf numFmtId="167" fontId="35" fillId="6" borderId="0" xfId="15" applyNumberFormat="1" applyFont="1" applyFill="1" applyAlignment="1">
      <alignment horizontal="right"/>
    </xf>
    <xf numFmtId="10" fontId="35" fillId="6" borderId="0" xfId="15" applyNumberFormat="1" applyFont="1" applyFill="1"/>
    <xf numFmtId="10" fontId="35" fillId="0" borderId="0" xfId="15" applyNumberFormat="1" applyFont="1" applyBorder="1"/>
    <xf numFmtId="0" fontId="43" fillId="0" borderId="0" xfId="24" applyFont="1" applyAlignment="1">
      <alignment horizontal="center"/>
    </xf>
    <xf numFmtId="0" fontId="43" fillId="0" borderId="0" xfId="24" applyFont="1"/>
    <xf numFmtId="10" fontId="43" fillId="6" borderId="0" xfId="24" applyNumberFormat="1" applyFont="1" applyFill="1"/>
    <xf numFmtId="10" fontId="43" fillId="0" borderId="0" xfId="24" applyNumberFormat="1" applyFont="1"/>
    <xf numFmtId="174" fontId="35" fillId="0" borderId="0" xfId="15" applyNumberFormat="1" applyFont="1" applyFill="1"/>
    <xf numFmtId="0" fontId="45" fillId="0" borderId="15" xfId="0" applyFont="1" applyBorder="1" applyAlignment="1">
      <alignment horizontal="center" vertical="center" wrapText="1" readingOrder="1"/>
    </xf>
    <xf numFmtId="0" fontId="42" fillId="0" borderId="0" xfId="6" applyFont="1" applyAlignment="1">
      <alignment horizontal="center"/>
    </xf>
    <xf numFmtId="0" fontId="42" fillId="0" borderId="8" xfId="6" applyFont="1" applyBorder="1" applyAlignment="1">
      <alignment horizontal="center"/>
    </xf>
    <xf numFmtId="0" fontId="45" fillId="0" borderId="18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 readingOrder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51" fillId="0" borderId="0" xfId="10" applyFont="1" applyAlignment="1">
      <alignment horizontal="left" vertical="center"/>
    </xf>
    <xf numFmtId="0" fontId="38" fillId="0" borderId="0" xfId="10" applyFont="1" applyAlignment="1">
      <alignment horizontal="left" vertical="center"/>
    </xf>
    <xf numFmtId="0" fontId="11" fillId="0" borderId="0" xfId="0" applyFont="1" applyAlignment="1">
      <alignment horizontal="left"/>
    </xf>
    <xf numFmtId="0" fontId="61" fillId="0" borderId="0" xfId="10" applyFont="1" applyAlignment="1">
      <alignment vertical="top"/>
    </xf>
    <xf numFmtId="0" fontId="45" fillId="0" borderId="0" xfId="0" applyFont="1"/>
    <xf numFmtId="0" fontId="62" fillId="0" borderId="0" xfId="0" applyFont="1" applyAlignment="1">
      <alignment horizontal="center" vertical="center" wrapText="1" readingOrder="1"/>
    </xf>
    <xf numFmtId="0" fontId="51" fillId="0" borderId="0" xfId="0" applyFont="1" applyAlignment="1">
      <alignment vertical="center"/>
    </xf>
    <xf numFmtId="9" fontId="36" fillId="0" borderId="0" xfId="15" applyFont="1" applyFill="1" applyBorder="1" applyAlignment="1">
      <alignment horizontal="center" vertical="center" wrapText="1"/>
    </xf>
    <xf numFmtId="10" fontId="42" fillId="0" borderId="0" xfId="6" applyNumberFormat="1" applyFont="1"/>
    <xf numFmtId="0" fontId="0" fillId="0" borderId="0" xfId="27" applyFont="1"/>
    <xf numFmtId="10" fontId="19" fillId="12" borderId="0" xfId="24" applyNumberFormat="1" applyFont="1" applyFill="1"/>
    <xf numFmtId="10" fontId="46" fillId="5" borderId="0" xfId="6" applyNumberFormat="1" applyFont="1" applyFill="1" applyAlignment="1">
      <alignment horizontal="center" vertical="center"/>
    </xf>
    <xf numFmtId="0" fontId="39" fillId="5" borderId="0" xfId="6" applyFont="1" applyFill="1" applyAlignment="1">
      <alignment horizontal="center" vertical="center"/>
    </xf>
    <xf numFmtId="10" fontId="46" fillId="5" borderId="8" xfId="15" applyNumberFormat="1" applyFont="1" applyFill="1" applyBorder="1" applyAlignment="1">
      <alignment horizontal="center" vertical="center"/>
    </xf>
    <xf numFmtId="10" fontId="39" fillId="5" borderId="0" xfId="6" applyNumberFormat="1" applyFont="1" applyFill="1" applyAlignment="1">
      <alignment horizontal="center" vertical="center"/>
    </xf>
    <xf numFmtId="10" fontId="46" fillId="6" borderId="8" xfId="6" applyNumberFormat="1" applyFont="1" applyFill="1" applyBorder="1" applyAlignment="1">
      <alignment horizontal="center" vertical="center"/>
    </xf>
    <xf numFmtId="0" fontId="39" fillId="0" borderId="11" xfId="6" applyFont="1" applyBorder="1" applyAlignment="1">
      <alignment horizontal="right"/>
    </xf>
    <xf numFmtId="0" fontId="39" fillId="0" borderId="12" xfId="6" applyFont="1" applyBorder="1" applyAlignment="1">
      <alignment horizontal="center" vertical="center"/>
    </xf>
    <xf numFmtId="10" fontId="39" fillId="6" borderId="12" xfId="6" applyNumberFormat="1" applyFont="1" applyFill="1" applyBorder="1" applyAlignment="1">
      <alignment horizontal="center" vertical="center"/>
    </xf>
    <xf numFmtId="0" fontId="39" fillId="0" borderId="13" xfId="6" applyFont="1" applyBorder="1" applyAlignment="1">
      <alignment horizontal="center" vertical="center"/>
    </xf>
    <xf numFmtId="0" fontId="19" fillId="0" borderId="0" xfId="7" applyNumberFormat="1" applyFont="1"/>
    <xf numFmtId="177" fontId="19" fillId="0" borderId="0" xfId="7" applyNumberFormat="1" applyFont="1"/>
    <xf numFmtId="167" fontId="43" fillId="0" borderId="0" xfId="24" applyNumberFormat="1" applyFont="1"/>
    <xf numFmtId="0" fontId="39" fillId="6" borderId="0" xfId="6" applyFont="1" applyFill="1" applyAlignment="1">
      <alignment horizontal="center" vertical="center"/>
    </xf>
    <xf numFmtId="43" fontId="19" fillId="6" borderId="0" xfId="24" applyNumberFormat="1" applyFont="1" applyFill="1"/>
    <xf numFmtId="0" fontId="19" fillId="0" borderId="0" xfId="10" applyFont="1"/>
    <xf numFmtId="0" fontId="68" fillId="13" borderId="0" xfId="10" applyFont="1" applyFill="1" applyAlignment="1">
      <alignment vertical="top"/>
    </xf>
    <xf numFmtId="0" fontId="67" fillId="13" borderId="0" xfId="10" applyFont="1" applyFill="1" applyAlignment="1">
      <alignment vertical="top"/>
    </xf>
    <xf numFmtId="0" fontId="43" fillId="0" borderId="0" xfId="10" applyFont="1" applyAlignment="1">
      <alignment horizontal="left" vertical="center" wrapText="1"/>
    </xf>
    <xf numFmtId="0" fontId="7" fillId="0" borderId="7" xfId="27" applyBorder="1"/>
    <xf numFmtId="0" fontId="7" fillId="0" borderId="2" xfId="27" applyBorder="1"/>
    <xf numFmtId="0" fontId="68" fillId="13" borderId="0" xfId="10" applyFont="1" applyFill="1" applyAlignment="1">
      <alignment horizontal="center" vertical="top"/>
    </xf>
    <xf numFmtId="0" fontId="68" fillId="0" borderId="0" xfId="10" applyFont="1" applyAlignment="1">
      <alignment horizontal="center" vertical="top"/>
    </xf>
    <xf numFmtId="0" fontId="68" fillId="0" borderId="0" xfId="10" applyFont="1" applyAlignment="1">
      <alignment vertical="top"/>
    </xf>
    <xf numFmtId="10" fontId="35" fillId="0" borderId="0" xfId="0" applyNumberFormat="1" applyFont="1"/>
    <xf numFmtId="15" fontId="35" fillId="0" borderId="0" xfId="8" applyNumberFormat="1" applyFont="1" applyAlignment="1">
      <alignment horizontal="center"/>
    </xf>
    <xf numFmtId="0" fontId="65" fillId="0" borderId="0" xfId="3" applyFont="1" applyAlignment="1" applyProtection="1">
      <alignment horizontal="center"/>
    </xf>
    <xf numFmtId="2" fontId="65" fillId="0" borderId="0" xfId="3" applyNumberFormat="1" applyFont="1" applyAlignment="1" applyProtection="1">
      <alignment horizontal="center"/>
    </xf>
    <xf numFmtId="0" fontId="35" fillId="0" borderId="0" xfId="9" applyFont="1" applyAlignment="1">
      <alignment horizontal="center" wrapText="1"/>
    </xf>
    <xf numFmtId="0" fontId="35" fillId="0" borderId="0" xfId="8" applyFont="1" applyAlignment="1">
      <alignment horizontal="center" wrapText="1"/>
    </xf>
    <xf numFmtId="0" fontId="46" fillId="0" borderId="0" xfId="0" applyFont="1" applyAlignment="1">
      <alignment horizontal="left" vertical="center"/>
    </xf>
    <xf numFmtId="0" fontId="43" fillId="6" borderId="0" xfId="0" applyFont="1" applyFill="1" applyAlignment="1">
      <alignment horizontal="center" vertical="center"/>
    </xf>
    <xf numFmtId="10" fontId="43" fillId="6" borderId="0" xfId="0" applyNumberFormat="1" applyFont="1" applyFill="1" applyAlignment="1">
      <alignment horizontal="center" vertical="center"/>
    </xf>
    <xf numFmtId="0" fontId="16" fillId="0" borderId="0" xfId="24" applyFont="1" applyAlignment="1">
      <alignment vertical="top"/>
    </xf>
    <xf numFmtId="167" fontId="43" fillId="6" borderId="0" xfId="15" applyNumberFormat="1" applyFont="1" applyFill="1" applyBorder="1"/>
    <xf numFmtId="10" fontId="7" fillId="5" borderId="0" xfId="7" applyNumberFormat="1" applyFill="1" applyBorder="1" applyAlignment="1">
      <alignment horizontal="center"/>
    </xf>
    <xf numFmtId="0" fontId="49" fillId="0" borderId="0" xfId="27" applyFont="1" applyAlignment="1">
      <alignment horizontal="left" vertical="center"/>
    </xf>
    <xf numFmtId="0" fontId="49" fillId="0" borderId="0" xfId="27" applyFont="1" applyAlignment="1">
      <alignment horizontal="center" vertical="center"/>
    </xf>
    <xf numFmtId="0" fontId="38" fillId="0" borderId="0" xfId="27" applyFont="1" applyAlignment="1">
      <alignment horizontal="left" vertical="center"/>
    </xf>
    <xf numFmtId="0" fontId="38" fillId="0" borderId="0" xfId="27" applyFont="1" applyAlignment="1">
      <alignment horizontal="center" vertical="center"/>
    </xf>
    <xf numFmtId="0" fontId="38" fillId="0" borderId="0" xfId="27" applyFont="1" applyAlignment="1">
      <alignment horizontal="center" vertical="top"/>
    </xf>
    <xf numFmtId="2" fontId="35" fillId="6" borderId="0" xfId="27" applyNumberFormat="1" applyFont="1" applyFill="1" applyAlignment="1">
      <alignment horizontal="center"/>
    </xf>
    <xf numFmtId="2" fontId="35" fillId="0" borderId="0" xfId="27" applyNumberFormat="1" applyFont="1" applyAlignment="1">
      <alignment horizontal="center"/>
    </xf>
    <xf numFmtId="0" fontId="51" fillId="0" borderId="0" xfId="38" applyFont="1" applyAlignment="1">
      <alignment vertical="center"/>
    </xf>
    <xf numFmtId="0" fontId="16" fillId="0" borderId="0" xfId="38" applyFont="1"/>
    <xf numFmtId="0" fontId="52" fillId="0" borderId="0" xfId="38" applyFont="1" applyAlignment="1">
      <alignment vertical="center"/>
    </xf>
    <xf numFmtId="0" fontId="50" fillId="0" borderId="0" xfId="38" applyFont="1" applyAlignment="1">
      <alignment vertical="center"/>
    </xf>
    <xf numFmtId="0" fontId="46" fillId="0" borderId="0" xfId="27" applyFont="1" applyAlignment="1">
      <alignment horizontal="left" vertical="center"/>
    </xf>
    <xf numFmtId="0" fontId="14" fillId="0" borderId="0" xfId="38" applyFont="1" applyAlignment="1">
      <alignment vertical="top"/>
    </xf>
    <xf numFmtId="166" fontId="58" fillId="0" borderId="0" xfId="8" applyNumberFormat="1" applyFont="1" applyAlignment="1">
      <alignment horizontal="center"/>
    </xf>
    <xf numFmtId="0" fontId="58" fillId="0" borderId="0" xfId="7" applyNumberFormat="1" applyFont="1" applyFill="1" applyAlignment="1">
      <alignment horizontal="center"/>
    </xf>
    <xf numFmtId="10" fontId="58" fillId="0" borderId="0" xfId="7" applyNumberFormat="1" applyFont="1" applyFill="1" applyAlignment="1">
      <alignment horizontal="center"/>
    </xf>
    <xf numFmtId="0" fontId="19" fillId="0" borderId="0" xfId="38" applyFont="1"/>
    <xf numFmtId="0" fontId="3" fillId="0" borderId="0" xfId="38"/>
    <xf numFmtId="166" fontId="37" fillId="5" borderId="0" xfId="8" applyNumberFormat="1" applyFont="1" applyFill="1" applyAlignment="1">
      <alignment horizontal="center"/>
    </xf>
    <xf numFmtId="0" fontId="37" fillId="6" borderId="0" xfId="7" applyNumberFormat="1" applyFont="1" applyFill="1" applyAlignment="1">
      <alignment horizontal="center"/>
    </xf>
    <xf numFmtId="10" fontId="37" fillId="6" borderId="0" xfId="7" applyNumberFormat="1" applyFont="1" applyFill="1" applyAlignment="1">
      <alignment horizontal="center"/>
    </xf>
    <xf numFmtId="0" fontId="18" fillId="0" borderId="0" xfId="38" applyFont="1"/>
    <xf numFmtId="0" fontId="38" fillId="0" borderId="0" xfId="38" applyFont="1" applyAlignment="1">
      <alignment vertical="center"/>
    </xf>
    <xf numFmtId="0" fontId="38" fillId="0" borderId="0" xfId="38" applyFont="1" applyAlignment="1">
      <alignment vertical="top"/>
    </xf>
    <xf numFmtId="0" fontId="15" fillId="0" borderId="0" xfId="38" applyFont="1" applyAlignment="1">
      <alignment vertical="center"/>
    </xf>
    <xf numFmtId="0" fontId="19" fillId="0" borderId="0" xfId="38" applyFont="1" applyAlignment="1">
      <alignment horizontal="right"/>
    </xf>
    <xf numFmtId="10" fontId="19" fillId="12" borderId="0" xfId="38" applyNumberFormat="1" applyFont="1" applyFill="1"/>
    <xf numFmtId="10" fontId="19" fillId="0" borderId="0" xfId="38" applyNumberFormat="1" applyFont="1"/>
    <xf numFmtId="0" fontId="18" fillId="0" borderId="0" xfId="38" applyFont="1" applyAlignment="1">
      <alignment horizontal="center" vertical="center" wrapText="1"/>
    </xf>
    <xf numFmtId="0" fontId="18" fillId="0" borderId="1" xfId="38" applyFont="1" applyBorder="1" applyAlignment="1">
      <alignment horizontal="center" vertical="center" wrapText="1"/>
    </xf>
    <xf numFmtId="0" fontId="60" fillId="0" borderId="0" xfId="38" applyFont="1" applyAlignment="1">
      <alignment horizontal="center" vertical="center" wrapText="1"/>
    </xf>
    <xf numFmtId="0" fontId="18" fillId="0" borderId="0" xfId="38" applyFont="1" applyAlignment="1">
      <alignment horizontal="center" vertical="center"/>
    </xf>
    <xf numFmtId="10" fontId="43" fillId="6" borderId="0" xfId="38" applyNumberFormat="1" applyFont="1" applyFill="1" applyAlignment="1">
      <alignment horizontal="center" vertical="center"/>
    </xf>
    <xf numFmtId="0" fontId="19" fillId="0" borderId="0" xfId="38" applyFont="1" applyAlignment="1">
      <alignment horizontal="center" vertical="center"/>
    </xf>
    <xf numFmtId="0" fontId="43" fillId="0" borderId="0" xfId="38" applyFont="1" applyAlignment="1">
      <alignment horizontal="center" vertical="center"/>
    </xf>
    <xf numFmtId="0" fontId="3" fillId="0" borderId="0" xfId="38" applyAlignment="1">
      <alignment horizontal="center" vertical="center"/>
    </xf>
    <xf numFmtId="10" fontId="43" fillId="0" borderId="0" xfId="38" applyNumberFormat="1" applyFont="1" applyAlignment="1">
      <alignment horizontal="center" vertical="center"/>
    </xf>
    <xf numFmtId="174" fontId="43" fillId="5" borderId="0" xfId="38" applyNumberFormat="1" applyFont="1" applyFill="1" applyAlignment="1">
      <alignment horizontal="center" vertical="center"/>
    </xf>
    <xf numFmtId="0" fontId="11" fillId="0" borderId="0" xfId="27" applyFont="1"/>
    <xf numFmtId="0" fontId="35" fillId="0" borderId="0" xfId="27" applyFont="1"/>
    <xf numFmtId="0" fontId="34" fillId="0" borderId="0" xfId="27" applyFont="1" applyAlignment="1">
      <alignment horizontal="left"/>
    </xf>
    <xf numFmtId="0" fontId="34" fillId="0" borderId="0" xfId="27" applyFont="1"/>
    <xf numFmtId="0" fontId="35" fillId="0" borderId="0" xfId="27" applyFont="1" applyAlignment="1">
      <alignment horizontal="center"/>
    </xf>
    <xf numFmtId="0" fontId="34" fillId="0" borderId="0" xfId="27" applyFont="1" applyAlignment="1">
      <alignment horizontal="center"/>
    </xf>
    <xf numFmtId="0" fontId="43" fillId="0" borderId="0" xfId="27" applyFont="1" applyAlignment="1">
      <alignment horizontal="center"/>
    </xf>
    <xf numFmtId="0" fontId="43" fillId="0" borderId="0" xfId="27" applyFont="1"/>
    <xf numFmtId="0" fontId="34" fillId="0" borderId="0" xfId="27" applyFont="1" applyAlignment="1">
      <alignment horizontal="left" vertical="center"/>
    </xf>
    <xf numFmtId="0" fontId="45" fillId="0" borderId="0" xfId="27" applyFont="1" applyAlignment="1">
      <alignment horizontal="center" vertical="center"/>
    </xf>
    <xf numFmtId="172" fontId="43" fillId="0" borderId="0" xfId="27" applyNumberFormat="1" applyFont="1"/>
    <xf numFmtId="0" fontId="11" fillId="0" borderId="0" xfId="27" applyFont="1" applyAlignment="1">
      <alignment horizontal="left"/>
    </xf>
    <xf numFmtId="0" fontId="7" fillId="0" borderId="0" xfId="27" applyAlignment="1">
      <alignment horizontal="center"/>
    </xf>
    <xf numFmtId="179" fontId="19" fillId="0" borderId="0" xfId="38" applyNumberFormat="1" applyFont="1"/>
    <xf numFmtId="0" fontId="71" fillId="14" borderId="20" xfId="0" applyFont="1" applyFill="1" applyBorder="1" applyAlignment="1">
      <alignment horizontal="center" vertical="center" wrapText="1"/>
    </xf>
    <xf numFmtId="0" fontId="17" fillId="0" borderId="0" xfId="38" applyFont="1" applyAlignment="1">
      <alignment horizontal="left" vertical="center"/>
    </xf>
    <xf numFmtId="10" fontId="17" fillId="6" borderId="0" xfId="1" applyNumberFormat="1" applyFont="1" applyFill="1" applyBorder="1" applyAlignment="1">
      <alignment horizontal="center" vertical="center" wrapText="1" readingOrder="1"/>
    </xf>
    <xf numFmtId="178" fontId="17" fillId="6" borderId="0" xfId="27" applyNumberFormat="1" applyFont="1" applyFill="1" applyAlignment="1">
      <alignment horizontal="center" vertical="center" wrapText="1" readingOrder="1"/>
    </xf>
    <xf numFmtId="169" fontId="17" fillId="6" borderId="0" xfId="27" applyNumberFormat="1" applyFont="1" applyFill="1" applyAlignment="1">
      <alignment horizontal="center" vertical="center" wrapText="1" readingOrder="1"/>
    </xf>
    <xf numFmtId="168" fontId="17" fillId="6" borderId="0" xfId="27" applyNumberFormat="1" applyFont="1" applyFill="1" applyAlignment="1">
      <alignment horizontal="center" vertical="center" wrapText="1" readingOrder="1"/>
    </xf>
    <xf numFmtId="171" fontId="17" fillId="6" borderId="0" xfId="27" applyNumberFormat="1" applyFont="1" applyFill="1" applyAlignment="1">
      <alignment horizontal="center" vertical="center" wrapText="1" readingOrder="1"/>
    </xf>
    <xf numFmtId="168" fontId="17" fillId="0" borderId="0" xfId="27" applyNumberFormat="1" applyFont="1" applyAlignment="1">
      <alignment horizontal="center" vertical="center" wrapText="1" readingOrder="1"/>
    </xf>
    <xf numFmtId="170" fontId="17" fillId="0" borderId="0" xfId="39" applyNumberFormat="1" applyFont="1" applyFill="1" applyBorder="1" applyAlignment="1">
      <alignment horizontal="center" vertical="center" wrapText="1" readingOrder="1"/>
    </xf>
    <xf numFmtId="10" fontId="17" fillId="0" borderId="0" xfId="38" applyNumberFormat="1" applyFont="1" applyAlignment="1">
      <alignment horizontal="left" vertical="center"/>
    </xf>
    <xf numFmtId="10" fontId="72" fillId="0" borderId="0" xfId="38" applyNumberFormat="1" applyFont="1" applyAlignment="1">
      <alignment horizontal="left" vertical="center"/>
    </xf>
    <xf numFmtId="168" fontId="72" fillId="6" borderId="0" xfId="27" applyNumberFormat="1" applyFont="1" applyFill="1" applyAlignment="1">
      <alignment horizontal="center" vertical="center" wrapText="1" readingOrder="1"/>
    </xf>
    <xf numFmtId="171" fontId="72" fillId="6" borderId="0" xfId="27" applyNumberFormat="1" applyFont="1" applyFill="1" applyAlignment="1">
      <alignment horizontal="center" vertical="center" wrapText="1" readingOrder="1"/>
    </xf>
    <xf numFmtId="10" fontId="7" fillId="15" borderId="0" xfId="7" applyNumberFormat="1" applyFill="1" applyBorder="1" applyAlignment="1">
      <alignment horizontal="center"/>
    </xf>
    <xf numFmtId="10" fontId="43" fillId="0" borderId="0" xfId="7" applyNumberFormat="1" applyFont="1"/>
    <xf numFmtId="9" fontId="43" fillId="6" borderId="0" xfId="0" applyNumberFormat="1" applyFont="1" applyFill="1" applyAlignment="1">
      <alignment horizontal="center" vertical="center"/>
    </xf>
    <xf numFmtId="0" fontId="7" fillId="5" borderId="0" xfId="27" applyFill="1" applyAlignment="1">
      <alignment horizontal="center"/>
    </xf>
    <xf numFmtId="0" fontId="11" fillId="0" borderId="4" xfId="27" applyFont="1" applyBorder="1"/>
    <xf numFmtId="0" fontId="11" fillId="0" borderId="5" xfId="27" applyFont="1" applyBorder="1"/>
    <xf numFmtId="0" fontId="7" fillId="0" borderId="4" xfId="27" applyBorder="1"/>
    <xf numFmtId="10" fontId="7" fillId="5" borderId="5" xfId="7" applyNumberFormat="1" applyFill="1" applyBorder="1" applyAlignment="1">
      <alignment horizontal="center"/>
    </xf>
    <xf numFmtId="0" fontId="7" fillId="0" borderId="5" xfId="27" applyBorder="1"/>
    <xf numFmtId="9" fontId="7" fillId="5" borderId="1" xfId="7" applyFill="1" applyBorder="1" applyAlignment="1">
      <alignment horizontal="center"/>
    </xf>
    <xf numFmtId="180" fontId="19" fillId="5" borderId="0" xfId="38" applyNumberFormat="1" applyFont="1" applyFill="1"/>
    <xf numFmtId="0" fontId="46" fillId="0" borderId="0" xfId="10" applyFont="1" applyAlignment="1">
      <alignment vertical="top"/>
    </xf>
    <xf numFmtId="0" fontId="73" fillId="13" borderId="0" xfId="10" applyFont="1" applyFill="1" applyAlignment="1">
      <alignment vertical="top"/>
    </xf>
    <xf numFmtId="0" fontId="74" fillId="13" borderId="0" xfId="10" applyFont="1" applyFill="1" applyAlignment="1">
      <alignment vertical="top"/>
    </xf>
    <xf numFmtId="0" fontId="75" fillId="0" borderId="0" xfId="10" applyFont="1" applyAlignment="1">
      <alignment vertical="top"/>
    </xf>
    <xf numFmtId="0" fontId="76" fillId="0" borderId="0" xfId="10" applyFont="1"/>
    <xf numFmtId="0" fontId="77" fillId="0" borderId="0" xfId="10" applyFont="1" applyAlignment="1">
      <alignment horizontal="center" vertical="center" wrapText="1"/>
    </xf>
    <xf numFmtId="0" fontId="46" fillId="0" borderId="0" xfId="10" applyFont="1" applyAlignment="1">
      <alignment horizontal="center" vertical="center" wrapText="1"/>
    </xf>
    <xf numFmtId="0" fontId="36" fillId="0" borderId="0" xfId="10" applyFont="1" applyAlignment="1">
      <alignment vertical="top"/>
    </xf>
    <xf numFmtId="0" fontId="46" fillId="0" borderId="0" xfId="10" applyFont="1" applyAlignment="1">
      <alignment horizontal="left" vertical="center" wrapText="1"/>
    </xf>
    <xf numFmtId="0" fontId="78" fillId="0" borderId="0" xfId="10" applyFont="1" applyAlignment="1">
      <alignment vertical="top"/>
    </xf>
    <xf numFmtId="0" fontId="77" fillId="0" borderId="0" xfId="10" applyFont="1" applyAlignment="1">
      <alignment vertical="top"/>
    </xf>
    <xf numFmtId="0" fontId="46" fillId="5" borderId="0" xfId="10" applyFont="1" applyFill="1" applyAlignment="1">
      <alignment vertical="top"/>
    </xf>
    <xf numFmtId="0" fontId="39" fillId="5" borderId="0" xfId="10" applyFont="1" applyFill="1"/>
    <xf numFmtId="0" fontId="46" fillId="11" borderId="0" xfId="10" applyFont="1" applyFill="1" applyAlignment="1">
      <alignment vertical="top"/>
    </xf>
    <xf numFmtId="0" fontId="39" fillId="6" borderId="0" xfId="10" applyFont="1" applyFill="1"/>
    <xf numFmtId="0" fontId="46" fillId="9" borderId="0" xfId="10" applyFont="1" applyFill="1" applyAlignment="1">
      <alignment vertical="top"/>
    </xf>
    <xf numFmtId="0" fontId="39" fillId="10" borderId="0" xfId="10" applyFont="1" applyFill="1"/>
    <xf numFmtId="0" fontId="39" fillId="0" borderId="0" xfId="10" applyFont="1"/>
    <xf numFmtId="0" fontId="36" fillId="0" borderId="0" xfId="10" applyFont="1" applyAlignment="1">
      <alignment horizontal="left" vertical="center" wrapText="1"/>
    </xf>
    <xf numFmtId="0" fontId="79" fillId="0" borderId="0" xfId="3" applyFont="1" applyAlignment="1" applyProtection="1">
      <alignment horizontal="left" vertical="center" wrapText="1"/>
    </xf>
    <xf numFmtId="0" fontId="77" fillId="5" borderId="0" xfId="10" applyFont="1" applyFill="1" applyAlignment="1">
      <alignment horizontal="center" vertical="center" wrapText="1"/>
    </xf>
    <xf numFmtId="0" fontId="79" fillId="11" borderId="0" xfId="3" applyFont="1" applyFill="1" applyAlignment="1" applyProtection="1">
      <alignment horizontal="left" vertical="center" wrapText="1"/>
    </xf>
    <xf numFmtId="0" fontId="80" fillId="0" borderId="0" xfId="3" applyFont="1" applyAlignment="1" applyProtection="1">
      <alignment horizontal="left" vertical="center" wrapText="1"/>
    </xf>
    <xf numFmtId="0" fontId="75" fillId="0" borderId="0" xfId="0" applyFont="1"/>
    <xf numFmtId="0" fontId="77" fillId="9" borderId="0" xfId="10" applyFont="1" applyFill="1" applyAlignment="1">
      <alignment horizontal="center" vertical="center" wrapText="1"/>
    </xf>
    <xf numFmtId="10" fontId="7" fillId="5" borderId="0" xfId="7" applyNumberFormat="1" applyFill="1" applyAlignment="1">
      <alignment horizontal="center"/>
    </xf>
    <xf numFmtId="0" fontId="19" fillId="0" borderId="0" xfId="6" applyFont="1" applyAlignment="1">
      <alignment horizontal="center" vertical="center"/>
    </xf>
    <xf numFmtId="176" fontId="35" fillId="10" borderId="19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24" applyFont="1" applyAlignment="1">
      <alignment horizontal="center"/>
    </xf>
    <xf numFmtId="0" fontId="45" fillId="0" borderId="14" xfId="0" applyFont="1" applyBorder="1" applyAlignment="1">
      <alignment horizontal="center" vertical="center" wrapText="1" readingOrder="1"/>
    </xf>
    <xf numFmtId="0" fontId="45" fillId="0" borderId="15" xfId="0" applyFont="1" applyBorder="1" applyAlignment="1">
      <alignment horizontal="center" vertical="center" wrapText="1" readingOrder="1"/>
    </xf>
    <xf numFmtId="0" fontId="71" fillId="14" borderId="22" xfId="0" applyFont="1" applyFill="1" applyBorder="1" applyAlignment="1">
      <alignment horizontal="center" vertical="center" wrapText="1"/>
    </xf>
    <xf numFmtId="0" fontId="71" fillId="14" borderId="21" xfId="0" applyFont="1" applyFill="1" applyBorder="1" applyAlignment="1">
      <alignment horizontal="center" vertical="center" wrapText="1"/>
    </xf>
    <xf numFmtId="0" fontId="7" fillId="0" borderId="0" xfId="27" quotePrefix="1"/>
    <xf numFmtId="0" fontId="7" fillId="0" borderId="1" xfId="27" quotePrefix="1" applyBorder="1"/>
  </cellXfs>
  <cellStyles count="49">
    <cellStyle name="20% - Accent4 2" xfId="23" xr:uid="{8EDCB84D-1707-A140-B4D3-7259A6F845DE}"/>
    <cellStyle name="Calculation 2" xfId="22" xr:uid="{F89654F8-A3CA-ED4D-8F38-11F25756C3B8}"/>
    <cellStyle name="Comma" xfId="1" builtinId="3"/>
    <cellStyle name="Comma 2" xfId="19" xr:uid="{068623CA-23A7-1149-826D-1284A1959007}"/>
    <cellStyle name="Comma 3" xfId="25" xr:uid="{3D293A24-D534-564D-932A-E7C19D441A88}"/>
    <cellStyle name="Comma 4" xfId="46" xr:uid="{F6E3F410-35B2-444A-B066-968BD0FAF755}"/>
    <cellStyle name="Currency" xfId="2" builtinId="4"/>
    <cellStyle name="Currency 2" xfId="39" xr:uid="{6EDD98D3-7056-4B67-850E-8EEC9B06D24F}"/>
    <cellStyle name="Good 2" xfId="20" xr:uid="{FBC3CC02-2CCA-DC44-B94D-699DB4B767CE}"/>
    <cellStyle name="Hyperlink" xfId="3" builtinId="8"/>
    <cellStyle name="Hyperlink 2" xfId="11" xr:uid="{828A68EF-8AAE-4445-8D28-D5AA556DAC2D}"/>
    <cellStyle name="Hyperlink 2 2" xfId="12" xr:uid="{6FF47962-EC3F-4E4B-A925-8995E897080D}"/>
    <cellStyle name="Hyperlink 3" xfId="14" xr:uid="{727AFA92-DF30-BE4E-8363-6B3FA179A917}"/>
    <cellStyle name="Hyperlink 4" xfId="16" xr:uid="{461947E0-EEB7-D347-B6C5-359022CB897E}"/>
    <cellStyle name="Hyperlink 5" xfId="32" xr:uid="{C8E62904-11B4-4937-8A2F-49190243125A}"/>
    <cellStyle name="Hyperlink 6" xfId="35" xr:uid="{6DB720C5-A9D3-A042-974E-E87A0FFC64F1}"/>
    <cellStyle name="Hyperlink 7" xfId="37" xr:uid="{5157DFFC-62CB-4F6E-A6EE-2A63285814F3}"/>
    <cellStyle name="Hyperlink 8" xfId="43" xr:uid="{40DE4364-FE4C-4EC7-88CE-33550CDCFAD0}"/>
    <cellStyle name="Neutral 2" xfId="21" xr:uid="{839922A6-950F-644C-9895-16B8D3050CC0}"/>
    <cellStyle name="Normal" xfId="0" builtinId="0"/>
    <cellStyle name="Normal 10" xfId="44" xr:uid="{79E348F8-2D14-4BCE-BA63-FF2309146360}"/>
    <cellStyle name="Normal 11" xfId="47" xr:uid="{DC589CC0-749D-445A-95AD-9B7C4686AEFD}"/>
    <cellStyle name="Normal 2" xfId="4" xr:uid="{00000000-0005-0000-0000-000004000000}"/>
    <cellStyle name="Normal 2 2" xfId="10" xr:uid="{0F829815-A53A-0F45-BDC8-7D077634B777}"/>
    <cellStyle name="Normal 2 2 2" xfId="24" xr:uid="{BE73C6A5-691B-5A40-97A8-7019C712BD92}"/>
    <cellStyle name="Normal 2 2 2 2" xfId="38" xr:uid="{4F4BE923-06DA-4A34-B0BD-7790A70F8740}"/>
    <cellStyle name="Normal 2 3" xfId="27" xr:uid="{AC42E0CC-1ED7-6F45-B10C-CCEF63E8F784}"/>
    <cellStyle name="Normal 3" xfId="5" xr:uid="{00000000-0005-0000-0000-000005000000}"/>
    <cellStyle name="Normal 3 2" xfId="9" xr:uid="{69F12700-1D89-F140-8B9E-ABE2EC39D728}"/>
    <cellStyle name="Normal 3 3" xfId="6" xr:uid="{00000000-0005-0000-0000-000006000000}"/>
    <cellStyle name="Normal 3 3 2" xfId="40" xr:uid="{7E7AD064-ADDA-4AE4-816D-4DC4D3697371}"/>
    <cellStyle name="Normal 3 4" xfId="26" xr:uid="{B5287C1A-7FC8-7647-91E5-6A5972DD216D}"/>
    <cellStyle name="Normal 4" xfId="8" xr:uid="{B9F73790-82FD-A04C-902D-8C4E91BD4DDF}"/>
    <cellStyle name="Normal 5" xfId="31" xr:uid="{C981178B-3B4E-4029-AAE5-9D16BCC5E739}"/>
    <cellStyle name="Normal 5 2" xfId="41" xr:uid="{F13C451C-FCCA-490E-9553-ED1472EEEF3D}"/>
    <cellStyle name="Normal 6" xfId="28" xr:uid="{E773E0F7-B9EC-854E-91FA-229679E4E337}"/>
    <cellStyle name="Normal 7" xfId="13" xr:uid="{C028258A-A4BD-8F46-8D20-ABF93BE5F074}"/>
    <cellStyle name="Normal 7 2" xfId="29" xr:uid="{2A80CC3F-0A2B-F54F-9EB5-4CBEA7F543FF}"/>
    <cellStyle name="Normal 8" xfId="17" xr:uid="{A754DCFC-F6BB-6742-96DE-59EBE49CBE41}"/>
    <cellStyle name="Normal 8 2" xfId="30" xr:uid="{C038005D-291C-8A44-898F-D0A4879608A4}"/>
    <cellStyle name="Normal 9" xfId="34" xr:uid="{4E1D62C6-1862-B445-85E0-F46CEDCC605D}"/>
    <cellStyle name="Percent" xfId="7" builtinId="5"/>
    <cellStyle name="Percent 2" xfId="15" xr:uid="{626B6F6D-4FAF-7042-ACF8-AEBDC47BCB24}"/>
    <cellStyle name="Percent 2 2" xfId="18" xr:uid="{B89A3938-931B-6D4D-A88F-F661135B3018}"/>
    <cellStyle name="Percent 2 3" xfId="42" xr:uid="{5D74A7F8-23FB-42FE-8C4B-67A1765AF081}"/>
    <cellStyle name="Percent 3" xfId="33" xr:uid="{AFB5808D-8243-4160-81ED-519E0DD7428F}"/>
    <cellStyle name="Percent 4" xfId="36" xr:uid="{D163DCD2-773A-154E-96EF-047907F2F9ED}"/>
    <cellStyle name="Percent 5" xfId="45" xr:uid="{E8CB837B-5D83-43D5-AFD1-2EB3AA40ADCF}"/>
    <cellStyle name="Percent 6" xfId="48" xr:uid="{C8CD26EA-FAE1-44E0-8734-0949043A1F65}"/>
  </cellStyles>
  <dxfs count="10">
    <dxf>
      <fill>
        <patternFill>
          <bgColor theme="4" tint="0.79998168889431442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ont>
        <name val="Avenir Next Regular"/>
        <scheme val="none"/>
      </font>
    </dxf>
    <dxf>
      <font>
        <name val="Avenir Next Regular"/>
        <scheme val="none"/>
      </font>
    </dxf>
    <dxf>
      <font>
        <name val="Avenir Next Regular"/>
        <scheme val="none"/>
      </font>
    </dxf>
    <dxf>
      <font>
        <name val="Avenir Next Regular"/>
        <scheme val="none"/>
      </font>
    </dxf>
    <dxf>
      <font>
        <name val="Avenir Next Regular"/>
        <scheme val="none"/>
      </font>
    </dxf>
    <dxf>
      <numFmt numFmtId="14" formatCode="0.0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4472C4"/>
      <color rgb="FFED7D31"/>
      <color rgb="FFC5E1FF"/>
      <color rgb="FFFFC000"/>
      <color rgb="FFED6C11"/>
      <color rgb="FF1895BC"/>
      <color rgb="FF001F60"/>
      <color rgb="FFBF504D"/>
      <color rgb="FF30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externalLink" Target="externalLinks/externalLink2.xml" Id="rId18" /><Relationship Type="http://schemas.openxmlformats.org/officeDocument/2006/relationships/customXml" Target="../customXml/item2.xml" Id="rId26" /><Relationship Type="http://schemas.openxmlformats.org/officeDocument/2006/relationships/worksheet" Target="worksheets/sheet3.xml" Id="rId3" /><Relationship Type="http://schemas.openxmlformats.org/officeDocument/2006/relationships/theme" Target="theme/theme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externalLink" Target="externalLinks/externalLink1.xml" Id="rId17" /><Relationship Type="http://schemas.openxmlformats.org/officeDocument/2006/relationships/customXml" Target="../customXml/item1.xml" Id="rId25" /><Relationship Type="http://schemas.openxmlformats.org/officeDocument/2006/relationships/worksheet" Target="worksheets/sheet2.xml" Id="rId2" /><Relationship Type="http://schemas.openxmlformats.org/officeDocument/2006/relationships/chartsheet" Target="chartsheets/sheet2.xml" Id="rId16" /><Relationship Type="http://schemas.openxmlformats.org/officeDocument/2006/relationships/pivotCacheDefinition" Target="pivotCache/pivotCacheDefinition1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calcChain" Target="calcChain.xml" Id="rId24" /><Relationship Type="http://schemas.openxmlformats.org/officeDocument/2006/relationships/worksheet" Target="worksheets/sheet5.xml" Id="rId5" /><Relationship Type="http://schemas.openxmlformats.org/officeDocument/2006/relationships/chartsheet" Target="chartsheets/sheet1.xml" Id="rId15" /><Relationship Type="http://schemas.openxmlformats.org/officeDocument/2006/relationships/sharedStrings" Target="sharedStrings.xml" Id="rId23" /><Relationship Type="http://schemas.openxmlformats.org/officeDocument/2006/relationships/customXml" Target="../customXml/item4.xml" Id="rId28" /><Relationship Type="http://schemas.openxmlformats.org/officeDocument/2006/relationships/worksheet" Target="worksheets/sheet10.xml" Id="rId10" /><Relationship Type="http://schemas.openxmlformats.org/officeDocument/2006/relationships/externalLink" Target="externalLinks/externalLink3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styles" Target="styles.xml" Id="rId22" /><Relationship Type="http://schemas.openxmlformats.org/officeDocument/2006/relationships/customXml" Target="../customXml/item3.xml" Id="rId27" /><Relationship Type="http://schemas.openxmlformats.org/officeDocument/2006/relationships/customXml" Target="/customXML/item5.xml" Id="imanage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baseline="0">
                <a:effectLst/>
              </a:rPr>
              <a:t>Comparison of MRP for option 1 and option 3b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51407407407407"/>
          <c:y val="0.15251759259259259"/>
          <c:w val="0.51551722222222218"/>
          <c:h val="0.72757716049382715"/>
        </c:manualLayout>
      </c:layout>
      <c:lineChart>
        <c:grouping val="standard"/>
        <c:varyColors val="0"/>
        <c:ser>
          <c:idx val="1"/>
          <c:order val="0"/>
          <c:tx>
            <c:strRef>
              <c:f>'D3'!$F$4</c:f>
              <c:strCache>
                <c:ptCount val="1"/>
                <c:pt idx="0">
                  <c:v>MRP: 
Option 3b (HER &amp; DGM)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'D3'!$B$5:$B$9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'D3'!$F$5:$F$9</c:f>
              <c:numCache>
                <c:formatCode>0.00%</c:formatCode>
                <c:ptCount val="5"/>
                <c:pt idx="0">
                  <c:v>6.5148121551414806E-2</c:v>
                </c:pt>
                <c:pt idx="1">
                  <c:v>6.9544339980731992E-2</c:v>
                </c:pt>
                <c:pt idx="2">
                  <c:v>7.8938482144469996E-2</c:v>
                </c:pt>
                <c:pt idx="3">
                  <c:v>6.5723095599903636E-2</c:v>
                </c:pt>
                <c:pt idx="4">
                  <c:v>5.6249999999999994E-2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F-5449-B335-61DDA0860EFA}"/>
            </c:ext>
          </c:extLst>
        </c:ser>
        <c:ser>
          <c:idx val="0"/>
          <c:order val="1"/>
          <c:tx>
            <c:strRef>
              <c:f>'D3'!$C$4</c:f>
              <c:strCache>
                <c:ptCount val="1"/>
                <c:pt idx="0">
                  <c:v>MRP: 
Option 1 (HER)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'D3'!$B$5:$B$9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'D3'!$C$5:$C$9</c:f>
              <c:numCache>
                <c:formatCode>0.00%</c:formatCode>
                <c:ptCount val="5"/>
                <c:pt idx="0">
                  <c:v>6.0999999999999999E-2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6.0999999999999999E-2</c:v>
                </c:pt>
                <c:pt idx="4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F-5449-B335-61DDA0860EFA}"/>
            </c:ext>
          </c:extLst>
        </c:ser>
        <c:ser>
          <c:idx val="2"/>
          <c:order val="2"/>
          <c:tx>
            <c:strRef>
              <c:f>'D3'!$I$4</c:f>
              <c:strCache>
                <c:ptCount val="1"/>
                <c:pt idx="0">
                  <c:v>RFR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'D3'!$I$5:$I$9</c:f>
              <c:numCache>
                <c:formatCode>0.00%</c:formatCode>
                <c:ptCount val="5"/>
                <c:pt idx="0">
                  <c:v>2.3297379013228703E-2</c:v>
                </c:pt>
                <c:pt idx="1">
                  <c:v>1.378029901781086E-2</c:v>
                </c:pt>
                <c:pt idx="2">
                  <c:v>9.7428466309172901E-3</c:v>
                </c:pt>
                <c:pt idx="3">
                  <c:v>1.6802965079398824E-2</c:v>
                </c:pt>
                <c:pt idx="4">
                  <c:v>3.6023919041932098E-2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5F-5449-B335-61DDA086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653392"/>
        <c:axId val="1225651096"/>
      </c:lineChart>
      <c:catAx>
        <c:axId val="12256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1096"/>
        <c:crosses val="autoZero"/>
        <c:auto val="1"/>
        <c:lblAlgn val="ctr"/>
        <c:lblOffset val="100"/>
        <c:noMultiLvlLbl val="0"/>
      </c:catAx>
      <c:valAx>
        <c:axId val="122565109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3392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73860265003833"/>
          <c:y val="0.2073900601846419"/>
          <c:w val="0.37075402280605224"/>
          <c:h val="0.50779421417582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baseline="0">
                <a:effectLst/>
              </a:rPr>
              <a:t>Comparison of ROE for option 1 and option 3b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9698497209276"/>
          <c:y val="0.14351059994716492"/>
          <c:w val="0.47585324626513192"/>
          <c:h val="0.71891530878414889"/>
        </c:manualLayout>
      </c:layout>
      <c:lineChart>
        <c:grouping val="standard"/>
        <c:varyColors val="0"/>
        <c:ser>
          <c:idx val="0"/>
          <c:order val="0"/>
          <c:tx>
            <c:strRef>
              <c:f>'D3'!$Q$4</c:f>
              <c:strCache>
                <c:ptCount val="1"/>
                <c:pt idx="0">
                  <c:v>ROE: 
Option 3b (HER &amp; DGM)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'C5'!$C$6:$C$10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'D3'!$Q$6:$Q$10</c:f>
              <c:numCache>
                <c:formatCode>0.00%</c:formatCode>
                <c:ptCount val="5"/>
                <c:pt idx="0">
                  <c:v>6.2386251944077584E-2</c:v>
                </c:pt>
                <c:pt idx="1">
                  <c:v>5.5506903006250052E-2</c:v>
                </c:pt>
                <c:pt idx="2">
                  <c:v>5.7105935917599285E-2</c:v>
                </c:pt>
                <c:pt idx="3">
                  <c:v>5.6236822439341007E-2</c:v>
                </c:pt>
                <c:pt idx="4">
                  <c:v>6.9773919041932086E-2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8-324D-97D1-C699260B49C3}"/>
            </c:ext>
          </c:extLst>
        </c:ser>
        <c:ser>
          <c:idx val="1"/>
          <c:order val="1"/>
          <c:tx>
            <c:strRef>
              <c:f>'D3'!$P$4</c:f>
              <c:strCache>
                <c:ptCount val="1"/>
                <c:pt idx="0">
                  <c:v>ROE: 
Option 1 (HER)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'C5'!$C$6:$C$10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'D3'!$P$6:$P$10</c:f>
              <c:numCache>
                <c:formatCode>0.00%</c:formatCode>
                <c:ptCount val="5"/>
                <c:pt idx="0">
                  <c:v>5.9897379013228703E-2</c:v>
                </c:pt>
                <c:pt idx="1">
                  <c:v>5.038029901781086E-2</c:v>
                </c:pt>
                <c:pt idx="2">
                  <c:v>4.6342846630917291E-2</c:v>
                </c:pt>
                <c:pt idx="3">
                  <c:v>5.3402965079398824E-2</c:v>
                </c:pt>
                <c:pt idx="4">
                  <c:v>7.2623919041932106E-2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8-324D-97D1-C699260B49C3}"/>
            </c:ext>
          </c:extLst>
        </c:ser>
        <c:ser>
          <c:idx val="2"/>
          <c:order val="2"/>
          <c:tx>
            <c:strRef>
              <c:f>'D3'!$I$4</c:f>
              <c:strCache>
                <c:ptCount val="1"/>
                <c:pt idx="0">
                  <c:v>RFR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'D3'!$I$5:$I$9</c:f>
              <c:numCache>
                <c:formatCode>0.00%</c:formatCode>
                <c:ptCount val="5"/>
                <c:pt idx="0">
                  <c:v>2.3297379013228703E-2</c:v>
                </c:pt>
                <c:pt idx="1">
                  <c:v>1.378029901781086E-2</c:v>
                </c:pt>
                <c:pt idx="2">
                  <c:v>9.7428466309172901E-3</c:v>
                </c:pt>
                <c:pt idx="3">
                  <c:v>1.6802965079398824E-2</c:v>
                </c:pt>
                <c:pt idx="4">
                  <c:v>3.6023919041932098E-2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8-324D-97D1-C699260B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653392"/>
        <c:axId val="1225651096"/>
      </c:lineChart>
      <c:catAx>
        <c:axId val="12256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1096"/>
        <c:crosses val="autoZero"/>
        <c:auto val="1"/>
        <c:lblAlgn val="ctr"/>
        <c:lblOffset val="100"/>
        <c:noMultiLvlLbl val="0"/>
      </c:catAx>
      <c:valAx>
        <c:axId val="122565109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5653392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363931983336116"/>
          <c:y val="0.19091711174823175"/>
          <c:w val="0.39940547613161531"/>
          <c:h val="0.64460230242791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7CB7E83-A6B3-6F49-A3E7-E6F7F86D86E9}">
  <sheetPr>
    <tabColor theme="9" tint="0.39997558519241921"/>
  </sheetPr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BE36BE-257F-2C44-B634-FC5AF9C01062}">
  <sheetPr>
    <tabColor theme="9" tint="0.39997558519241921"/>
  </sheetPr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8'!A1"/><Relationship Id="rId13" Type="http://schemas.openxmlformats.org/officeDocument/2006/relationships/hyperlink" Target="#'D2'!A1"/><Relationship Id="rId3" Type="http://schemas.openxmlformats.org/officeDocument/2006/relationships/hyperlink" Target="#'D3'!A1"/><Relationship Id="rId7" Type="http://schemas.openxmlformats.org/officeDocument/2006/relationships/hyperlink" Target="#'C6'!A1"/><Relationship Id="rId12" Type="http://schemas.openxmlformats.org/officeDocument/2006/relationships/hyperlink" Target="#'C7'!A1"/><Relationship Id="rId2" Type="http://schemas.openxmlformats.org/officeDocument/2006/relationships/hyperlink" Target="#'C1'!A1"/><Relationship Id="rId1" Type="http://schemas.openxmlformats.org/officeDocument/2006/relationships/hyperlink" Target="#'D1'!A1"/><Relationship Id="rId6" Type="http://schemas.openxmlformats.org/officeDocument/2006/relationships/hyperlink" Target="#'C2'!A1"/><Relationship Id="rId11" Type="http://schemas.openxmlformats.org/officeDocument/2006/relationships/hyperlink" Target="#'C3'!A1"/><Relationship Id="rId5" Type="http://schemas.openxmlformats.org/officeDocument/2006/relationships/hyperlink" Target="#'C5'!A1"/><Relationship Id="rId10" Type="http://schemas.openxmlformats.org/officeDocument/2006/relationships/hyperlink" Target="#'Model Map'!A1"/><Relationship Id="rId4" Type="http://schemas.openxmlformats.org/officeDocument/2006/relationships/hyperlink" Target="#'C4'!A1"/><Relationship Id="rId9" Type="http://schemas.openxmlformats.org/officeDocument/2006/relationships/hyperlink" Target="#'Verified Input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158973</xdr:colOff>
      <xdr:row>7</xdr:row>
      <xdr:rowOff>136875</xdr:rowOff>
    </xdr:from>
    <xdr:to>
      <xdr:col>6</xdr:col>
      <xdr:colOff>328969</xdr:colOff>
      <xdr:row>10</xdr:row>
      <xdr:rowOff>92423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/>
        </xdr:cNvSpPr>
      </xdr:nvSpPr>
      <xdr:spPr>
        <a:xfrm>
          <a:off x="4077830" y="1620054"/>
          <a:ext cx="904782" cy="486226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D1</a:t>
          </a:r>
        </a:p>
      </xdr:txBody>
    </xdr:sp>
    <xdr:clientData/>
  </xdr:twoCellAnchor>
  <xdr:twoCellAnchor>
    <xdr:from>
      <xdr:col>12</xdr:col>
      <xdr:colOff>309644</xdr:colOff>
      <xdr:row>7</xdr:row>
      <xdr:rowOff>136110</xdr:rowOff>
    </xdr:from>
    <xdr:to>
      <xdr:col>13</xdr:col>
      <xdr:colOff>503858</xdr:colOff>
      <xdr:row>10</xdr:row>
      <xdr:rowOff>20298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/>
        </xdr:cNvSpPr>
      </xdr:nvSpPr>
      <xdr:spPr>
        <a:xfrm>
          <a:off x="9372001" y="1619289"/>
          <a:ext cx="929000" cy="41486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  <a:latin typeface="Avenir Next" panose="020B0503020202020204" pitchFamily="34" charset="0"/>
            </a:rPr>
            <a:t>C1</a:t>
          </a:r>
        </a:p>
      </xdr:txBody>
    </xdr:sp>
    <xdr:clientData/>
  </xdr:twoCellAnchor>
  <xdr:twoCellAnchor>
    <xdr:from>
      <xdr:col>5</xdr:col>
      <xdr:colOff>141149</xdr:colOff>
      <xdr:row>36</xdr:row>
      <xdr:rowOff>172507</xdr:rowOff>
    </xdr:from>
    <xdr:to>
      <xdr:col>6</xdr:col>
      <xdr:colOff>346793</xdr:colOff>
      <xdr:row>39</xdr:row>
      <xdr:rowOff>57514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>
          <a:off x="4060006" y="6826400"/>
          <a:ext cx="940430" cy="415685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D3</a:t>
          </a:r>
        </a:p>
      </xdr:txBody>
    </xdr:sp>
    <xdr:clientData/>
  </xdr:twoCellAnchor>
  <xdr:twoCellAnchor>
    <xdr:from>
      <xdr:col>12</xdr:col>
      <xdr:colOff>306900</xdr:colOff>
      <xdr:row>25</xdr:row>
      <xdr:rowOff>87199</xdr:rowOff>
    </xdr:from>
    <xdr:to>
      <xdr:col>13</xdr:col>
      <xdr:colOff>506603</xdr:colOff>
      <xdr:row>27</xdr:row>
      <xdr:rowOff>88429</xdr:rowOff>
    </xdr:to>
    <xdr:sp macro="" textlink="">
      <xdr:nvSpPr>
        <xdr:cNvPr id="6" name="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>
          <a:off x="9369257" y="4795270"/>
          <a:ext cx="934489" cy="35501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C4</a:t>
          </a:r>
        </a:p>
      </xdr:txBody>
    </xdr:sp>
    <xdr:clientData/>
  </xdr:twoCellAnchor>
  <xdr:twoCellAnchor>
    <xdr:from>
      <xdr:col>12</xdr:col>
      <xdr:colOff>311662</xdr:colOff>
      <xdr:row>28</xdr:row>
      <xdr:rowOff>104212</xdr:rowOff>
    </xdr:from>
    <xdr:to>
      <xdr:col>13</xdr:col>
      <xdr:colOff>501840</xdr:colOff>
      <xdr:row>31</xdr:row>
      <xdr:rowOff>8287</xdr:rowOff>
    </xdr:to>
    <xdr:sp macro="" textlink="">
      <xdr:nvSpPr>
        <xdr:cNvPr id="12" name="Rectangl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>
          <a:off x="9374019" y="5342962"/>
          <a:ext cx="924964" cy="43475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C5</a:t>
          </a:r>
        </a:p>
      </xdr:txBody>
    </xdr:sp>
    <xdr:clientData/>
  </xdr:twoCellAnchor>
  <xdr:twoCellAnchor>
    <xdr:from>
      <xdr:col>15</xdr:col>
      <xdr:colOff>350452</xdr:colOff>
      <xdr:row>43</xdr:row>
      <xdr:rowOff>56624</xdr:rowOff>
    </xdr:from>
    <xdr:to>
      <xdr:col>16</xdr:col>
      <xdr:colOff>550155</xdr:colOff>
      <xdr:row>45</xdr:row>
      <xdr:rowOff>149393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/>
        </xdr:cNvSpPr>
      </xdr:nvSpPr>
      <xdr:spPr>
        <a:xfrm>
          <a:off x="11617166" y="7948767"/>
          <a:ext cx="934489" cy="44655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S2</a:t>
          </a:r>
        </a:p>
      </xdr:txBody>
    </xdr:sp>
    <xdr:clientData/>
  </xdr:twoCellAnchor>
  <xdr:twoCellAnchor>
    <xdr:from>
      <xdr:col>13</xdr:col>
      <xdr:colOff>41263</xdr:colOff>
      <xdr:row>10</xdr:row>
      <xdr:rowOff>16488</xdr:rowOff>
    </xdr:from>
    <xdr:to>
      <xdr:col>13</xdr:col>
      <xdr:colOff>41263</xdr:colOff>
      <xdr:row>12</xdr:row>
      <xdr:rowOff>210454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>
          <a:stCxn id="3" idx="2"/>
          <a:endCxn id="38" idx="0"/>
        </xdr:cNvCxnSpPr>
      </xdr:nvCxnSpPr>
      <xdr:spPr>
        <a:xfrm>
          <a:off x="9838406" y="2030345"/>
          <a:ext cx="0" cy="547752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311662</xdr:colOff>
      <xdr:row>12</xdr:row>
      <xdr:rowOff>206644</xdr:rowOff>
    </xdr:from>
    <xdr:to>
      <xdr:col>13</xdr:col>
      <xdr:colOff>501840</xdr:colOff>
      <xdr:row>16</xdr:row>
      <xdr:rowOff>131808</xdr:rowOff>
    </xdr:to>
    <xdr:sp macro="" textlink="">
      <xdr:nvSpPr>
        <xdr:cNvPr id="38" name="Rectangle 3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/>
        </xdr:cNvSpPr>
      </xdr:nvSpPr>
      <xdr:spPr>
        <a:xfrm>
          <a:off x="9374019" y="2574287"/>
          <a:ext cx="924964" cy="67355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C2 (pivot)</a:t>
          </a:r>
        </a:p>
      </xdr:txBody>
    </xdr:sp>
    <xdr:clientData/>
  </xdr:twoCellAnchor>
  <xdr:twoCellAnchor>
    <xdr:from>
      <xdr:col>6</xdr:col>
      <xdr:colOff>348698</xdr:colOff>
      <xdr:row>38</xdr:row>
      <xdr:rowOff>22754</xdr:rowOff>
    </xdr:from>
    <xdr:to>
      <xdr:col>15</xdr:col>
      <xdr:colOff>352357</xdr:colOff>
      <xdr:row>44</xdr:row>
      <xdr:rowOff>104914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>
          <a:stCxn id="5" idx="3"/>
          <a:endCxn id="23" idx="1"/>
        </xdr:cNvCxnSpPr>
      </xdr:nvCxnSpPr>
      <xdr:spPr>
        <a:xfrm>
          <a:off x="5002341" y="7030433"/>
          <a:ext cx="6616730" cy="1143517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295470</xdr:colOff>
      <xdr:row>31</xdr:row>
      <xdr:rowOff>135678</xdr:rowOff>
    </xdr:from>
    <xdr:to>
      <xdr:col>13</xdr:col>
      <xdr:colOff>518033</xdr:colOff>
      <xdr:row>34</xdr:row>
      <xdr:rowOff>19867</xdr:rowOff>
    </xdr:to>
    <xdr:sp macro="" textlink="">
      <xdr:nvSpPr>
        <xdr:cNvPr id="103" name="Rectangle 10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/>
        </xdr:cNvSpPr>
      </xdr:nvSpPr>
      <xdr:spPr>
        <a:xfrm>
          <a:off x="9357827" y="5905107"/>
          <a:ext cx="957349" cy="41486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C6</a:t>
          </a:r>
        </a:p>
      </xdr:txBody>
    </xdr:sp>
    <xdr:clientData/>
  </xdr:twoCellAnchor>
  <xdr:twoCellAnchor>
    <xdr:from>
      <xdr:col>12</xdr:col>
      <xdr:colOff>311663</xdr:colOff>
      <xdr:row>18</xdr:row>
      <xdr:rowOff>22126</xdr:rowOff>
    </xdr:from>
    <xdr:to>
      <xdr:col>13</xdr:col>
      <xdr:colOff>501840</xdr:colOff>
      <xdr:row>20</xdr:row>
      <xdr:rowOff>79458</xdr:rowOff>
    </xdr:to>
    <xdr:sp macro="" textlink="">
      <xdr:nvSpPr>
        <xdr:cNvPr id="132" name="Rectangle 1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/>
        </xdr:cNvSpPr>
      </xdr:nvSpPr>
      <xdr:spPr>
        <a:xfrm>
          <a:off x="9374020" y="3491947"/>
          <a:ext cx="924963" cy="41111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C8</a:t>
          </a:r>
        </a:p>
      </xdr:txBody>
    </xdr:sp>
    <xdr:clientData/>
  </xdr:twoCellAnchor>
  <xdr:twoCellAnchor>
    <xdr:from>
      <xdr:col>13</xdr:col>
      <xdr:colOff>41263</xdr:colOff>
      <xdr:row>16</xdr:row>
      <xdr:rowOff>135618</xdr:rowOff>
    </xdr:from>
    <xdr:to>
      <xdr:col>13</xdr:col>
      <xdr:colOff>41264</xdr:colOff>
      <xdr:row>18</xdr:row>
      <xdr:rowOff>18316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CxnSpPr>
          <a:stCxn id="38" idx="2"/>
          <a:endCxn id="132" idx="0"/>
        </xdr:cNvCxnSpPr>
      </xdr:nvCxnSpPr>
      <xdr:spPr>
        <a:xfrm>
          <a:off x="9838406" y="3251654"/>
          <a:ext cx="1" cy="236483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325159</xdr:colOff>
      <xdr:row>8</xdr:row>
      <xdr:rowOff>162841</xdr:rowOff>
    </xdr:from>
    <xdr:to>
      <xdr:col>12</xdr:col>
      <xdr:colOff>311549</xdr:colOff>
      <xdr:row>9</xdr:row>
      <xdr:rowOff>26203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2" idx="3"/>
          <a:endCxn id="3" idx="1"/>
        </xdr:cNvCxnSpPr>
      </xdr:nvCxnSpPr>
      <xdr:spPr>
        <a:xfrm flipV="1">
          <a:off x="4978802" y="1822912"/>
          <a:ext cx="4395104" cy="4025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673635</xdr:colOff>
      <xdr:row>23</xdr:row>
      <xdr:rowOff>59131</xdr:rowOff>
    </xdr:from>
    <xdr:to>
      <xdr:col>6</xdr:col>
      <xdr:colOff>549093</xdr:colOff>
      <xdr:row>25</xdr:row>
      <xdr:rowOff>104214</xdr:rowOff>
    </xdr:to>
    <xdr:sp macro="" textlink="">
      <xdr:nvSpPr>
        <xdr:cNvPr id="15" name="Rectangle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>
          <a:off x="3857706" y="4413417"/>
          <a:ext cx="1345030" cy="398868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Verified inputs</a:t>
          </a:r>
        </a:p>
      </xdr:txBody>
    </xdr:sp>
    <xdr:clientData/>
  </xdr:twoCellAnchor>
  <xdr:twoCellAnchor>
    <xdr:from>
      <xdr:col>6</xdr:col>
      <xdr:colOff>552903</xdr:colOff>
      <xdr:row>24</xdr:row>
      <xdr:rowOff>78815</xdr:rowOff>
    </xdr:from>
    <xdr:to>
      <xdr:col>12</xdr:col>
      <xdr:colOff>306900</xdr:colOff>
      <xdr:row>26</xdr:row>
      <xdr:rowOff>90672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15" idx="3"/>
          <a:endCxn id="6" idx="1"/>
        </xdr:cNvCxnSpPr>
      </xdr:nvCxnSpPr>
      <xdr:spPr>
        <a:xfrm>
          <a:off x="5206546" y="4609994"/>
          <a:ext cx="4162711" cy="365642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352357</xdr:colOff>
      <xdr:row>40</xdr:row>
      <xdr:rowOff>98020</xdr:rowOff>
    </xdr:from>
    <xdr:to>
      <xdr:col>16</xdr:col>
      <xdr:colOff>548250</xdr:colOff>
      <xdr:row>42</xdr:row>
      <xdr:rowOff>160309</xdr:rowOff>
    </xdr:to>
    <xdr:sp macro="" textlink="">
      <xdr:nvSpPr>
        <xdr:cNvPr id="50" name="Rectangle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2A721F9-4144-4769-86B6-BF7484794490}"/>
            </a:ext>
          </a:extLst>
        </xdr:cNvPr>
        <xdr:cNvSpPr>
          <a:spLocks noChangeAspect="1"/>
        </xdr:cNvSpPr>
      </xdr:nvSpPr>
      <xdr:spPr>
        <a:xfrm>
          <a:off x="11619071" y="7459484"/>
          <a:ext cx="930679" cy="4160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S1</a:t>
          </a:r>
        </a:p>
      </xdr:txBody>
    </xdr:sp>
    <xdr:clientData/>
  </xdr:twoCellAnchor>
  <xdr:twoCellAnchor>
    <xdr:from>
      <xdr:col>6</xdr:col>
      <xdr:colOff>348698</xdr:colOff>
      <xdr:row>38</xdr:row>
      <xdr:rowOff>22754</xdr:rowOff>
    </xdr:from>
    <xdr:to>
      <xdr:col>15</xdr:col>
      <xdr:colOff>354262</xdr:colOff>
      <xdr:row>41</xdr:row>
      <xdr:rowOff>128212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F0BE625E-E565-480C-AE6B-4512FE7558FE}"/>
            </a:ext>
          </a:extLst>
        </xdr:cNvPr>
        <xdr:cNvCxnSpPr>
          <a:stCxn id="5" idx="3"/>
          <a:endCxn id="50" idx="1"/>
        </xdr:cNvCxnSpPr>
      </xdr:nvCxnSpPr>
      <xdr:spPr>
        <a:xfrm>
          <a:off x="5002341" y="7030433"/>
          <a:ext cx="6618635" cy="636136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295470</xdr:colOff>
      <xdr:row>22</xdr:row>
      <xdr:rowOff>48282</xdr:rowOff>
    </xdr:from>
    <xdr:to>
      <xdr:col>13</xdr:col>
      <xdr:colOff>518033</xdr:colOff>
      <xdr:row>24</xdr:row>
      <xdr:rowOff>57132</xdr:rowOff>
    </xdr:to>
    <xdr:sp macro="" textlink="">
      <xdr:nvSpPr>
        <xdr:cNvPr id="58" name="Rectangle 5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BF7F3DA-5DE8-4438-845A-6EF750A76085}"/>
            </a:ext>
          </a:extLst>
        </xdr:cNvPr>
        <xdr:cNvSpPr>
          <a:spLocks noChangeAspect="1"/>
        </xdr:cNvSpPr>
      </xdr:nvSpPr>
      <xdr:spPr>
        <a:xfrm>
          <a:off x="9357827" y="4225675"/>
          <a:ext cx="957349" cy="36263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C3</a:t>
          </a:r>
        </a:p>
      </xdr:txBody>
    </xdr:sp>
    <xdr:clientData/>
  </xdr:twoCellAnchor>
  <xdr:twoCellAnchor>
    <xdr:from>
      <xdr:col>6</xdr:col>
      <xdr:colOff>552903</xdr:colOff>
      <xdr:row>23</xdr:row>
      <xdr:rowOff>55565</xdr:rowOff>
    </xdr:from>
    <xdr:to>
      <xdr:col>12</xdr:col>
      <xdr:colOff>293565</xdr:colOff>
      <xdr:row>24</xdr:row>
      <xdr:rowOff>78815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6E81C3D2-0590-4C3F-AA31-F4500663D551}"/>
            </a:ext>
          </a:extLst>
        </xdr:cNvPr>
        <xdr:cNvCxnSpPr>
          <a:stCxn id="15" idx="3"/>
          <a:endCxn id="58" idx="1"/>
        </xdr:cNvCxnSpPr>
      </xdr:nvCxnSpPr>
      <xdr:spPr>
        <a:xfrm flipV="1">
          <a:off x="5206546" y="4409851"/>
          <a:ext cx="4149376" cy="200143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36501</xdr:colOff>
      <xdr:row>20</xdr:row>
      <xdr:rowOff>79458</xdr:rowOff>
    </xdr:from>
    <xdr:to>
      <xdr:col>13</xdr:col>
      <xdr:colOff>41264</xdr:colOff>
      <xdr:row>22</xdr:row>
      <xdr:rowOff>50187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5C1BE493-2B18-4B57-8E8A-8718D0C85431}"/>
            </a:ext>
          </a:extLst>
        </xdr:cNvPr>
        <xdr:cNvCxnSpPr>
          <a:stCxn id="58" idx="0"/>
          <a:endCxn id="132" idx="2"/>
        </xdr:cNvCxnSpPr>
      </xdr:nvCxnSpPr>
      <xdr:spPr>
        <a:xfrm flipV="1">
          <a:off x="9833644" y="3903065"/>
          <a:ext cx="4763" cy="32451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348698</xdr:colOff>
      <xdr:row>29</xdr:row>
      <xdr:rowOff>144696</xdr:rowOff>
    </xdr:from>
    <xdr:to>
      <xdr:col>12</xdr:col>
      <xdr:colOff>313567</xdr:colOff>
      <xdr:row>38</xdr:row>
      <xdr:rowOff>22754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A54B7C56-F1F4-459A-BF3D-579A62DBB2FB}"/>
            </a:ext>
          </a:extLst>
        </xdr:cNvPr>
        <xdr:cNvCxnSpPr>
          <a:stCxn id="5" idx="3"/>
          <a:endCxn id="12" idx="1"/>
        </xdr:cNvCxnSpPr>
      </xdr:nvCxnSpPr>
      <xdr:spPr>
        <a:xfrm flipV="1">
          <a:off x="5002341" y="5560339"/>
          <a:ext cx="4373583" cy="1470094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304043</xdr:colOff>
      <xdr:row>35</xdr:row>
      <xdr:rowOff>68037</xdr:rowOff>
    </xdr:from>
    <xdr:to>
      <xdr:col>13</xdr:col>
      <xdr:colOff>509460</xdr:colOff>
      <xdr:row>37</xdr:row>
      <xdr:rowOff>140238</xdr:rowOff>
    </xdr:to>
    <xdr:sp macro="" textlink="">
      <xdr:nvSpPr>
        <xdr:cNvPr id="115" name="Rectangle 1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1F46F8-8ACC-47DA-BBE3-0E1C26E968FB}"/>
            </a:ext>
          </a:extLst>
        </xdr:cNvPr>
        <xdr:cNvSpPr>
          <a:spLocks noChangeAspect="1"/>
        </xdr:cNvSpPr>
      </xdr:nvSpPr>
      <xdr:spPr>
        <a:xfrm>
          <a:off x="9366400" y="6545037"/>
          <a:ext cx="940203" cy="4259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latin typeface="Avenir Next" panose="020B0503020202020204" pitchFamily="34" charset="0"/>
            </a:rPr>
            <a:t>C7</a:t>
          </a:r>
        </a:p>
      </xdr:txBody>
    </xdr:sp>
    <xdr:clientData/>
  </xdr:twoCellAnchor>
  <xdr:twoCellAnchor>
    <xdr:from>
      <xdr:col>6</xdr:col>
      <xdr:colOff>348698</xdr:colOff>
      <xdr:row>32</xdr:row>
      <xdr:rowOff>162410</xdr:rowOff>
    </xdr:from>
    <xdr:to>
      <xdr:col>12</xdr:col>
      <xdr:colOff>293565</xdr:colOff>
      <xdr:row>38</xdr:row>
      <xdr:rowOff>22754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B1B82AB8-F28D-4684-801D-60483D8BDF7C}"/>
            </a:ext>
          </a:extLst>
        </xdr:cNvPr>
        <xdr:cNvCxnSpPr>
          <a:stCxn id="5" idx="3"/>
          <a:endCxn id="103" idx="1"/>
        </xdr:cNvCxnSpPr>
      </xdr:nvCxnSpPr>
      <xdr:spPr>
        <a:xfrm flipV="1">
          <a:off x="5002341" y="6108731"/>
          <a:ext cx="4353581" cy="921702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348698</xdr:colOff>
      <xdr:row>36</xdr:row>
      <xdr:rowOff>101280</xdr:rowOff>
    </xdr:from>
    <xdr:to>
      <xdr:col>12</xdr:col>
      <xdr:colOff>304043</xdr:colOff>
      <xdr:row>38</xdr:row>
      <xdr:rowOff>22754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7E801F24-591E-4C26-BF4D-6CD4F168139A}"/>
            </a:ext>
          </a:extLst>
        </xdr:cNvPr>
        <xdr:cNvCxnSpPr>
          <a:stCxn id="5" idx="3"/>
          <a:endCxn id="115" idx="1"/>
        </xdr:cNvCxnSpPr>
      </xdr:nvCxnSpPr>
      <xdr:spPr>
        <a:xfrm flipV="1">
          <a:off x="5002341" y="6755173"/>
          <a:ext cx="4364059" cy="275260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36501</xdr:colOff>
      <xdr:row>34</xdr:row>
      <xdr:rowOff>16057</xdr:rowOff>
    </xdr:from>
    <xdr:to>
      <xdr:col>13</xdr:col>
      <xdr:colOff>41264</xdr:colOff>
      <xdr:row>35</xdr:row>
      <xdr:rowOff>66132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id="{9A0BF6B4-A997-4736-9F0B-45C0DEA04ACA}"/>
            </a:ext>
          </a:extLst>
        </xdr:cNvPr>
        <xdr:cNvCxnSpPr>
          <a:stCxn id="103" idx="2"/>
          <a:endCxn id="115" idx="0"/>
        </xdr:cNvCxnSpPr>
      </xdr:nvCxnSpPr>
      <xdr:spPr>
        <a:xfrm>
          <a:off x="9833644" y="6316164"/>
          <a:ext cx="4763" cy="226968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552903</xdr:colOff>
      <xdr:row>24</xdr:row>
      <xdr:rowOff>84530</xdr:rowOff>
    </xdr:from>
    <xdr:to>
      <xdr:col>12</xdr:col>
      <xdr:colOff>293565</xdr:colOff>
      <xdr:row>32</xdr:row>
      <xdr:rowOff>162410</xdr:rowOff>
    </xdr:to>
    <xdr:cxnSp macro="">
      <xdr:nvCxnSpPr>
        <xdr:cNvPr id="156" name="Straight Arrow Connector 155">
          <a:extLst>
            <a:ext uri="{FF2B5EF4-FFF2-40B4-BE49-F238E27FC236}">
              <a16:creationId xmlns:a16="http://schemas.microsoft.com/office/drawing/2014/main" id="{534844D3-AC4E-4EE1-9892-26145EF1D2A4}"/>
            </a:ext>
          </a:extLst>
        </xdr:cNvPr>
        <xdr:cNvCxnSpPr>
          <a:endCxn id="103" idx="1"/>
        </xdr:cNvCxnSpPr>
      </xdr:nvCxnSpPr>
      <xdr:spPr>
        <a:xfrm>
          <a:off x="5206546" y="4615709"/>
          <a:ext cx="4149376" cy="1493022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503745</xdr:colOff>
      <xdr:row>14</xdr:row>
      <xdr:rowOff>152626</xdr:rowOff>
    </xdr:from>
    <xdr:to>
      <xdr:col>13</xdr:col>
      <xdr:colOff>514223</xdr:colOff>
      <xdr:row>32</xdr:row>
      <xdr:rowOff>162410</xdr:rowOff>
    </xdr:to>
    <xdr:cxnSp macro="">
      <xdr:nvCxnSpPr>
        <xdr:cNvPr id="161" name="Connector: Elbow 160">
          <a:extLst>
            <a:ext uri="{FF2B5EF4-FFF2-40B4-BE49-F238E27FC236}">
              <a16:creationId xmlns:a16="http://schemas.microsoft.com/office/drawing/2014/main" id="{0ECA4677-F626-1B3B-7627-12AC04AD74B0}"/>
            </a:ext>
          </a:extLst>
        </xdr:cNvPr>
        <xdr:cNvCxnSpPr>
          <a:stCxn id="38" idx="3"/>
          <a:endCxn id="103" idx="3"/>
        </xdr:cNvCxnSpPr>
      </xdr:nvCxnSpPr>
      <xdr:spPr>
        <a:xfrm>
          <a:off x="10300888" y="2914876"/>
          <a:ext cx="10478" cy="3193855"/>
        </a:xfrm>
        <a:prstGeom prst="bentConnector3">
          <a:avLst>
            <a:gd name="adj1" fmla="val 2281714"/>
          </a:avLst>
        </a:prstGeom>
        <a:ln w="19050">
          <a:solidFill>
            <a:sysClr val="windowText" lastClr="00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157068</xdr:colOff>
      <xdr:row>15</xdr:row>
      <xdr:rowOff>66131</xdr:rowOff>
    </xdr:from>
    <xdr:to>
      <xdr:col>6</xdr:col>
      <xdr:colOff>330874</xdr:colOff>
      <xdr:row>18</xdr:row>
      <xdr:rowOff>25489</xdr:rowOff>
    </xdr:to>
    <xdr:sp macro="" textlink="">
      <xdr:nvSpPr>
        <xdr:cNvPr id="165" name="Rectangle 16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41CE100-DB44-446C-A2ED-93A78E5D0101}"/>
            </a:ext>
          </a:extLst>
        </xdr:cNvPr>
        <xdr:cNvSpPr>
          <a:spLocks noChangeAspect="1"/>
        </xdr:cNvSpPr>
      </xdr:nvSpPr>
      <xdr:spPr>
        <a:xfrm>
          <a:off x="4075925" y="3005274"/>
          <a:ext cx="908592" cy="490036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venir Next" panose="020B0503020202020204" pitchFamily="34" charset="0"/>
            </a:rPr>
            <a:t>D2</a:t>
          </a:r>
        </a:p>
      </xdr:txBody>
    </xdr:sp>
    <xdr:clientData/>
  </xdr:twoCellAnchor>
  <xdr:twoCellAnchor>
    <xdr:from>
      <xdr:col>5</xdr:col>
      <xdr:colOff>610412</xdr:colOff>
      <xdr:row>18</xdr:row>
      <xdr:rowOff>21679</xdr:rowOff>
    </xdr:from>
    <xdr:to>
      <xdr:col>5</xdr:col>
      <xdr:colOff>611364</xdr:colOff>
      <xdr:row>23</xdr:row>
      <xdr:rowOff>55321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id="{B633F708-C58F-40D0-9E70-8051C0A94621}"/>
            </a:ext>
          </a:extLst>
        </xdr:cNvPr>
        <xdr:cNvCxnSpPr>
          <a:stCxn id="165" idx="2"/>
          <a:endCxn id="15" idx="0"/>
        </xdr:cNvCxnSpPr>
      </xdr:nvCxnSpPr>
      <xdr:spPr>
        <a:xfrm>
          <a:off x="4529269" y="3491500"/>
          <a:ext cx="952" cy="918107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84621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84621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cceconomicscouk160.sharepoint.com/sites/MCCManagement/Shared%20Documents/1.%20Live%20tenders%20&amp;%20projects/AER%20-%20Rate%20of%20Return/2.%20Delivery%20files/9.%20%20%20%20%20%20Final%20RORI/5.%20Back-up%20data%20and%20models/5.%20Final%20models%20shared%20by%20AER/BBB%20CGS%20graph.xlsx" TargetMode="External"/><Relationship Id="rId2" Type="http://schemas.microsoft.com/office/2019/04/relationships/externalLinkLongPath" Target="5.%20Final%20models%20shared%20by%20AER/BBB%20CGS%20graph.xlsx?3885EA38" TargetMode="External"/><Relationship Id="rId1" Type="http://schemas.openxmlformats.org/officeDocument/2006/relationships/externalLinkPath" Target="file:///\\3885EA38\BBB%20CGS%20grap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Australian Bonds (new)"/>
      <sheetName val="Australian Bonds"/>
      <sheetName val="AER CGS DRP BBB"/>
      <sheetName val="New Portfolio"/>
      <sheetName val="Portfolio"/>
      <sheetName val="EICSI"/>
      <sheetName val="Long term CGS"/>
      <sheetName val="OLS"/>
    </sheetNames>
    <sheetDataSet>
      <sheetData sheetId="0" refreshError="1"/>
      <sheetData sheetId="1" refreshError="1"/>
      <sheetData sheetId="2">
        <row r="1">
          <cell r="B1" t="str">
            <v>AER BBB estimate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9.3399329173430523E-2</v>
          </cell>
          <cell r="C2">
            <v>5.8150759493670892E-2</v>
          </cell>
          <cell r="N2">
            <v>5.4977643485732162E-2</v>
          </cell>
        </row>
        <row r="3">
          <cell r="B3">
            <v>9.3479195765927128E-2</v>
          </cell>
          <cell r="C3">
            <v>5.7503037974683542E-2</v>
          </cell>
          <cell r="N3">
            <v>2.972032949429108E-2</v>
          </cell>
        </row>
        <row r="4">
          <cell r="B4">
            <v>9.399773226612386E-2</v>
          </cell>
          <cell r="C4">
            <v>5.8103797468354423E-2</v>
          </cell>
          <cell r="N4">
            <v>2757</v>
          </cell>
        </row>
        <row r="5">
          <cell r="B5">
            <v>9.3888280312235062E-2</v>
          </cell>
          <cell r="C5">
            <v>5.8553797468354436E-2</v>
          </cell>
        </row>
        <row r="6">
          <cell r="B6">
            <v>9.295679782442455E-2</v>
          </cell>
          <cell r="C6">
            <v>5.8054430379746835E-2</v>
          </cell>
        </row>
        <row r="7">
          <cell r="B7">
            <v>9.279588023883889E-2</v>
          </cell>
          <cell r="C7">
            <v>5.7955063291139239E-2</v>
          </cell>
          <cell r="N7">
            <v>1.2875599805369151</v>
          </cell>
        </row>
        <row r="8">
          <cell r="B8">
            <v>9.2733187889650015E-2</v>
          </cell>
          <cell r="C8">
            <v>5.7857594936708862E-2</v>
          </cell>
          <cell r="N8">
            <v>1.6710936620512068E-2</v>
          </cell>
        </row>
        <row r="9">
          <cell r="B9">
            <v>9.1953109612259554E-2</v>
          </cell>
          <cell r="C9">
            <v>5.7158227848101262E-2</v>
          </cell>
        </row>
        <row r="10">
          <cell r="B10">
            <v>9.27787927555659E-2</v>
          </cell>
          <cell r="C10">
            <v>5.7308860759493679E-2</v>
          </cell>
        </row>
        <row r="11">
          <cell r="B11">
            <v>9.2497588387855836E-2</v>
          </cell>
          <cell r="C11">
            <v>5.710949367088608E-2</v>
          </cell>
        </row>
        <row r="12">
          <cell r="B12">
            <v>9.3287215972977192E-2</v>
          </cell>
          <cell r="C12">
            <v>5.7813670886075953E-2</v>
          </cell>
        </row>
        <row r="13">
          <cell r="B13">
            <v>9.3237931379755667E-2</v>
          </cell>
          <cell r="C13">
            <v>5.7414430379746841E-2</v>
          </cell>
        </row>
        <row r="14">
          <cell r="B14">
            <v>9.2552348979340837E-2</v>
          </cell>
          <cell r="C14">
            <v>5.6615189873417716E-2</v>
          </cell>
        </row>
        <row r="15">
          <cell r="B15">
            <v>9.1553042458447434E-2</v>
          </cell>
          <cell r="C15">
            <v>5.536329113924051E-2</v>
          </cell>
        </row>
        <row r="16">
          <cell r="B16">
            <v>9.0797394962451636E-2</v>
          </cell>
          <cell r="C16">
            <v>5.4766708860759489E-2</v>
          </cell>
        </row>
        <row r="17">
          <cell r="B17">
            <v>9.140989463070992E-2</v>
          </cell>
          <cell r="C17">
            <v>5.5615822784810122E-2</v>
          </cell>
        </row>
        <row r="18">
          <cell r="B18">
            <v>9.0645098307083227E-2</v>
          </cell>
          <cell r="C18">
            <v>5.4869746835443038E-2</v>
          </cell>
        </row>
        <row r="19">
          <cell r="B19">
            <v>9.0011992760329354E-2</v>
          </cell>
          <cell r="C19">
            <v>5.4820506329113929E-2</v>
          </cell>
        </row>
        <row r="20">
          <cell r="B20">
            <v>9.1361191070530298E-2</v>
          </cell>
          <cell r="C20">
            <v>5.542126582278481E-2</v>
          </cell>
        </row>
        <row r="21">
          <cell r="B21">
            <v>9.1586990041367611E-2</v>
          </cell>
          <cell r="C21">
            <v>5.5122025316455693E-2</v>
          </cell>
        </row>
        <row r="22">
          <cell r="B22">
            <v>9.1814625789774507E-2</v>
          </cell>
          <cell r="C22">
            <v>5.4720253164556955E-2</v>
          </cell>
        </row>
        <row r="23">
          <cell r="B23">
            <v>9.2630055786618537E-2</v>
          </cell>
          <cell r="C23">
            <v>5.5075063291139238E-2</v>
          </cell>
        </row>
        <row r="24">
          <cell r="B24">
            <v>9.1616616126496186E-2</v>
          </cell>
          <cell r="C24">
            <v>5.4325822784810122E-2</v>
          </cell>
        </row>
        <row r="25">
          <cell r="B25">
            <v>9.1173461988390936E-2</v>
          </cell>
          <cell r="C25">
            <v>5.402658227848102E-2</v>
          </cell>
        </row>
        <row r="26">
          <cell r="B26">
            <v>8.9841451274115372E-2</v>
          </cell>
          <cell r="C26">
            <v>5.3927341772151888E-2</v>
          </cell>
        </row>
        <row r="27">
          <cell r="B27">
            <v>8.9772544212937899E-2</v>
          </cell>
          <cell r="C27">
            <v>5.3424683544303797E-2</v>
          </cell>
        </row>
        <row r="28">
          <cell r="B28">
            <v>8.9056901026696375E-2</v>
          </cell>
          <cell r="C28">
            <v>5.268037974683544E-2</v>
          </cell>
        </row>
        <row r="29">
          <cell r="B29">
            <v>8.9708515049245249E-2</v>
          </cell>
          <cell r="C29">
            <v>5.3281139240506335E-2</v>
          </cell>
        </row>
        <row r="30">
          <cell r="B30">
            <v>9.0321267608611353E-2</v>
          </cell>
          <cell r="C30">
            <v>5.3831898734177208E-2</v>
          </cell>
        </row>
        <row r="31">
          <cell r="B31">
            <v>9.1039640006491118E-2</v>
          </cell>
          <cell r="C31">
            <v>5.4182658227848096E-2</v>
          </cell>
        </row>
        <row r="32">
          <cell r="B32">
            <v>8.7427417564993615E-2</v>
          </cell>
          <cell r="C32">
            <v>5.3790759493670882E-2</v>
          </cell>
        </row>
        <row r="33">
          <cell r="B33">
            <v>8.7544223085222139E-2</v>
          </cell>
          <cell r="C33">
            <v>5.3435696202531649E-2</v>
          </cell>
        </row>
        <row r="34">
          <cell r="B34">
            <v>8.8215011071572369E-2</v>
          </cell>
          <cell r="C34">
            <v>5.3336455696202531E-2</v>
          </cell>
        </row>
        <row r="35">
          <cell r="B35">
            <v>8.4220179707043208E-2</v>
          </cell>
          <cell r="C35">
            <v>5.4337215189873417E-2</v>
          </cell>
        </row>
        <row r="36">
          <cell r="B36">
            <v>8.4732763513735598E-2</v>
          </cell>
          <cell r="C36">
            <v>5.4194303797468348E-2</v>
          </cell>
        </row>
        <row r="37">
          <cell r="B37">
            <v>8.3017531016601254E-2</v>
          </cell>
          <cell r="C37">
            <v>5.2946962025316457E-2</v>
          </cell>
        </row>
        <row r="38">
          <cell r="B38">
            <v>8.3735796368718751E-2</v>
          </cell>
          <cell r="C38">
            <v>5.3354683544303796E-2</v>
          </cell>
        </row>
        <row r="39">
          <cell r="B39">
            <v>8.4060525523413365E-2</v>
          </cell>
          <cell r="C39">
            <v>5.3105696202531645E-2</v>
          </cell>
        </row>
        <row r="40">
          <cell r="B40">
            <v>8.4834241711440606E-2</v>
          </cell>
          <cell r="C40">
            <v>5.3513797468354427E-2</v>
          </cell>
        </row>
        <row r="41">
          <cell r="B41">
            <v>8.4550687188771345E-2</v>
          </cell>
          <cell r="C41">
            <v>5.4057721518987342E-2</v>
          </cell>
        </row>
        <row r="42">
          <cell r="B42">
            <v>8.4379759789900199E-2</v>
          </cell>
          <cell r="C42">
            <v>5.3611772151898739E-2</v>
          </cell>
        </row>
        <row r="43">
          <cell r="B43">
            <v>8.4510338679289698E-2</v>
          </cell>
          <cell r="C43">
            <v>5.43206329113924E-2</v>
          </cell>
        </row>
        <row r="44">
          <cell r="B44">
            <v>8.3152400130700244E-2</v>
          </cell>
          <cell r="C44">
            <v>5.362974683544304E-2</v>
          </cell>
        </row>
        <row r="45">
          <cell r="B45">
            <v>8.2523152228787811E-2</v>
          </cell>
          <cell r="C45">
            <v>5.367291139240507E-2</v>
          </cell>
        </row>
        <row r="46">
          <cell r="B46">
            <v>8.33040038328028E-2</v>
          </cell>
          <cell r="C46">
            <v>5.4426329113924046E-2</v>
          </cell>
        </row>
        <row r="47">
          <cell r="B47">
            <v>8.6312885913930049E-2</v>
          </cell>
          <cell r="C47">
            <v>5.4027468354430376E-2</v>
          </cell>
        </row>
        <row r="48">
          <cell r="B48">
            <v>8.680679984890706E-2</v>
          </cell>
          <cell r="C48">
            <v>5.3378607594936706E-2</v>
          </cell>
        </row>
        <row r="49">
          <cell r="B49">
            <v>8.6448354493556478E-2</v>
          </cell>
          <cell r="C49">
            <v>5.3138607594936708E-2</v>
          </cell>
        </row>
        <row r="50">
          <cell r="B50">
            <v>8.651424093207627E-2</v>
          </cell>
          <cell r="C50">
            <v>5.2639873417721521E-2</v>
          </cell>
        </row>
        <row r="51">
          <cell r="B51">
            <v>8.6183952800902949E-2</v>
          </cell>
          <cell r="C51">
            <v>5.2393670886075959E-2</v>
          </cell>
        </row>
        <row r="52">
          <cell r="B52">
            <v>8.6073522097726562E-2</v>
          </cell>
          <cell r="C52">
            <v>5.149493670886076E-2</v>
          </cell>
        </row>
        <row r="53">
          <cell r="B53">
            <v>8.5366456894402032E-2</v>
          </cell>
          <cell r="C53">
            <v>5.1046202531645567E-2</v>
          </cell>
        </row>
        <row r="54">
          <cell r="B54">
            <v>8.5044916275861748E-2</v>
          </cell>
          <cell r="C54">
            <v>5.0907215189873414E-2</v>
          </cell>
        </row>
        <row r="55">
          <cell r="B55">
            <v>8.3392439329823875E-2</v>
          </cell>
          <cell r="C55">
            <v>5.1058607594936703E-2</v>
          </cell>
        </row>
        <row r="56">
          <cell r="B56">
            <v>8.2606771046824679E-2</v>
          </cell>
          <cell r="C56">
            <v>5.0712784810126574E-2</v>
          </cell>
        </row>
        <row r="57">
          <cell r="B57">
            <v>8.3584241951369057E-2</v>
          </cell>
          <cell r="C57">
            <v>5.0514177215189873E-2</v>
          </cell>
        </row>
        <row r="58">
          <cell r="B58">
            <v>8.2717811513807527E-2</v>
          </cell>
          <cell r="C58">
            <v>5.0455063291139239E-2</v>
          </cell>
        </row>
        <row r="59">
          <cell r="B59">
            <v>8.2788258355327896E-2</v>
          </cell>
          <cell r="C59">
            <v>5.1406329113924051E-2</v>
          </cell>
        </row>
        <row r="60">
          <cell r="B60">
            <v>8.343962418927775E-2</v>
          </cell>
          <cell r="C60">
            <v>5.1207594936708858E-2</v>
          </cell>
        </row>
        <row r="61">
          <cell r="B61">
            <v>8.2376221619205769E-2</v>
          </cell>
          <cell r="C61">
            <v>5.1200253164556966E-2</v>
          </cell>
        </row>
        <row r="62">
          <cell r="B62">
            <v>8.2712320283741536E-2</v>
          </cell>
          <cell r="C62">
            <v>5.1162658227848101E-2</v>
          </cell>
        </row>
        <row r="63">
          <cell r="B63">
            <v>8.2895332248187237E-2</v>
          </cell>
          <cell r="C63">
            <v>5.1863924050632913E-2</v>
          </cell>
        </row>
        <row r="64">
          <cell r="B64">
            <v>8.3402010089900336E-2</v>
          </cell>
          <cell r="C64">
            <v>5.1115189873417718E-2</v>
          </cell>
        </row>
        <row r="65">
          <cell r="B65">
            <v>8.4238415220996621E-2</v>
          </cell>
          <cell r="C65">
            <v>5.131645569620253E-2</v>
          </cell>
        </row>
        <row r="66">
          <cell r="B66">
            <v>8.1760673365326997E-2</v>
          </cell>
          <cell r="C66">
            <v>5.1282278481012654E-2</v>
          </cell>
        </row>
        <row r="67">
          <cell r="B67">
            <v>8.4406565931298361E-2</v>
          </cell>
          <cell r="C67">
            <v>5.2333670886075948E-2</v>
          </cell>
        </row>
        <row r="68">
          <cell r="B68">
            <v>8.3156308367249632E-2</v>
          </cell>
          <cell r="C68">
            <v>5.1922784810126583E-2</v>
          </cell>
        </row>
        <row r="69">
          <cell r="B69">
            <v>8.2001785295659491E-2</v>
          </cell>
          <cell r="C69">
            <v>5.1574050632911393E-2</v>
          </cell>
        </row>
        <row r="70">
          <cell r="B70">
            <v>8.2646219758942707E-2</v>
          </cell>
          <cell r="C70">
            <v>5.2125316455696201E-2</v>
          </cell>
        </row>
        <row r="71">
          <cell r="B71">
            <v>8.2924926254383968E-2</v>
          </cell>
          <cell r="C71">
            <v>5.252911392405063E-2</v>
          </cell>
        </row>
        <row r="72">
          <cell r="B72">
            <v>8.4501626807714766E-2</v>
          </cell>
          <cell r="C72">
            <v>5.2780379746835443E-2</v>
          </cell>
        </row>
        <row r="73">
          <cell r="B73">
            <v>8.4177984451419122E-2</v>
          </cell>
          <cell r="C73">
            <v>5.2194810126582281E-2</v>
          </cell>
        </row>
        <row r="74">
          <cell r="B74">
            <v>8.4027733422698314E-2</v>
          </cell>
          <cell r="C74">
            <v>5.2546202531645568E-2</v>
          </cell>
        </row>
        <row r="75">
          <cell r="B75">
            <v>8.3563915712976056E-2</v>
          </cell>
          <cell r="C75">
            <v>5.2097594936708867E-2</v>
          </cell>
        </row>
        <row r="76">
          <cell r="B76">
            <v>8.3455446417078138E-2</v>
          </cell>
          <cell r="C76">
            <v>5.2401772151898729E-2</v>
          </cell>
        </row>
        <row r="77">
          <cell r="B77">
            <v>8.2922692889473626E-2</v>
          </cell>
          <cell r="C77">
            <v>5.1803164556962031E-2</v>
          </cell>
        </row>
        <row r="78">
          <cell r="B78">
            <v>8.2713179695542038E-2</v>
          </cell>
          <cell r="C78">
            <v>5.1490506329113922E-2</v>
          </cell>
        </row>
        <row r="79">
          <cell r="B79">
            <v>8.3566375511892388E-2</v>
          </cell>
          <cell r="C79">
            <v>5.1591772151898738E-2</v>
          </cell>
        </row>
        <row r="80">
          <cell r="B80">
            <v>8.4678810740626775E-2</v>
          </cell>
          <cell r="C80">
            <v>5.1693037974683546E-2</v>
          </cell>
        </row>
        <row r="81">
          <cell r="B81">
            <v>8.4496884656007576E-2</v>
          </cell>
          <cell r="C81">
            <v>5.1232151898734181E-2</v>
          </cell>
        </row>
        <row r="82">
          <cell r="B82">
            <v>8.4876389006461425E-2</v>
          </cell>
          <cell r="C82">
            <v>5.1148101265822782E-2</v>
          </cell>
        </row>
        <row r="83">
          <cell r="B83">
            <v>8.1360426661431173E-2</v>
          </cell>
          <cell r="C83">
            <v>5.0584430379746831E-2</v>
          </cell>
        </row>
        <row r="84">
          <cell r="B84">
            <v>8.0433631382697116E-2</v>
          </cell>
          <cell r="C84">
            <v>5.0435569620253168E-2</v>
          </cell>
        </row>
        <row r="85">
          <cell r="B85">
            <v>7.9054224420008423E-2</v>
          </cell>
          <cell r="C85">
            <v>5.0636708860759487E-2</v>
          </cell>
        </row>
        <row r="86">
          <cell r="B86">
            <v>7.7959705025974935E-2</v>
          </cell>
          <cell r="C86">
            <v>4.9790126582278479E-2</v>
          </cell>
        </row>
        <row r="87">
          <cell r="B87">
            <v>7.7586179484839701E-2</v>
          </cell>
          <cell r="C87">
            <v>4.9441265822784804E-2</v>
          </cell>
        </row>
        <row r="88">
          <cell r="B88">
            <v>7.7698162351990008E-2</v>
          </cell>
          <cell r="C88">
            <v>4.9442405063291138E-2</v>
          </cell>
        </row>
        <row r="89">
          <cell r="B89">
            <v>7.8356375742703252E-2</v>
          </cell>
          <cell r="C89">
            <v>4.9343544303797469E-2</v>
          </cell>
        </row>
        <row r="90">
          <cell r="B90">
            <v>7.8257989058374111E-2</v>
          </cell>
          <cell r="C90">
            <v>4.9244683544303801E-2</v>
          </cell>
        </row>
        <row r="91">
          <cell r="B91">
            <v>7.9974098942877769E-2</v>
          </cell>
          <cell r="C91">
            <v>4.9498101265822783E-2</v>
          </cell>
        </row>
        <row r="92">
          <cell r="B92">
            <v>7.7805660523297515E-2</v>
          </cell>
          <cell r="C92">
            <v>4.8699240506329122E-2</v>
          </cell>
        </row>
        <row r="93">
          <cell r="B93">
            <v>7.2699251306894475E-2</v>
          </cell>
          <cell r="C93">
            <v>4.7950379746835442E-2</v>
          </cell>
        </row>
        <row r="94">
          <cell r="B94">
            <v>7.2694365928156035E-2</v>
          </cell>
          <cell r="C94">
            <v>4.8001518987341771E-2</v>
          </cell>
        </row>
        <row r="95">
          <cell r="B95">
            <v>7.2793053784232287E-2</v>
          </cell>
          <cell r="C95">
            <v>4.8152658227848102E-2</v>
          </cell>
        </row>
        <row r="96">
          <cell r="B96">
            <v>7.3101277446320223E-2</v>
          </cell>
          <cell r="C96">
            <v>4.8506075949367088E-2</v>
          </cell>
        </row>
        <row r="97">
          <cell r="B97">
            <v>7.2319604032792695E-2</v>
          </cell>
          <cell r="C97">
            <v>4.7807215189873416E-2</v>
          </cell>
        </row>
        <row r="98">
          <cell r="B98">
            <v>7.9403829075560553E-2</v>
          </cell>
          <cell r="C98">
            <v>4.8190759493670889E-2</v>
          </cell>
        </row>
        <row r="99">
          <cell r="B99">
            <v>8.0190342763791111E-2</v>
          </cell>
          <cell r="C99">
            <v>4.8291772151898733E-2</v>
          </cell>
        </row>
        <row r="100">
          <cell r="B100">
            <v>8.0530806626535445E-2</v>
          </cell>
          <cell r="C100">
            <v>4.8542784810126582E-2</v>
          </cell>
        </row>
        <row r="101">
          <cell r="B101">
            <v>8.134253384138411E-2</v>
          </cell>
          <cell r="C101">
            <v>4.9345822784810124E-2</v>
          </cell>
        </row>
        <row r="102">
          <cell r="B102">
            <v>8.1078186697398427E-2</v>
          </cell>
          <cell r="C102">
            <v>4.8796835443037978E-2</v>
          </cell>
        </row>
        <row r="103">
          <cell r="B103">
            <v>8.1400877604833846E-2</v>
          </cell>
          <cell r="C103">
            <v>4.8947848101265824E-2</v>
          </cell>
        </row>
        <row r="104">
          <cell r="B104">
            <v>8.1612868135849795E-2</v>
          </cell>
          <cell r="C104">
            <v>4.9448860759493674E-2</v>
          </cell>
        </row>
        <row r="105">
          <cell r="B105">
            <v>8.2780075054186164E-2</v>
          </cell>
          <cell r="C105">
            <v>4.9899873417721514E-2</v>
          </cell>
        </row>
        <row r="106">
          <cell r="B106">
            <v>8.3626580151763927E-2</v>
          </cell>
          <cell r="C106">
            <v>5.0833797468354432E-2</v>
          </cell>
        </row>
        <row r="107">
          <cell r="B107">
            <v>7.6175584280269382E-2</v>
          </cell>
          <cell r="C107">
            <v>5.0484683544303799E-2</v>
          </cell>
        </row>
        <row r="108">
          <cell r="B108">
            <v>7.6564163436462662E-2</v>
          </cell>
          <cell r="C108">
            <v>5.0754936708860755E-2</v>
          </cell>
        </row>
        <row r="109">
          <cell r="B109">
            <v>7.6486132509255844E-2</v>
          </cell>
          <cell r="C109">
            <v>5.0575443037974684E-2</v>
          </cell>
        </row>
        <row r="110">
          <cell r="B110">
            <v>7.7321955721213698E-2</v>
          </cell>
          <cell r="C110">
            <v>5.1276582278481017E-2</v>
          </cell>
        </row>
        <row r="111">
          <cell r="B111">
            <v>7.7745171112271416E-2</v>
          </cell>
          <cell r="C111">
            <v>5.1579999999999994E-2</v>
          </cell>
        </row>
        <row r="112">
          <cell r="B112">
            <v>8.4722995329907361E-2</v>
          </cell>
          <cell r="C112">
            <v>5.1561012658227851E-2</v>
          </cell>
        </row>
        <row r="113">
          <cell r="B113">
            <v>8.4549069475812755E-2</v>
          </cell>
          <cell r="C113">
            <v>5.1141772151898725E-2</v>
          </cell>
        </row>
        <row r="114">
          <cell r="B114">
            <v>8.4854391523811246E-2</v>
          </cell>
          <cell r="C114">
            <v>5.1213037974683545E-2</v>
          </cell>
        </row>
        <row r="115">
          <cell r="B115">
            <v>8.4307524687070479E-2</v>
          </cell>
          <cell r="C115">
            <v>5.0664050632911392E-2</v>
          </cell>
        </row>
        <row r="116">
          <cell r="B116">
            <v>8.5026625337045858E-2</v>
          </cell>
          <cell r="C116">
            <v>5.1467088607594934E-2</v>
          </cell>
        </row>
        <row r="117">
          <cell r="B117">
            <v>8.4798271871027495E-2</v>
          </cell>
          <cell r="C117">
            <v>5.0797088607594937E-2</v>
          </cell>
        </row>
        <row r="118">
          <cell r="B118">
            <v>8.4352028921545918E-2</v>
          </cell>
          <cell r="C118">
            <v>5.0597974683544301E-2</v>
          </cell>
        </row>
        <row r="119">
          <cell r="B119">
            <v>8.3419851314496474E-2</v>
          </cell>
          <cell r="C119">
            <v>4.9748860759493675E-2</v>
          </cell>
        </row>
        <row r="120">
          <cell r="B120">
            <v>8.4328157892853306E-2</v>
          </cell>
          <cell r="C120">
            <v>5.0799746835443041E-2</v>
          </cell>
        </row>
        <row r="121">
          <cell r="B121">
            <v>8.357976965459768E-2</v>
          </cell>
          <cell r="C121">
            <v>5.015240506329114E-2</v>
          </cell>
        </row>
        <row r="122">
          <cell r="B122">
            <v>7.6515909114530878E-2</v>
          </cell>
          <cell r="C122">
            <v>4.9953291139240505E-2</v>
          </cell>
        </row>
        <row r="123">
          <cell r="B123">
            <v>8.3899057000565561E-2</v>
          </cell>
          <cell r="C123">
            <v>5.025417721518987E-2</v>
          </cell>
        </row>
        <row r="124">
          <cell r="B124">
            <v>8.4445487703882827E-2</v>
          </cell>
          <cell r="C124">
            <v>5.0682911392405064E-2</v>
          </cell>
        </row>
        <row r="125">
          <cell r="B125">
            <v>7.6296330349436614E-2</v>
          </cell>
          <cell r="C125">
            <v>5.0133670886075947E-2</v>
          </cell>
        </row>
        <row r="126">
          <cell r="B126">
            <v>8.3805239556505984E-2</v>
          </cell>
          <cell r="C126">
            <v>5.0163291139240507E-2</v>
          </cell>
        </row>
        <row r="127">
          <cell r="B127">
            <v>7.5820910528334284E-2</v>
          </cell>
          <cell r="C127">
            <v>4.9936708860759495E-2</v>
          </cell>
        </row>
        <row r="128">
          <cell r="B128">
            <v>8.406740586153072E-2</v>
          </cell>
          <cell r="C128">
            <v>5.016455696202532E-2</v>
          </cell>
        </row>
        <row r="129">
          <cell r="B129">
            <v>8.3755141690197585E-2</v>
          </cell>
          <cell r="C129">
            <v>5.038822784810127E-2</v>
          </cell>
        </row>
        <row r="130">
          <cell r="B130">
            <v>8.4205711074740397E-2</v>
          </cell>
          <cell r="C130">
            <v>5.0888987341772156E-2</v>
          </cell>
        </row>
        <row r="131">
          <cell r="B131">
            <v>8.4794908278555181E-2</v>
          </cell>
          <cell r="C131">
            <v>5.159126582278481E-2</v>
          </cell>
        </row>
        <row r="132">
          <cell r="B132">
            <v>8.4612899570849956E-2</v>
          </cell>
          <cell r="C132">
            <v>5.1492025316455692E-2</v>
          </cell>
        </row>
        <row r="133">
          <cell r="B133">
            <v>7.6362439642420732E-2</v>
          </cell>
          <cell r="C133">
            <v>5.1242784810126583E-2</v>
          </cell>
        </row>
        <row r="134">
          <cell r="B134">
            <v>8.45152666116704E-2</v>
          </cell>
          <cell r="C134">
            <v>5.1343544303797471E-2</v>
          </cell>
        </row>
        <row r="135">
          <cell r="B135">
            <v>8.5176171617490137E-2</v>
          </cell>
          <cell r="C135">
            <v>5.1594303797468349E-2</v>
          </cell>
        </row>
        <row r="136">
          <cell r="B136">
            <v>7.6789690445520753E-2</v>
          </cell>
          <cell r="C136">
            <v>5.2046582278481017E-2</v>
          </cell>
        </row>
        <row r="137">
          <cell r="B137">
            <v>7.6370017480198227E-2</v>
          </cell>
          <cell r="C137">
            <v>5.1772784810126586E-2</v>
          </cell>
        </row>
        <row r="138">
          <cell r="B138">
            <v>7.6468209634337425E-2</v>
          </cell>
          <cell r="C138">
            <v>5.1998101265822785E-2</v>
          </cell>
        </row>
        <row r="139">
          <cell r="B139">
            <v>7.6385297564048882E-2</v>
          </cell>
          <cell r="C139">
            <v>5.2048860759493672E-2</v>
          </cell>
        </row>
        <row r="140">
          <cell r="B140">
            <v>7.6406136181437878E-2</v>
          </cell>
          <cell r="C140">
            <v>5.2199620253164561E-2</v>
          </cell>
        </row>
        <row r="141">
          <cell r="B141">
            <v>7.6736253260622833E-2</v>
          </cell>
          <cell r="C141">
            <v>5.2501898734177217E-2</v>
          </cell>
        </row>
        <row r="142">
          <cell r="B142">
            <v>7.6986549850390107E-2</v>
          </cell>
          <cell r="C142">
            <v>5.2727215189873416E-2</v>
          </cell>
        </row>
        <row r="143">
          <cell r="B143">
            <v>7.6951800279100535E-2</v>
          </cell>
          <cell r="C143">
            <v>5.2677848101265828E-2</v>
          </cell>
        </row>
        <row r="144">
          <cell r="B144">
            <v>7.67095120404091E-2</v>
          </cell>
          <cell r="C144">
            <v>5.2428481012658228E-2</v>
          </cell>
        </row>
        <row r="145">
          <cell r="B145">
            <v>7.6934189913253626E-2</v>
          </cell>
          <cell r="C145">
            <v>5.262911392405064E-2</v>
          </cell>
        </row>
        <row r="146">
          <cell r="B146">
            <v>7.7263993804928877E-2</v>
          </cell>
          <cell r="C146">
            <v>5.2931012658227854E-2</v>
          </cell>
        </row>
        <row r="147">
          <cell r="B147">
            <v>7.7384929864817709E-2</v>
          </cell>
          <cell r="C147">
            <v>5.3031645569620256E-2</v>
          </cell>
        </row>
        <row r="148">
          <cell r="B148">
            <v>7.8076864729462292E-2</v>
          </cell>
          <cell r="C148">
            <v>5.368227848101266E-2</v>
          </cell>
        </row>
        <row r="149">
          <cell r="B149">
            <v>7.7886359988524667E-2</v>
          </cell>
          <cell r="C149">
            <v>5.3482911392405068E-2</v>
          </cell>
        </row>
        <row r="150">
          <cell r="B150">
            <v>7.7983148590266227E-2</v>
          </cell>
          <cell r="C150">
            <v>5.356025316455696E-2</v>
          </cell>
        </row>
        <row r="151">
          <cell r="B151">
            <v>7.8700780333996745E-2</v>
          </cell>
          <cell r="C151">
            <v>5.423544303797468E-2</v>
          </cell>
        </row>
        <row r="152">
          <cell r="B152">
            <v>7.8694268685666646E-2</v>
          </cell>
          <cell r="C152">
            <v>5.4213291139240505E-2</v>
          </cell>
        </row>
        <row r="153">
          <cell r="B153">
            <v>7.8999622213261178E-2</v>
          </cell>
          <cell r="C153">
            <v>5.4491392405063295E-2</v>
          </cell>
        </row>
        <row r="154">
          <cell r="B154">
            <v>7.9484531875757325E-2</v>
          </cell>
          <cell r="C154">
            <v>5.494227848101265E-2</v>
          </cell>
        </row>
        <row r="155">
          <cell r="B155">
            <v>7.9577183481868818E-2</v>
          </cell>
          <cell r="C155">
            <v>5.5015569620253162E-2</v>
          </cell>
        </row>
        <row r="156">
          <cell r="B156">
            <v>7.9780983129462246E-2</v>
          </cell>
          <cell r="C156">
            <v>5.5195822784810132E-2</v>
          </cell>
        </row>
        <row r="157">
          <cell r="B157">
            <v>7.9019198128280621E-2</v>
          </cell>
          <cell r="C157">
            <v>5.4446708860759488E-2</v>
          </cell>
        </row>
        <row r="158">
          <cell r="B158">
            <v>7.9296323814433745E-2</v>
          </cell>
          <cell r="C158">
            <v>5.4697594936708865E-2</v>
          </cell>
        </row>
        <row r="159">
          <cell r="B159">
            <v>8.0041097074001755E-2</v>
          </cell>
          <cell r="C159">
            <v>5.5398481012658228E-2</v>
          </cell>
        </row>
        <row r="160">
          <cell r="B160">
            <v>7.9672453851610259E-2</v>
          </cell>
          <cell r="C160">
            <v>5.5027848101265819E-2</v>
          </cell>
        </row>
        <row r="161">
          <cell r="B161">
            <v>7.9640159973083158E-2</v>
          </cell>
          <cell r="C161">
            <v>5.4980886075949364E-2</v>
          </cell>
        </row>
        <row r="162">
          <cell r="B162">
            <v>7.8930491301939076E-2</v>
          </cell>
          <cell r="C162">
            <v>5.4281898734177221E-2</v>
          </cell>
        </row>
        <row r="163">
          <cell r="B163">
            <v>7.8332605456648885E-2</v>
          </cell>
          <cell r="C163">
            <v>5.3682911392405067E-2</v>
          </cell>
        </row>
        <row r="164">
          <cell r="B164">
            <v>7.887714193511064E-2</v>
          </cell>
          <cell r="C164">
            <v>5.4183924050632902E-2</v>
          </cell>
        </row>
        <row r="165">
          <cell r="B165">
            <v>7.9629616322570707E-2</v>
          </cell>
          <cell r="C165">
            <v>5.4884936708860757E-2</v>
          </cell>
        </row>
        <row r="166">
          <cell r="B166">
            <v>7.8950803933823588E-2</v>
          </cell>
          <cell r="C166">
            <v>5.4208227848101267E-2</v>
          </cell>
        </row>
        <row r="167">
          <cell r="B167">
            <v>7.9370558512301015E-2</v>
          </cell>
          <cell r="C167">
            <v>5.4588987341772144E-2</v>
          </cell>
        </row>
        <row r="168">
          <cell r="B168">
            <v>8.1141948984082793E-2</v>
          </cell>
          <cell r="C168">
            <v>5.6270000000000001E-2</v>
          </cell>
        </row>
        <row r="169">
          <cell r="B169">
            <v>8.1447997826451304E-2</v>
          </cell>
          <cell r="C169">
            <v>5.6541012658227849E-2</v>
          </cell>
        </row>
        <row r="170">
          <cell r="B170">
            <v>8.0953381164833291E-2</v>
          </cell>
          <cell r="C170">
            <v>5.6042025316455704E-2</v>
          </cell>
        </row>
        <row r="171">
          <cell r="B171">
            <v>8.1916706009937487E-2</v>
          </cell>
          <cell r="C171">
            <v>5.6945063291139242E-2</v>
          </cell>
        </row>
        <row r="172">
          <cell r="B172">
            <v>8.136998706672216E-2</v>
          </cell>
          <cell r="C172">
            <v>5.6396075949367096E-2</v>
          </cell>
        </row>
        <row r="173">
          <cell r="B173">
            <v>8.1551267393057625E-2</v>
          </cell>
          <cell r="C173">
            <v>5.6547088607594935E-2</v>
          </cell>
        </row>
        <row r="174">
          <cell r="B174">
            <v>8.1628559039969448E-2</v>
          </cell>
          <cell r="C174">
            <v>5.6598101265822785E-2</v>
          </cell>
        </row>
        <row r="175">
          <cell r="B175">
            <v>8.0977940325670517E-2</v>
          </cell>
          <cell r="C175">
            <v>5.5949113924050636E-2</v>
          </cell>
        </row>
        <row r="176">
          <cell r="B176">
            <v>8.0381592518431896E-2</v>
          </cell>
          <cell r="C176">
            <v>5.5352151898734173E-2</v>
          </cell>
        </row>
        <row r="177">
          <cell r="B177">
            <v>8.0978630471007632E-2</v>
          </cell>
          <cell r="C177">
            <v>5.590316455696203E-2</v>
          </cell>
        </row>
        <row r="178">
          <cell r="B178">
            <v>8.1315851874539616E-2</v>
          </cell>
          <cell r="C178">
            <v>5.6204177215189874E-2</v>
          </cell>
        </row>
        <row r="179">
          <cell r="B179">
            <v>8.1757130923652443E-2</v>
          </cell>
          <cell r="C179">
            <v>5.6605189873417713E-2</v>
          </cell>
        </row>
        <row r="180">
          <cell r="B180">
            <v>8.1834429925967012E-2</v>
          </cell>
          <cell r="C180">
            <v>5.6656202531645564E-2</v>
          </cell>
        </row>
        <row r="181">
          <cell r="B181">
            <v>8.2123985336419056E-2</v>
          </cell>
          <cell r="C181">
            <v>5.6911265822784808E-2</v>
          </cell>
        </row>
        <row r="182">
          <cell r="B182">
            <v>8.1109269572126497E-2</v>
          </cell>
          <cell r="C182">
            <v>5.5912278481012663E-2</v>
          </cell>
        </row>
        <row r="183">
          <cell r="B183">
            <v>8.0562754701451578E-2</v>
          </cell>
          <cell r="C183">
            <v>5.5363291139240503E-2</v>
          </cell>
        </row>
        <row r="184">
          <cell r="B184">
            <v>8.0409906076025953E-2</v>
          </cell>
          <cell r="C184">
            <v>5.5267341772151903E-2</v>
          </cell>
        </row>
        <row r="185">
          <cell r="B185">
            <v>8.0167080484667461E-2</v>
          </cell>
          <cell r="C185">
            <v>5.5084810126582277E-2</v>
          </cell>
        </row>
        <row r="186">
          <cell r="B186">
            <v>8.0721583210544554E-2</v>
          </cell>
          <cell r="C186">
            <v>5.5669367088607598E-2</v>
          </cell>
        </row>
        <row r="187">
          <cell r="B187">
            <v>8.1085379145353395E-2</v>
          </cell>
          <cell r="C187">
            <v>5.6070379746835444E-2</v>
          </cell>
        </row>
        <row r="188">
          <cell r="B188">
            <v>8.0220233385391845E-2</v>
          </cell>
          <cell r="C188">
            <v>5.5289240506329114E-2</v>
          </cell>
        </row>
        <row r="189">
          <cell r="B189">
            <v>7.9145292938002321E-2</v>
          </cell>
          <cell r="C189">
            <v>5.430582278481013E-2</v>
          </cell>
        </row>
        <row r="190">
          <cell r="B190">
            <v>7.9872238983720534E-2</v>
          </cell>
          <cell r="C190">
            <v>5.5056582278481009E-2</v>
          </cell>
        </row>
        <row r="191">
          <cell r="B191">
            <v>8.0323514368475527E-2</v>
          </cell>
          <cell r="C191">
            <v>5.5541898734177225E-2</v>
          </cell>
        </row>
        <row r="192">
          <cell r="B192">
            <v>7.9715669543948708E-2</v>
          </cell>
          <cell r="C192">
            <v>5.5008101265822784E-2</v>
          </cell>
        </row>
        <row r="193">
          <cell r="B193">
            <v>7.9976687250168821E-2</v>
          </cell>
          <cell r="C193">
            <v>5.5310379746835441E-2</v>
          </cell>
        </row>
        <row r="194">
          <cell r="B194">
            <v>7.9820460111640346E-2</v>
          </cell>
          <cell r="C194">
            <v>5.5211139240506329E-2</v>
          </cell>
        </row>
        <row r="195">
          <cell r="B195">
            <v>8.0807522598251413E-2</v>
          </cell>
          <cell r="C195">
            <v>5.6211898734177215E-2</v>
          </cell>
        </row>
        <row r="196">
          <cell r="B196">
            <v>7.9975637554655865E-2</v>
          </cell>
          <cell r="C196">
            <v>5.54626582278481E-2</v>
          </cell>
        </row>
        <row r="197">
          <cell r="B197">
            <v>8.0962770946268817E-2</v>
          </cell>
          <cell r="C197">
            <v>5.6463417721518992E-2</v>
          </cell>
        </row>
        <row r="198">
          <cell r="B198">
            <v>8.0548162495380549E-2</v>
          </cell>
          <cell r="C198">
            <v>5.6115696202531644E-2</v>
          </cell>
        </row>
        <row r="199">
          <cell r="B199">
            <v>7.9976166419608807E-2</v>
          </cell>
          <cell r="C199">
            <v>5.5616455696202535E-2</v>
          </cell>
        </row>
        <row r="200">
          <cell r="B200">
            <v>7.9509007773391316E-2</v>
          </cell>
          <cell r="C200">
            <v>5.5217974683544301E-2</v>
          </cell>
        </row>
        <row r="201">
          <cell r="B201">
            <v>7.914504065439143E-2</v>
          </cell>
          <cell r="C201">
            <v>5.4918734177215184E-2</v>
          </cell>
        </row>
        <row r="202">
          <cell r="B202">
            <v>7.9250153309076365E-2</v>
          </cell>
          <cell r="C202">
            <v>5.507101265822785E-2</v>
          </cell>
        </row>
        <row r="203">
          <cell r="B203">
            <v>7.9392302237232037E-2</v>
          </cell>
          <cell r="C203">
            <v>5.5221772151898732E-2</v>
          </cell>
        </row>
        <row r="204">
          <cell r="B204">
            <v>8.3550934375523522E-2</v>
          </cell>
          <cell r="C204">
            <v>5.5372531645569614E-2</v>
          </cell>
        </row>
        <row r="205">
          <cell r="B205">
            <v>8.4090505300635457E-2</v>
          </cell>
          <cell r="C205">
            <v>5.5973291139240509E-2</v>
          </cell>
        </row>
        <row r="206">
          <cell r="B206">
            <v>8.0910181279320495E-2</v>
          </cell>
          <cell r="C206">
            <v>5.6724050632911388E-2</v>
          </cell>
        </row>
        <row r="207">
          <cell r="B207">
            <v>8.1417957572759145E-2</v>
          </cell>
          <cell r="C207">
            <v>5.722632911392405E-2</v>
          </cell>
        </row>
        <row r="208">
          <cell r="B208">
            <v>8.1508250766800572E-2</v>
          </cell>
          <cell r="C208">
            <v>5.7327088607594938E-2</v>
          </cell>
        </row>
        <row r="209">
          <cell r="B209">
            <v>8.5668098377604487E-2</v>
          </cell>
          <cell r="C209">
            <v>5.7427848101265819E-2</v>
          </cell>
        </row>
        <row r="210">
          <cell r="B210">
            <v>8.5103617252809127E-2</v>
          </cell>
          <cell r="C210">
            <v>5.7028607594936706E-2</v>
          </cell>
        </row>
        <row r="211">
          <cell r="B211">
            <v>8.0947244062990364E-2</v>
          </cell>
          <cell r="C211">
            <v>5.6829367088607599E-2</v>
          </cell>
        </row>
        <row r="212">
          <cell r="B212">
            <v>8.113122690483611E-2</v>
          </cell>
          <cell r="C212">
            <v>5.7020253164556965E-2</v>
          </cell>
        </row>
        <row r="213">
          <cell r="B213">
            <v>8.1065672663538813E-2</v>
          </cell>
          <cell r="C213">
            <v>5.6971139240506334E-2</v>
          </cell>
        </row>
        <row r="214">
          <cell r="B214">
            <v>8.5186018232685998E-2</v>
          </cell>
          <cell r="C214">
            <v>5.7022025316455692E-2</v>
          </cell>
        </row>
        <row r="215">
          <cell r="B215">
            <v>8.483584733036309E-2</v>
          </cell>
          <cell r="C215">
            <v>5.6783924050632907E-2</v>
          </cell>
        </row>
        <row r="216">
          <cell r="B216">
            <v>8.0360575110955512E-2</v>
          </cell>
          <cell r="C216">
            <v>5.63346835443038E-2</v>
          </cell>
        </row>
        <row r="217">
          <cell r="B217">
            <v>8.4578718345637682E-2</v>
          </cell>
          <cell r="C217">
            <v>5.6286962025316453E-2</v>
          </cell>
        </row>
        <row r="218">
          <cell r="B218">
            <v>8.4228303293012563E-2</v>
          </cell>
          <cell r="C218">
            <v>5.5827341772151894E-2</v>
          </cell>
        </row>
        <row r="219">
          <cell r="B219">
            <v>8.3831040330864179E-2</v>
          </cell>
          <cell r="C219">
            <v>5.5538481012658229E-2</v>
          </cell>
        </row>
        <row r="220">
          <cell r="B220">
            <v>7.962136930695296E-2</v>
          </cell>
          <cell r="C220">
            <v>5.5679113924050637E-2</v>
          </cell>
        </row>
        <row r="221">
          <cell r="B221">
            <v>7.9192235610736628E-2</v>
          </cell>
          <cell r="C221">
            <v>5.5280000000000003E-2</v>
          </cell>
        </row>
        <row r="222">
          <cell r="B222">
            <v>7.8775019804611102E-2</v>
          </cell>
          <cell r="C222">
            <v>5.4892278481012663E-2</v>
          </cell>
        </row>
        <row r="223">
          <cell r="B223">
            <v>7.8956144589456656E-2</v>
          </cell>
          <cell r="C223">
            <v>5.5093037974683547E-2</v>
          </cell>
        </row>
        <row r="224">
          <cell r="B224">
            <v>7.8617939414589832E-2</v>
          </cell>
          <cell r="C224">
            <v>5.479379746835443E-2</v>
          </cell>
        </row>
        <row r="225">
          <cell r="B225">
            <v>8.339139137055851E-2</v>
          </cell>
          <cell r="C225">
            <v>5.5194556962025319E-2</v>
          </cell>
        </row>
        <row r="226">
          <cell r="B226">
            <v>8.3861476150163372E-2</v>
          </cell>
          <cell r="C226">
            <v>5.5754430379746839E-2</v>
          </cell>
        </row>
        <row r="227">
          <cell r="B227">
            <v>8.3313525048830286E-2</v>
          </cell>
          <cell r="C227">
            <v>5.5147594936708864E-2</v>
          </cell>
        </row>
        <row r="228">
          <cell r="B228">
            <v>7.9188223527414836E-2</v>
          </cell>
          <cell r="C228">
            <v>5.5448354430379744E-2</v>
          </cell>
        </row>
        <row r="229">
          <cell r="B229">
            <v>8.364590500859638E-2</v>
          </cell>
          <cell r="C229">
            <v>5.5549113924050625E-2</v>
          </cell>
        </row>
        <row r="230">
          <cell r="B230">
            <v>8.2799564795645542E-2</v>
          </cell>
          <cell r="C230">
            <v>5.494987341772152E-2</v>
          </cell>
        </row>
        <row r="231">
          <cell r="B231">
            <v>7.8381338206600759E-2</v>
          </cell>
          <cell r="C231">
            <v>5.4750632911392413E-2</v>
          </cell>
        </row>
        <row r="232">
          <cell r="B232">
            <v>7.7889062507471074E-2</v>
          </cell>
          <cell r="C232">
            <v>5.4302911392405055E-2</v>
          </cell>
        </row>
        <row r="233">
          <cell r="B233">
            <v>7.7439207039687208E-2</v>
          </cell>
          <cell r="C233">
            <v>5.3895949367088608E-2</v>
          </cell>
        </row>
        <row r="234">
          <cell r="B234">
            <v>7.7412744068321215E-2</v>
          </cell>
          <cell r="C234">
            <v>5.3896835443037971E-2</v>
          </cell>
        </row>
        <row r="235">
          <cell r="B235">
            <v>8.1648942721600046E-2</v>
          </cell>
          <cell r="C235">
            <v>5.3497721518987344E-2</v>
          </cell>
        </row>
        <row r="236">
          <cell r="B236">
            <v>8.217165066276845E-2</v>
          </cell>
          <cell r="C236">
            <v>5.3898607594936705E-2</v>
          </cell>
        </row>
        <row r="237">
          <cell r="B237">
            <v>8.2387912842551203E-2</v>
          </cell>
          <cell r="C237">
            <v>5.4251265822784812E-2</v>
          </cell>
        </row>
        <row r="238">
          <cell r="B238">
            <v>8.2239595330646398E-2</v>
          </cell>
          <cell r="C238">
            <v>5.4052151898734177E-2</v>
          </cell>
        </row>
        <row r="239">
          <cell r="B239">
            <v>8.2415310793191754E-2</v>
          </cell>
          <cell r="C239">
            <v>5.4246329113924047E-2</v>
          </cell>
        </row>
        <row r="240">
          <cell r="B240">
            <v>8.2267060578913642E-2</v>
          </cell>
          <cell r="C240">
            <v>5.4047341772151897E-2</v>
          </cell>
        </row>
        <row r="241">
          <cell r="B241">
            <v>8.2152427608896073E-2</v>
          </cell>
          <cell r="C241">
            <v>5.4304810126582274E-2</v>
          </cell>
        </row>
        <row r="242">
          <cell r="B242">
            <v>8.2373505549543591E-2</v>
          </cell>
          <cell r="C242">
            <v>5.485746835443038E-2</v>
          </cell>
        </row>
        <row r="243">
          <cell r="B243">
            <v>8.2392064799848175E-2</v>
          </cell>
          <cell r="C243">
            <v>5.4608354430379744E-2</v>
          </cell>
        </row>
        <row r="244">
          <cell r="B244">
            <v>8.3190870228217695E-2</v>
          </cell>
          <cell r="C244">
            <v>5.5209240506329117E-2</v>
          </cell>
        </row>
        <row r="245">
          <cell r="B245">
            <v>8.2740513822271988E-2</v>
          </cell>
          <cell r="C245">
            <v>5.4810126582278483E-2</v>
          </cell>
        </row>
        <row r="246">
          <cell r="B246">
            <v>8.3370097658173256E-2</v>
          </cell>
          <cell r="C246">
            <v>5.5361012658227848E-2</v>
          </cell>
        </row>
        <row r="247">
          <cell r="B247">
            <v>8.3336897764515139E-2</v>
          </cell>
          <cell r="C247">
            <v>5.535848101265823E-2</v>
          </cell>
        </row>
        <row r="248">
          <cell r="B248">
            <v>7.8951275830873247E-2</v>
          </cell>
          <cell r="C248">
            <v>5.5009493670886075E-2</v>
          </cell>
        </row>
        <row r="249">
          <cell r="B249">
            <v>8.341494181939213E-2</v>
          </cell>
          <cell r="C249">
            <v>5.5410506329113922E-2</v>
          </cell>
        </row>
        <row r="250">
          <cell r="B250">
            <v>8.3982282948821804E-2</v>
          </cell>
          <cell r="C250">
            <v>5.5961518987341766E-2</v>
          </cell>
        </row>
        <row r="251">
          <cell r="B251">
            <v>8.444809397435081E-2</v>
          </cell>
          <cell r="C251">
            <v>5.6417215189873415E-2</v>
          </cell>
        </row>
        <row r="252">
          <cell r="B252">
            <v>8.4571539939201065E-2</v>
          </cell>
          <cell r="C252">
            <v>5.666556962025316E-2</v>
          </cell>
        </row>
        <row r="253">
          <cell r="B253">
            <v>8.4249071578672771E-2</v>
          </cell>
          <cell r="C253">
            <v>5.6166582278481016E-2</v>
          </cell>
        </row>
        <row r="254">
          <cell r="B254">
            <v>8.4217823407530923E-2</v>
          </cell>
          <cell r="C254">
            <v>5.6217594936708866E-2</v>
          </cell>
        </row>
        <row r="255">
          <cell r="B255">
            <v>8.4061824857205703E-2</v>
          </cell>
          <cell r="C255">
            <v>5.6018607594936709E-2</v>
          </cell>
        </row>
        <row r="256">
          <cell r="B256">
            <v>8.3838110802074831E-2</v>
          </cell>
          <cell r="C256">
            <v>5.5819620253164552E-2</v>
          </cell>
        </row>
        <row r="257">
          <cell r="B257">
            <v>8.3625656797885028E-2</v>
          </cell>
          <cell r="C257">
            <v>5.5922658227848095E-2</v>
          </cell>
        </row>
        <row r="258">
          <cell r="B258">
            <v>8.2444645672117733E-2</v>
          </cell>
          <cell r="C258">
            <v>5.4873670886075948E-2</v>
          </cell>
        </row>
        <row r="259">
          <cell r="B259">
            <v>8.2840342702566794E-2</v>
          </cell>
          <cell r="C259">
            <v>5.5174683544303792E-2</v>
          </cell>
        </row>
        <row r="260">
          <cell r="B260">
            <v>8.2750598533652853E-2</v>
          </cell>
          <cell r="C260">
            <v>5.5072658227848098E-2</v>
          </cell>
        </row>
        <row r="261">
          <cell r="B261">
            <v>8.2350582893022869E-2</v>
          </cell>
          <cell r="C261">
            <v>5.4534050632911397E-2</v>
          </cell>
        </row>
        <row r="262">
          <cell r="B262">
            <v>8.238728674356155E-2</v>
          </cell>
          <cell r="C262">
            <v>5.4434936708860765E-2</v>
          </cell>
        </row>
        <row r="263">
          <cell r="B263">
            <v>8.2278314031215438E-2</v>
          </cell>
          <cell r="C263">
            <v>5.4285822784810117E-2</v>
          </cell>
        </row>
        <row r="264">
          <cell r="B264">
            <v>8.1722128676416053E-2</v>
          </cell>
          <cell r="C264">
            <v>5.4388481012658231E-2</v>
          </cell>
        </row>
        <row r="265">
          <cell r="B265">
            <v>8.1347824056057227E-2</v>
          </cell>
          <cell r="C265">
            <v>5.4037848101265828E-2</v>
          </cell>
        </row>
        <row r="266">
          <cell r="B266">
            <v>8.1288675381684813E-2</v>
          </cell>
          <cell r="C266">
            <v>5.399025316455696E-2</v>
          </cell>
        </row>
        <row r="267">
          <cell r="B267">
            <v>8.3511833925791645E-2</v>
          </cell>
          <cell r="C267">
            <v>5.374113924050633E-2</v>
          </cell>
        </row>
        <row r="268">
          <cell r="B268">
            <v>8.2122712844540202E-2</v>
          </cell>
          <cell r="C268">
            <v>5.4293164556962023E-2</v>
          </cell>
        </row>
        <row r="269">
          <cell r="B269">
            <v>8.1802176557467909E-2</v>
          </cell>
          <cell r="C269">
            <v>5.4146202531645572E-2</v>
          </cell>
        </row>
        <row r="270">
          <cell r="B270">
            <v>8.1615354491036532E-2</v>
          </cell>
          <cell r="C270">
            <v>5.3896202531645565E-2</v>
          </cell>
        </row>
        <row r="271">
          <cell r="B271">
            <v>8.2146582968880888E-2</v>
          </cell>
          <cell r="C271">
            <v>5.4446962025316459E-2</v>
          </cell>
        </row>
        <row r="272">
          <cell r="B272">
            <v>8.1206116820159657E-2</v>
          </cell>
          <cell r="C272">
            <v>5.3547721518987353E-2</v>
          </cell>
        </row>
        <row r="273">
          <cell r="B273">
            <v>8.1222465589712911E-2</v>
          </cell>
          <cell r="C273">
            <v>5.3648481012658226E-2</v>
          </cell>
        </row>
        <row r="274">
          <cell r="B274">
            <v>8.2426164784540235E-2</v>
          </cell>
          <cell r="C274">
            <v>5.335082159624413E-2</v>
          </cell>
        </row>
        <row r="275">
          <cell r="B275">
            <v>8.3082595492870115E-2</v>
          </cell>
          <cell r="C275">
            <v>5.3901643192488261E-2</v>
          </cell>
        </row>
        <row r="276">
          <cell r="B276">
            <v>8.2609926034469705E-2</v>
          </cell>
          <cell r="C276">
            <v>5.345246478873239E-2</v>
          </cell>
        </row>
        <row r="277">
          <cell r="B277">
            <v>8.258990500621867E-2</v>
          </cell>
          <cell r="C277">
            <v>5.3453286384976526E-2</v>
          </cell>
        </row>
        <row r="278">
          <cell r="B278">
            <v>8.2268179592257407E-2</v>
          </cell>
          <cell r="C278">
            <v>5.3154107981220659E-2</v>
          </cell>
        </row>
        <row r="279">
          <cell r="B279">
            <v>8.1786178963523137E-2</v>
          </cell>
          <cell r="C279">
            <v>5.2656572769953051E-2</v>
          </cell>
        </row>
        <row r="280">
          <cell r="B280">
            <v>8.1818031516567413E-2</v>
          </cell>
          <cell r="C280">
            <v>5.2857394366197186E-2</v>
          </cell>
        </row>
        <row r="281">
          <cell r="B281">
            <v>8.1600463220073097E-2</v>
          </cell>
          <cell r="C281">
            <v>5.2608215962441314E-2</v>
          </cell>
        </row>
        <row r="282">
          <cell r="B282">
            <v>8.1778005728703085E-2</v>
          </cell>
          <cell r="C282">
            <v>5.285903755868545E-2</v>
          </cell>
        </row>
        <row r="283">
          <cell r="B283">
            <v>8.1217247798471823E-2</v>
          </cell>
          <cell r="C283">
            <v>5.2309859154929583E-2</v>
          </cell>
        </row>
        <row r="284">
          <cell r="B284">
            <v>8.0802977469152992E-2</v>
          </cell>
          <cell r="C284">
            <v>5.196232394366198E-2</v>
          </cell>
        </row>
        <row r="285">
          <cell r="B285">
            <v>8.0776673608840555E-2</v>
          </cell>
          <cell r="C285">
            <v>5.2111267605633803E-2</v>
          </cell>
        </row>
        <row r="286">
          <cell r="B286">
            <v>8.1649325680697937E-2</v>
          </cell>
          <cell r="C286">
            <v>5.2863967136150242E-2</v>
          </cell>
        </row>
        <row r="287">
          <cell r="B287">
            <v>8.1226394131194035E-2</v>
          </cell>
          <cell r="C287">
            <v>5.236478873239437E-2</v>
          </cell>
        </row>
        <row r="288">
          <cell r="B288">
            <v>8.1125709766688203E-2</v>
          </cell>
          <cell r="C288">
            <v>5.2365610328638505E-2</v>
          </cell>
        </row>
        <row r="289">
          <cell r="B289">
            <v>8.1014285199613401E-2</v>
          </cell>
          <cell r="C289">
            <v>5.216549295774648E-2</v>
          </cell>
        </row>
        <row r="290">
          <cell r="B290">
            <v>8.1133379693628646E-2</v>
          </cell>
          <cell r="C290">
            <v>5.2268896713615023E-2</v>
          </cell>
        </row>
        <row r="291">
          <cell r="B291">
            <v>8.1453915485626846E-2</v>
          </cell>
          <cell r="C291">
            <v>5.2569718309859154E-2</v>
          </cell>
        </row>
        <row r="292">
          <cell r="B292">
            <v>8.0849002522362934E-2</v>
          </cell>
          <cell r="C292">
            <v>5.2020539906103294E-2</v>
          </cell>
        </row>
        <row r="293">
          <cell r="B293">
            <v>8.086813760797229E-2</v>
          </cell>
          <cell r="C293">
            <v>5.1771361502347422E-2</v>
          </cell>
        </row>
        <row r="294">
          <cell r="B294">
            <v>8.1158765586372361E-2</v>
          </cell>
          <cell r="C294">
            <v>5.1974647887323949E-2</v>
          </cell>
        </row>
        <row r="295">
          <cell r="B295">
            <v>8.129015907666659E-2</v>
          </cell>
          <cell r="C295">
            <v>5.2221830985915492E-2</v>
          </cell>
        </row>
        <row r="296">
          <cell r="B296">
            <v>8.0020107934134166E-2</v>
          </cell>
          <cell r="C296">
            <v>5.0872535211267611E-2</v>
          </cell>
        </row>
        <row r="297">
          <cell r="B297">
            <v>8.0378783060326531E-2</v>
          </cell>
          <cell r="C297">
            <v>5.1277112676056343E-2</v>
          </cell>
        </row>
        <row r="298">
          <cell r="B298">
            <v>7.9227216380520549E-2</v>
          </cell>
          <cell r="C298">
            <v>5.0725352112676057E-2</v>
          </cell>
        </row>
        <row r="299">
          <cell r="B299">
            <v>7.9100703359034075E-2</v>
          </cell>
          <cell r="C299">
            <v>5.0976056338028174E-2</v>
          </cell>
        </row>
        <row r="300">
          <cell r="B300">
            <v>7.9532335326749859E-2</v>
          </cell>
          <cell r="C300">
            <v>5.1281220657276992E-2</v>
          </cell>
        </row>
        <row r="301">
          <cell r="B301">
            <v>7.9346376147176323E-2</v>
          </cell>
          <cell r="C301">
            <v>5.1077464788732395E-2</v>
          </cell>
        </row>
        <row r="302">
          <cell r="B302">
            <v>7.9201542411556414E-2</v>
          </cell>
          <cell r="C302">
            <v>5.0832863849765257E-2</v>
          </cell>
        </row>
        <row r="303">
          <cell r="B303">
            <v>7.8722815785383538E-2</v>
          </cell>
          <cell r="C303">
            <v>4.9985328638497653E-2</v>
          </cell>
        </row>
        <row r="304">
          <cell r="B304">
            <v>7.9536516043549721E-2</v>
          </cell>
          <cell r="C304">
            <v>5.0686150234741788E-2</v>
          </cell>
        </row>
        <row r="305">
          <cell r="B305">
            <v>8.0740326410899566E-2</v>
          </cell>
          <cell r="C305">
            <v>5.1936971830985917E-2</v>
          </cell>
        </row>
        <row r="306">
          <cell r="B306">
            <v>8.098807437628143E-2</v>
          </cell>
          <cell r="C306">
            <v>5.2137793427230045E-2</v>
          </cell>
        </row>
        <row r="307">
          <cell r="B307">
            <v>8.1645695406044383E-2</v>
          </cell>
          <cell r="C307">
            <v>5.2838615023474179E-2</v>
          </cell>
        </row>
        <row r="308">
          <cell r="B308">
            <v>8.1087513231135611E-2</v>
          </cell>
          <cell r="C308">
            <v>5.229107981220657E-2</v>
          </cell>
        </row>
        <row r="309">
          <cell r="B309">
            <v>8.1110810180840875E-2</v>
          </cell>
          <cell r="C309">
            <v>5.2291901408450699E-2</v>
          </cell>
        </row>
        <row r="310">
          <cell r="B310">
            <v>8.1059295077324123E-2</v>
          </cell>
          <cell r="C310">
            <v>5.2148826291079808E-2</v>
          </cell>
        </row>
        <row r="311">
          <cell r="B311">
            <v>8.0994275686611661E-2</v>
          </cell>
          <cell r="C311">
            <v>5.204976525821596E-2</v>
          </cell>
        </row>
        <row r="312">
          <cell r="B312">
            <v>8.1326277448463311E-2</v>
          </cell>
          <cell r="C312">
            <v>5.2394366197183101E-2</v>
          </cell>
        </row>
        <row r="313">
          <cell r="B313">
            <v>8.0018073741609963E-2</v>
          </cell>
          <cell r="C313">
            <v>5.1053521126760558E-2</v>
          </cell>
        </row>
        <row r="314">
          <cell r="B314">
            <v>7.8379260020607133E-2</v>
          </cell>
          <cell r="C314">
            <v>4.9454460093896715E-2</v>
          </cell>
        </row>
        <row r="315">
          <cell r="B315">
            <v>7.8549978903556084E-2</v>
          </cell>
          <cell r="C315">
            <v>4.9669248826291083E-2</v>
          </cell>
        </row>
        <row r="316">
          <cell r="B316">
            <v>7.8118057445540123E-2</v>
          </cell>
          <cell r="C316">
            <v>4.9263380281690139E-2</v>
          </cell>
        </row>
        <row r="317">
          <cell r="B317">
            <v>7.7989419403746263E-2</v>
          </cell>
          <cell r="C317">
            <v>4.9171596244131456E-2</v>
          </cell>
        </row>
        <row r="318">
          <cell r="B318">
            <v>7.7863539632723189E-2</v>
          </cell>
          <cell r="C318">
            <v>4.9025117370892018E-2</v>
          </cell>
        </row>
        <row r="319">
          <cell r="B319">
            <v>7.7825927151245922E-2</v>
          </cell>
          <cell r="C319">
            <v>4.9018661971830982E-2</v>
          </cell>
        </row>
        <row r="320">
          <cell r="B320">
            <v>7.860095923578414E-2</v>
          </cell>
          <cell r="C320">
            <v>4.9677464788732396E-2</v>
          </cell>
        </row>
        <row r="321">
          <cell r="B321">
            <v>7.8530945435287269E-2</v>
          </cell>
          <cell r="C321">
            <v>4.9628638497652589E-2</v>
          </cell>
        </row>
        <row r="322">
          <cell r="B322">
            <v>7.8834264669995768E-2</v>
          </cell>
          <cell r="C322">
            <v>4.9779812206572772E-2</v>
          </cell>
        </row>
        <row r="323">
          <cell r="B323">
            <v>7.8272716681653809E-2</v>
          </cell>
          <cell r="C323">
            <v>4.9233333333333337E-2</v>
          </cell>
        </row>
        <row r="324">
          <cell r="B324">
            <v>7.8451934459340067E-2</v>
          </cell>
          <cell r="C324">
            <v>4.9434507042253523E-2</v>
          </cell>
        </row>
        <row r="325">
          <cell r="B325">
            <v>7.8870051575079203E-2</v>
          </cell>
          <cell r="C325">
            <v>4.9835680751173707E-2</v>
          </cell>
        </row>
        <row r="326">
          <cell r="B326">
            <v>7.8088667884484764E-2</v>
          </cell>
          <cell r="C326">
            <v>4.9086854460093893E-2</v>
          </cell>
        </row>
        <row r="327">
          <cell r="B327">
            <v>7.7125935496320741E-2</v>
          </cell>
          <cell r="C327">
            <v>4.8138028169014087E-2</v>
          </cell>
        </row>
        <row r="328">
          <cell r="B328">
            <v>7.8690155077047685E-2</v>
          </cell>
          <cell r="C328">
            <v>4.7451995305164321E-2</v>
          </cell>
        </row>
        <row r="329">
          <cell r="B329">
            <v>7.7105076905591985E-2</v>
          </cell>
          <cell r="C329">
            <v>4.6472065727699532E-2</v>
          </cell>
        </row>
        <row r="330">
          <cell r="B330">
            <v>7.8355584872436657E-2</v>
          </cell>
          <cell r="C330">
            <v>4.7423591549295784E-2</v>
          </cell>
        </row>
        <row r="331">
          <cell r="B331">
            <v>7.5412743429463913E-2</v>
          </cell>
          <cell r="C331">
            <v>4.4884741784037556E-2</v>
          </cell>
        </row>
        <row r="332">
          <cell r="B332">
            <v>7.7515177081379338E-2</v>
          </cell>
          <cell r="C332">
            <v>4.6299647887323943E-2</v>
          </cell>
        </row>
        <row r="333">
          <cell r="B333">
            <v>7.7224138980463763E-2</v>
          </cell>
          <cell r="C333">
            <v>4.5951408450704223E-2</v>
          </cell>
        </row>
        <row r="334">
          <cell r="B334">
            <v>7.7862565569643105E-2</v>
          </cell>
          <cell r="C334">
            <v>4.6023591549295778E-2</v>
          </cell>
        </row>
        <row r="335">
          <cell r="B335">
            <v>7.6258723643344517E-2</v>
          </cell>
          <cell r="C335">
            <v>4.4725586854460098E-2</v>
          </cell>
        </row>
        <row r="336">
          <cell r="B336">
            <v>7.630002426392346E-2</v>
          </cell>
          <cell r="C336">
            <v>4.4477582159624413E-2</v>
          </cell>
        </row>
        <row r="337">
          <cell r="B337">
            <v>7.7718442608319616E-2</v>
          </cell>
          <cell r="C337">
            <v>4.5683568075117371E-2</v>
          </cell>
        </row>
        <row r="338">
          <cell r="B338">
            <v>7.7687146039676191E-2</v>
          </cell>
          <cell r="C338">
            <v>4.5235563380281694E-2</v>
          </cell>
        </row>
        <row r="339">
          <cell r="B339">
            <v>7.7469382539354648E-2</v>
          </cell>
          <cell r="C339">
            <v>4.5098591549295769E-2</v>
          </cell>
        </row>
        <row r="340">
          <cell r="B340">
            <v>7.6295987193592874E-2</v>
          </cell>
          <cell r="C340">
            <v>4.3789553990610332E-2</v>
          </cell>
        </row>
        <row r="341">
          <cell r="B341">
            <v>7.4859353969570774E-2</v>
          </cell>
          <cell r="C341">
            <v>4.2491549295774658E-2</v>
          </cell>
        </row>
        <row r="342">
          <cell r="B342">
            <v>7.5514464084731725E-2</v>
          </cell>
          <cell r="C342">
            <v>4.2947535211267603E-2</v>
          </cell>
        </row>
        <row r="343">
          <cell r="B343">
            <v>7.6764297688354355E-2</v>
          </cell>
          <cell r="C343">
            <v>4.4149530516431924E-2</v>
          </cell>
        </row>
        <row r="344">
          <cell r="B344">
            <v>7.6504703793435325E-2</v>
          </cell>
          <cell r="C344">
            <v>4.3801525821596243E-2</v>
          </cell>
        </row>
        <row r="345">
          <cell r="B345">
            <v>7.7516331102058023E-2</v>
          </cell>
          <cell r="C345">
            <v>4.4503521126760558E-2</v>
          </cell>
        </row>
        <row r="346">
          <cell r="B346">
            <v>7.6996179551329647E-2</v>
          </cell>
          <cell r="C346">
            <v>4.4143427230046946E-2</v>
          </cell>
        </row>
        <row r="347">
          <cell r="B347">
            <v>7.6983777605082238E-2</v>
          </cell>
          <cell r="C347">
            <v>4.4361502347417842E-2</v>
          </cell>
        </row>
        <row r="348">
          <cell r="B348">
            <v>7.7492027383273876E-2</v>
          </cell>
          <cell r="C348">
            <v>4.4413497652582158E-2</v>
          </cell>
        </row>
        <row r="349">
          <cell r="B349">
            <v>7.6969208012674151E-2</v>
          </cell>
          <cell r="C349">
            <v>4.3928169014084507E-2</v>
          </cell>
        </row>
        <row r="350">
          <cell r="B350">
            <v>7.7557546195908267E-2</v>
          </cell>
          <cell r="C350">
            <v>4.4467488262910797E-2</v>
          </cell>
        </row>
        <row r="351">
          <cell r="B351">
            <v>7.7420726853190458E-2</v>
          </cell>
          <cell r="C351">
            <v>4.4319483568075115E-2</v>
          </cell>
        </row>
        <row r="352">
          <cell r="B352">
            <v>7.548776557921566E-2</v>
          </cell>
          <cell r="C352">
            <v>4.2638732394366198E-2</v>
          </cell>
        </row>
        <row r="353">
          <cell r="B353">
            <v>7.5338913775271354E-2</v>
          </cell>
          <cell r="C353">
            <v>4.2327464788732394E-2</v>
          </cell>
        </row>
        <row r="354">
          <cell r="B354">
            <v>7.6498841133390227E-2</v>
          </cell>
          <cell r="C354">
            <v>4.3529460093896716E-2</v>
          </cell>
        </row>
        <row r="355">
          <cell r="B355">
            <v>7.58070660933019E-2</v>
          </cell>
          <cell r="C355">
            <v>4.278145539906103E-2</v>
          </cell>
        </row>
        <row r="356">
          <cell r="B356">
            <v>7.601259256338655E-2</v>
          </cell>
          <cell r="C356">
            <v>4.2883450704225348E-2</v>
          </cell>
        </row>
        <row r="357">
          <cell r="B357">
            <v>7.4338238065909112E-2</v>
          </cell>
          <cell r="C357">
            <v>4.1339436619718312E-2</v>
          </cell>
        </row>
        <row r="358">
          <cell r="B358">
            <v>7.4714603067062679E-2</v>
          </cell>
          <cell r="C358">
            <v>4.1491431924882631E-2</v>
          </cell>
        </row>
        <row r="359">
          <cell r="B359">
            <v>7.4227840573214188E-2</v>
          </cell>
          <cell r="C359">
            <v>4.1107746478873233E-2</v>
          </cell>
        </row>
        <row r="360">
          <cell r="B360">
            <v>7.478124986773782E-2</v>
          </cell>
          <cell r="C360">
            <v>4.1730985915492964E-2</v>
          </cell>
        </row>
        <row r="361">
          <cell r="B361">
            <v>7.5738487141688182E-2</v>
          </cell>
          <cell r="C361">
            <v>4.2632863849765258E-2</v>
          </cell>
        </row>
        <row r="362">
          <cell r="B362">
            <v>7.4960706665260002E-2</v>
          </cell>
          <cell r="C362">
            <v>4.1788497652582163E-2</v>
          </cell>
        </row>
        <row r="363">
          <cell r="B363">
            <v>7.4824055114443455E-2</v>
          </cell>
          <cell r="C363">
            <v>4.1740375586854464E-2</v>
          </cell>
        </row>
        <row r="364">
          <cell r="B364">
            <v>7.5312148906831911E-2</v>
          </cell>
          <cell r="C364">
            <v>4.225739436619718E-2</v>
          </cell>
        </row>
        <row r="365">
          <cell r="B365">
            <v>7.4105010939547022E-2</v>
          </cell>
          <cell r="C365">
            <v>4.1094131455399065E-2</v>
          </cell>
        </row>
        <row r="366">
          <cell r="B366">
            <v>7.3227628133294864E-2</v>
          </cell>
          <cell r="C366">
            <v>4.0396009389671361E-2</v>
          </cell>
        </row>
        <row r="367">
          <cell r="B367">
            <v>7.3157395259026314E-2</v>
          </cell>
          <cell r="C367">
            <v>4.0385915492957745E-2</v>
          </cell>
        </row>
        <row r="368">
          <cell r="B368">
            <v>7.5036485931079588E-2</v>
          </cell>
          <cell r="C368">
            <v>4.2237676056338033E-2</v>
          </cell>
        </row>
        <row r="369">
          <cell r="B369">
            <v>7.5947134807324734E-2</v>
          </cell>
          <cell r="C369">
            <v>4.3139436619718315E-2</v>
          </cell>
        </row>
        <row r="370">
          <cell r="B370">
            <v>7.5665125538170175E-2</v>
          </cell>
          <cell r="C370">
            <v>4.2891197183098591E-2</v>
          </cell>
        </row>
        <row r="371">
          <cell r="B371">
            <v>7.5292911506933624E-2</v>
          </cell>
          <cell r="C371">
            <v>4.2409154929577461E-2</v>
          </cell>
        </row>
        <row r="372">
          <cell r="B372">
            <v>7.2849076179772765E-2</v>
          </cell>
          <cell r="C372">
            <v>4.0250000000000001E-2</v>
          </cell>
        </row>
        <row r="373">
          <cell r="B373">
            <v>7.3730185369020762E-2</v>
          </cell>
          <cell r="C373">
            <v>4.0968544600938968E-2</v>
          </cell>
        </row>
        <row r="374">
          <cell r="B374">
            <v>7.4732716415878309E-2</v>
          </cell>
          <cell r="C374">
            <v>4.1920422535211263E-2</v>
          </cell>
        </row>
        <row r="375">
          <cell r="B375">
            <v>7.5849504252872513E-2</v>
          </cell>
          <cell r="C375">
            <v>4.2672300469483566E-2</v>
          </cell>
        </row>
        <row r="376">
          <cell r="B376">
            <v>7.6226107150202949E-2</v>
          </cell>
          <cell r="C376">
            <v>4.324530516431925E-2</v>
          </cell>
        </row>
        <row r="377">
          <cell r="B377">
            <v>7.6431040091413216E-2</v>
          </cell>
          <cell r="C377">
            <v>4.3597300469483569E-2</v>
          </cell>
        </row>
        <row r="378">
          <cell r="B378">
            <v>7.6474712457232585E-2</v>
          </cell>
          <cell r="C378">
            <v>4.3399295774647885E-2</v>
          </cell>
        </row>
        <row r="379">
          <cell r="B379">
            <v>7.8035188762584085E-2</v>
          </cell>
          <cell r="C379">
            <v>4.4883568075117369E-2</v>
          </cell>
        </row>
        <row r="380">
          <cell r="B380">
            <v>7.7969878597858977E-2</v>
          </cell>
          <cell r="C380">
            <v>4.4635446009389665E-2</v>
          </cell>
        </row>
        <row r="381">
          <cell r="B381">
            <v>7.951129546245117E-2</v>
          </cell>
          <cell r="C381">
            <v>4.6041079812206578E-2</v>
          </cell>
        </row>
        <row r="382">
          <cell r="B382">
            <v>7.8214678645097901E-2</v>
          </cell>
          <cell r="C382">
            <v>4.4961267605633806E-2</v>
          </cell>
        </row>
        <row r="383">
          <cell r="B383">
            <v>7.849211999646466E-2</v>
          </cell>
          <cell r="C383">
            <v>4.5063262910798117E-2</v>
          </cell>
        </row>
        <row r="384">
          <cell r="B384">
            <v>7.8162125521185066E-2</v>
          </cell>
          <cell r="C384">
            <v>4.4615258215962433E-2</v>
          </cell>
        </row>
        <row r="385">
          <cell r="B385">
            <v>7.8792880627265957E-2</v>
          </cell>
          <cell r="C385">
            <v>4.5217253521126759E-2</v>
          </cell>
        </row>
        <row r="386">
          <cell r="B386">
            <v>7.9196974895940353E-2</v>
          </cell>
          <cell r="C386">
            <v>4.5323239436619714E-2</v>
          </cell>
        </row>
        <row r="387">
          <cell r="B387">
            <v>7.9267015180436773E-2</v>
          </cell>
          <cell r="C387">
            <v>4.5425234741784032E-2</v>
          </cell>
        </row>
        <row r="388">
          <cell r="B388">
            <v>7.800225786185766E-2</v>
          </cell>
          <cell r="C388">
            <v>4.4077230046948357E-2</v>
          </cell>
        </row>
        <row r="389">
          <cell r="B389">
            <v>7.9349885546082022E-2</v>
          </cell>
          <cell r="C389">
            <v>4.5259859154929576E-2</v>
          </cell>
        </row>
        <row r="390">
          <cell r="B390">
            <v>7.9861443675522059E-2</v>
          </cell>
          <cell r="C390">
            <v>4.5761737089201879E-2</v>
          </cell>
        </row>
        <row r="391">
          <cell r="B391">
            <v>7.9253157150656839E-2</v>
          </cell>
          <cell r="C391">
            <v>4.5417370892018777E-2</v>
          </cell>
        </row>
        <row r="392">
          <cell r="B392">
            <v>7.8408622789432059E-2</v>
          </cell>
          <cell r="C392">
            <v>4.4369248826291077E-2</v>
          </cell>
        </row>
        <row r="393">
          <cell r="B393">
            <v>7.6879719859345622E-2</v>
          </cell>
          <cell r="C393">
            <v>4.2841197183098589E-2</v>
          </cell>
        </row>
        <row r="394">
          <cell r="B394">
            <v>7.6539744711955904E-2</v>
          </cell>
          <cell r="C394">
            <v>4.254319248826291E-2</v>
          </cell>
        </row>
        <row r="395">
          <cell r="B395">
            <v>7.7792108421214423E-2</v>
          </cell>
          <cell r="C395">
            <v>4.3424882629107972E-2</v>
          </cell>
        </row>
        <row r="396">
          <cell r="B396">
            <v>7.7142908240106944E-2</v>
          </cell>
          <cell r="C396">
            <v>4.3080516431924884E-2</v>
          </cell>
        </row>
        <row r="397">
          <cell r="B397">
            <v>7.661587148362381E-2</v>
          </cell>
          <cell r="C397">
            <v>4.2482394366197183E-2</v>
          </cell>
        </row>
        <row r="398">
          <cell r="B398">
            <v>7.6867027927021048E-2</v>
          </cell>
          <cell r="C398">
            <v>4.2584272300469482E-2</v>
          </cell>
        </row>
        <row r="399">
          <cell r="B399">
            <v>7.5365868097330702E-2</v>
          </cell>
          <cell r="C399">
            <v>4.1207159624413146E-2</v>
          </cell>
        </row>
        <row r="400">
          <cell r="B400">
            <v>7.6114670046045774E-2</v>
          </cell>
          <cell r="C400">
            <v>4.1709154929577469E-2</v>
          </cell>
        </row>
        <row r="401">
          <cell r="B401">
            <v>7.6969043855207864E-2</v>
          </cell>
          <cell r="C401">
            <v>4.2443661971830984E-2</v>
          </cell>
        </row>
        <row r="402">
          <cell r="B402">
            <v>7.5737486127215203E-2</v>
          </cell>
          <cell r="C402">
            <v>4.1167136150234734E-2</v>
          </cell>
        </row>
        <row r="403">
          <cell r="B403">
            <v>7.5008748744951781E-2</v>
          </cell>
          <cell r="C403">
            <v>4.0419131455399056E-2</v>
          </cell>
        </row>
        <row r="404">
          <cell r="B404">
            <v>7.5819818419975316E-2</v>
          </cell>
          <cell r="C404">
            <v>4.1071126760563376E-2</v>
          </cell>
        </row>
        <row r="405">
          <cell r="B405">
            <v>7.5127189751692636E-2</v>
          </cell>
          <cell r="C405">
            <v>4.0273122065727696E-2</v>
          </cell>
        </row>
        <row r="406">
          <cell r="B406">
            <v>7.5593943206237468E-2</v>
          </cell>
          <cell r="C406">
            <v>4.0501408450704227E-2</v>
          </cell>
        </row>
        <row r="407">
          <cell r="B407">
            <v>7.501694978574025E-2</v>
          </cell>
          <cell r="C407">
            <v>3.992593896713615E-2</v>
          </cell>
        </row>
        <row r="408">
          <cell r="B408">
            <v>7.4475382087962672E-2</v>
          </cell>
          <cell r="C408">
            <v>3.9478169014084505E-2</v>
          </cell>
        </row>
        <row r="409">
          <cell r="B409">
            <v>7.397544334800743E-2</v>
          </cell>
          <cell r="C409">
            <v>3.9080399061032868E-2</v>
          </cell>
        </row>
        <row r="410">
          <cell r="B410">
            <v>7.4107012960996643E-2</v>
          </cell>
          <cell r="C410">
            <v>3.8932629107981218E-2</v>
          </cell>
        </row>
        <row r="411">
          <cell r="B411">
            <v>7.4703857746739488E-2</v>
          </cell>
          <cell r="C411">
            <v>3.9262441314553989E-2</v>
          </cell>
        </row>
        <row r="412">
          <cell r="B412">
            <v>7.5751850820119704E-2</v>
          </cell>
          <cell r="C412">
            <v>4.0141549295774653E-2</v>
          </cell>
        </row>
        <row r="413">
          <cell r="B413">
            <v>7.4999858805590014E-2</v>
          </cell>
          <cell r="C413">
            <v>3.9767136150234743E-2</v>
          </cell>
        </row>
        <row r="414">
          <cell r="B414">
            <v>7.6172646197234073E-2</v>
          </cell>
          <cell r="C414">
            <v>4.0519483568075117E-2</v>
          </cell>
        </row>
        <row r="415">
          <cell r="B415">
            <v>7.6205343629526356E-2</v>
          </cell>
          <cell r="C415">
            <v>4.0521830985915497E-2</v>
          </cell>
        </row>
        <row r="416">
          <cell r="B416">
            <v>7.5889657413037673E-2</v>
          </cell>
          <cell r="C416">
            <v>4.0102816901408447E-2</v>
          </cell>
        </row>
        <row r="417">
          <cell r="B417">
            <v>7.5592402461168384E-2</v>
          </cell>
          <cell r="C417">
            <v>3.9679342723004697E-2</v>
          </cell>
        </row>
        <row r="418">
          <cell r="B418">
            <v>7.6332139241503616E-2</v>
          </cell>
          <cell r="C418">
            <v>4.0056103286384974E-2</v>
          </cell>
        </row>
        <row r="419">
          <cell r="B419">
            <v>7.6079585011072814E-2</v>
          </cell>
          <cell r="C419">
            <v>3.9708802816901409E-2</v>
          </cell>
        </row>
        <row r="420">
          <cell r="B420">
            <v>7.5033577003078444E-2</v>
          </cell>
          <cell r="C420">
            <v>3.8511502347417841E-2</v>
          </cell>
        </row>
        <row r="421">
          <cell r="B421">
            <v>7.6220068497118598E-2</v>
          </cell>
          <cell r="C421">
            <v>3.9419600938967132E-2</v>
          </cell>
        </row>
        <row r="422">
          <cell r="B422">
            <v>7.5606905060882079E-2</v>
          </cell>
          <cell r="C422">
            <v>3.8647183098591553E-2</v>
          </cell>
        </row>
        <row r="423">
          <cell r="B423">
            <v>7.5816744342968367E-2</v>
          </cell>
          <cell r="C423">
            <v>3.9149999999999997E-2</v>
          </cell>
        </row>
        <row r="424">
          <cell r="B424">
            <v>7.4348991771573947E-2</v>
          </cell>
          <cell r="C424">
            <v>3.7827699530516429E-2</v>
          </cell>
        </row>
        <row r="425">
          <cell r="B425">
            <v>7.5117680881365168E-2</v>
          </cell>
          <cell r="C425">
            <v>3.8430399061032863E-2</v>
          </cell>
        </row>
        <row r="426">
          <cell r="B426">
            <v>7.4865448871093587E-2</v>
          </cell>
          <cell r="C426">
            <v>3.7914084507042249E-2</v>
          </cell>
        </row>
        <row r="427">
          <cell r="B427">
            <v>7.4655209093623998E-2</v>
          </cell>
          <cell r="C427">
            <v>3.79169014084507E-2</v>
          </cell>
        </row>
        <row r="428">
          <cell r="B428">
            <v>7.5515108420865729E-2</v>
          </cell>
          <cell r="C428">
            <v>3.8545539906103286E-2</v>
          </cell>
        </row>
        <row r="429">
          <cell r="B429">
            <v>7.515605492499744E-2</v>
          </cell>
          <cell r="C429">
            <v>3.8122535211267607E-2</v>
          </cell>
        </row>
        <row r="430">
          <cell r="B430">
            <v>7.5188780449161552E-2</v>
          </cell>
          <cell r="C430">
            <v>3.8025352112676061E-2</v>
          </cell>
        </row>
        <row r="431">
          <cell r="B431">
            <v>7.5937318046120139E-2</v>
          </cell>
          <cell r="C431">
            <v>3.8389436619718303E-2</v>
          </cell>
        </row>
        <row r="432">
          <cell r="B432">
            <v>7.5384006510154977E-2</v>
          </cell>
          <cell r="C432">
            <v>3.7692253521126762E-2</v>
          </cell>
        </row>
        <row r="433">
          <cell r="B433">
            <v>7.4790117469471173E-2</v>
          </cell>
          <cell r="C433">
            <v>3.7345070422535216E-2</v>
          </cell>
        </row>
        <row r="434">
          <cell r="B434">
            <v>7.6455645635623556E-2</v>
          </cell>
          <cell r="C434">
            <v>3.9006338028169017E-2</v>
          </cell>
        </row>
        <row r="435">
          <cell r="B435">
            <v>7.6078658007538658E-2</v>
          </cell>
          <cell r="C435">
            <v>3.8659154929577465E-2</v>
          </cell>
        </row>
        <row r="436">
          <cell r="B436">
            <v>7.5998470722751121E-2</v>
          </cell>
          <cell r="C436">
            <v>3.8534389671361496E-2</v>
          </cell>
        </row>
        <row r="437">
          <cell r="B437">
            <v>7.6138787570010358E-2</v>
          </cell>
          <cell r="C437">
            <v>3.8614788732394364E-2</v>
          </cell>
        </row>
        <row r="438">
          <cell r="B438">
            <v>7.5584283859579826E-2</v>
          </cell>
          <cell r="C438">
            <v>3.8095187793427229E-2</v>
          </cell>
        </row>
        <row r="439">
          <cell r="B439">
            <v>7.5880805692014275E-2</v>
          </cell>
          <cell r="C439">
            <v>3.8526056338028171E-2</v>
          </cell>
        </row>
        <row r="440">
          <cell r="B440">
            <v>7.5856466593353766E-2</v>
          </cell>
          <cell r="C440">
            <v>3.847887323943662E-2</v>
          </cell>
        </row>
        <row r="441">
          <cell r="B441">
            <v>7.552615925873063E-2</v>
          </cell>
          <cell r="C441">
            <v>3.8131690140845075E-2</v>
          </cell>
        </row>
        <row r="442">
          <cell r="B442">
            <v>7.638970241216203E-2</v>
          </cell>
          <cell r="C442">
            <v>3.9055985915492954E-2</v>
          </cell>
        </row>
        <row r="443">
          <cell r="B443">
            <v>7.4590219016632764E-2</v>
          </cell>
          <cell r="C443">
            <v>3.7335211267605632E-2</v>
          </cell>
        </row>
        <row r="444">
          <cell r="B444">
            <v>7.5581905312782194E-2</v>
          </cell>
          <cell r="C444">
            <v>3.8516784037558684E-2</v>
          </cell>
        </row>
        <row r="445">
          <cell r="B445">
            <v>7.5329291902271445E-2</v>
          </cell>
          <cell r="C445">
            <v>3.8219483568075113E-2</v>
          </cell>
        </row>
        <row r="446">
          <cell r="B446">
            <v>7.5232243706561119E-2</v>
          </cell>
          <cell r="C446">
            <v>3.8072183098591547E-2</v>
          </cell>
        </row>
        <row r="447">
          <cell r="B447">
            <v>7.5846830087279105E-2</v>
          </cell>
          <cell r="C447">
            <v>3.886619718309859E-2</v>
          </cell>
        </row>
        <row r="448">
          <cell r="B448">
            <v>7.6167360572156229E-2</v>
          </cell>
          <cell r="C448">
            <v>3.930328638497653E-2</v>
          </cell>
        </row>
        <row r="449">
          <cell r="B449">
            <v>7.784205920352727E-2</v>
          </cell>
          <cell r="C449">
            <v>3.953568075117371E-2</v>
          </cell>
        </row>
        <row r="450">
          <cell r="B450">
            <v>7.89391921770628E-2</v>
          </cell>
          <cell r="C450">
            <v>4.0558450704225348E-2</v>
          </cell>
        </row>
        <row r="451">
          <cell r="B451">
            <v>7.6990500240516457E-2</v>
          </cell>
          <cell r="C451">
            <v>3.8843779342723005E-2</v>
          </cell>
        </row>
        <row r="452">
          <cell r="B452">
            <v>7.6144284491503567E-2</v>
          </cell>
          <cell r="C452">
            <v>3.8151877934272299E-2</v>
          </cell>
        </row>
        <row r="453">
          <cell r="B453">
            <v>7.595893935299991E-2</v>
          </cell>
          <cell r="C453">
            <v>3.7854577464788729E-2</v>
          </cell>
        </row>
        <row r="454">
          <cell r="B454">
            <v>7.4576072492644974E-2</v>
          </cell>
          <cell r="C454">
            <v>3.7457276995305162E-2</v>
          </cell>
        </row>
        <row r="455">
          <cell r="B455">
            <v>7.4907632288535253E-2</v>
          </cell>
          <cell r="C455">
            <v>3.7859976525821598E-2</v>
          </cell>
        </row>
        <row r="456">
          <cell r="B456">
            <v>7.4849798877390628E-2</v>
          </cell>
          <cell r="C456">
            <v>3.7831690140845066E-2</v>
          </cell>
        </row>
        <row r="457">
          <cell r="B457">
            <v>7.576529058079351E-2</v>
          </cell>
          <cell r="C457">
            <v>3.9039436619718308E-2</v>
          </cell>
        </row>
        <row r="458">
          <cell r="B458">
            <v>8.1259665294352454E-2</v>
          </cell>
          <cell r="C458">
            <v>3.9960563380281693E-2</v>
          </cell>
        </row>
        <row r="459">
          <cell r="B459">
            <v>7.7227471831697647E-2</v>
          </cell>
          <cell r="C459">
            <v>4.0494600938967132E-2</v>
          </cell>
        </row>
        <row r="460">
          <cell r="B460">
            <v>7.798902617388602E-2</v>
          </cell>
          <cell r="C460">
            <v>4.1165492957746484E-2</v>
          </cell>
        </row>
        <row r="461">
          <cell r="B461">
            <v>7.7220887035688968E-2</v>
          </cell>
          <cell r="C461">
            <v>4.0667957746478869E-2</v>
          </cell>
        </row>
        <row r="462">
          <cell r="B462">
            <v>8.1119363430538272E-2</v>
          </cell>
          <cell r="C462">
            <v>4.0925352112676061E-2</v>
          </cell>
        </row>
        <row r="463">
          <cell r="B463">
            <v>7.9917662537980494E-2</v>
          </cell>
          <cell r="C463">
            <v>4.0545539906103281E-2</v>
          </cell>
        </row>
        <row r="464">
          <cell r="B464">
            <v>8.0867997969930924E-2</v>
          </cell>
          <cell r="C464">
            <v>4.0897887323943657E-2</v>
          </cell>
        </row>
        <row r="465">
          <cell r="B465">
            <v>7.9743786459942401E-2</v>
          </cell>
          <cell r="C465">
            <v>3.9867723004694836E-2</v>
          </cell>
        </row>
        <row r="466">
          <cell r="B466">
            <v>8.0975046548866877E-2</v>
          </cell>
          <cell r="C466">
            <v>4.111995305164319E-2</v>
          </cell>
        </row>
        <row r="467">
          <cell r="B467">
            <v>8.1429360206076287E-2</v>
          </cell>
          <cell r="C467">
            <v>4.1876643192488266E-2</v>
          </cell>
        </row>
        <row r="468">
          <cell r="B468">
            <v>8.1205286111927108E-2</v>
          </cell>
          <cell r="C468">
            <v>4.1578873239436619E-2</v>
          </cell>
        </row>
        <row r="469">
          <cell r="B469">
            <v>8.1173644514346943E-2</v>
          </cell>
          <cell r="C469">
            <v>4.1581103286384972E-2</v>
          </cell>
        </row>
        <row r="470">
          <cell r="B470">
            <v>8.058578856580112E-2</v>
          </cell>
          <cell r="C470">
            <v>4.1033333333333338E-2</v>
          </cell>
        </row>
        <row r="471">
          <cell r="B471">
            <v>8.1229906430744347E-2</v>
          </cell>
          <cell r="C471">
            <v>4.1585563380281687E-2</v>
          </cell>
        </row>
        <row r="472">
          <cell r="B472">
            <v>8.0576795831399095E-2</v>
          </cell>
          <cell r="C472">
            <v>4.0992253521126759E-2</v>
          </cell>
        </row>
        <row r="473">
          <cell r="B473">
            <v>7.729311069867828E-2</v>
          </cell>
          <cell r="C473">
            <v>4.042840375586855E-2</v>
          </cell>
        </row>
        <row r="474">
          <cell r="B474">
            <v>7.7130690590159756E-2</v>
          </cell>
          <cell r="C474">
            <v>4.0378403755868549E-2</v>
          </cell>
        </row>
        <row r="475">
          <cell r="B475">
            <v>7.7941414204269033E-2</v>
          </cell>
          <cell r="C475">
            <v>4.1030751173708919E-2</v>
          </cell>
        </row>
        <row r="476">
          <cell r="B476">
            <v>7.8634173708935995E-2</v>
          </cell>
          <cell r="C476">
            <v>4.1764788732394365E-2</v>
          </cell>
        </row>
        <row r="477">
          <cell r="B477">
            <v>7.7796436852690665E-2</v>
          </cell>
          <cell r="C477">
            <v>4.097112676056338E-2</v>
          </cell>
        </row>
        <row r="478">
          <cell r="B478">
            <v>7.7190644961519062E-2</v>
          </cell>
          <cell r="C478">
            <v>4.0623239436619718E-2</v>
          </cell>
        </row>
        <row r="479">
          <cell r="B479">
            <v>7.7072066578683596E-2</v>
          </cell>
          <cell r="C479">
            <v>4.0225352112676055E-2</v>
          </cell>
        </row>
        <row r="480">
          <cell r="B480">
            <v>7.6860601006019102E-2</v>
          </cell>
          <cell r="C480">
            <v>4.0127464788732393E-2</v>
          </cell>
        </row>
        <row r="481">
          <cell r="B481">
            <v>7.5919900300041476E-2</v>
          </cell>
          <cell r="C481">
            <v>4.0729577464788731E-2</v>
          </cell>
        </row>
        <row r="482">
          <cell r="B482">
            <v>7.6750730101116438E-2</v>
          </cell>
          <cell r="C482">
            <v>3.9785915492957742E-2</v>
          </cell>
        </row>
        <row r="483">
          <cell r="B483">
            <v>7.717481571302176E-2</v>
          </cell>
          <cell r="C483">
            <v>3.9923474178403751E-2</v>
          </cell>
        </row>
        <row r="484">
          <cell r="B484">
            <v>7.8600735822002332E-2</v>
          </cell>
          <cell r="C484">
            <v>4.1290140845070426E-2</v>
          </cell>
        </row>
        <row r="485">
          <cell r="B485">
            <v>8.0080545278085169E-2</v>
          </cell>
          <cell r="C485">
            <v>4.3227934272300469E-2</v>
          </cell>
        </row>
        <row r="486">
          <cell r="B486">
            <v>8.0590633256930069E-2</v>
          </cell>
          <cell r="C486">
            <v>4.298016431924883E-2</v>
          </cell>
        </row>
        <row r="487">
          <cell r="B487">
            <v>8.0776258149341751E-2</v>
          </cell>
          <cell r="C487">
            <v>4.3336854460093895E-2</v>
          </cell>
        </row>
        <row r="488">
          <cell r="B488">
            <v>7.9923858659295743E-2</v>
          </cell>
          <cell r="C488">
            <v>4.3375352112676062E-2</v>
          </cell>
        </row>
        <row r="489">
          <cell r="B489">
            <v>7.9798867647673855E-2</v>
          </cell>
          <cell r="C489">
            <v>4.3564084507042251E-2</v>
          </cell>
        </row>
        <row r="490">
          <cell r="B490">
            <v>8.0059443355052995E-2</v>
          </cell>
          <cell r="C490">
            <v>4.2916549295774653E-2</v>
          </cell>
        </row>
        <row r="491">
          <cell r="B491">
            <v>7.9953436682790743E-2</v>
          </cell>
          <cell r="C491">
            <v>4.2582394366197186E-2</v>
          </cell>
        </row>
        <row r="492">
          <cell r="B492">
            <v>7.9370362115913196E-2</v>
          </cell>
          <cell r="C492">
            <v>4.2539436619718318E-2</v>
          </cell>
        </row>
        <row r="493">
          <cell r="B493">
            <v>7.9439200625708861E-2</v>
          </cell>
          <cell r="C493">
            <v>4.2441784037558689E-2</v>
          </cell>
        </row>
        <row r="494">
          <cell r="B494">
            <v>7.869408473966899E-2</v>
          </cell>
          <cell r="C494">
            <v>4.1606924882629098E-2</v>
          </cell>
        </row>
        <row r="495">
          <cell r="B495">
            <v>7.6229542187579269E-2</v>
          </cell>
          <cell r="C495">
            <v>4.0746478873239435E-2</v>
          </cell>
        </row>
        <row r="496">
          <cell r="B496">
            <v>7.6013016504446917E-2</v>
          </cell>
          <cell r="C496">
            <v>4.0548826291079809E-2</v>
          </cell>
        </row>
        <row r="497">
          <cell r="B497">
            <v>7.6426615510686413E-2</v>
          </cell>
          <cell r="C497">
            <v>4.1005868544600935E-2</v>
          </cell>
        </row>
        <row r="498">
          <cell r="B498">
            <v>7.8560483613219212E-2</v>
          </cell>
          <cell r="C498">
            <v>4.0308215962441309E-2</v>
          </cell>
        </row>
        <row r="499">
          <cell r="B499">
            <v>7.8811049646025366E-2</v>
          </cell>
          <cell r="C499">
            <v>4.0510563380281688E-2</v>
          </cell>
        </row>
        <row r="500">
          <cell r="B500">
            <v>7.818292530812887E-2</v>
          </cell>
          <cell r="C500">
            <v>4.0351056338028171E-2</v>
          </cell>
        </row>
        <row r="501">
          <cell r="B501">
            <v>7.7909904326236901E-2</v>
          </cell>
          <cell r="C501">
            <v>3.8613380281690139E-2</v>
          </cell>
        </row>
        <row r="502">
          <cell r="B502">
            <v>7.7937795673456045E-2</v>
          </cell>
          <cell r="C502">
            <v>3.8626995305164315E-2</v>
          </cell>
        </row>
        <row r="503">
          <cell r="B503">
            <v>7.8635273717966969E-2</v>
          </cell>
          <cell r="C503">
            <v>3.8829342723004694E-2</v>
          </cell>
        </row>
        <row r="504">
          <cell r="B504">
            <v>7.7582355814013626E-2</v>
          </cell>
          <cell r="C504">
            <v>3.8081690140845073E-2</v>
          </cell>
        </row>
        <row r="505">
          <cell r="B505">
            <v>7.6994192022527774E-2</v>
          </cell>
          <cell r="C505">
            <v>3.7788732394366198E-2</v>
          </cell>
        </row>
        <row r="506">
          <cell r="B506">
            <v>7.6896574632948855E-2</v>
          </cell>
          <cell r="C506">
            <v>3.7780633802816904E-2</v>
          </cell>
        </row>
        <row r="507">
          <cell r="B507">
            <v>7.7494796112431263E-2</v>
          </cell>
          <cell r="C507">
            <v>3.8443427230046949E-2</v>
          </cell>
        </row>
        <row r="508">
          <cell r="B508">
            <v>7.7158929812224164E-2</v>
          </cell>
          <cell r="C508">
            <v>3.8005985915492958E-2</v>
          </cell>
        </row>
        <row r="509">
          <cell r="B509">
            <v>7.747678965689142E-2</v>
          </cell>
          <cell r="C509">
            <v>3.8148122065727701E-2</v>
          </cell>
        </row>
        <row r="510">
          <cell r="B510">
            <v>7.6743659573294432E-2</v>
          </cell>
          <cell r="C510">
            <v>3.7405164319248826E-2</v>
          </cell>
        </row>
        <row r="511">
          <cell r="B511">
            <v>7.6107103905982743E-2</v>
          </cell>
          <cell r="C511">
            <v>3.6507511737089202E-2</v>
          </cell>
        </row>
        <row r="512">
          <cell r="B512">
            <v>7.7137202677302064E-2</v>
          </cell>
          <cell r="C512">
            <v>3.7112206572769951E-2</v>
          </cell>
        </row>
        <row r="513">
          <cell r="B513">
            <v>7.5649073243127418E-2</v>
          </cell>
          <cell r="C513">
            <v>3.6314553990610322E-2</v>
          </cell>
        </row>
        <row r="514">
          <cell r="B514">
            <v>7.5880973465903723E-2</v>
          </cell>
          <cell r="C514">
            <v>3.6521596244131455E-2</v>
          </cell>
        </row>
        <row r="515">
          <cell r="B515">
            <v>7.4424600397988372E-2</v>
          </cell>
          <cell r="C515">
            <v>3.5223943661971832E-2</v>
          </cell>
        </row>
        <row r="516">
          <cell r="B516">
            <v>7.5534577936897884E-2</v>
          </cell>
          <cell r="C516">
            <v>3.6226291079812206E-2</v>
          </cell>
        </row>
        <row r="517">
          <cell r="B517">
            <v>7.4830033906579385E-2</v>
          </cell>
          <cell r="C517">
            <v>3.552863849765258E-2</v>
          </cell>
        </row>
        <row r="518">
          <cell r="B518">
            <v>7.4634355083577297E-2</v>
          </cell>
          <cell r="C518">
            <v>3.5422535211267606E-2</v>
          </cell>
        </row>
        <row r="519">
          <cell r="B519">
            <v>7.3123606707495625E-2</v>
          </cell>
          <cell r="C519">
            <v>3.3888028169014081E-2</v>
          </cell>
        </row>
        <row r="520">
          <cell r="B520">
            <v>7.3310673548484195E-2</v>
          </cell>
          <cell r="C520">
            <v>3.3990375586854464E-2</v>
          </cell>
        </row>
        <row r="521">
          <cell r="B521">
            <v>7.2896918878365247E-2</v>
          </cell>
          <cell r="C521">
            <v>3.3492723004694837E-2</v>
          </cell>
        </row>
        <row r="522">
          <cell r="B522">
            <v>7.3047916870128016E-2</v>
          </cell>
          <cell r="C522">
            <v>3.3295070422535211E-2</v>
          </cell>
        </row>
        <row r="523">
          <cell r="B523">
            <v>7.2533327499633704E-2</v>
          </cell>
          <cell r="C523">
            <v>3.2762676056338029E-2</v>
          </cell>
        </row>
        <row r="524">
          <cell r="B524">
            <v>7.2226486451554717E-2</v>
          </cell>
          <cell r="C524">
            <v>3.271173708920188E-2</v>
          </cell>
        </row>
        <row r="525">
          <cell r="B525">
            <v>7.199257020567662E-2</v>
          </cell>
          <cell r="C525">
            <v>3.2421126760563385E-2</v>
          </cell>
        </row>
        <row r="526">
          <cell r="B526">
            <v>7.2158978582136046E-2</v>
          </cell>
          <cell r="C526">
            <v>3.2173239436619719E-2</v>
          </cell>
        </row>
        <row r="527">
          <cell r="B527">
            <v>7.1863880191391782E-2</v>
          </cell>
          <cell r="C527">
            <v>3.2475352112676055E-2</v>
          </cell>
        </row>
        <row r="528">
          <cell r="B528">
            <v>7.0179173912109372E-2</v>
          </cell>
          <cell r="C528">
            <v>3.0670657276995309E-2</v>
          </cell>
        </row>
        <row r="529">
          <cell r="B529">
            <v>7.1087417977705125E-2</v>
          </cell>
          <cell r="C529">
            <v>3.1427347417840375E-2</v>
          </cell>
        </row>
        <row r="530">
          <cell r="B530">
            <v>7.1741926113702559E-2</v>
          </cell>
          <cell r="C530">
            <v>3.2023239436619721E-2</v>
          </cell>
        </row>
        <row r="531">
          <cell r="B531">
            <v>7.1465096881973222E-2</v>
          </cell>
          <cell r="C531">
            <v>3.1519366197183103E-2</v>
          </cell>
        </row>
        <row r="532">
          <cell r="B532">
            <v>7.1909508074909367E-2</v>
          </cell>
          <cell r="C532">
            <v>3.1227934272300466E-2</v>
          </cell>
        </row>
        <row r="533">
          <cell r="B533">
            <v>7.2262116459300807E-2</v>
          </cell>
          <cell r="C533">
            <v>3.1530281690140848E-2</v>
          </cell>
        </row>
        <row r="534">
          <cell r="B534">
            <v>7.2358198698555865E-2</v>
          </cell>
          <cell r="C534">
            <v>3.1687323943661971E-2</v>
          </cell>
        </row>
        <row r="535">
          <cell r="B535">
            <v>7.1903141635354606E-2</v>
          </cell>
          <cell r="C535">
            <v>3.1239671361502346E-2</v>
          </cell>
        </row>
        <row r="536">
          <cell r="B536">
            <v>7.104443551319517E-2</v>
          </cell>
          <cell r="C536">
            <v>3.0492018779342725E-2</v>
          </cell>
        </row>
        <row r="537">
          <cell r="B537">
            <v>6.9472359065839373E-2</v>
          </cell>
          <cell r="C537">
            <v>2.90943661971831E-2</v>
          </cell>
        </row>
        <row r="538">
          <cell r="B538">
            <v>6.8897162837304293E-2</v>
          </cell>
          <cell r="C538">
            <v>2.8291549295774647E-2</v>
          </cell>
        </row>
        <row r="539">
          <cell r="B539">
            <v>6.7954970205755805E-2</v>
          </cell>
          <cell r="C539">
            <v>2.7548943661971834E-2</v>
          </cell>
        </row>
        <row r="540">
          <cell r="B540">
            <v>6.9692988753267127E-2</v>
          </cell>
          <cell r="C540">
            <v>2.9301408450704228E-2</v>
          </cell>
        </row>
        <row r="541">
          <cell r="B541">
            <v>7.0526652193785067E-2</v>
          </cell>
          <cell r="C541">
            <v>2.9913028169014085E-2</v>
          </cell>
        </row>
        <row r="542">
          <cell r="B542">
            <v>7.1443723682583449E-2</v>
          </cell>
          <cell r="C542">
            <v>3.0665258215962443E-2</v>
          </cell>
        </row>
        <row r="543">
          <cell r="B543">
            <v>7.118168073525033E-2</v>
          </cell>
          <cell r="C543">
            <v>3.0258802816901409E-2</v>
          </cell>
        </row>
        <row r="544">
          <cell r="B544">
            <v>7.042808723528915E-2</v>
          </cell>
          <cell r="C544">
            <v>2.9722535211267605E-2</v>
          </cell>
        </row>
        <row r="545">
          <cell r="B545">
            <v>7.0941428412288787E-2</v>
          </cell>
          <cell r="C545">
            <v>3.0474882629107983E-2</v>
          </cell>
        </row>
        <row r="546">
          <cell r="B546">
            <v>7.0020070457927353E-2</v>
          </cell>
          <cell r="C546">
            <v>2.9173591549295774E-2</v>
          </cell>
        </row>
        <row r="547">
          <cell r="B547">
            <v>7.0733424326356209E-2</v>
          </cell>
          <cell r="C547">
            <v>2.9822535211267608E-2</v>
          </cell>
        </row>
        <row r="548">
          <cell r="B548">
            <v>7.1684488282291792E-2</v>
          </cell>
          <cell r="C548">
            <v>3.0730281690140845E-2</v>
          </cell>
        </row>
        <row r="549">
          <cell r="B549">
            <v>7.0957807824803654E-2</v>
          </cell>
          <cell r="C549">
            <v>2.9685915492957748E-2</v>
          </cell>
        </row>
        <row r="550">
          <cell r="B550">
            <v>7.2320383738749383E-2</v>
          </cell>
          <cell r="C550">
            <v>3.1188380281690142E-2</v>
          </cell>
        </row>
        <row r="551">
          <cell r="B551">
            <v>7.2471886013003251E-2</v>
          </cell>
          <cell r="C551">
            <v>3.1290845070422534E-2</v>
          </cell>
        </row>
        <row r="552">
          <cell r="B552">
            <v>7.1857144833565756E-2</v>
          </cell>
          <cell r="C552">
            <v>3.0443309859154929E-2</v>
          </cell>
        </row>
        <row r="553">
          <cell r="B553">
            <v>7.1675921835488432E-2</v>
          </cell>
          <cell r="C553">
            <v>3.0003051643192488E-2</v>
          </cell>
        </row>
        <row r="554">
          <cell r="B554">
            <v>7.1154497623411861E-2</v>
          </cell>
          <cell r="C554">
            <v>2.9255399061032864E-2</v>
          </cell>
        </row>
        <row r="555">
          <cell r="B555">
            <v>7.1626737616938385E-2</v>
          </cell>
          <cell r="C555">
            <v>2.9657746478873245E-2</v>
          </cell>
        </row>
        <row r="556">
          <cell r="B556">
            <v>7.190237903824348E-2</v>
          </cell>
          <cell r="C556">
            <v>2.9660093896713615E-2</v>
          </cell>
        </row>
        <row r="557">
          <cell r="B557">
            <v>7.2348905794737406E-2</v>
          </cell>
          <cell r="C557">
            <v>3.0312441314553989E-2</v>
          </cell>
        </row>
        <row r="558">
          <cell r="B558">
            <v>7.1936401822122353E-2</v>
          </cell>
          <cell r="C558">
            <v>3.0869483568075114E-2</v>
          </cell>
        </row>
        <row r="559">
          <cell r="B559">
            <v>7.235965162262048E-2</v>
          </cell>
          <cell r="C559">
            <v>3.0621830985915491E-2</v>
          </cell>
        </row>
        <row r="560">
          <cell r="B560">
            <v>7.314058394083911E-2</v>
          </cell>
          <cell r="C560">
            <v>3.1074178403755866E-2</v>
          </cell>
        </row>
        <row r="561">
          <cell r="B561">
            <v>7.2829065277289384E-2</v>
          </cell>
          <cell r="C561">
            <v>2.9926525821596245E-2</v>
          </cell>
        </row>
        <row r="562">
          <cell r="B562">
            <v>7.1880254403167254E-2</v>
          </cell>
          <cell r="C562">
            <v>2.9978873239436619E-2</v>
          </cell>
        </row>
        <row r="563">
          <cell r="B563">
            <v>7.1255463459908408E-2</v>
          </cell>
          <cell r="C563">
            <v>2.9035915492957746E-2</v>
          </cell>
        </row>
        <row r="564">
          <cell r="B564">
            <v>7.1280387787012844E-2</v>
          </cell>
          <cell r="C564">
            <v>2.8938262910798124E-2</v>
          </cell>
        </row>
        <row r="565">
          <cell r="B565">
            <v>7.1103626467876935E-2</v>
          </cell>
          <cell r="C565">
            <v>2.8941079812206571E-2</v>
          </cell>
        </row>
        <row r="566">
          <cell r="B566">
            <v>6.9860967005649033E-2</v>
          </cell>
          <cell r="C566">
            <v>2.7843309859154931E-2</v>
          </cell>
        </row>
        <row r="567">
          <cell r="B567">
            <v>6.9590768884077336E-2</v>
          </cell>
          <cell r="C567">
            <v>2.7945305164319246E-2</v>
          </cell>
        </row>
        <row r="568">
          <cell r="B568">
            <v>7.0228906642919253E-2</v>
          </cell>
          <cell r="C568">
            <v>2.8203214285714283E-2</v>
          </cell>
        </row>
        <row r="569">
          <cell r="B569">
            <v>7.0285410818773042E-2</v>
          </cell>
          <cell r="C569">
            <v>2.8356785714285713E-2</v>
          </cell>
        </row>
        <row r="570">
          <cell r="B570">
            <v>7.0274340774689414E-2</v>
          </cell>
          <cell r="C570">
            <v>2.8359642857142858E-2</v>
          </cell>
        </row>
        <row r="571">
          <cell r="B571">
            <v>7.0274152575342752E-2</v>
          </cell>
          <cell r="C571">
            <v>2.841357142857143E-2</v>
          </cell>
        </row>
        <row r="572">
          <cell r="B572">
            <v>7.0139212913284288E-2</v>
          </cell>
          <cell r="C572">
            <v>2.8316964285714286E-2</v>
          </cell>
        </row>
        <row r="573">
          <cell r="B573">
            <v>6.887544227881659E-2</v>
          </cell>
          <cell r="C573">
            <v>2.7077142857142859E-2</v>
          </cell>
        </row>
        <row r="574">
          <cell r="B574">
            <v>6.8926562333793906E-2</v>
          </cell>
          <cell r="C574">
            <v>2.7380535714285715E-2</v>
          </cell>
        </row>
        <row r="575">
          <cell r="B575">
            <v>6.8295417870860797E-2</v>
          </cell>
          <cell r="C575">
            <v>2.703392857142857E-2</v>
          </cell>
        </row>
        <row r="576">
          <cell r="B576">
            <v>6.8548149089147303E-2</v>
          </cell>
          <cell r="C576">
            <v>2.7437321428571429E-2</v>
          </cell>
        </row>
        <row r="577">
          <cell r="B577">
            <v>7.021254107545305E-2</v>
          </cell>
          <cell r="C577">
            <v>2.9240714285714287E-2</v>
          </cell>
        </row>
        <row r="578">
          <cell r="B578">
            <v>7.1311042686429293E-2</v>
          </cell>
          <cell r="C578">
            <v>3.0398214285714289E-2</v>
          </cell>
        </row>
        <row r="579">
          <cell r="B579">
            <v>7.0999989324348145E-2</v>
          </cell>
          <cell r="C579">
            <v>3.0151428571428572E-2</v>
          </cell>
        </row>
        <row r="580">
          <cell r="B580">
            <v>7.1235687444713203E-2</v>
          </cell>
          <cell r="C580">
            <v>3.0354642857142858E-2</v>
          </cell>
        </row>
        <row r="581">
          <cell r="B581">
            <v>7.1578421637892964E-2</v>
          </cell>
          <cell r="C581">
            <v>3.0704642857142857E-2</v>
          </cell>
        </row>
        <row r="582">
          <cell r="B582">
            <v>7.1788537974624922E-2</v>
          </cell>
          <cell r="C582">
            <v>3.0307678571428572E-2</v>
          </cell>
        </row>
        <row r="583">
          <cell r="B583">
            <v>7.3093985261046379E-2</v>
          </cell>
          <cell r="C583">
            <v>3.1716785714285718E-2</v>
          </cell>
        </row>
        <row r="584">
          <cell r="B584">
            <v>7.308935547928852E-2</v>
          </cell>
          <cell r="C584">
            <v>3.1815714285714287E-2</v>
          </cell>
        </row>
        <row r="585">
          <cell r="B585">
            <v>7.3344902922298894E-2</v>
          </cell>
          <cell r="C585">
            <v>3.2377142857142861E-2</v>
          </cell>
        </row>
        <row r="586">
          <cell r="B586">
            <v>7.3910360522866592E-2</v>
          </cell>
          <cell r="C586">
            <v>3.2525892857142857E-2</v>
          </cell>
        </row>
        <row r="587">
          <cell r="B587">
            <v>7.3104995442900833E-2</v>
          </cell>
          <cell r="C587">
            <v>3.1678928571428573E-2</v>
          </cell>
        </row>
        <row r="588">
          <cell r="B588">
            <v>7.3297377614155668E-2</v>
          </cell>
          <cell r="C588">
            <v>3.1838035714285715E-2</v>
          </cell>
        </row>
        <row r="589">
          <cell r="B589">
            <v>7.3255983067954555E-2</v>
          </cell>
          <cell r="C589">
            <v>3.2246428571428572E-2</v>
          </cell>
        </row>
        <row r="590">
          <cell r="B590">
            <v>7.416798409777825E-2</v>
          </cell>
          <cell r="C590">
            <v>3.284410714285714E-2</v>
          </cell>
        </row>
        <row r="591">
          <cell r="B591">
            <v>7.4818260868193764E-2</v>
          </cell>
          <cell r="C591">
            <v>3.4047142857142859E-2</v>
          </cell>
        </row>
        <row r="592">
          <cell r="B592">
            <v>7.5121918236758956E-2</v>
          </cell>
          <cell r="C592">
            <v>3.3900178571428567E-2</v>
          </cell>
        </row>
        <row r="593">
          <cell r="B593">
            <v>7.4790738272244139E-2</v>
          </cell>
          <cell r="C593">
            <v>3.3759285714285714E-2</v>
          </cell>
        </row>
        <row r="594">
          <cell r="B594">
            <v>7.5275945899300201E-2</v>
          </cell>
          <cell r="C594">
            <v>3.3762321428571426E-2</v>
          </cell>
        </row>
        <row r="595">
          <cell r="B595">
            <v>7.4601266539391697E-2</v>
          </cell>
          <cell r="C595">
            <v>3.3108571428571432E-2</v>
          </cell>
        </row>
        <row r="596">
          <cell r="B596">
            <v>7.3847471351267457E-2</v>
          </cell>
          <cell r="C596">
            <v>3.2211428571428571E-2</v>
          </cell>
        </row>
        <row r="597">
          <cell r="B597">
            <v>7.3171340101072402E-2</v>
          </cell>
          <cell r="C597">
            <v>3.1714285714285716E-2</v>
          </cell>
        </row>
        <row r="598">
          <cell r="B598">
            <v>7.2285868939577558E-2</v>
          </cell>
          <cell r="C598">
            <v>3.1322857142857145E-2</v>
          </cell>
        </row>
        <row r="599">
          <cell r="B599">
            <v>7.2174575464773683E-2</v>
          </cell>
          <cell r="C599">
            <v>3.1275714285714289E-2</v>
          </cell>
        </row>
        <row r="600">
          <cell r="B600">
            <v>7.2099550305631865E-2</v>
          </cell>
          <cell r="C600">
            <v>3.1228571428571428E-2</v>
          </cell>
        </row>
        <row r="601">
          <cell r="B601">
            <v>7.1310204721304005E-2</v>
          </cell>
          <cell r="C601">
            <v>3.0531428571428574E-2</v>
          </cell>
        </row>
        <row r="602">
          <cell r="B602">
            <v>7.0888459045773677E-2</v>
          </cell>
          <cell r="C602">
            <v>3.023428571428571E-2</v>
          </cell>
        </row>
        <row r="603">
          <cell r="B603">
            <v>7.0572531276843264E-2</v>
          </cell>
          <cell r="C603">
            <v>3.0033928571428573E-2</v>
          </cell>
        </row>
        <row r="604">
          <cell r="B604">
            <v>7.0821728673974738E-2</v>
          </cell>
          <cell r="C604">
            <v>3.0245714285714285E-2</v>
          </cell>
        </row>
        <row r="605">
          <cell r="B605">
            <v>6.9783190388538752E-2</v>
          </cell>
          <cell r="C605">
            <v>2.9698571428571428E-2</v>
          </cell>
        </row>
        <row r="606">
          <cell r="B606">
            <v>7.044148016007501E-2</v>
          </cell>
          <cell r="C606">
            <v>3.0301428571428573E-2</v>
          </cell>
        </row>
        <row r="607">
          <cell r="B607">
            <v>7.1545035963869408E-2</v>
          </cell>
          <cell r="C607">
            <v>3.1354285714285716E-2</v>
          </cell>
        </row>
        <row r="608">
          <cell r="B608">
            <v>7.0695526467705938E-2</v>
          </cell>
          <cell r="C608">
            <v>3.0612857142857143E-2</v>
          </cell>
        </row>
        <row r="609">
          <cell r="B609">
            <v>7.0536522980979455E-2</v>
          </cell>
          <cell r="C609">
            <v>3.0515714285714285E-2</v>
          </cell>
        </row>
        <row r="610">
          <cell r="B610">
            <v>7.0957231616950112E-2</v>
          </cell>
          <cell r="C610">
            <v>3.1079107142857141E-2</v>
          </cell>
        </row>
        <row r="611">
          <cell r="B611">
            <v>7.1678131833860848E-2</v>
          </cell>
          <cell r="C611">
            <v>3.1582142857142857E-2</v>
          </cell>
        </row>
        <row r="612">
          <cell r="B612">
            <v>7.2466614969887932E-2</v>
          </cell>
          <cell r="C612">
            <v>3.2135178571428571E-2</v>
          </cell>
        </row>
        <row r="613">
          <cell r="B613">
            <v>7.4134107997384291E-2</v>
          </cell>
          <cell r="C613">
            <v>3.3594285714285715E-2</v>
          </cell>
        </row>
        <row r="614">
          <cell r="B614">
            <v>7.3440665087159851E-2</v>
          </cell>
          <cell r="C614">
            <v>3.2635714285714289E-2</v>
          </cell>
        </row>
        <row r="615">
          <cell r="B615">
            <v>7.311635804079597E-2</v>
          </cell>
          <cell r="C615">
            <v>3.2850357142857146E-2</v>
          </cell>
        </row>
        <row r="616">
          <cell r="B616">
            <v>7.1589290452801047E-2</v>
          </cell>
          <cell r="C616">
            <v>3.1691428571428572E-2</v>
          </cell>
        </row>
        <row r="617">
          <cell r="B617">
            <v>7.2377614199951923E-2</v>
          </cell>
          <cell r="C617">
            <v>3.2294285714285713E-2</v>
          </cell>
        </row>
        <row r="618">
          <cell r="B618">
            <v>7.1560192164691339E-2</v>
          </cell>
          <cell r="C618">
            <v>3.1665535714285716E-2</v>
          </cell>
        </row>
        <row r="619">
          <cell r="B619">
            <v>7.0852714103499026E-2</v>
          </cell>
          <cell r="C619">
            <v>3.0968571428571429E-2</v>
          </cell>
        </row>
        <row r="620">
          <cell r="B620">
            <v>7.021800839863046E-2</v>
          </cell>
          <cell r="C620">
            <v>3.0021607142857145E-2</v>
          </cell>
        </row>
        <row r="621">
          <cell r="B621">
            <v>6.9697104708322799E-2</v>
          </cell>
          <cell r="C621">
            <v>2.9574642857142858E-2</v>
          </cell>
        </row>
        <row r="622">
          <cell r="B622">
            <v>6.9283134734245522E-2</v>
          </cell>
          <cell r="C622">
            <v>2.9264285714285711E-2</v>
          </cell>
        </row>
        <row r="623">
          <cell r="B623">
            <v>6.916424648221553E-2</v>
          </cell>
          <cell r="C623">
            <v>2.9236785714285715E-2</v>
          </cell>
        </row>
        <row r="624">
          <cell r="B624">
            <v>6.8247276454813322E-2</v>
          </cell>
          <cell r="C624">
            <v>2.9175714285714287E-2</v>
          </cell>
        </row>
        <row r="625">
          <cell r="B625">
            <v>6.775663081930372E-2</v>
          </cell>
          <cell r="C625">
            <v>2.8578571428571432E-2</v>
          </cell>
        </row>
        <row r="626">
          <cell r="B626">
            <v>6.860961753569994E-2</v>
          </cell>
          <cell r="C626">
            <v>2.9231428571428571E-2</v>
          </cell>
        </row>
        <row r="627">
          <cell r="B627">
            <v>6.9144678959303207E-2</v>
          </cell>
          <cell r="C627">
            <v>2.9848928571428571E-2</v>
          </cell>
        </row>
        <row r="628">
          <cell r="B628">
            <v>6.9794805185119269E-2</v>
          </cell>
          <cell r="C628">
            <v>3.0158035714285717E-2</v>
          </cell>
        </row>
        <row r="629">
          <cell r="B629">
            <v>6.9536504463151405E-2</v>
          </cell>
          <cell r="C629">
            <v>3.0111071428571431E-2</v>
          </cell>
        </row>
        <row r="630">
          <cell r="B630">
            <v>6.8677458605197139E-2</v>
          </cell>
          <cell r="C630">
            <v>3.0283035714285714E-2</v>
          </cell>
        </row>
        <row r="631">
          <cell r="B631">
            <v>6.7817410633923658E-2</v>
          </cell>
          <cell r="C631">
            <v>2.9751428571428571E-2</v>
          </cell>
        </row>
        <row r="632">
          <cell r="B632">
            <v>6.8021375442401721E-2</v>
          </cell>
          <cell r="C632">
            <v>2.9838392857142858E-2</v>
          </cell>
        </row>
        <row r="633">
          <cell r="B633">
            <v>6.784865450483335E-2</v>
          </cell>
          <cell r="C633">
            <v>2.9696428571428572E-2</v>
          </cell>
        </row>
        <row r="634">
          <cell r="B634">
            <v>6.7921236759746706E-2</v>
          </cell>
          <cell r="C634">
            <v>2.9749107142857147E-2</v>
          </cell>
        </row>
        <row r="635">
          <cell r="B635">
            <v>6.8856883634552668E-2</v>
          </cell>
          <cell r="C635">
            <v>3.0701785714285713E-2</v>
          </cell>
        </row>
        <row r="636">
          <cell r="B636">
            <v>6.9623593002574036E-2</v>
          </cell>
          <cell r="C636">
            <v>3.1787499999999996E-2</v>
          </cell>
        </row>
        <row r="637">
          <cell r="B637">
            <v>6.8682428069232082E-2</v>
          </cell>
          <cell r="C637">
            <v>3.134E-2</v>
          </cell>
        </row>
        <row r="638">
          <cell r="B638">
            <v>6.8638916895762403E-2</v>
          </cell>
          <cell r="C638">
            <v>3.0997500000000001E-2</v>
          </cell>
        </row>
        <row r="639">
          <cell r="B639">
            <v>6.9104468631128291E-2</v>
          </cell>
          <cell r="C639">
            <v>3.1350000000000003E-2</v>
          </cell>
        </row>
        <row r="640">
          <cell r="B640">
            <v>6.8902517979373856E-2</v>
          </cell>
          <cell r="C640">
            <v>3.16525E-2</v>
          </cell>
        </row>
        <row r="641">
          <cell r="B641">
            <v>6.9559554483798802E-2</v>
          </cell>
          <cell r="C641">
            <v>3.2105000000000002E-2</v>
          </cell>
        </row>
        <row r="642">
          <cell r="B642">
            <v>6.918207948039945E-2</v>
          </cell>
          <cell r="C642">
            <v>3.19575E-2</v>
          </cell>
        </row>
        <row r="643">
          <cell r="B643">
            <v>6.8554111475649271E-2</v>
          </cell>
          <cell r="C643">
            <v>3.1465E-2</v>
          </cell>
        </row>
        <row r="644">
          <cell r="B644">
            <v>6.5098689829210077E-2</v>
          </cell>
          <cell r="C644">
            <v>3.0917499999999997E-2</v>
          </cell>
        </row>
        <row r="645">
          <cell r="B645">
            <v>6.7996698438165581E-2</v>
          </cell>
          <cell r="C645">
            <v>3.0820000000000004E-2</v>
          </cell>
        </row>
        <row r="646">
          <cell r="B646">
            <v>6.7822859805642177E-2</v>
          </cell>
          <cell r="C646">
            <v>3.0772499999999998E-2</v>
          </cell>
        </row>
        <row r="647">
          <cell r="B647">
            <v>6.8538224001119974E-2</v>
          </cell>
          <cell r="C647">
            <v>3.1324999999999999E-2</v>
          </cell>
        </row>
        <row r="648">
          <cell r="B648">
            <v>6.8351623511489601E-2</v>
          </cell>
          <cell r="C648">
            <v>3.1132499999999997E-2</v>
          </cell>
        </row>
        <row r="649">
          <cell r="B649">
            <v>6.8663671836819429E-2</v>
          </cell>
          <cell r="C649">
            <v>3.1364642857142855E-2</v>
          </cell>
        </row>
        <row r="650">
          <cell r="B650">
            <v>6.9007116797982659E-2</v>
          </cell>
          <cell r="C650">
            <v>3.1466964285714286E-2</v>
          </cell>
        </row>
        <row r="651">
          <cell r="B651">
            <v>6.839876599953143E-2</v>
          </cell>
          <cell r="C651">
            <v>3.1119285714285714E-2</v>
          </cell>
        </row>
        <row r="652">
          <cell r="B652">
            <v>6.8055128125593445E-2</v>
          </cell>
          <cell r="C652">
            <v>3.0642500000000003E-2</v>
          </cell>
        </row>
        <row r="653">
          <cell r="B653">
            <v>6.7775586207078686E-2</v>
          </cell>
          <cell r="C653">
            <v>3.0350000000000002E-2</v>
          </cell>
        </row>
        <row r="654">
          <cell r="B654">
            <v>6.7803769530524138E-2</v>
          </cell>
          <cell r="C654">
            <v>3.0152499999999999E-2</v>
          </cell>
        </row>
        <row r="655">
          <cell r="B655">
            <v>6.7888506347871691E-2</v>
          </cell>
          <cell r="C655">
            <v>3.0205000000000003E-2</v>
          </cell>
        </row>
        <row r="656">
          <cell r="B656">
            <v>6.7207265014652018E-2</v>
          </cell>
          <cell r="C656">
            <v>2.9785535714285719E-2</v>
          </cell>
        </row>
        <row r="657">
          <cell r="B657">
            <v>6.7338313566526642E-2</v>
          </cell>
          <cell r="C657">
            <v>2.9937857142857141E-2</v>
          </cell>
        </row>
        <row r="658">
          <cell r="B658">
            <v>6.8076500627162972E-2</v>
          </cell>
          <cell r="C658">
            <v>3.0494821428571427E-2</v>
          </cell>
        </row>
        <row r="659">
          <cell r="B659">
            <v>6.8791652141359294E-2</v>
          </cell>
          <cell r="C659">
            <v>3.1197142857142857E-2</v>
          </cell>
        </row>
        <row r="660">
          <cell r="B660">
            <v>6.9124413894392056E-2</v>
          </cell>
          <cell r="C660">
            <v>3.1549464285714285E-2</v>
          </cell>
        </row>
        <row r="661">
          <cell r="B661">
            <v>6.6557209693489994E-2</v>
          </cell>
          <cell r="C661">
            <v>3.2101785714285715E-2</v>
          </cell>
        </row>
        <row r="662">
          <cell r="B662">
            <v>6.7117011356507938E-2</v>
          </cell>
          <cell r="C662">
            <v>3.2604107142857143E-2</v>
          </cell>
        </row>
        <row r="663">
          <cell r="B663">
            <v>6.6687681057314374E-2</v>
          </cell>
          <cell r="C663">
            <v>3.2261071428571431E-2</v>
          </cell>
        </row>
        <row r="664">
          <cell r="B664">
            <v>6.6963454034739356E-2</v>
          </cell>
          <cell r="C664">
            <v>3.2513392857142859E-2</v>
          </cell>
        </row>
        <row r="665">
          <cell r="B665">
            <v>6.6278689709915239E-2</v>
          </cell>
          <cell r="C665">
            <v>3.1765714285714286E-2</v>
          </cell>
        </row>
        <row r="666">
          <cell r="B666">
            <v>6.6187900839072888E-2</v>
          </cell>
          <cell r="C666">
            <v>3.1818035714285715E-2</v>
          </cell>
        </row>
        <row r="667">
          <cell r="B667">
            <v>6.5807838904513916E-2</v>
          </cell>
          <cell r="C667">
            <v>3.122035714285714E-2</v>
          </cell>
        </row>
        <row r="668">
          <cell r="B668">
            <v>7.0407232989844304E-2</v>
          </cell>
          <cell r="C668">
            <v>3.1102500000000002E-2</v>
          </cell>
        </row>
        <row r="669">
          <cell r="B669">
            <v>7.0005234788015902E-2</v>
          </cell>
          <cell r="C669">
            <v>3.1455000000000004E-2</v>
          </cell>
        </row>
        <row r="670">
          <cell r="B670">
            <v>6.9893973014994559E-2</v>
          </cell>
          <cell r="C670">
            <v>3.1457499999999999E-2</v>
          </cell>
        </row>
        <row r="671">
          <cell r="B671">
            <v>6.9467740653699317E-2</v>
          </cell>
          <cell r="C671">
            <v>3.0859999999999999E-2</v>
          </cell>
        </row>
        <row r="672">
          <cell r="B672">
            <v>6.9568848670092054E-2</v>
          </cell>
          <cell r="C672">
            <v>3.0862500000000001E-2</v>
          </cell>
        </row>
        <row r="673">
          <cell r="B673">
            <v>6.9475307820990984E-2</v>
          </cell>
          <cell r="C673">
            <v>3.1120000000000002E-2</v>
          </cell>
        </row>
        <row r="674">
          <cell r="B674">
            <v>6.9302254192594503E-2</v>
          </cell>
          <cell r="C674">
            <v>3.0922499999999999E-2</v>
          </cell>
        </row>
        <row r="675">
          <cell r="B675">
            <v>7.0543082409503244E-2</v>
          </cell>
          <cell r="C675">
            <v>3.1898214285714287E-2</v>
          </cell>
        </row>
        <row r="676">
          <cell r="B676">
            <v>7.1259456241042574E-2</v>
          </cell>
          <cell r="C676">
            <v>3.2750535714285718E-2</v>
          </cell>
        </row>
        <row r="677">
          <cell r="B677">
            <v>7.1537072859682249E-2</v>
          </cell>
          <cell r="C677">
            <v>3.3475714285714282E-2</v>
          </cell>
        </row>
        <row r="678">
          <cell r="B678">
            <v>7.1490381366458799E-2</v>
          </cell>
          <cell r="C678">
            <v>3.3232142857142856E-2</v>
          </cell>
        </row>
        <row r="679">
          <cell r="B679">
            <v>7.1896807298493126E-2</v>
          </cell>
          <cell r="C679">
            <v>3.3534285714285711E-2</v>
          </cell>
        </row>
        <row r="680">
          <cell r="B680">
            <v>7.19562010489605E-2</v>
          </cell>
          <cell r="C680">
            <v>3.3636428571428574E-2</v>
          </cell>
        </row>
        <row r="681">
          <cell r="B681">
            <v>7.1726035600069404E-2</v>
          </cell>
          <cell r="C681">
            <v>3.3288571428571424E-2</v>
          </cell>
        </row>
        <row r="682">
          <cell r="B682">
            <v>7.1210632576871102E-2</v>
          </cell>
          <cell r="C682">
            <v>3.299071428571429E-2</v>
          </cell>
        </row>
        <row r="683">
          <cell r="B683">
            <v>7.125190663992309E-2</v>
          </cell>
          <cell r="C683">
            <v>3.3168214285714287E-2</v>
          </cell>
        </row>
        <row r="684">
          <cell r="B684">
            <v>7.0774150677579084E-2</v>
          </cell>
          <cell r="C684">
            <v>3.3274107142857147E-2</v>
          </cell>
        </row>
        <row r="685">
          <cell r="B685">
            <v>7.0497251780859638E-2</v>
          </cell>
          <cell r="C685">
            <v>3.2976071428571424E-2</v>
          </cell>
        </row>
        <row r="686">
          <cell r="B686">
            <v>7.0062159944096702E-2</v>
          </cell>
          <cell r="C686">
            <v>3.2481964285714288E-2</v>
          </cell>
        </row>
        <row r="687">
          <cell r="B687">
            <v>7.1197509396505487E-2</v>
          </cell>
          <cell r="C687">
            <v>3.3785892857142862E-2</v>
          </cell>
        </row>
        <row r="688">
          <cell r="B688">
            <v>7.079568903154676E-2</v>
          </cell>
          <cell r="C688">
            <v>3.3337857142857141E-2</v>
          </cell>
        </row>
        <row r="689">
          <cell r="B689">
            <v>7.1418402157581884E-2</v>
          </cell>
          <cell r="C689">
            <v>3.4170714285714283E-2</v>
          </cell>
        </row>
        <row r="690">
          <cell r="B690">
            <v>7.1634360746266834E-2</v>
          </cell>
          <cell r="C690">
            <v>3.4095714285714285E-2</v>
          </cell>
        </row>
        <row r="691">
          <cell r="B691">
            <v>7.1356254914862971E-2</v>
          </cell>
          <cell r="C691">
            <v>3.3997678571428575E-2</v>
          </cell>
        </row>
        <row r="692">
          <cell r="B692">
            <v>7.1244253478776387E-2</v>
          </cell>
          <cell r="C692">
            <v>3.3799642857142854E-2</v>
          </cell>
        </row>
        <row r="693">
          <cell r="B693">
            <v>7.1602856363471967E-2</v>
          </cell>
          <cell r="C693">
            <v>3.4251607142857139E-2</v>
          </cell>
        </row>
        <row r="694">
          <cell r="B694">
            <v>7.1961893540675725E-2</v>
          </cell>
          <cell r="C694">
            <v>3.4503571428571432E-2</v>
          </cell>
        </row>
        <row r="695">
          <cell r="B695">
            <v>7.1830968067813639E-2</v>
          </cell>
          <cell r="C695">
            <v>3.4409464285714286E-2</v>
          </cell>
        </row>
        <row r="696">
          <cell r="B696">
            <v>7.1869373028951022E-2</v>
          </cell>
          <cell r="C696">
            <v>3.4211428571428566E-2</v>
          </cell>
        </row>
        <row r="697">
          <cell r="B697">
            <v>7.1053465454881115E-2</v>
          </cell>
          <cell r="C697">
            <v>3.3363392857142855E-2</v>
          </cell>
        </row>
        <row r="698">
          <cell r="B698">
            <v>7.0242629968556902E-2</v>
          </cell>
          <cell r="C698">
            <v>3.2715357142857143E-2</v>
          </cell>
        </row>
        <row r="699">
          <cell r="B699">
            <v>7.1423889579483535E-2</v>
          </cell>
          <cell r="C699">
            <v>3.3917321428571429E-2</v>
          </cell>
        </row>
        <row r="700">
          <cell r="B700">
            <v>7.0495430169882578E-2</v>
          </cell>
          <cell r="C700">
            <v>3.3423214285714285E-2</v>
          </cell>
        </row>
        <row r="701">
          <cell r="B701">
            <v>7.0574872147168954E-2</v>
          </cell>
          <cell r="C701">
            <v>3.3425178571428571E-2</v>
          </cell>
        </row>
        <row r="702">
          <cell r="B702">
            <v>5.9756986477824015E-2</v>
          </cell>
          <cell r="C702">
            <v>3.2727142857142857E-2</v>
          </cell>
        </row>
        <row r="703">
          <cell r="B703">
            <v>5.9927385717720716E-2</v>
          </cell>
          <cell r="C703">
            <v>3.2579107142857146E-2</v>
          </cell>
        </row>
        <row r="704">
          <cell r="B704">
            <v>6.025078786484217E-2</v>
          </cell>
          <cell r="C704">
            <v>3.2981071428571429E-2</v>
          </cell>
        </row>
        <row r="705">
          <cell r="B705">
            <v>6.1541866495139812E-2</v>
          </cell>
          <cell r="C705">
            <v>3.4838928571428569E-2</v>
          </cell>
        </row>
        <row r="706">
          <cell r="B706">
            <v>6.2108602349254853E-2</v>
          </cell>
          <cell r="C706">
            <v>3.4890892857142856E-2</v>
          </cell>
        </row>
        <row r="707">
          <cell r="B707">
            <v>6.1273086503717093E-2</v>
          </cell>
          <cell r="C707">
            <v>3.4307142857142855E-2</v>
          </cell>
        </row>
        <row r="708">
          <cell r="B708">
            <v>6.1952283120969669E-2</v>
          </cell>
          <cell r="C708">
            <v>3.5094821428571427E-2</v>
          </cell>
        </row>
        <row r="709">
          <cell r="B709">
            <v>6.3288506317670801E-2</v>
          </cell>
          <cell r="C709">
            <v>3.5750714285714282E-2</v>
          </cell>
        </row>
        <row r="710">
          <cell r="B710">
            <v>6.2550859636174128E-2</v>
          </cell>
          <cell r="C710">
            <v>3.4766071428571431E-2</v>
          </cell>
        </row>
        <row r="711">
          <cell r="B711">
            <v>6.3233927968272763E-2</v>
          </cell>
          <cell r="C711">
            <v>3.5067857142857144E-2</v>
          </cell>
        </row>
        <row r="712">
          <cell r="B712">
            <v>6.277836528586922E-2</v>
          </cell>
          <cell r="C712">
            <v>3.451964285714286E-2</v>
          </cell>
        </row>
        <row r="713">
          <cell r="B713">
            <v>6.2688001412743222E-2</v>
          </cell>
          <cell r="C713">
            <v>3.4608571428571426E-2</v>
          </cell>
        </row>
        <row r="714">
          <cell r="B714">
            <v>6.2579771367947457E-2</v>
          </cell>
          <cell r="C714">
            <v>3.4314464285714281E-2</v>
          </cell>
        </row>
        <row r="715">
          <cell r="B715">
            <v>6.2557861311497764E-2</v>
          </cell>
          <cell r="C715">
            <v>3.441642857142857E-2</v>
          </cell>
        </row>
        <row r="716">
          <cell r="B716">
            <v>6.3118046853492649E-2</v>
          </cell>
          <cell r="C716">
            <v>3.4918392857142856E-2</v>
          </cell>
        </row>
        <row r="717">
          <cell r="B717">
            <v>6.4098560852941411E-2</v>
          </cell>
          <cell r="C717">
            <v>3.5770357142857138E-2</v>
          </cell>
        </row>
        <row r="718">
          <cell r="B718">
            <v>6.3498498922748614E-2</v>
          </cell>
          <cell r="C718">
            <v>3.5072321428571432E-2</v>
          </cell>
        </row>
        <row r="719">
          <cell r="B719">
            <v>6.4444226388081005E-2</v>
          </cell>
          <cell r="C719">
            <v>3.5478214285714287E-2</v>
          </cell>
        </row>
        <row r="720">
          <cell r="B720">
            <v>6.4703060813165458E-2</v>
          </cell>
          <cell r="C720">
            <v>3.5680178571428571E-2</v>
          </cell>
        </row>
        <row r="721">
          <cell r="B721">
            <v>6.4920429268538138E-2</v>
          </cell>
          <cell r="C721">
            <v>3.5732142857142858E-2</v>
          </cell>
        </row>
        <row r="722">
          <cell r="B722">
            <v>6.452907972202182E-2</v>
          </cell>
          <cell r="C722">
            <v>3.5234107142857143E-2</v>
          </cell>
        </row>
        <row r="723">
          <cell r="B723">
            <v>6.4393625153051581E-2</v>
          </cell>
          <cell r="C723">
            <v>3.5236071428571429E-2</v>
          </cell>
        </row>
        <row r="724">
          <cell r="B724">
            <v>6.4169353662242412E-2</v>
          </cell>
          <cell r="C724">
            <v>3.4901785714285712E-2</v>
          </cell>
        </row>
        <row r="725">
          <cell r="B725">
            <v>6.3166832375872173E-2</v>
          </cell>
          <cell r="C725">
            <v>3.370357142857143E-2</v>
          </cell>
        </row>
        <row r="726">
          <cell r="B726">
            <v>6.2742369066472459E-2</v>
          </cell>
          <cell r="C726">
            <v>3.3255357142857142E-2</v>
          </cell>
        </row>
        <row r="727">
          <cell r="B727">
            <v>6.2735735763064682E-2</v>
          </cell>
          <cell r="C727">
            <v>3.3357142857142856E-2</v>
          </cell>
        </row>
        <row r="728">
          <cell r="B728">
            <v>6.2695988645184886E-2</v>
          </cell>
          <cell r="C728">
            <v>3.3299821428571429E-2</v>
          </cell>
        </row>
        <row r="729">
          <cell r="B729">
            <v>6.2237626301421385E-2</v>
          </cell>
          <cell r="C729">
            <v>3.2705714285714282E-2</v>
          </cell>
        </row>
        <row r="730">
          <cell r="B730">
            <v>6.297215006972523E-2</v>
          </cell>
          <cell r="C730">
            <v>3.326607142857143E-2</v>
          </cell>
        </row>
        <row r="731">
          <cell r="B731">
            <v>6.3390352371939906E-2</v>
          </cell>
          <cell r="C731">
            <v>3.392607142857143E-2</v>
          </cell>
        </row>
        <row r="732">
          <cell r="B732">
            <v>6.0997827744664439E-2</v>
          </cell>
          <cell r="C732">
            <v>3.4319642857142861E-2</v>
          </cell>
        </row>
        <row r="733">
          <cell r="B733">
            <v>6.234783141935784E-2</v>
          </cell>
          <cell r="C733">
            <v>3.5371428571428568E-2</v>
          </cell>
        </row>
        <row r="734">
          <cell r="B734">
            <v>6.2670373289300918E-2</v>
          </cell>
          <cell r="C734">
            <v>3.5726785714285711E-2</v>
          </cell>
        </row>
        <row r="735">
          <cell r="B735">
            <v>6.3005090275035314E-2</v>
          </cell>
          <cell r="C735">
            <v>3.608571428571429E-2</v>
          </cell>
        </row>
        <row r="736">
          <cell r="B736">
            <v>6.2659441135266669E-2</v>
          </cell>
          <cell r="C736">
            <v>3.5680357142857146E-2</v>
          </cell>
        </row>
        <row r="737">
          <cell r="B737">
            <v>6.3700377052529844E-2</v>
          </cell>
          <cell r="C737">
            <v>3.6738928571428575E-2</v>
          </cell>
        </row>
        <row r="738">
          <cell r="B738">
            <v>6.3224259139392669E-2</v>
          </cell>
          <cell r="C738">
            <v>3.6240535714285718E-2</v>
          </cell>
        </row>
        <row r="739">
          <cell r="B739">
            <v>6.1963172169863349E-2</v>
          </cell>
          <cell r="C739">
            <v>3.4695357142857146E-2</v>
          </cell>
        </row>
        <row r="740">
          <cell r="B740">
            <v>6.2678506866588157E-2</v>
          </cell>
          <cell r="C740">
            <v>3.545285714285714E-2</v>
          </cell>
        </row>
        <row r="741">
          <cell r="B741">
            <v>6.2367416938621127E-2</v>
          </cell>
          <cell r="C741">
            <v>3.510428571428572E-2</v>
          </cell>
        </row>
        <row r="742">
          <cell r="B742">
            <v>6.2886681997458727E-2</v>
          </cell>
          <cell r="C742">
            <v>3.5755714285714287E-2</v>
          </cell>
        </row>
        <row r="743">
          <cell r="B743">
            <v>6.2647802407737596E-2</v>
          </cell>
          <cell r="C743">
            <v>3.5507142857142855E-2</v>
          </cell>
        </row>
        <row r="744">
          <cell r="B744">
            <v>6.3377131575132473E-2</v>
          </cell>
          <cell r="C744">
            <v>3.6261428571428569E-2</v>
          </cell>
        </row>
        <row r="745">
          <cell r="B745">
            <v>6.2715808021578279E-2</v>
          </cell>
          <cell r="C745">
            <v>3.5712857142857143E-2</v>
          </cell>
        </row>
        <row r="746">
          <cell r="B746">
            <v>6.2193294694879553E-2</v>
          </cell>
          <cell r="C746">
            <v>3.5114285714285716E-2</v>
          </cell>
        </row>
        <row r="747">
          <cell r="B747">
            <v>6.1359478460707439E-2</v>
          </cell>
          <cell r="C747">
            <v>3.4161428571428572E-2</v>
          </cell>
        </row>
        <row r="748">
          <cell r="B748">
            <v>6.1248376007225769E-2</v>
          </cell>
          <cell r="C748">
            <v>3.3969464285714283E-2</v>
          </cell>
        </row>
        <row r="749">
          <cell r="B749">
            <v>6.1717673512310271E-2</v>
          </cell>
          <cell r="C749">
            <v>3.4324285714285717E-2</v>
          </cell>
        </row>
        <row r="750">
          <cell r="B750">
            <v>6.1363821504828442E-2</v>
          </cell>
          <cell r="C750">
            <v>3.397571428571429E-2</v>
          </cell>
        </row>
        <row r="751">
          <cell r="B751">
            <v>6.0831375690253979E-2</v>
          </cell>
          <cell r="C751">
            <v>3.3077142857142861E-2</v>
          </cell>
        </row>
        <row r="752">
          <cell r="B752">
            <v>5.9861482156829841E-2</v>
          </cell>
          <cell r="C752">
            <v>3.2181428571428576E-2</v>
          </cell>
        </row>
        <row r="753">
          <cell r="B753">
            <v>6.0253887485861475E-2</v>
          </cell>
          <cell r="C753">
            <v>3.2382857142857144E-2</v>
          </cell>
        </row>
        <row r="754">
          <cell r="B754">
            <v>6.0541561210565531E-2</v>
          </cell>
          <cell r="C754">
            <v>3.2784285714285717E-2</v>
          </cell>
        </row>
        <row r="755">
          <cell r="B755">
            <v>6.08702515158146E-2</v>
          </cell>
          <cell r="C755">
            <v>3.3135714285714289E-2</v>
          </cell>
        </row>
        <row r="756">
          <cell r="B756">
            <v>6.082023863299324E-2</v>
          </cell>
          <cell r="C756">
            <v>3.3037142857142855E-2</v>
          </cell>
        </row>
        <row r="757">
          <cell r="B757">
            <v>6.0437114213750857E-2</v>
          </cell>
          <cell r="C757">
            <v>3.2442499999999999E-2</v>
          </cell>
        </row>
        <row r="758">
          <cell r="B758">
            <v>6.0477280460749953E-2</v>
          </cell>
          <cell r="C758">
            <v>3.2493750000000002E-2</v>
          </cell>
        </row>
        <row r="759">
          <cell r="B759">
            <v>6.0584349676836895E-2</v>
          </cell>
          <cell r="C759">
            <v>3.2594999999999999E-2</v>
          </cell>
        </row>
        <row r="760">
          <cell r="B760">
            <v>5.9906306058506671E-2</v>
          </cell>
          <cell r="C760">
            <v>3.1946249999999995E-2</v>
          </cell>
        </row>
        <row r="761">
          <cell r="B761">
            <v>6.0067327600992544E-2</v>
          </cell>
          <cell r="C761">
            <v>3.1997857142857147E-2</v>
          </cell>
        </row>
        <row r="762">
          <cell r="B762">
            <v>6.0396965720421851E-2</v>
          </cell>
          <cell r="C762">
            <v>3.2102459016393442E-2</v>
          </cell>
        </row>
        <row r="763">
          <cell r="B763">
            <v>5.9642315217392043E-2</v>
          </cell>
          <cell r="C763">
            <v>3.1404644808743172E-2</v>
          </cell>
        </row>
        <row r="764">
          <cell r="B764">
            <v>5.9983773698238603E-2</v>
          </cell>
          <cell r="C764">
            <v>3.150737704918033E-2</v>
          </cell>
        </row>
        <row r="765">
          <cell r="B765">
            <v>5.9968969629592299E-2</v>
          </cell>
          <cell r="C765">
            <v>3.1561612021857921E-2</v>
          </cell>
        </row>
        <row r="766">
          <cell r="B766">
            <v>5.9567118009778319E-2</v>
          </cell>
          <cell r="C766">
            <v>3.106967213114754E-2</v>
          </cell>
        </row>
        <row r="767">
          <cell r="B767">
            <v>5.9486745457737807E-2</v>
          </cell>
          <cell r="C767">
            <v>3.0922131147540985E-2</v>
          </cell>
        </row>
        <row r="768">
          <cell r="B768">
            <v>5.9628090100788282E-2</v>
          </cell>
          <cell r="C768">
            <v>3.0974590163934428E-2</v>
          </cell>
        </row>
        <row r="769">
          <cell r="B769">
            <v>5.8860791350499382E-2</v>
          </cell>
          <cell r="C769">
            <v>3.032554644808743E-2</v>
          </cell>
        </row>
        <row r="770">
          <cell r="B770">
            <v>5.8691432411220879E-2</v>
          </cell>
          <cell r="C770">
            <v>3.0377868852459015E-2</v>
          </cell>
        </row>
        <row r="771">
          <cell r="B771">
            <v>5.9643013341886819E-2</v>
          </cell>
          <cell r="C771">
            <v>3.1234836065573771E-2</v>
          </cell>
        </row>
        <row r="772">
          <cell r="B772">
            <v>5.9079556141262701E-2</v>
          </cell>
          <cell r="C772">
            <v>3.0737158469945354E-2</v>
          </cell>
        </row>
        <row r="773">
          <cell r="B773">
            <v>5.959020039236651E-2</v>
          </cell>
          <cell r="C773">
            <v>3.1241803278688526E-2</v>
          </cell>
        </row>
        <row r="774">
          <cell r="B774">
            <v>5.9939006208553636E-2</v>
          </cell>
          <cell r="C774">
            <v>3.1591803278688518E-2</v>
          </cell>
        </row>
        <row r="775">
          <cell r="B775">
            <v>6.0814173634081925E-2</v>
          </cell>
          <cell r="C775">
            <v>3.2394125683060111E-2</v>
          </cell>
        </row>
        <row r="776">
          <cell r="B776">
            <v>6.3526651269564471E-2</v>
          </cell>
          <cell r="C776">
            <v>3.2501092896174866E-2</v>
          </cell>
        </row>
        <row r="777">
          <cell r="B777">
            <v>6.341340879753643E-2</v>
          </cell>
          <cell r="C777">
            <v>3.2453415300546448E-2</v>
          </cell>
        </row>
        <row r="778">
          <cell r="B778">
            <v>6.3887039067796247E-2</v>
          </cell>
          <cell r="C778">
            <v>3.2759016393442628E-2</v>
          </cell>
        </row>
        <row r="779">
          <cell r="B779">
            <v>6.378152437074136E-2</v>
          </cell>
          <cell r="C779">
            <v>3.2461475409836071E-2</v>
          </cell>
        </row>
        <row r="780">
          <cell r="B780">
            <v>6.3050384406744264E-2</v>
          </cell>
          <cell r="C780">
            <v>3.1760382513661201E-2</v>
          </cell>
        </row>
        <row r="781">
          <cell r="B781">
            <v>6.3555155655156237E-2</v>
          </cell>
          <cell r="C781">
            <v>3.227131147540984E-2</v>
          </cell>
        </row>
        <row r="782">
          <cell r="B782">
            <v>6.3851968958867467E-2</v>
          </cell>
          <cell r="C782">
            <v>3.2623770491803275E-2</v>
          </cell>
        </row>
        <row r="783">
          <cell r="B783">
            <v>6.3927442490769981E-2</v>
          </cell>
          <cell r="C783">
            <v>3.2721994535519126E-2</v>
          </cell>
        </row>
        <row r="784">
          <cell r="B784">
            <v>6.4275829373761528E-2</v>
          </cell>
          <cell r="C784">
            <v>3.3024316939890712E-2</v>
          </cell>
        </row>
        <row r="785">
          <cell r="B785">
            <v>6.4427992801582179E-2</v>
          </cell>
          <cell r="C785">
            <v>3.3181147540983606E-2</v>
          </cell>
        </row>
        <row r="786">
          <cell r="B786">
            <v>6.4043958656710087E-2</v>
          </cell>
          <cell r="C786">
            <v>3.2793442622950822E-2</v>
          </cell>
        </row>
        <row r="787">
          <cell r="B787">
            <v>6.4722704973927181E-2</v>
          </cell>
          <cell r="C787">
            <v>3.3340983606557378E-2</v>
          </cell>
        </row>
        <row r="788">
          <cell r="B788">
            <v>6.6232777895874229E-2</v>
          </cell>
          <cell r="C788">
            <v>3.4798633879781424E-2</v>
          </cell>
        </row>
        <row r="789">
          <cell r="B789">
            <v>6.5582670502796536E-2</v>
          </cell>
          <cell r="C789">
            <v>3.4045901639344262E-2</v>
          </cell>
        </row>
        <row r="790">
          <cell r="B790">
            <v>6.4685174504779064E-2</v>
          </cell>
          <cell r="C790">
            <v>3.3653825136612026E-2</v>
          </cell>
        </row>
        <row r="791">
          <cell r="B791">
            <v>6.5636649568192706E-2</v>
          </cell>
          <cell r="C791">
            <v>3.4311612021857923E-2</v>
          </cell>
        </row>
        <row r="792">
          <cell r="B792">
            <v>6.6361897670401682E-2</v>
          </cell>
          <cell r="C792">
            <v>3.4470218579234976E-2</v>
          </cell>
        </row>
        <row r="793">
          <cell r="B793">
            <v>6.6312314137022321E-2</v>
          </cell>
          <cell r="C793">
            <v>3.3972950819672131E-2</v>
          </cell>
        </row>
        <row r="794">
          <cell r="B794">
            <v>6.6035450954938013E-2</v>
          </cell>
          <cell r="C794">
            <v>3.3475683060109292E-2</v>
          </cell>
        </row>
        <row r="795">
          <cell r="B795">
            <v>6.5541163077382558E-2</v>
          </cell>
          <cell r="C795">
            <v>3.2671994535519125E-2</v>
          </cell>
        </row>
        <row r="796">
          <cell r="B796">
            <v>6.7430216325340964E-2</v>
          </cell>
          <cell r="C796">
            <v>3.4189344262295085E-2</v>
          </cell>
        </row>
        <row r="797">
          <cell r="B797">
            <v>6.8227886788446934E-2</v>
          </cell>
          <cell r="C797">
            <v>3.4642076502732239E-2</v>
          </cell>
        </row>
        <row r="798">
          <cell r="B798">
            <v>6.7966351665740832E-2</v>
          </cell>
          <cell r="C798">
            <v>3.4044808743169404E-2</v>
          </cell>
        </row>
        <row r="799">
          <cell r="B799">
            <v>6.7585760089202918E-2</v>
          </cell>
          <cell r="C799">
            <v>3.3747540983606557E-2</v>
          </cell>
        </row>
        <row r="800">
          <cell r="B800">
            <v>6.8678578128417933E-2</v>
          </cell>
          <cell r="C800">
            <v>3.4105737704918038E-2</v>
          </cell>
        </row>
        <row r="801">
          <cell r="B801">
            <v>6.8856243015720353E-2</v>
          </cell>
          <cell r="C801">
            <v>3.4058469945355191E-2</v>
          </cell>
        </row>
        <row r="802">
          <cell r="B802">
            <v>6.9260305164344005E-2</v>
          </cell>
          <cell r="C802">
            <v>3.4369262295081963E-2</v>
          </cell>
        </row>
        <row r="803">
          <cell r="B803">
            <v>7.160564355929766E-2</v>
          </cell>
          <cell r="C803">
            <v>3.6522131147540986E-2</v>
          </cell>
        </row>
        <row r="804">
          <cell r="B804">
            <v>7.3399489688423025E-2</v>
          </cell>
          <cell r="C804">
            <v>3.7675E-2</v>
          </cell>
        </row>
        <row r="805">
          <cell r="B805">
            <v>7.7616554745481681E-2</v>
          </cell>
          <cell r="C805">
            <v>4.0524863387978144E-2</v>
          </cell>
        </row>
        <row r="806">
          <cell r="B806">
            <v>7.5496728482024711E-2</v>
          </cell>
          <cell r="C806">
            <v>3.8177595628415301E-2</v>
          </cell>
        </row>
        <row r="807">
          <cell r="B807">
            <v>7.5544687901968444E-2</v>
          </cell>
          <cell r="C807">
            <v>3.858032786885246E-2</v>
          </cell>
        </row>
        <row r="808">
          <cell r="B808">
            <v>7.5798375678958752E-2</v>
          </cell>
          <cell r="C808">
            <v>3.8333060109289614E-2</v>
          </cell>
        </row>
        <row r="809">
          <cell r="B809">
            <v>7.4636095473864295E-2</v>
          </cell>
          <cell r="C809">
            <v>3.7726502732240437E-2</v>
          </cell>
        </row>
        <row r="810">
          <cell r="B810">
            <v>7.607964697842573E-2</v>
          </cell>
          <cell r="C810">
            <v>3.8393989071038248E-2</v>
          </cell>
        </row>
        <row r="811">
          <cell r="B811">
            <v>7.4740524661695673E-2</v>
          </cell>
          <cell r="C811">
            <v>3.7546721311475413E-2</v>
          </cell>
        </row>
        <row r="812">
          <cell r="B812">
            <v>7.5024901184416737E-2</v>
          </cell>
          <cell r="C812">
            <v>3.7599453551912569E-2</v>
          </cell>
        </row>
        <row r="813">
          <cell r="B813">
            <v>7.5482652382608206E-2</v>
          </cell>
          <cell r="C813">
            <v>3.8142076502732242E-2</v>
          </cell>
        </row>
        <row r="814">
          <cell r="B814">
            <v>7.5546436829690866E-2</v>
          </cell>
          <cell r="C814">
            <v>3.8354918032786886E-2</v>
          </cell>
        </row>
        <row r="815">
          <cell r="B815">
            <v>7.7016951860740979E-2</v>
          </cell>
          <cell r="C815">
            <v>3.921311475409836E-2</v>
          </cell>
        </row>
        <row r="816">
          <cell r="B816">
            <v>7.6819338559079409E-2</v>
          </cell>
          <cell r="C816">
            <v>3.8976639344262293E-2</v>
          </cell>
        </row>
        <row r="817">
          <cell r="B817">
            <v>7.5541521536678591E-2</v>
          </cell>
          <cell r="C817">
            <v>3.8579508196721311E-2</v>
          </cell>
        </row>
        <row r="818">
          <cell r="B818">
            <v>7.4744005243846501E-2</v>
          </cell>
          <cell r="C818">
            <v>3.7560245901639339E-2</v>
          </cell>
        </row>
        <row r="819">
          <cell r="B819">
            <v>7.4069167824597826E-2</v>
          </cell>
          <cell r="C819">
            <v>3.7624043715846996E-2</v>
          </cell>
        </row>
        <row r="820">
          <cell r="B820">
            <v>7.4781970474593895E-2</v>
          </cell>
          <cell r="C820">
            <v>3.7482240437158469E-2</v>
          </cell>
        </row>
        <row r="821">
          <cell r="B821">
            <v>7.4350092144865321E-2</v>
          </cell>
          <cell r="C821">
            <v>3.7734972677595631E-2</v>
          </cell>
        </row>
        <row r="822">
          <cell r="B822">
            <v>7.4307701074715737E-2</v>
          </cell>
          <cell r="C822">
            <v>3.7687704918032791E-2</v>
          </cell>
        </row>
        <row r="823">
          <cell r="B823">
            <v>7.3583011469845916E-2</v>
          </cell>
          <cell r="C823">
            <v>3.6878415300546447E-2</v>
          </cell>
        </row>
        <row r="824">
          <cell r="B824">
            <v>7.3498974209839307E-2</v>
          </cell>
          <cell r="C824">
            <v>3.6931010928961748E-2</v>
          </cell>
        </row>
        <row r="825">
          <cell r="B825">
            <v>7.3503487004797363E-2</v>
          </cell>
          <cell r="C825">
            <v>3.6738797814207649E-2</v>
          </cell>
        </row>
        <row r="826">
          <cell r="B826">
            <v>7.3638501827966496E-2</v>
          </cell>
          <cell r="C826">
            <v>3.6778688524590167E-2</v>
          </cell>
        </row>
        <row r="827">
          <cell r="B827">
            <v>7.3866829455579985E-2</v>
          </cell>
          <cell r="C827">
            <v>3.7043989071038251E-2</v>
          </cell>
        </row>
        <row r="828">
          <cell r="B828">
            <v>7.4751913125834402E-2</v>
          </cell>
          <cell r="C828">
            <v>3.7996584699453551E-2</v>
          </cell>
        </row>
        <row r="829">
          <cell r="B829">
            <v>7.4560501573386118E-2</v>
          </cell>
          <cell r="C829">
            <v>3.8012295081967212E-2</v>
          </cell>
        </row>
        <row r="830">
          <cell r="B830">
            <v>7.4067386345182062E-2</v>
          </cell>
          <cell r="C830">
            <v>3.7620491803278686E-2</v>
          </cell>
        </row>
        <row r="831">
          <cell r="B831">
            <v>7.3646706217770253E-2</v>
          </cell>
          <cell r="C831">
            <v>3.7273224043715844E-2</v>
          </cell>
        </row>
        <row r="832">
          <cell r="B832">
            <v>7.3412149555566075E-2</v>
          </cell>
          <cell r="C832">
            <v>3.7475956284153004E-2</v>
          </cell>
        </row>
        <row r="833">
          <cell r="B833">
            <v>7.3074511561916022E-2</v>
          </cell>
          <cell r="C833">
            <v>3.6928688524590164E-2</v>
          </cell>
        </row>
        <row r="834">
          <cell r="B834">
            <v>7.4340027726885416E-2</v>
          </cell>
          <cell r="C834">
            <v>3.8181420765027327E-2</v>
          </cell>
        </row>
        <row r="835">
          <cell r="B835">
            <v>7.3641090304740753E-2</v>
          </cell>
          <cell r="C835">
            <v>3.7392349726775957E-2</v>
          </cell>
        </row>
        <row r="836">
          <cell r="B836">
            <v>7.3145026190296281E-2</v>
          </cell>
          <cell r="C836">
            <v>3.7180327868852461E-2</v>
          </cell>
        </row>
        <row r="837">
          <cell r="B837">
            <v>7.3047977254351859E-2</v>
          </cell>
          <cell r="C837">
            <v>3.6997814207650276E-2</v>
          </cell>
        </row>
        <row r="838">
          <cell r="B838">
            <v>7.3546736767481358E-2</v>
          </cell>
          <cell r="C838">
            <v>3.7400546448087428E-2</v>
          </cell>
        </row>
        <row r="839">
          <cell r="B839">
            <v>7.3294542645122696E-2</v>
          </cell>
          <cell r="C839">
            <v>3.7158743169398906E-2</v>
          </cell>
        </row>
        <row r="840">
          <cell r="B840">
            <v>7.4021314712746422E-2</v>
          </cell>
          <cell r="C840">
            <v>3.7811475409836065E-2</v>
          </cell>
        </row>
        <row r="841">
          <cell r="B841">
            <v>7.499445879226696E-2</v>
          </cell>
          <cell r="C841">
            <v>3.8814207650273228E-2</v>
          </cell>
        </row>
        <row r="842">
          <cell r="B842">
            <v>7.5682641347597612E-2</v>
          </cell>
          <cell r="C842">
            <v>3.9251092896174865E-2</v>
          </cell>
        </row>
        <row r="843">
          <cell r="B843">
            <v>7.6503517890828099E-2</v>
          </cell>
          <cell r="C843">
            <v>4.0003688524590172E-2</v>
          </cell>
        </row>
        <row r="844">
          <cell r="B844">
            <v>7.65597983512597E-2</v>
          </cell>
          <cell r="C844">
            <v>4.047786885245902E-2</v>
          </cell>
        </row>
        <row r="845">
          <cell r="B845">
            <v>7.6187752968236544E-2</v>
          </cell>
          <cell r="C845">
            <v>4.0080601092896177E-2</v>
          </cell>
        </row>
        <row r="846">
          <cell r="B846">
            <v>7.5432521429576793E-2</v>
          </cell>
          <cell r="C846">
            <v>4.0050000000000002E-2</v>
          </cell>
        </row>
        <row r="847">
          <cell r="B847">
            <v>7.6218734377074271E-2</v>
          </cell>
          <cell r="C847">
            <v>4.1086065573770494E-2</v>
          </cell>
        </row>
        <row r="848">
          <cell r="B848">
            <v>7.6754768843564136E-2</v>
          </cell>
          <cell r="C848">
            <v>4.0838797814207649E-2</v>
          </cell>
        </row>
        <row r="849">
          <cell r="B849">
            <v>7.6271356461241724E-2</v>
          </cell>
          <cell r="C849">
            <v>4.0446994535519129E-2</v>
          </cell>
        </row>
        <row r="850">
          <cell r="B850">
            <v>7.4828493623573022E-2</v>
          </cell>
          <cell r="C850">
            <v>3.969972677595629E-2</v>
          </cell>
        </row>
        <row r="851">
          <cell r="B851">
            <v>7.4736673342842841E-2</v>
          </cell>
          <cell r="C851">
            <v>3.9402459016393443E-2</v>
          </cell>
        </row>
        <row r="852">
          <cell r="B852">
            <v>7.4861119967302048E-2</v>
          </cell>
          <cell r="C852">
            <v>3.9437431693989076E-2</v>
          </cell>
        </row>
        <row r="853">
          <cell r="B853">
            <v>7.4802907941344365E-2</v>
          </cell>
          <cell r="C853">
            <v>3.9290027322404372E-2</v>
          </cell>
        </row>
        <row r="854">
          <cell r="B854">
            <v>7.5469624059527729E-2</v>
          </cell>
          <cell r="C854">
            <v>3.9897814207650276E-2</v>
          </cell>
        </row>
        <row r="855">
          <cell r="B855">
            <v>7.5786347611708327E-2</v>
          </cell>
          <cell r="C855">
            <v>4.0300409836065573E-2</v>
          </cell>
        </row>
        <row r="856">
          <cell r="B856">
            <v>7.5939752748876432E-2</v>
          </cell>
          <cell r="C856">
            <v>4.0553005464480874E-2</v>
          </cell>
        </row>
        <row r="857">
          <cell r="B857">
            <v>7.6438124105196126E-2</v>
          </cell>
          <cell r="C857">
            <v>4.1055601092896181E-2</v>
          </cell>
        </row>
        <row r="858">
          <cell r="B858">
            <v>7.7371915875801056E-2</v>
          </cell>
          <cell r="C858">
            <v>4.1777049180327867E-2</v>
          </cell>
        </row>
        <row r="859">
          <cell r="B859">
            <v>7.6547625881678183E-2</v>
          </cell>
          <cell r="C859">
            <v>4.1085245901639346E-2</v>
          </cell>
        </row>
        <row r="860">
          <cell r="B860">
            <v>7.704621890867791E-2</v>
          </cell>
          <cell r="C860">
            <v>4.1637978142076502E-2</v>
          </cell>
        </row>
        <row r="861">
          <cell r="B861">
            <v>7.8069439747610936E-2</v>
          </cell>
          <cell r="C861">
            <v>4.2071174863387982E-2</v>
          </cell>
        </row>
        <row r="862">
          <cell r="B862">
            <v>7.6305463555290443E-2</v>
          </cell>
          <cell r="C862">
            <v>4.077377049180328E-2</v>
          </cell>
        </row>
        <row r="863">
          <cell r="B863">
            <v>7.6918061579217767E-2</v>
          </cell>
          <cell r="C863">
            <v>4.1226366120218579E-2</v>
          </cell>
        </row>
        <row r="864">
          <cell r="B864">
            <v>7.5735809827928158E-2</v>
          </cell>
          <cell r="C864">
            <v>4.0363934426229514E-2</v>
          </cell>
        </row>
        <row r="865">
          <cell r="B865">
            <v>7.6478019980178558E-2</v>
          </cell>
          <cell r="C865">
            <v>4.0836748633879781E-2</v>
          </cell>
        </row>
        <row r="866">
          <cell r="B866">
            <v>7.548054699318707E-2</v>
          </cell>
          <cell r="C866">
            <v>4.0989344262295085E-2</v>
          </cell>
        </row>
        <row r="867">
          <cell r="B867">
            <v>7.3651402418294931E-2</v>
          </cell>
          <cell r="C867">
            <v>3.9241939890710384E-2</v>
          </cell>
        </row>
        <row r="868">
          <cell r="B868">
            <v>7.4998863763357182E-2</v>
          </cell>
          <cell r="C868">
            <v>3.9794535519125686E-2</v>
          </cell>
        </row>
        <row r="869">
          <cell r="B869">
            <v>7.5190667527023747E-2</v>
          </cell>
          <cell r="C869">
            <v>4.0081147540983603E-2</v>
          </cell>
        </row>
        <row r="870">
          <cell r="B870">
            <v>7.3474481001891023E-2</v>
          </cell>
          <cell r="C870">
            <v>3.9404918032786888E-2</v>
          </cell>
        </row>
        <row r="871">
          <cell r="B871">
            <v>7.3230761881900253E-2</v>
          </cell>
          <cell r="C871">
            <v>3.9186065573770495E-2</v>
          </cell>
        </row>
        <row r="872">
          <cell r="B872">
            <v>7.3606388062487316E-2</v>
          </cell>
          <cell r="C872">
            <v>3.9188524590163934E-2</v>
          </cell>
        </row>
        <row r="873">
          <cell r="B873">
            <v>7.2849429738337412E-2</v>
          </cell>
          <cell r="C873">
            <v>3.9012704918032791E-2</v>
          </cell>
        </row>
        <row r="874">
          <cell r="B874">
            <v>7.2375028964524968E-2</v>
          </cell>
          <cell r="C874">
            <v>3.8498360655737709E-2</v>
          </cell>
        </row>
        <row r="875">
          <cell r="B875">
            <v>7.2778995313827366E-2</v>
          </cell>
          <cell r="C875">
            <v>3.8900819672131146E-2</v>
          </cell>
        </row>
        <row r="876">
          <cell r="B876">
            <v>7.2629043310792119E-2</v>
          </cell>
          <cell r="C876">
            <v>3.8903278688524591E-2</v>
          </cell>
        </row>
        <row r="877">
          <cell r="B877">
            <v>7.270022422163247E-2</v>
          </cell>
          <cell r="C877">
            <v>3.8933196721311479E-2</v>
          </cell>
        </row>
        <row r="878">
          <cell r="B878">
            <v>7.3582151662809125E-2</v>
          </cell>
          <cell r="C878">
            <v>3.9808196721311473E-2</v>
          </cell>
        </row>
        <row r="879">
          <cell r="B879">
            <v>7.4104101347853057E-2</v>
          </cell>
          <cell r="C879">
            <v>4.0268032786885247E-2</v>
          </cell>
        </row>
        <row r="880">
          <cell r="B880">
            <v>7.4355333732703754E-2</v>
          </cell>
          <cell r="C880">
            <v>4.0370491803278688E-2</v>
          </cell>
        </row>
        <row r="881">
          <cell r="B881">
            <v>7.5018977074290838E-2</v>
          </cell>
          <cell r="C881">
            <v>4.1122950819672127E-2</v>
          </cell>
        </row>
        <row r="882">
          <cell r="B882">
            <v>7.4785623221688358E-2</v>
          </cell>
          <cell r="C882">
            <v>4.0775409836065576E-2</v>
          </cell>
        </row>
        <row r="883">
          <cell r="B883">
            <v>7.4819725207188048E-2</v>
          </cell>
          <cell r="C883">
            <v>4.070874316939891E-2</v>
          </cell>
        </row>
        <row r="884">
          <cell r="B884">
            <v>7.5561638717529744E-2</v>
          </cell>
          <cell r="C884">
            <v>4.1536885245901642E-2</v>
          </cell>
        </row>
        <row r="885">
          <cell r="B885">
            <v>7.6105599932075885E-2</v>
          </cell>
          <cell r="C885">
            <v>4.1913387978142085E-2</v>
          </cell>
        </row>
        <row r="886">
          <cell r="B886">
            <v>7.5094340909710677E-2</v>
          </cell>
          <cell r="C886">
            <v>4.0865710382513659E-2</v>
          </cell>
        </row>
        <row r="887">
          <cell r="B887">
            <v>7.4801508230165958E-2</v>
          </cell>
          <cell r="C887">
            <v>4.0668032786885251E-2</v>
          </cell>
        </row>
        <row r="888">
          <cell r="B888">
            <v>7.4290920269708294E-2</v>
          </cell>
          <cell r="C888">
            <v>4.0325000000000007E-2</v>
          </cell>
        </row>
        <row r="889">
          <cell r="B889">
            <v>7.4355870761854015E-2</v>
          </cell>
          <cell r="C889">
            <v>4.0577322404371577E-2</v>
          </cell>
        </row>
        <row r="890">
          <cell r="B890">
            <v>7.2489004339885144E-2</v>
          </cell>
          <cell r="C890">
            <v>3.9454371584699451E-2</v>
          </cell>
        </row>
        <row r="891">
          <cell r="B891">
            <v>7.2737350747589025E-2</v>
          </cell>
          <cell r="C891">
            <v>3.9431967213114753E-2</v>
          </cell>
        </row>
        <row r="892">
          <cell r="B892">
            <v>7.2672187584392312E-2</v>
          </cell>
          <cell r="C892">
            <v>3.9258743169398903E-2</v>
          </cell>
        </row>
        <row r="893">
          <cell r="B893">
            <v>7.2747253386284627E-2</v>
          </cell>
          <cell r="C893">
            <v>3.9665300546448089E-2</v>
          </cell>
        </row>
        <row r="894">
          <cell r="B894">
            <v>7.2584522168171905E-2</v>
          </cell>
          <cell r="C894">
            <v>3.944357923497268E-2</v>
          </cell>
        </row>
        <row r="895">
          <cell r="B895">
            <v>7.2632860743498839E-2</v>
          </cell>
          <cell r="C895">
            <v>3.9319672131147544E-2</v>
          </cell>
        </row>
        <row r="896">
          <cell r="B896">
            <v>7.305563633357548E-2</v>
          </cell>
          <cell r="C896">
            <v>3.9798224043715844E-2</v>
          </cell>
        </row>
        <row r="897">
          <cell r="B897">
            <v>7.3296046420016192E-2</v>
          </cell>
          <cell r="C897">
            <v>4.0250546448087433E-2</v>
          </cell>
        </row>
        <row r="898">
          <cell r="B898">
            <v>7.399816035149076E-2</v>
          </cell>
          <cell r="C898">
            <v>4.0934426229508193E-2</v>
          </cell>
        </row>
        <row r="899">
          <cell r="B899">
            <v>7.4172484489367863E-2</v>
          </cell>
          <cell r="C899">
            <v>4.0959836065573768E-2</v>
          </cell>
        </row>
        <row r="900">
          <cell r="B900">
            <v>7.4784591615801421E-2</v>
          </cell>
          <cell r="C900">
            <v>4.163934426229509E-2</v>
          </cell>
        </row>
        <row r="901">
          <cell r="B901">
            <v>7.4246315117440731E-2</v>
          </cell>
          <cell r="C901">
            <v>4.111448087431694E-2</v>
          </cell>
        </row>
        <row r="902">
          <cell r="B902">
            <v>7.3995584848332019E-2</v>
          </cell>
          <cell r="C902">
            <v>4.0894262295081966E-2</v>
          </cell>
        </row>
        <row r="903">
          <cell r="B903">
            <v>7.4876042976166346E-2</v>
          </cell>
          <cell r="C903">
            <v>4.1801639344262294E-2</v>
          </cell>
        </row>
        <row r="904">
          <cell r="B904">
            <v>7.5515804486401938E-2</v>
          </cell>
          <cell r="C904">
            <v>4.2504098360655738E-2</v>
          </cell>
        </row>
        <row r="905">
          <cell r="B905">
            <v>7.5245507634384423E-2</v>
          </cell>
          <cell r="C905">
            <v>4.2206557377049182E-2</v>
          </cell>
        </row>
        <row r="906">
          <cell r="B906">
            <v>7.3058569457473022E-2</v>
          </cell>
          <cell r="C906">
            <v>4.1580737704918033E-2</v>
          </cell>
        </row>
        <row r="907">
          <cell r="B907">
            <v>7.3067425517257534E-2</v>
          </cell>
          <cell r="C907">
            <v>4.161147540983607E-2</v>
          </cell>
        </row>
        <row r="908">
          <cell r="B908">
            <v>7.300479996228304E-2</v>
          </cell>
          <cell r="C908">
            <v>4.1668852459016394E-2</v>
          </cell>
        </row>
        <row r="909">
          <cell r="B909">
            <v>7.3146516507371806E-2</v>
          </cell>
          <cell r="C909">
            <v>4.1771311475409828E-2</v>
          </cell>
        </row>
        <row r="910">
          <cell r="B910">
            <v>7.3700096389687664E-2</v>
          </cell>
          <cell r="C910">
            <v>4.2273770491803281E-2</v>
          </cell>
        </row>
        <row r="911">
          <cell r="B911">
            <v>7.4256685299506464E-2</v>
          </cell>
          <cell r="C911">
            <v>4.2926229508196724E-2</v>
          </cell>
        </row>
        <row r="912">
          <cell r="B912">
            <v>7.412385067533811E-2</v>
          </cell>
          <cell r="C912">
            <v>4.2778688524590172E-2</v>
          </cell>
        </row>
        <row r="913">
          <cell r="B913">
            <v>7.381984890408555E-2</v>
          </cell>
          <cell r="C913">
            <v>4.238606557377049E-2</v>
          </cell>
        </row>
        <row r="914">
          <cell r="B914">
            <v>7.3508088110722958E-2</v>
          </cell>
          <cell r="C914">
            <v>4.1938524590163936E-2</v>
          </cell>
        </row>
        <row r="915">
          <cell r="B915">
            <v>7.3201724357282338E-2</v>
          </cell>
          <cell r="C915">
            <v>4.1590983606557386E-2</v>
          </cell>
        </row>
        <row r="916">
          <cell r="B916">
            <v>7.3618408971877769E-2</v>
          </cell>
          <cell r="C916">
            <v>4.2123633879781422E-2</v>
          </cell>
        </row>
        <row r="917">
          <cell r="B917">
            <v>7.3369072199761853E-2</v>
          </cell>
          <cell r="C917">
            <v>4.182622950819672E-2</v>
          </cell>
        </row>
        <row r="918">
          <cell r="B918">
            <v>7.390666073921115E-2</v>
          </cell>
          <cell r="C918">
            <v>4.2484016393442625E-2</v>
          </cell>
        </row>
        <row r="919">
          <cell r="B919">
            <v>7.4169548937616181E-2</v>
          </cell>
          <cell r="C919">
            <v>4.2836612021857928E-2</v>
          </cell>
        </row>
        <row r="920">
          <cell r="B920">
            <v>6.9469232132303604E-2</v>
          </cell>
          <cell r="C920">
            <v>4.2658196721311478E-2</v>
          </cell>
        </row>
        <row r="921">
          <cell r="B921">
            <v>7.0112968164527945E-2</v>
          </cell>
          <cell r="C921">
            <v>4.3541803278688528E-2</v>
          </cell>
        </row>
        <row r="922">
          <cell r="B922">
            <v>7.0401253864909807E-2</v>
          </cell>
          <cell r="C922">
            <v>4.3894398907103824E-2</v>
          </cell>
        </row>
        <row r="923">
          <cell r="B923">
            <v>6.9797075745226977E-2</v>
          </cell>
          <cell r="C923">
            <v>4.3302185792349721E-2</v>
          </cell>
        </row>
        <row r="924">
          <cell r="B924">
            <v>6.977220049987487E-2</v>
          </cell>
          <cell r="C924">
            <v>4.3468442622950819E-2</v>
          </cell>
        </row>
        <row r="925">
          <cell r="B925">
            <v>6.9471751889535804E-2</v>
          </cell>
          <cell r="C925">
            <v>4.3039344262295082E-2</v>
          </cell>
        </row>
        <row r="926">
          <cell r="B926">
            <v>6.9147265749256337E-2</v>
          </cell>
          <cell r="C926">
            <v>4.2792076502732243E-2</v>
          </cell>
        </row>
        <row r="927">
          <cell r="B927">
            <v>7.1586902428800392E-2</v>
          </cell>
          <cell r="C927">
            <v>4.280928961748634E-2</v>
          </cell>
        </row>
        <row r="928">
          <cell r="B928">
            <v>7.0589833056015294E-2</v>
          </cell>
          <cell r="C928">
            <v>4.1818306010928959E-2</v>
          </cell>
        </row>
        <row r="929">
          <cell r="B929">
            <v>7.0583425970572877E-2</v>
          </cell>
          <cell r="C929">
            <v>4.1871311475409838E-2</v>
          </cell>
        </row>
        <row r="930">
          <cell r="B930">
            <v>7.0364368239729247E-2</v>
          </cell>
          <cell r="C930">
            <v>4.1907240437158474E-2</v>
          </cell>
        </row>
        <row r="931">
          <cell r="B931">
            <v>7.0452799950954326E-2</v>
          </cell>
          <cell r="C931">
            <v>4.2277322404371584E-2</v>
          </cell>
        </row>
        <row r="932">
          <cell r="B932">
            <v>7.0591275085304495E-2</v>
          </cell>
          <cell r="C932">
            <v>4.248032786885246E-2</v>
          </cell>
        </row>
        <row r="933">
          <cell r="B933">
            <v>7.0373030521264646E-2</v>
          </cell>
          <cell r="C933">
            <v>4.2239344262295087E-2</v>
          </cell>
        </row>
        <row r="934">
          <cell r="B934">
            <v>6.9955154491582405E-2</v>
          </cell>
          <cell r="C934">
            <v>4.2026092896174864E-2</v>
          </cell>
        </row>
        <row r="935">
          <cell r="B935">
            <v>7.0383970931025996E-2</v>
          </cell>
          <cell r="C935">
            <v>4.235136612021858E-2</v>
          </cell>
        </row>
        <row r="936">
          <cell r="B936">
            <v>7.0008760981464468E-2</v>
          </cell>
          <cell r="C936">
            <v>4.2294945355191259E-2</v>
          </cell>
        </row>
        <row r="937">
          <cell r="B937">
            <v>6.955261476171859E-2</v>
          </cell>
          <cell r="C937">
            <v>4.1948087431693988E-2</v>
          </cell>
        </row>
        <row r="938">
          <cell r="B938">
            <v>7.0701011079933318E-2</v>
          </cell>
          <cell r="C938">
            <v>4.2904371584699452E-2</v>
          </cell>
        </row>
        <row r="939">
          <cell r="B939">
            <v>7.0623066337706875E-2</v>
          </cell>
          <cell r="C939">
            <v>4.3057513661202182E-2</v>
          </cell>
        </row>
        <row r="940">
          <cell r="B940">
            <v>7.0886889090176708E-2</v>
          </cell>
          <cell r="C940">
            <v>4.3416939890710375E-2</v>
          </cell>
        </row>
        <row r="941">
          <cell r="B941">
            <v>7.0332114015015268E-2</v>
          </cell>
          <cell r="C941">
            <v>4.2820081967213118E-2</v>
          </cell>
        </row>
        <row r="942">
          <cell r="B942">
            <v>7.010372038972057E-2</v>
          </cell>
          <cell r="C942">
            <v>4.2673224043715846E-2</v>
          </cell>
        </row>
        <row r="943">
          <cell r="B943">
            <v>7.0442693803115519E-2</v>
          </cell>
          <cell r="C943">
            <v>4.2854508196721319E-2</v>
          </cell>
        </row>
        <row r="944">
          <cell r="B944">
            <v>6.9893352950559651E-2</v>
          </cell>
          <cell r="C944">
            <v>4.2357377049180328E-2</v>
          </cell>
        </row>
        <row r="945">
          <cell r="B945">
            <v>6.914308147985726E-2</v>
          </cell>
          <cell r="C945">
            <v>4.1979508196721305E-2</v>
          </cell>
        </row>
        <row r="946">
          <cell r="B946">
            <v>6.8952652128595027E-2</v>
          </cell>
          <cell r="C946">
            <v>4.1632240437158477E-2</v>
          </cell>
        </row>
        <row r="947">
          <cell r="B947">
            <v>6.9231850395190087E-2</v>
          </cell>
          <cell r="C947">
            <v>4.202172131147542E-2</v>
          </cell>
        </row>
        <row r="948">
          <cell r="B948">
            <v>6.8532287443284989E-2</v>
          </cell>
          <cell r="C948">
            <v>4.1487704918032789E-2</v>
          </cell>
        </row>
        <row r="949">
          <cell r="B949">
            <v>6.7723450234958849E-2</v>
          </cell>
          <cell r="C949">
            <v>4.0727459016393436E-2</v>
          </cell>
        </row>
        <row r="950">
          <cell r="B950">
            <v>6.7373193330223957E-2</v>
          </cell>
          <cell r="C950">
            <v>4.0548633879781422E-2</v>
          </cell>
        </row>
        <row r="951">
          <cell r="B951">
            <v>6.7467869737161235E-2</v>
          </cell>
          <cell r="C951">
            <v>4.0751366120218575E-2</v>
          </cell>
        </row>
        <row r="952">
          <cell r="B952">
            <v>6.8226367018547118E-2</v>
          </cell>
          <cell r="C952">
            <v>4.1554098360655739E-2</v>
          </cell>
        </row>
        <row r="953">
          <cell r="B953">
            <v>6.78563434449172E-2</v>
          </cell>
          <cell r="C953">
            <v>4.1406830601092903E-2</v>
          </cell>
        </row>
        <row r="954">
          <cell r="B954">
            <v>6.6622073249566593E-2</v>
          </cell>
          <cell r="C954">
            <v>4.0197540983606554E-2</v>
          </cell>
        </row>
        <row r="955">
          <cell r="B955">
            <v>6.6296097160070122E-2</v>
          </cell>
          <cell r="C955">
            <v>4.0020491803278692E-2</v>
          </cell>
        </row>
        <row r="956">
          <cell r="B956">
            <v>6.6974552296958589E-2</v>
          </cell>
          <cell r="C956">
            <v>4.0873224043715843E-2</v>
          </cell>
        </row>
        <row r="957">
          <cell r="B957">
            <v>6.5992408709579786E-2</v>
          </cell>
          <cell r="C957">
            <v>3.9787158469945356E-2</v>
          </cell>
        </row>
        <row r="958">
          <cell r="B958">
            <v>6.5712502523452954E-2</v>
          </cell>
          <cell r="C958">
            <v>3.9728688524590161E-2</v>
          </cell>
        </row>
        <row r="959">
          <cell r="B959">
            <v>6.5537327725423866E-2</v>
          </cell>
          <cell r="C959">
            <v>3.9736885245901646E-2</v>
          </cell>
        </row>
        <row r="960">
          <cell r="B960">
            <v>6.5318018494748387E-2</v>
          </cell>
          <cell r="C960">
            <v>3.9689617486338799E-2</v>
          </cell>
        </row>
        <row r="961">
          <cell r="B961">
            <v>6.5699269268211902E-2</v>
          </cell>
          <cell r="C961">
            <v>3.9952732240437154E-2</v>
          </cell>
        </row>
        <row r="962">
          <cell r="B962">
            <v>6.6426444761526704E-2</v>
          </cell>
          <cell r="C962">
            <v>4.0605327868852459E-2</v>
          </cell>
        </row>
        <row r="963">
          <cell r="B963">
            <v>6.7321339375610134E-2</v>
          </cell>
          <cell r="C963">
            <v>4.1297814207650274E-2</v>
          </cell>
        </row>
        <row r="964">
          <cell r="B964">
            <v>6.6607643956662077E-2</v>
          </cell>
          <cell r="C964">
            <v>4.1206010928961749E-2</v>
          </cell>
        </row>
        <row r="965">
          <cell r="B965">
            <v>6.7038327456160007E-2</v>
          </cell>
          <cell r="C965">
            <v>4.1608743169398908E-2</v>
          </cell>
        </row>
        <row r="966">
          <cell r="B966">
            <v>6.7167411731362314E-2</v>
          </cell>
          <cell r="C966">
            <v>4.1970901639344263E-2</v>
          </cell>
        </row>
        <row r="967">
          <cell r="B967">
            <v>6.6831112700586726E-2</v>
          </cell>
          <cell r="C967">
            <v>4.1514207650273222E-2</v>
          </cell>
        </row>
        <row r="968">
          <cell r="B968">
            <v>6.5744902343518152E-2</v>
          </cell>
          <cell r="C968">
            <v>4.0816939890710377E-2</v>
          </cell>
        </row>
        <row r="969">
          <cell r="B969">
            <v>6.631785369796328E-2</v>
          </cell>
          <cell r="C969">
            <v>4.1425136612021858E-2</v>
          </cell>
        </row>
        <row r="970">
          <cell r="B970">
            <v>6.6444124443964969E-2</v>
          </cell>
          <cell r="C970">
            <v>4.1627868852459012E-2</v>
          </cell>
        </row>
        <row r="971">
          <cell r="B971">
            <v>6.5680647471545339E-2</v>
          </cell>
          <cell r="C971">
            <v>4.1230601092896169E-2</v>
          </cell>
        </row>
        <row r="972">
          <cell r="B972">
            <v>6.5591860211382302E-2</v>
          </cell>
          <cell r="C972">
            <v>4.1241666666666663E-2</v>
          </cell>
        </row>
        <row r="973">
          <cell r="B973">
            <v>6.6312516539145161E-2</v>
          </cell>
          <cell r="C973">
            <v>4.1986065573770492E-2</v>
          </cell>
        </row>
        <row r="974">
          <cell r="B974">
            <v>6.5744747248808966E-2</v>
          </cell>
          <cell r="C974">
            <v>4.1544262295081964E-2</v>
          </cell>
        </row>
        <row r="975">
          <cell r="B975">
            <v>6.5641209389634914E-2</v>
          </cell>
          <cell r="C975">
            <v>4.1496994535519124E-2</v>
          </cell>
        </row>
        <row r="976">
          <cell r="B976">
            <v>6.50850621377842E-2</v>
          </cell>
          <cell r="C976">
            <v>4.1092213114754098E-2</v>
          </cell>
        </row>
        <row r="977">
          <cell r="B977">
            <v>6.4210801630179115E-2</v>
          </cell>
          <cell r="C977">
            <v>4.0445081967213109E-2</v>
          </cell>
        </row>
        <row r="978">
          <cell r="B978">
            <v>6.3782029086851155E-2</v>
          </cell>
          <cell r="C978">
            <v>4.0012431693989069E-2</v>
          </cell>
        </row>
        <row r="979">
          <cell r="B979">
            <v>6.3595810608185199E-2</v>
          </cell>
          <cell r="C979">
            <v>3.9666120218579237E-2</v>
          </cell>
        </row>
        <row r="980">
          <cell r="B980">
            <v>6.3544496851082766E-2</v>
          </cell>
          <cell r="C980">
            <v>3.9918852459016392E-2</v>
          </cell>
        </row>
        <row r="981">
          <cell r="B981">
            <v>6.4088034474661937E-2</v>
          </cell>
          <cell r="C981">
            <v>4.0471584699453549E-2</v>
          </cell>
        </row>
        <row r="982">
          <cell r="B982">
            <v>6.411999647387312E-2</v>
          </cell>
          <cell r="C982">
            <v>4.0830601092896171E-2</v>
          </cell>
        </row>
        <row r="983">
          <cell r="B983">
            <v>6.5002998762451525E-2</v>
          </cell>
          <cell r="C983">
            <v>4.1527049180327867E-2</v>
          </cell>
        </row>
        <row r="984">
          <cell r="B984">
            <v>6.540777128066233E-2</v>
          </cell>
          <cell r="C984">
            <v>4.1935245901639349E-2</v>
          </cell>
        </row>
        <row r="985">
          <cell r="B985">
            <v>6.5040757810377547E-2</v>
          </cell>
          <cell r="C985">
            <v>4.1682377049180326E-2</v>
          </cell>
        </row>
        <row r="986">
          <cell r="B986">
            <v>6.5034802878859876E-2</v>
          </cell>
          <cell r="C986">
            <v>4.1585245901639346E-2</v>
          </cell>
        </row>
        <row r="987">
          <cell r="B987">
            <v>6.4913580846151397E-2</v>
          </cell>
          <cell r="C987">
            <v>4.1548770491803284E-2</v>
          </cell>
        </row>
        <row r="988">
          <cell r="B988">
            <v>6.3556387225637834E-2</v>
          </cell>
          <cell r="C988">
            <v>4.0251366120218582E-2</v>
          </cell>
        </row>
        <row r="989">
          <cell r="B989">
            <v>6.3584400812531805E-2</v>
          </cell>
          <cell r="C989">
            <v>4.0359153005464485E-2</v>
          </cell>
        </row>
        <row r="990">
          <cell r="B990">
            <v>6.3764886920211872E-2</v>
          </cell>
          <cell r="C990">
            <v>4.0707103825136606E-2</v>
          </cell>
        </row>
        <row r="991">
          <cell r="B991">
            <v>6.3642634262899955E-2</v>
          </cell>
          <cell r="C991">
            <v>4.0514344262295082E-2</v>
          </cell>
        </row>
        <row r="992">
          <cell r="B992">
            <v>6.4284457143231166E-2</v>
          </cell>
          <cell r="C992">
            <v>4.1162568306010928E-2</v>
          </cell>
        </row>
        <row r="993">
          <cell r="B993">
            <v>6.4593380065178563E-2</v>
          </cell>
          <cell r="C993">
            <v>4.1465300546448092E-2</v>
          </cell>
        </row>
        <row r="994">
          <cell r="B994">
            <v>6.4701371368823479E-2</v>
          </cell>
          <cell r="C994">
            <v>4.1573497267759565E-2</v>
          </cell>
        </row>
        <row r="995">
          <cell r="B995">
            <v>6.411818783890233E-2</v>
          </cell>
          <cell r="C995">
            <v>4.1126229508196721E-2</v>
          </cell>
        </row>
        <row r="996">
          <cell r="B996">
            <v>6.3731569884833972E-2</v>
          </cell>
          <cell r="C996">
            <v>4.102896174863388E-2</v>
          </cell>
        </row>
        <row r="997">
          <cell r="B997">
            <v>6.3515909965074724E-2</v>
          </cell>
          <cell r="C997">
            <v>4.0735109289617488E-2</v>
          </cell>
        </row>
        <row r="998">
          <cell r="B998">
            <v>6.3324569710374146E-2</v>
          </cell>
          <cell r="C998">
            <v>4.0587704918032791E-2</v>
          </cell>
        </row>
        <row r="999">
          <cell r="B999">
            <v>6.3292108132667058E-2</v>
          </cell>
          <cell r="C999">
            <v>4.0742622950819672E-2</v>
          </cell>
        </row>
        <row r="1000">
          <cell r="B1000">
            <v>6.3903285838385449E-2</v>
          </cell>
          <cell r="C1000">
            <v>4.1245355191256827E-2</v>
          </cell>
        </row>
        <row r="1001">
          <cell r="B1001">
            <v>6.3763358629274958E-2</v>
          </cell>
          <cell r="C1001">
            <v>4.1648087431693986E-2</v>
          </cell>
        </row>
        <row r="1002">
          <cell r="B1002">
            <v>6.3793573530639192E-2</v>
          </cell>
          <cell r="C1002">
            <v>4.1753278688524589E-2</v>
          </cell>
        </row>
        <row r="1003">
          <cell r="B1003">
            <v>6.3422921660740483E-2</v>
          </cell>
          <cell r="C1003">
            <v>4.1505874316939896E-2</v>
          </cell>
        </row>
        <row r="1004">
          <cell r="B1004">
            <v>6.2830012706307503E-2</v>
          </cell>
          <cell r="C1004">
            <v>4.0763661202185796E-2</v>
          </cell>
        </row>
        <row r="1005">
          <cell r="B1005">
            <v>6.3212701342628019E-2</v>
          </cell>
          <cell r="C1005">
            <v>4.0814480874316938E-2</v>
          </cell>
        </row>
        <row r="1006">
          <cell r="B1006">
            <v>6.2716502060311985E-2</v>
          </cell>
          <cell r="C1006">
            <v>4.0667213114754103E-2</v>
          </cell>
        </row>
        <row r="1007">
          <cell r="B1007">
            <v>6.1958302785118935E-2</v>
          </cell>
          <cell r="C1007">
            <v>4.0519945355191253E-2</v>
          </cell>
        </row>
        <row r="1008">
          <cell r="B1008">
            <v>6.1456761783588935E-2</v>
          </cell>
          <cell r="C1008">
            <v>4.0172677595628412E-2</v>
          </cell>
        </row>
        <row r="1009">
          <cell r="B1009">
            <v>6.1086084408705436E-2</v>
          </cell>
          <cell r="C1009">
            <v>3.9630874316939887E-2</v>
          </cell>
        </row>
        <row r="1010">
          <cell r="B1010">
            <v>6.2686218008017991E-2</v>
          </cell>
          <cell r="C1010">
            <v>3.9883606557377049E-2</v>
          </cell>
        </row>
        <row r="1011">
          <cell r="B1011">
            <v>6.2197753938200255E-2</v>
          </cell>
          <cell r="C1011">
            <v>3.9736338797814207E-2</v>
          </cell>
        </row>
        <row r="1012">
          <cell r="B1012">
            <v>6.1891987272381217E-2</v>
          </cell>
          <cell r="C1012">
            <v>3.9589071038251364E-2</v>
          </cell>
        </row>
        <row r="1013">
          <cell r="B1013">
            <v>6.2179122607657004E-2</v>
          </cell>
          <cell r="C1013">
            <v>4.0052328767123287E-2</v>
          </cell>
        </row>
        <row r="1014">
          <cell r="B1014">
            <v>6.158712248835152E-2</v>
          </cell>
          <cell r="C1014">
            <v>3.9654383561643837E-2</v>
          </cell>
        </row>
        <row r="1015">
          <cell r="B1015">
            <v>6.1669827195110043E-2</v>
          </cell>
          <cell r="C1015">
            <v>3.9606986301369856E-2</v>
          </cell>
        </row>
        <row r="1016">
          <cell r="B1016">
            <v>6.1218069695014761E-2</v>
          </cell>
          <cell r="C1016">
            <v>3.9266301369863012E-2</v>
          </cell>
        </row>
        <row r="1017">
          <cell r="B1017">
            <v>6.1336906082951836E-2</v>
          </cell>
          <cell r="C1017">
            <v>3.9368630136986299E-2</v>
          </cell>
        </row>
        <row r="1018">
          <cell r="B1018">
            <v>6.1244876410508686E-2</v>
          </cell>
          <cell r="C1018">
            <v>3.9470958904109586E-2</v>
          </cell>
        </row>
        <row r="1019">
          <cell r="B1019">
            <v>6.1014192053609924E-2</v>
          </cell>
          <cell r="C1019">
            <v>3.9373287671232875E-2</v>
          </cell>
        </row>
        <row r="1020">
          <cell r="B1020">
            <v>6.058269635383251E-2</v>
          </cell>
          <cell r="C1020">
            <v>3.9075616438356164E-2</v>
          </cell>
        </row>
        <row r="1021">
          <cell r="B1021">
            <v>6.0125340057905048E-2</v>
          </cell>
          <cell r="C1021">
            <v>3.8732602739726028E-2</v>
          </cell>
        </row>
        <row r="1022">
          <cell r="B1022">
            <v>6.0144152961268189E-2</v>
          </cell>
          <cell r="C1022">
            <v>3.8684931506849318E-2</v>
          </cell>
        </row>
        <row r="1023">
          <cell r="B1023">
            <v>5.96279561253239E-2</v>
          </cell>
          <cell r="C1023">
            <v>3.8337260273972606E-2</v>
          </cell>
        </row>
        <row r="1024">
          <cell r="B1024">
            <v>5.9848648206278776E-2</v>
          </cell>
          <cell r="C1024">
            <v>3.8441917808219178E-2</v>
          </cell>
        </row>
        <row r="1025">
          <cell r="B1025">
            <v>5.9593640313691854E-2</v>
          </cell>
          <cell r="C1025">
            <v>3.8241917808219179E-2</v>
          </cell>
        </row>
        <row r="1026">
          <cell r="B1026">
            <v>5.9681900087835589E-2</v>
          </cell>
          <cell r="C1026">
            <v>3.8348904109589042E-2</v>
          </cell>
        </row>
        <row r="1027">
          <cell r="B1027">
            <v>5.988349927585402E-2</v>
          </cell>
          <cell r="C1027">
            <v>3.8501232876712331E-2</v>
          </cell>
        </row>
        <row r="1028">
          <cell r="B1028">
            <v>5.9341589210213819E-2</v>
          </cell>
          <cell r="C1028">
            <v>3.8103561643835618E-2</v>
          </cell>
        </row>
        <row r="1029">
          <cell r="B1029">
            <v>5.8753508228815414E-2</v>
          </cell>
          <cell r="C1029">
            <v>3.7655890410958903E-2</v>
          </cell>
        </row>
        <row r="1030">
          <cell r="B1030">
            <v>5.7364589612162502E-2</v>
          </cell>
          <cell r="C1030">
            <v>3.7208219178082189E-2</v>
          </cell>
        </row>
        <row r="1031">
          <cell r="B1031">
            <v>5.7007999616686005E-2</v>
          </cell>
          <cell r="C1031">
            <v>3.6865205479452053E-2</v>
          </cell>
        </row>
        <row r="1032">
          <cell r="B1032">
            <v>5.7317337883528004E-2</v>
          </cell>
          <cell r="C1032">
            <v>3.7167534246575346E-2</v>
          </cell>
        </row>
        <row r="1033">
          <cell r="B1033">
            <v>5.6755324707820298E-2</v>
          </cell>
          <cell r="C1033">
            <v>3.6619863013698628E-2</v>
          </cell>
        </row>
        <row r="1034">
          <cell r="B1034">
            <v>5.7732949858609439E-2</v>
          </cell>
          <cell r="C1034">
            <v>3.7522191780821917E-2</v>
          </cell>
        </row>
        <row r="1035">
          <cell r="B1035">
            <v>5.8034780934859365E-2</v>
          </cell>
          <cell r="C1035">
            <v>3.7874520547945205E-2</v>
          </cell>
        </row>
        <row r="1036">
          <cell r="B1036">
            <v>5.759073400679382E-2</v>
          </cell>
          <cell r="C1036">
            <v>3.7481506849315067E-2</v>
          </cell>
        </row>
        <row r="1037">
          <cell r="B1037">
            <v>5.7458219175306018E-2</v>
          </cell>
          <cell r="C1037">
            <v>3.753383561643836E-2</v>
          </cell>
        </row>
        <row r="1038">
          <cell r="B1038">
            <v>5.6932336748765418E-2</v>
          </cell>
          <cell r="C1038">
            <v>3.713616438356164E-2</v>
          </cell>
        </row>
        <row r="1039">
          <cell r="B1039">
            <v>5.6229174536135185E-2</v>
          </cell>
          <cell r="C1039">
            <v>3.6488493150684934E-2</v>
          </cell>
        </row>
        <row r="1040">
          <cell r="B1040">
            <v>5.6368843131350044E-2</v>
          </cell>
          <cell r="C1040">
            <v>3.6640821917808222E-2</v>
          </cell>
        </row>
        <row r="1041">
          <cell r="B1041">
            <v>5.6417152796159102E-2</v>
          </cell>
          <cell r="C1041">
            <v>3.679780821917808E-2</v>
          </cell>
        </row>
        <row r="1042">
          <cell r="B1042">
            <v>5.6958860553335988E-2</v>
          </cell>
          <cell r="C1042">
            <v>3.7300136986301372E-2</v>
          </cell>
        </row>
        <row r="1043">
          <cell r="B1043">
            <v>5.755780042567471E-2</v>
          </cell>
          <cell r="C1043">
            <v>3.785849315068493E-2</v>
          </cell>
        </row>
        <row r="1044">
          <cell r="B1044">
            <v>5.7361664360471194E-2</v>
          </cell>
          <cell r="C1044">
            <v>3.7854794520547942E-2</v>
          </cell>
        </row>
        <row r="1045">
          <cell r="B1045">
            <v>5.7242413550780198E-2</v>
          </cell>
          <cell r="C1045">
            <v>3.7850821917808218E-2</v>
          </cell>
        </row>
        <row r="1046">
          <cell r="B1046">
            <v>5.7407099970768094E-2</v>
          </cell>
          <cell r="C1046">
            <v>3.7959589041095892E-2</v>
          </cell>
        </row>
        <row r="1047">
          <cell r="B1047">
            <v>5.8289172521190036E-2</v>
          </cell>
          <cell r="C1047">
            <v>3.8568767123287676E-2</v>
          </cell>
        </row>
        <row r="1048">
          <cell r="B1048">
            <v>5.8082892561663539E-2</v>
          </cell>
          <cell r="C1048">
            <v>3.832109589041096E-2</v>
          </cell>
        </row>
        <row r="1049">
          <cell r="B1049">
            <v>5.7585151404715873E-2</v>
          </cell>
          <cell r="C1049">
            <v>3.7966164383561644E-2</v>
          </cell>
        </row>
        <row r="1050">
          <cell r="B1050">
            <v>5.7244864105940325E-2</v>
          </cell>
          <cell r="C1050">
            <v>3.7572739726027399E-2</v>
          </cell>
        </row>
        <row r="1051">
          <cell r="B1051">
            <v>5.6698073434225178E-2</v>
          </cell>
          <cell r="C1051">
            <v>3.7117123287671229E-2</v>
          </cell>
        </row>
        <row r="1052">
          <cell r="B1052">
            <v>5.6645521626220156E-2</v>
          </cell>
          <cell r="C1052">
            <v>3.7477123287671235E-2</v>
          </cell>
        </row>
        <row r="1053">
          <cell r="B1053">
            <v>5.6007573291865009E-2</v>
          </cell>
          <cell r="C1053">
            <v>3.6729315068493154E-2</v>
          </cell>
        </row>
        <row r="1054">
          <cell r="B1054">
            <v>5.6073925990764995E-2</v>
          </cell>
          <cell r="C1054">
            <v>3.6881506849315064E-2</v>
          </cell>
        </row>
        <row r="1055">
          <cell r="B1055">
            <v>5.5839793245774934E-2</v>
          </cell>
          <cell r="C1055">
            <v>3.703808219178082E-2</v>
          </cell>
        </row>
        <row r="1056">
          <cell r="B1056">
            <v>5.5225433277682361E-2</v>
          </cell>
          <cell r="C1056">
            <v>3.6490273972602738E-2</v>
          </cell>
        </row>
        <row r="1057">
          <cell r="B1057">
            <v>5.4637033977865797E-2</v>
          </cell>
          <cell r="C1057">
            <v>3.6042465753424652E-2</v>
          </cell>
        </row>
        <row r="1058">
          <cell r="B1058">
            <v>5.4639034976481697E-2</v>
          </cell>
          <cell r="C1058">
            <v>3.6044657534246578E-2</v>
          </cell>
        </row>
        <row r="1059">
          <cell r="B1059">
            <v>5.4053289960749658E-2</v>
          </cell>
          <cell r="C1059">
            <v>3.5546849315068491E-2</v>
          </cell>
        </row>
        <row r="1060">
          <cell r="B1060">
            <v>5.4019098624445094E-2</v>
          </cell>
          <cell r="C1060">
            <v>3.5553424657534249E-2</v>
          </cell>
        </row>
        <row r="1061">
          <cell r="B1061">
            <v>5.4271096251762296E-2</v>
          </cell>
          <cell r="C1061">
            <v>3.6005616438356161E-2</v>
          </cell>
        </row>
        <row r="1062">
          <cell r="B1062">
            <v>5.3981256226654055E-2</v>
          </cell>
          <cell r="C1062">
            <v>3.5757808219178087E-2</v>
          </cell>
        </row>
        <row r="1063">
          <cell r="B1063">
            <v>5.3609525212796265E-2</v>
          </cell>
          <cell r="C1063">
            <v>3.5560000000000001E-2</v>
          </cell>
        </row>
        <row r="1064">
          <cell r="B1064">
            <v>5.4046007871431767E-2</v>
          </cell>
          <cell r="C1064">
            <v>3.6012191780821913E-2</v>
          </cell>
        </row>
        <row r="1065">
          <cell r="B1065">
            <v>5.3969036625789994E-2</v>
          </cell>
          <cell r="C1065">
            <v>3.6068767123287666E-2</v>
          </cell>
        </row>
        <row r="1066">
          <cell r="B1066">
            <v>5.3592182438136342E-2</v>
          </cell>
          <cell r="C1066">
            <v>3.5870958904109587E-2</v>
          </cell>
        </row>
        <row r="1067">
          <cell r="B1067">
            <v>5.2992077301942997E-2</v>
          </cell>
          <cell r="C1067">
            <v>3.5373150684931506E-2</v>
          </cell>
        </row>
        <row r="1068">
          <cell r="B1068">
            <v>5.2392072994598242E-2</v>
          </cell>
          <cell r="C1068">
            <v>3.4825342465753424E-2</v>
          </cell>
        </row>
        <row r="1069">
          <cell r="B1069">
            <v>5.1844030220216449E-2</v>
          </cell>
          <cell r="C1069">
            <v>3.4288630136986305E-2</v>
          </cell>
        </row>
        <row r="1070">
          <cell r="B1070">
            <v>5.2010949688986126E-2</v>
          </cell>
          <cell r="C1070">
            <v>3.459561643835616E-2</v>
          </cell>
        </row>
        <row r="1071">
          <cell r="B1071">
            <v>5.1883083078033909E-2</v>
          </cell>
          <cell r="C1071">
            <v>3.4547945205479456E-2</v>
          </cell>
        </row>
        <row r="1072">
          <cell r="B1072">
            <v>5.1738868414941915E-2</v>
          </cell>
          <cell r="C1072">
            <v>3.443849315068493E-2</v>
          </cell>
        </row>
        <row r="1073">
          <cell r="B1073">
            <v>5.1275436241762007E-2</v>
          </cell>
          <cell r="C1073">
            <v>3.4290684931506853E-2</v>
          </cell>
        </row>
        <row r="1074">
          <cell r="B1074">
            <v>5.0915279892107534E-2</v>
          </cell>
          <cell r="C1074">
            <v>3.3954931506849313E-2</v>
          </cell>
        </row>
        <row r="1075">
          <cell r="B1075">
            <v>5.0978327020343543E-2</v>
          </cell>
          <cell r="C1075">
            <v>3.414945205479452E-2</v>
          </cell>
        </row>
        <row r="1076">
          <cell r="B1076">
            <v>5.0665914583739473E-2</v>
          </cell>
          <cell r="C1076">
            <v>3.3901643835616439E-2</v>
          </cell>
        </row>
        <row r="1077">
          <cell r="B1077">
            <v>5.0996781802289955E-2</v>
          </cell>
          <cell r="C1077">
            <v>3.4303835616438356E-2</v>
          </cell>
        </row>
        <row r="1078">
          <cell r="B1078">
            <v>5.1184019040366513E-2</v>
          </cell>
          <cell r="C1078">
            <v>3.4456027397260273E-2</v>
          </cell>
        </row>
        <row r="1079">
          <cell r="B1079">
            <v>5.1305714199823098E-2</v>
          </cell>
          <cell r="C1079">
            <v>3.4595205479452058E-2</v>
          </cell>
        </row>
        <row r="1080">
          <cell r="B1080">
            <v>5.1064539524531834E-2</v>
          </cell>
          <cell r="C1080">
            <v>3.4451369863013698E-2</v>
          </cell>
        </row>
        <row r="1081">
          <cell r="B1081">
            <v>5.1400583892708296E-2</v>
          </cell>
          <cell r="C1081">
            <v>3.4903424657534245E-2</v>
          </cell>
        </row>
        <row r="1082">
          <cell r="B1082">
            <v>5.0818307378423411E-2</v>
          </cell>
          <cell r="C1082">
            <v>3.4419178082191776E-2</v>
          </cell>
        </row>
        <row r="1083">
          <cell r="B1083">
            <v>5.1528676679451928E-2</v>
          </cell>
          <cell r="C1083">
            <v>3.5271369863013692E-2</v>
          </cell>
        </row>
        <row r="1084">
          <cell r="B1084">
            <v>5.1638517522124887E-2</v>
          </cell>
          <cell r="C1084">
            <v>3.5373561643835622E-2</v>
          </cell>
        </row>
        <row r="1085">
          <cell r="B1085">
            <v>5.1277312787878164E-2</v>
          </cell>
          <cell r="C1085">
            <v>3.4882328767123286E-2</v>
          </cell>
        </row>
        <row r="1086">
          <cell r="B1086">
            <v>5.1828002713240624E-2</v>
          </cell>
          <cell r="C1086">
            <v>3.5334520547945204E-2</v>
          </cell>
        </row>
        <row r="1087">
          <cell r="B1087">
            <v>5.0953428216877213E-2</v>
          </cell>
          <cell r="C1087">
            <v>3.4436712328767126E-2</v>
          </cell>
        </row>
        <row r="1088">
          <cell r="B1088">
            <v>4.9651325245590898E-2</v>
          </cell>
          <cell r="C1088">
            <v>3.3053835616438355E-2</v>
          </cell>
        </row>
        <row r="1089">
          <cell r="B1089">
            <v>5.0854886865888904E-2</v>
          </cell>
          <cell r="C1089">
            <v>3.4295479452054793E-2</v>
          </cell>
        </row>
        <row r="1090">
          <cell r="B1090">
            <v>5.1011092937302112E-2</v>
          </cell>
          <cell r="C1090">
            <v>3.4463150684931505E-2</v>
          </cell>
        </row>
        <row r="1091">
          <cell r="B1091">
            <v>5.1254345127803018E-2</v>
          </cell>
          <cell r="C1091">
            <v>3.4765479452054798E-2</v>
          </cell>
        </row>
        <row r="1092">
          <cell r="B1092">
            <v>5.0577447314950508E-2</v>
          </cell>
          <cell r="C1092">
            <v>3.4117808219178078E-2</v>
          </cell>
        </row>
        <row r="1093">
          <cell r="B1093">
            <v>5.0658618178779043E-2</v>
          </cell>
          <cell r="C1093">
            <v>3.4154246575342467E-2</v>
          </cell>
        </row>
        <row r="1094">
          <cell r="B1094">
            <v>5.0183921008619015E-2</v>
          </cell>
          <cell r="C1094">
            <v>3.371082191780822E-2</v>
          </cell>
        </row>
        <row r="1095">
          <cell r="B1095">
            <v>5.0911121103221824E-2</v>
          </cell>
          <cell r="C1095">
            <v>3.4313013698630136E-2</v>
          </cell>
        </row>
        <row r="1096">
          <cell r="B1096">
            <v>5.1164413107829161E-2</v>
          </cell>
          <cell r="C1096">
            <v>3.4515205479452055E-2</v>
          </cell>
        </row>
        <row r="1097">
          <cell r="B1097">
            <v>5.1656296314728574E-2</v>
          </cell>
          <cell r="C1097">
            <v>3.5067397260273976E-2</v>
          </cell>
        </row>
        <row r="1098">
          <cell r="B1098">
            <v>5.1676395310251803E-2</v>
          </cell>
          <cell r="C1098">
            <v>3.5069589041095889E-2</v>
          </cell>
        </row>
        <row r="1099">
          <cell r="B1099">
            <v>5.1275711919885565E-2</v>
          </cell>
          <cell r="C1099">
            <v>3.4626164383561642E-2</v>
          </cell>
        </row>
        <row r="1100">
          <cell r="B1100">
            <v>5.042964243836856E-2</v>
          </cell>
          <cell r="C1100">
            <v>3.3828356164383559E-2</v>
          </cell>
        </row>
        <row r="1101">
          <cell r="B1101">
            <v>5.0190958585491829E-2</v>
          </cell>
          <cell r="C1101">
            <v>3.3580547945205479E-2</v>
          </cell>
        </row>
        <row r="1102">
          <cell r="B1102">
            <v>5.0120035305461046E-2</v>
          </cell>
          <cell r="C1102">
            <v>3.3515068493150689E-2</v>
          </cell>
        </row>
        <row r="1103">
          <cell r="B1103">
            <v>4.9799387458048357E-2</v>
          </cell>
          <cell r="C1103">
            <v>3.3217123287671228E-2</v>
          </cell>
        </row>
        <row r="1104">
          <cell r="B1104">
            <v>5.0117623231362811E-2</v>
          </cell>
          <cell r="C1104">
            <v>3.3523287671232874E-2</v>
          </cell>
        </row>
        <row r="1105">
          <cell r="B1105">
            <v>5.0374878110639794E-2</v>
          </cell>
          <cell r="C1105">
            <v>3.3775342465753422E-2</v>
          </cell>
        </row>
        <row r="1106">
          <cell r="B1106">
            <v>5.1236948345900861E-2</v>
          </cell>
          <cell r="C1106">
            <v>3.4577397260273972E-2</v>
          </cell>
        </row>
        <row r="1107">
          <cell r="B1107">
            <v>5.1212403787908034E-2</v>
          </cell>
          <cell r="C1107">
            <v>3.457945205479452E-2</v>
          </cell>
        </row>
        <row r="1108">
          <cell r="B1108">
            <v>5.1562098237013076E-2</v>
          </cell>
          <cell r="C1108">
            <v>3.4931506849315064E-2</v>
          </cell>
        </row>
        <row r="1109">
          <cell r="B1109">
            <v>5.1495927724992112E-2</v>
          </cell>
          <cell r="C1109">
            <v>3.478767123287671E-2</v>
          </cell>
        </row>
        <row r="1110">
          <cell r="B1110">
            <v>5.2814875640766035E-2</v>
          </cell>
          <cell r="C1110">
            <v>3.5939726027397263E-2</v>
          </cell>
        </row>
        <row r="1111">
          <cell r="B1111">
            <v>5.2856985690487142E-2</v>
          </cell>
          <cell r="C1111">
            <v>3.5991780821917806E-2</v>
          </cell>
        </row>
        <row r="1112">
          <cell r="B1112">
            <v>5.3124787034550473E-2</v>
          </cell>
          <cell r="C1112">
            <v>3.6363424657534248E-2</v>
          </cell>
        </row>
        <row r="1113">
          <cell r="B1113">
            <v>5.3097921255098053E-2</v>
          </cell>
          <cell r="C1113">
            <v>3.6395890410958899E-2</v>
          </cell>
        </row>
        <row r="1114">
          <cell r="B1114">
            <v>5.6623564611563815E-2</v>
          </cell>
          <cell r="C1114">
            <v>3.6752054794520553E-2</v>
          </cell>
        </row>
        <row r="1115">
          <cell r="B1115">
            <v>5.6358318187047951E-2</v>
          </cell>
          <cell r="C1115">
            <v>3.6454109589041092E-2</v>
          </cell>
        </row>
        <row r="1116">
          <cell r="B1116">
            <v>5.6709793403392661E-2</v>
          </cell>
          <cell r="C1116">
            <v>3.6756164383561642E-2</v>
          </cell>
        </row>
        <row r="1117">
          <cell r="B1117">
            <v>5.7369790045399105E-2</v>
          </cell>
          <cell r="C1117">
            <v>3.7358219178082193E-2</v>
          </cell>
        </row>
        <row r="1118">
          <cell r="B1118">
            <v>5.7670011310256841E-2</v>
          </cell>
          <cell r="C1118">
            <v>3.7610273972602741E-2</v>
          </cell>
        </row>
        <row r="1119">
          <cell r="B1119">
            <v>5.6916457851877933E-2</v>
          </cell>
          <cell r="C1119">
            <v>3.6837534246575342E-2</v>
          </cell>
        </row>
        <row r="1120">
          <cell r="B1120">
            <v>5.5961444038563402E-2</v>
          </cell>
          <cell r="C1120">
            <v>3.5868493150684931E-2</v>
          </cell>
        </row>
        <row r="1121">
          <cell r="B1121">
            <v>5.6569811558888405E-2</v>
          </cell>
          <cell r="C1121">
            <v>3.6420547945205481E-2</v>
          </cell>
        </row>
        <row r="1122">
          <cell r="B1122">
            <v>5.623108079517225E-2</v>
          </cell>
          <cell r="C1122">
            <v>3.6051095890410959E-2</v>
          </cell>
        </row>
        <row r="1123">
          <cell r="B1123">
            <v>5.5349271711178982E-2</v>
          </cell>
          <cell r="C1123">
            <v>3.5153013698630137E-2</v>
          </cell>
        </row>
        <row r="1124">
          <cell r="B1124">
            <v>5.5498894328647186E-2</v>
          </cell>
          <cell r="C1124">
            <v>3.5258767123287675E-2</v>
          </cell>
        </row>
        <row r="1125">
          <cell r="B1125">
            <v>5.5410539068398101E-2</v>
          </cell>
          <cell r="C1125">
            <v>3.5132876712328766E-2</v>
          </cell>
        </row>
        <row r="1126">
          <cell r="B1126">
            <v>5.5512517830870856E-2</v>
          </cell>
          <cell r="C1126">
            <v>3.5184931506849315E-2</v>
          </cell>
        </row>
        <row r="1127">
          <cell r="B1127">
            <v>5.4895422305715647E-2</v>
          </cell>
          <cell r="C1127">
            <v>3.4536986301369865E-2</v>
          </cell>
        </row>
        <row r="1128">
          <cell r="B1128">
            <v>5.5305537874827948E-2</v>
          </cell>
          <cell r="C1128">
            <v>3.4889041095890409E-2</v>
          </cell>
        </row>
        <row r="1129">
          <cell r="B1129">
            <v>5.4671058341468903E-2</v>
          </cell>
          <cell r="C1129">
            <v>3.4224109589041096E-2</v>
          </cell>
        </row>
        <row r="1130">
          <cell r="B1130">
            <v>5.4464776778548885E-2</v>
          </cell>
          <cell r="C1130">
            <v>3.3976027397260272E-2</v>
          </cell>
        </row>
        <row r="1131">
          <cell r="B1131">
            <v>5.3899176194909026E-2</v>
          </cell>
          <cell r="C1131">
            <v>3.3377945205479452E-2</v>
          </cell>
        </row>
        <row r="1132">
          <cell r="B1132">
            <v>5.4206280375065807E-2</v>
          </cell>
          <cell r="C1132">
            <v>3.3629863013698628E-2</v>
          </cell>
        </row>
        <row r="1133">
          <cell r="B1133">
            <v>5.395265036923913E-2</v>
          </cell>
          <cell r="C1133">
            <v>3.3335616438356162E-2</v>
          </cell>
        </row>
        <row r="1134">
          <cell r="B1134">
            <v>5.4105752236276006E-2</v>
          </cell>
          <cell r="C1134">
            <v>3.3437534246575341E-2</v>
          </cell>
        </row>
        <row r="1135">
          <cell r="B1135">
            <v>5.4489127694201889E-2</v>
          </cell>
          <cell r="C1135">
            <v>3.3763698630136986E-2</v>
          </cell>
        </row>
        <row r="1136">
          <cell r="B1136">
            <v>5.2974895418043122E-2</v>
          </cell>
          <cell r="C1136">
            <v>3.2241369863013694E-2</v>
          </cell>
        </row>
        <row r="1137">
          <cell r="B1137">
            <v>5.3359330536293381E-2</v>
          </cell>
          <cell r="C1137">
            <v>3.256876712328767E-2</v>
          </cell>
        </row>
        <row r="1138">
          <cell r="B1138">
            <v>5.4260112171952146E-2</v>
          </cell>
          <cell r="C1138">
            <v>3.3399041095890411E-2</v>
          </cell>
        </row>
        <row r="1139">
          <cell r="B1139">
            <v>5.3104343507962559E-2</v>
          </cell>
          <cell r="C1139">
            <v>3.2225890410958906E-2</v>
          </cell>
        </row>
        <row r="1140">
          <cell r="B1140">
            <v>5.3924432880245066E-2</v>
          </cell>
          <cell r="C1140">
            <v>3.2977671232876711E-2</v>
          </cell>
        </row>
        <row r="1141">
          <cell r="B1141">
            <v>5.3923395274503294E-2</v>
          </cell>
          <cell r="C1141">
            <v>3.2929452054794521E-2</v>
          </cell>
        </row>
        <row r="1142">
          <cell r="B1142">
            <v>5.4127689110692101E-2</v>
          </cell>
          <cell r="C1142">
            <v>3.308123287671233E-2</v>
          </cell>
        </row>
        <row r="1143">
          <cell r="B1143">
            <v>5.4438343216436813E-2</v>
          </cell>
          <cell r="C1143">
            <v>3.3336575342465757E-2</v>
          </cell>
        </row>
        <row r="1144">
          <cell r="B1144">
            <v>5.3821280571423991E-2</v>
          </cell>
          <cell r="C1144">
            <v>3.2688356164383564E-2</v>
          </cell>
        </row>
        <row r="1145">
          <cell r="B1145">
            <v>5.446074342244267E-2</v>
          </cell>
          <cell r="C1145">
            <v>3.3263972602739729E-2</v>
          </cell>
        </row>
        <row r="1146">
          <cell r="B1146">
            <v>5.4948720625154879E-2</v>
          </cell>
          <cell r="C1146">
            <v>3.3691917808219174E-2</v>
          </cell>
        </row>
        <row r="1147">
          <cell r="B1147">
            <v>5.4485535232808635E-2</v>
          </cell>
          <cell r="C1147">
            <v>3.3193698630136985E-2</v>
          </cell>
        </row>
        <row r="1148">
          <cell r="B1148">
            <v>5.439005054507251E-2</v>
          </cell>
          <cell r="C1148">
            <v>3.3049041095890408E-2</v>
          </cell>
        </row>
        <row r="1149">
          <cell r="B1149">
            <v>5.5166252298560196E-2</v>
          </cell>
          <cell r="C1149">
            <v>3.3523835616438354E-2</v>
          </cell>
        </row>
        <row r="1150">
          <cell r="B1150">
            <v>5.4813590701533466E-2</v>
          </cell>
          <cell r="C1150">
            <v>3.3175479452054797E-2</v>
          </cell>
        </row>
        <row r="1151">
          <cell r="B1151">
            <v>5.4253053756651903E-2</v>
          </cell>
          <cell r="C1151">
            <v>3.2777123287671232E-2</v>
          </cell>
        </row>
        <row r="1152">
          <cell r="B1152">
            <v>5.552576591917413E-2</v>
          </cell>
          <cell r="C1152">
            <v>3.3878767123287669E-2</v>
          </cell>
        </row>
        <row r="1153">
          <cell r="B1153">
            <v>5.4701145193983614E-2</v>
          </cell>
          <cell r="C1153">
            <v>3.316150684931507E-2</v>
          </cell>
        </row>
        <row r="1154">
          <cell r="B1154">
            <v>5.5121461587845817E-2</v>
          </cell>
          <cell r="C1154">
            <v>3.361328767123288E-2</v>
          </cell>
        </row>
        <row r="1155">
          <cell r="B1155">
            <v>5.5413430829619248E-2</v>
          </cell>
          <cell r="C1155">
            <v>3.3765068493150682E-2</v>
          </cell>
        </row>
        <row r="1156">
          <cell r="B1156">
            <v>5.5461437213713542E-2</v>
          </cell>
          <cell r="C1156">
            <v>3.3816849315068495E-2</v>
          </cell>
        </row>
        <row r="1157">
          <cell r="B1157">
            <v>5.4836732664956929E-2</v>
          </cell>
          <cell r="C1157">
            <v>3.3718630136986304E-2</v>
          </cell>
        </row>
        <row r="1158">
          <cell r="B1158">
            <v>5.4041980430325258E-2</v>
          </cell>
          <cell r="C1158">
            <v>3.297397260273973E-2</v>
          </cell>
        </row>
        <row r="1159">
          <cell r="B1159">
            <v>5.4562767609740659E-2</v>
          </cell>
          <cell r="C1159">
            <v>3.3196849315068493E-2</v>
          </cell>
        </row>
        <row r="1160">
          <cell r="B1160">
            <v>5.4725682431218219E-2</v>
          </cell>
          <cell r="C1160">
            <v>3.3127534246575337E-2</v>
          </cell>
        </row>
        <row r="1161">
          <cell r="B1161">
            <v>5.4791632644889399E-2</v>
          </cell>
          <cell r="C1161">
            <v>3.3079315068493147E-2</v>
          </cell>
        </row>
        <row r="1162">
          <cell r="B1162">
            <v>5.4649641734984211E-2</v>
          </cell>
          <cell r="C1162">
            <v>3.2981095890410962E-2</v>
          </cell>
        </row>
        <row r="1163">
          <cell r="B1163">
            <v>5.4504360533242702E-2</v>
          </cell>
          <cell r="C1163">
            <v>3.288643835616438E-2</v>
          </cell>
        </row>
        <row r="1164">
          <cell r="B1164">
            <v>5.3964524361613808E-2</v>
          </cell>
          <cell r="C1164">
            <v>3.2338219178082189E-2</v>
          </cell>
        </row>
        <row r="1165">
          <cell r="B1165">
            <v>5.328371137337163E-2</v>
          </cell>
          <cell r="C1165">
            <v>3.1669999999999997E-2</v>
          </cell>
        </row>
        <row r="1166">
          <cell r="B1166">
            <v>5.3085368819708822E-2</v>
          </cell>
          <cell r="C1166">
            <v>3.1441780821917807E-2</v>
          </cell>
        </row>
        <row r="1167">
          <cell r="B1167">
            <v>5.2210106939421956E-2</v>
          </cell>
          <cell r="C1167">
            <v>3.0673835616438359E-2</v>
          </cell>
        </row>
        <row r="1168">
          <cell r="B1168">
            <v>5.1856472246817997E-2</v>
          </cell>
          <cell r="C1168">
            <v>3.0379589041095893E-2</v>
          </cell>
        </row>
        <row r="1169">
          <cell r="B1169">
            <v>5.2857106015801743E-2</v>
          </cell>
          <cell r="C1169">
            <v>3.1500684931506845E-2</v>
          </cell>
        </row>
        <row r="1170">
          <cell r="B1170">
            <v>5.3001969000037959E-2</v>
          </cell>
          <cell r="C1170">
            <v>3.1433424657534251E-2</v>
          </cell>
        </row>
        <row r="1171">
          <cell r="B1171">
            <v>5.2307760561496108E-2</v>
          </cell>
          <cell r="C1171">
            <v>3.1135342465753425E-2</v>
          </cell>
        </row>
        <row r="1172">
          <cell r="B1172">
            <v>5.191434090077407E-2</v>
          </cell>
          <cell r="C1172">
            <v>3.0868493150684934E-2</v>
          </cell>
        </row>
        <row r="1173">
          <cell r="B1173">
            <v>5.2158429703676124E-2</v>
          </cell>
          <cell r="C1173">
            <v>3.1324657534246576E-2</v>
          </cell>
        </row>
        <row r="1174">
          <cell r="B1174">
            <v>5.1310743295613914E-2</v>
          </cell>
          <cell r="C1174">
            <v>3.0726712328767124E-2</v>
          </cell>
        </row>
        <row r="1175">
          <cell r="B1175">
            <v>5.0196900655012699E-2</v>
          </cell>
          <cell r="C1175">
            <v>2.9728767123287668E-2</v>
          </cell>
        </row>
        <row r="1176">
          <cell r="B1176">
            <v>4.9542028144107582E-2</v>
          </cell>
          <cell r="C1176">
            <v>2.9030821917808217E-2</v>
          </cell>
        </row>
        <row r="1177">
          <cell r="B1177">
            <v>4.9709453309368608E-2</v>
          </cell>
          <cell r="C1177">
            <v>2.9432876712328766E-2</v>
          </cell>
        </row>
        <row r="1178">
          <cell r="B1178">
            <v>4.9530627225700341E-2</v>
          </cell>
          <cell r="C1178">
            <v>2.933904109589041E-2</v>
          </cell>
        </row>
        <row r="1179">
          <cell r="B1179">
            <v>4.9038467195010253E-2</v>
          </cell>
          <cell r="C1179">
            <v>2.9008356164383561E-2</v>
          </cell>
        </row>
        <row r="1180">
          <cell r="B1180">
            <v>4.8232891379380478E-2</v>
          </cell>
          <cell r="C1180">
            <v>2.8210273972602739E-2</v>
          </cell>
        </row>
        <row r="1181">
          <cell r="B1181">
            <v>4.8809735772741829E-2</v>
          </cell>
          <cell r="C1181">
            <v>2.8912191780821918E-2</v>
          </cell>
        </row>
        <row r="1182">
          <cell r="B1182">
            <v>4.9699204672517434E-2</v>
          </cell>
          <cell r="C1182">
            <v>2.9814109589041092E-2</v>
          </cell>
        </row>
        <row r="1183">
          <cell r="B1183">
            <v>4.8839032480269114E-2</v>
          </cell>
          <cell r="C1183">
            <v>2.9019863013698629E-2</v>
          </cell>
        </row>
        <row r="1184">
          <cell r="B1184">
            <v>4.8494285992218271E-2</v>
          </cell>
          <cell r="C1184">
            <v>2.8771780821917808E-2</v>
          </cell>
        </row>
        <row r="1185">
          <cell r="B1185">
            <v>4.8789554849372967E-2</v>
          </cell>
          <cell r="C1185">
            <v>2.9223698630136984E-2</v>
          </cell>
        </row>
        <row r="1186">
          <cell r="B1186">
            <v>4.8412910772423261E-2</v>
          </cell>
          <cell r="C1186">
            <v>2.893328767123288E-2</v>
          </cell>
        </row>
        <row r="1187">
          <cell r="B1187">
            <v>4.749503798753052E-2</v>
          </cell>
          <cell r="C1187">
            <v>2.8035205479452055E-2</v>
          </cell>
        </row>
        <row r="1188">
          <cell r="B1188">
            <v>4.7076190700105942E-2</v>
          </cell>
          <cell r="C1188">
            <v>2.7871917808219179E-2</v>
          </cell>
        </row>
        <row r="1189">
          <cell r="B1189">
            <v>4.7729914789965126E-2</v>
          </cell>
          <cell r="C1189">
            <v>2.8476027397260274E-2</v>
          </cell>
        </row>
        <row r="1190">
          <cell r="B1190">
            <v>4.6544970962622889E-2</v>
          </cell>
          <cell r="C1190">
            <v>2.7346712328767123E-2</v>
          </cell>
        </row>
        <row r="1191">
          <cell r="B1191">
            <v>4.605158010001887E-2</v>
          </cell>
          <cell r="C1191">
            <v>2.6898630136986301E-2</v>
          </cell>
        </row>
        <row r="1192">
          <cell r="B1192">
            <v>4.5516972149617703E-2</v>
          </cell>
          <cell r="C1192">
            <v>2.6614794520547949E-2</v>
          </cell>
        </row>
        <row r="1193">
          <cell r="B1193">
            <v>4.5992571329714786E-2</v>
          </cell>
          <cell r="C1193">
            <v>2.7116575342465751E-2</v>
          </cell>
        </row>
        <row r="1194">
          <cell r="B1194">
            <v>4.5848944151389848E-2</v>
          </cell>
          <cell r="C1194">
            <v>2.703232876712329E-2</v>
          </cell>
        </row>
        <row r="1195">
          <cell r="B1195">
            <v>4.5595002002014058E-2</v>
          </cell>
          <cell r="C1195">
            <v>2.6737260273972604E-2</v>
          </cell>
        </row>
        <row r="1196">
          <cell r="B1196">
            <v>4.4651102150960235E-2</v>
          </cell>
          <cell r="C1196">
            <v>2.5952328767123289E-2</v>
          </cell>
        </row>
        <row r="1197">
          <cell r="B1197">
            <v>4.4075309488831538E-2</v>
          </cell>
          <cell r="C1197">
            <v>2.551712328767123E-2</v>
          </cell>
        </row>
        <row r="1198">
          <cell r="B1198">
            <v>4.5233659422555306E-2</v>
          </cell>
          <cell r="C1198">
            <v>2.6555342465753428E-2</v>
          </cell>
        </row>
        <row r="1199">
          <cell r="B1199">
            <v>4.3811939316202864E-2</v>
          </cell>
          <cell r="C1199">
            <v>2.541986301369863E-2</v>
          </cell>
        </row>
        <row r="1200">
          <cell r="B1200">
            <v>4.4600051622759596E-2</v>
          </cell>
          <cell r="C1200">
            <v>2.6173972602739726E-2</v>
          </cell>
        </row>
        <row r="1201">
          <cell r="B1201">
            <v>4.512513329044765E-2</v>
          </cell>
          <cell r="C1201">
            <v>2.6512876712328767E-2</v>
          </cell>
        </row>
        <row r="1202">
          <cell r="B1202">
            <v>4.4317588411655118E-2</v>
          </cell>
          <cell r="C1202">
            <v>2.5814383561643835E-2</v>
          </cell>
        </row>
        <row r="1203">
          <cell r="B1203">
            <v>4.4575656228124538E-2</v>
          </cell>
          <cell r="C1203">
            <v>2.5865890410958901E-2</v>
          </cell>
        </row>
        <row r="1204">
          <cell r="B1204">
            <v>4.4591895969301021E-2</v>
          </cell>
          <cell r="C1204">
            <v>2.6179452054794519E-2</v>
          </cell>
        </row>
        <row r="1205">
          <cell r="B1205">
            <v>4.3913550233939509E-2</v>
          </cell>
          <cell r="C1205">
            <v>2.5523424657534245E-2</v>
          </cell>
        </row>
        <row r="1206">
          <cell r="B1206">
            <v>4.4248121853152862E-2</v>
          </cell>
          <cell r="C1206">
            <v>2.5924931506849314E-2</v>
          </cell>
        </row>
        <row r="1207">
          <cell r="B1207">
            <v>4.3080930899386354E-2</v>
          </cell>
          <cell r="C1207">
            <v>2.4676438356164381E-2</v>
          </cell>
        </row>
        <row r="1208">
          <cell r="B1208">
            <v>4.2301621001343721E-2</v>
          </cell>
          <cell r="C1208">
            <v>2.4266849315068492E-2</v>
          </cell>
        </row>
        <row r="1209">
          <cell r="B1209">
            <v>4.2433787938268901E-2</v>
          </cell>
          <cell r="C1209">
            <v>2.4282465753424659E-2</v>
          </cell>
        </row>
        <row r="1210">
          <cell r="B1210">
            <v>4.1002255207331251E-2</v>
          </cell>
          <cell r="C1210">
            <v>2.2683972602739723E-2</v>
          </cell>
        </row>
        <row r="1211">
          <cell r="B1211">
            <v>4.2762635957048545E-2</v>
          </cell>
          <cell r="C1211">
            <v>2.4525068493150681E-2</v>
          </cell>
        </row>
        <row r="1212">
          <cell r="B1212">
            <v>4.1922814279289344E-2</v>
          </cell>
          <cell r="C1212">
            <v>2.3876712328767122E-2</v>
          </cell>
        </row>
        <row r="1213">
          <cell r="B1213">
            <v>4.2576159482362923E-2</v>
          </cell>
          <cell r="C1213">
            <v>2.4378356164383563E-2</v>
          </cell>
        </row>
        <row r="1214">
          <cell r="B1214">
            <v>4.3619541486187623E-2</v>
          </cell>
          <cell r="C1214">
            <v>2.5333287671232874E-2</v>
          </cell>
        </row>
        <row r="1215">
          <cell r="B1215">
            <v>4.3476444268784498E-2</v>
          </cell>
          <cell r="C1215">
            <v>2.5384931506849315E-2</v>
          </cell>
        </row>
        <row r="1216">
          <cell r="B1216">
            <v>4.3951731814788723E-2</v>
          </cell>
          <cell r="C1216">
            <v>2.5777123287671233E-2</v>
          </cell>
        </row>
        <row r="1217">
          <cell r="B1217">
            <v>4.3456269268600245E-2</v>
          </cell>
          <cell r="C1217">
            <v>2.5228904109589043E-2</v>
          </cell>
        </row>
        <row r="1218">
          <cell r="B1218">
            <v>4.2960910552840792E-2</v>
          </cell>
          <cell r="C1218">
            <v>2.4880684931506847E-2</v>
          </cell>
        </row>
        <row r="1219">
          <cell r="B1219">
            <v>4.3603688851112654E-2</v>
          </cell>
          <cell r="C1219">
            <v>2.5386027397260272E-2</v>
          </cell>
        </row>
        <row r="1220">
          <cell r="B1220">
            <v>4.3345776113592367E-2</v>
          </cell>
          <cell r="C1220">
            <v>2.5137808219178083E-2</v>
          </cell>
        </row>
        <row r="1221">
          <cell r="B1221">
            <v>4.4428835946158977E-2</v>
          </cell>
          <cell r="C1221">
            <v>2.5889589041095892E-2</v>
          </cell>
        </row>
        <row r="1222">
          <cell r="B1222">
            <v>4.3741669802223819E-2</v>
          </cell>
          <cell r="C1222">
            <v>2.5341369863013698E-2</v>
          </cell>
        </row>
        <row r="1223">
          <cell r="B1223">
            <v>4.4079772081336281E-2</v>
          </cell>
          <cell r="C1223">
            <v>2.5584931506849314E-2</v>
          </cell>
        </row>
        <row r="1224">
          <cell r="B1224">
            <v>4.4135458081951517E-2</v>
          </cell>
          <cell r="C1224">
            <v>2.5690684931506849E-2</v>
          </cell>
        </row>
        <row r="1225">
          <cell r="B1225">
            <v>4.3776748650923292E-2</v>
          </cell>
          <cell r="C1225">
            <v>2.530027397260274E-2</v>
          </cell>
        </row>
        <row r="1226">
          <cell r="B1226">
            <v>4.3304303672376587E-2</v>
          </cell>
          <cell r="C1226">
            <v>2.4852054794520552E-2</v>
          </cell>
        </row>
        <row r="1227">
          <cell r="B1227">
            <v>4.2703110513694797E-2</v>
          </cell>
          <cell r="C1227">
            <v>2.4096438356164384E-2</v>
          </cell>
        </row>
        <row r="1228">
          <cell r="B1228">
            <v>4.3088705667503661E-2</v>
          </cell>
          <cell r="C1228">
            <v>2.4498356164383561E-2</v>
          </cell>
        </row>
        <row r="1229">
          <cell r="B1229">
            <v>4.3653280645177039E-2</v>
          </cell>
          <cell r="C1229">
            <v>2.4854109589041096E-2</v>
          </cell>
        </row>
        <row r="1230">
          <cell r="B1230">
            <v>4.4346334039413016E-2</v>
          </cell>
          <cell r="C1230">
            <v>2.5406027397260274E-2</v>
          </cell>
        </row>
        <row r="1231">
          <cell r="B1231">
            <v>4.5134171862953314E-2</v>
          </cell>
          <cell r="C1231">
            <v>2.6257945205479451E-2</v>
          </cell>
        </row>
        <row r="1232">
          <cell r="B1232">
            <v>4.981212347576669E-2</v>
          </cell>
          <cell r="C1232">
            <v>2.6159863013698628E-2</v>
          </cell>
        </row>
        <row r="1233">
          <cell r="B1233">
            <v>4.9986957166316411E-2</v>
          </cell>
          <cell r="C1233">
            <v>2.6261780821917803E-2</v>
          </cell>
        </row>
        <row r="1234">
          <cell r="B1234">
            <v>5.1047740872050218E-2</v>
          </cell>
          <cell r="C1234">
            <v>2.726753424657534E-2</v>
          </cell>
        </row>
        <row r="1235">
          <cell r="B1235">
            <v>5.0212435405895262E-2</v>
          </cell>
          <cell r="C1235">
            <v>2.6669452054794519E-2</v>
          </cell>
        </row>
        <row r="1236">
          <cell r="B1236">
            <v>4.9465229221497091E-2</v>
          </cell>
          <cell r="C1236">
            <v>2.5821369863013695E-2</v>
          </cell>
        </row>
        <row r="1237">
          <cell r="B1237">
            <v>4.8754338152610988E-2</v>
          </cell>
          <cell r="C1237">
            <v>2.5028767123287669E-2</v>
          </cell>
        </row>
        <row r="1238">
          <cell r="B1238">
            <v>4.9320812036553703E-2</v>
          </cell>
          <cell r="C1238">
            <v>2.5425205479452054E-2</v>
          </cell>
        </row>
        <row r="1239">
          <cell r="B1239">
            <v>4.8783355730255377E-2</v>
          </cell>
          <cell r="C1239">
            <v>2.473095890410959E-2</v>
          </cell>
        </row>
        <row r="1240">
          <cell r="B1240">
            <v>4.8750504896849511E-2</v>
          </cell>
          <cell r="C1240">
            <v>2.4642465753424658E-2</v>
          </cell>
        </row>
        <row r="1241">
          <cell r="B1241">
            <v>4.8548662315945561E-2</v>
          </cell>
          <cell r="C1241">
            <v>2.4444109589041099E-2</v>
          </cell>
        </row>
        <row r="1242">
          <cell r="B1242">
            <v>4.7489288026373311E-2</v>
          </cell>
          <cell r="C1242">
            <v>2.3400273972602741E-2</v>
          </cell>
        </row>
        <row r="1243">
          <cell r="B1243">
            <v>4.8215060271754151E-2</v>
          </cell>
          <cell r="C1243">
            <v>2.3793013698630135E-2</v>
          </cell>
        </row>
        <row r="1244">
          <cell r="B1244">
            <v>4.8311696189497377E-2</v>
          </cell>
          <cell r="C1244">
            <v>2.3802328767123283E-2</v>
          </cell>
        </row>
        <row r="1245">
          <cell r="B1245">
            <v>4.7894487662224039E-2</v>
          </cell>
          <cell r="C1245">
            <v>2.3653972602739728E-2</v>
          </cell>
        </row>
        <row r="1246">
          <cell r="B1246">
            <v>4.7773304828772394E-2</v>
          </cell>
          <cell r="C1246">
            <v>2.3201917808219182E-2</v>
          </cell>
        </row>
        <row r="1247">
          <cell r="B1247">
            <v>4.7792820662689417E-2</v>
          </cell>
          <cell r="C1247">
            <v>2.3210821917808221E-2</v>
          </cell>
        </row>
        <row r="1248">
          <cell r="B1248">
            <v>4.8935352734908226E-2</v>
          </cell>
          <cell r="C1248">
            <v>2.4012328767123288E-2</v>
          </cell>
        </row>
        <row r="1249">
          <cell r="B1249">
            <v>4.858565547618432E-2</v>
          </cell>
          <cell r="C1249">
            <v>2.3569863013698629E-2</v>
          </cell>
        </row>
        <row r="1250">
          <cell r="B1250">
            <v>4.8089303317138017E-2</v>
          </cell>
          <cell r="C1250">
            <v>2.3121232876712326E-2</v>
          </cell>
        </row>
        <row r="1251">
          <cell r="B1251">
            <v>4.8157075422407998E-2</v>
          </cell>
          <cell r="C1251">
            <v>2.3269863013698631E-2</v>
          </cell>
        </row>
        <row r="1252">
          <cell r="B1252">
            <v>4.7678598806621952E-2</v>
          </cell>
          <cell r="C1252">
            <v>2.2921369863013696E-2</v>
          </cell>
        </row>
        <row r="1253">
          <cell r="B1253">
            <v>4.8235788490222815E-2</v>
          </cell>
          <cell r="C1253">
            <v>2.3430821917808223E-2</v>
          </cell>
        </row>
        <row r="1254">
          <cell r="B1254">
            <v>4.8109706586177851E-2</v>
          </cell>
          <cell r="C1254">
            <v>2.328041095890411E-2</v>
          </cell>
        </row>
        <row r="1255">
          <cell r="B1255">
            <v>4.8096953455615044E-2</v>
          </cell>
          <cell r="C1255">
            <v>2.3431917808219179E-2</v>
          </cell>
        </row>
        <row r="1256">
          <cell r="B1256">
            <v>4.8248171920897365E-2</v>
          </cell>
          <cell r="C1256">
            <v>2.3633424657534249E-2</v>
          </cell>
        </row>
        <row r="1257">
          <cell r="B1257">
            <v>4.7994048326850391E-2</v>
          </cell>
          <cell r="C1257">
            <v>2.3387945205479453E-2</v>
          </cell>
        </row>
        <row r="1258">
          <cell r="B1258">
            <v>4.3623866565197567E-2</v>
          </cell>
          <cell r="C1258">
            <v>2.3039452054794522E-2</v>
          </cell>
        </row>
        <row r="1259">
          <cell r="B1259">
            <v>4.3410098671334933E-2</v>
          </cell>
          <cell r="C1259">
            <v>2.2791780821917806E-2</v>
          </cell>
        </row>
        <row r="1260">
          <cell r="B1260">
            <v>4.4263154303140428E-2</v>
          </cell>
          <cell r="C1260">
            <v>2.3642465753424657E-2</v>
          </cell>
        </row>
        <row r="1261">
          <cell r="B1261">
            <v>4.4048973452867068E-2</v>
          </cell>
          <cell r="C1261">
            <v>2.3493972602739728E-2</v>
          </cell>
        </row>
        <row r="1262">
          <cell r="B1262">
            <v>4.4383085431755183E-2</v>
          </cell>
          <cell r="C1262">
            <v>2.3948493150684935E-2</v>
          </cell>
        </row>
        <row r="1263">
          <cell r="B1263">
            <v>4.496050230773941E-2</v>
          </cell>
          <cell r="C1263">
            <v>2.3900000000000001E-2</v>
          </cell>
        </row>
        <row r="1264">
          <cell r="B1264">
            <v>4.562013044114277E-2</v>
          </cell>
          <cell r="C1264">
            <v>2.43513698630137E-2</v>
          </cell>
        </row>
        <row r="1265">
          <cell r="B1265">
            <v>4.6443754407848425E-2</v>
          </cell>
          <cell r="C1265">
            <v>2.5202739726027396E-2</v>
          </cell>
        </row>
        <row r="1266">
          <cell r="B1266">
            <v>4.6623025027487497E-2</v>
          </cell>
          <cell r="C1266">
            <v>2.5304109589041092E-2</v>
          </cell>
        </row>
        <row r="1267">
          <cell r="B1267">
            <v>4.6343378658123428E-2</v>
          </cell>
          <cell r="C1267">
            <v>2.5008219178082193E-2</v>
          </cell>
        </row>
        <row r="1268">
          <cell r="B1268">
            <v>4.697792650646182E-2</v>
          </cell>
          <cell r="C1268">
            <v>2.5559589041095888E-2</v>
          </cell>
        </row>
        <row r="1269">
          <cell r="B1269">
            <v>4.737219368323798E-2</v>
          </cell>
          <cell r="C1269">
            <v>2.5960958904109592E-2</v>
          </cell>
        </row>
        <row r="1270">
          <cell r="B1270">
            <v>4.7992311307193392E-2</v>
          </cell>
          <cell r="C1270">
            <v>2.6463561643835617E-2</v>
          </cell>
        </row>
        <row r="1271">
          <cell r="B1271">
            <v>4.8288496408560914E-2</v>
          </cell>
          <cell r="C1271">
            <v>2.6815068493150688E-2</v>
          </cell>
        </row>
        <row r="1272">
          <cell r="B1272">
            <v>4.847356288278748E-2</v>
          </cell>
          <cell r="C1272">
            <v>2.6919589041095891E-2</v>
          </cell>
        </row>
        <row r="1273">
          <cell r="B1273">
            <v>4.9426325089019008E-2</v>
          </cell>
          <cell r="C1273">
            <v>2.7923013698630136E-2</v>
          </cell>
        </row>
        <row r="1274">
          <cell r="B1274">
            <v>5.0496599967969506E-2</v>
          </cell>
          <cell r="C1274">
            <v>2.9274657534246577E-2</v>
          </cell>
        </row>
        <row r="1275">
          <cell r="B1275">
            <v>5.1315950630990592E-2</v>
          </cell>
          <cell r="C1275">
            <v>2.9926301369863014E-2</v>
          </cell>
        </row>
        <row r="1276">
          <cell r="B1276">
            <v>4.9741991862383268E-2</v>
          </cell>
          <cell r="C1276">
            <v>2.8427945205479453E-2</v>
          </cell>
        </row>
        <row r="1277">
          <cell r="B1277">
            <v>4.9896694475419438E-2</v>
          </cell>
          <cell r="C1277">
            <v>2.8582876712328766E-2</v>
          </cell>
        </row>
        <row r="1278">
          <cell r="B1278">
            <v>5.1807869672829243E-2</v>
          </cell>
          <cell r="C1278">
            <v>3.0484520547945208E-2</v>
          </cell>
        </row>
        <row r="1279">
          <cell r="B1279">
            <v>5.0950983365071867E-2</v>
          </cell>
          <cell r="C1279">
            <v>2.9586164383561642E-2</v>
          </cell>
        </row>
        <row r="1280">
          <cell r="B1280">
            <v>5.1387654070110589E-2</v>
          </cell>
          <cell r="C1280">
            <v>2.9990958904109587E-2</v>
          </cell>
        </row>
        <row r="1281">
          <cell r="B1281">
            <v>5.0274855926664141E-2</v>
          </cell>
          <cell r="C1281">
            <v>2.8992739726027398E-2</v>
          </cell>
        </row>
        <row r="1282">
          <cell r="B1282">
            <v>4.9994282044689593E-2</v>
          </cell>
          <cell r="C1282">
            <v>2.8748082191780822E-2</v>
          </cell>
        </row>
        <row r="1283">
          <cell r="B1283">
            <v>5.0707931078768365E-2</v>
          </cell>
          <cell r="C1283">
            <v>2.9453698630136985E-2</v>
          </cell>
        </row>
        <row r="1284">
          <cell r="B1284">
            <v>5.0987278561560601E-2</v>
          </cell>
          <cell r="C1284">
            <v>2.9751643835616442E-2</v>
          </cell>
        </row>
        <row r="1285">
          <cell r="B1285">
            <v>5.0742732091404896E-2</v>
          </cell>
          <cell r="C1285">
            <v>2.9457534246575344E-2</v>
          </cell>
        </row>
        <row r="1286">
          <cell r="B1286">
            <v>5.0485953839343727E-2</v>
          </cell>
          <cell r="C1286">
            <v>2.9209452054794523E-2</v>
          </cell>
        </row>
        <row r="1287">
          <cell r="B1287">
            <v>5.0487373569244376E-2</v>
          </cell>
          <cell r="C1287">
            <v>2.9165205479452054E-2</v>
          </cell>
        </row>
        <row r="1288">
          <cell r="B1288">
            <v>5.0522723534532243E-2</v>
          </cell>
          <cell r="C1288">
            <v>2.9217123287671232E-2</v>
          </cell>
        </row>
        <row r="1289">
          <cell r="B1289">
            <v>4.9623054172833851E-2</v>
          </cell>
          <cell r="C1289">
            <v>2.8414109589041097E-2</v>
          </cell>
        </row>
        <row r="1290">
          <cell r="B1290">
            <v>4.9105127118626912E-2</v>
          </cell>
          <cell r="C1290">
            <v>2.7865890410958903E-2</v>
          </cell>
        </row>
        <row r="1291">
          <cell r="B1291">
            <v>4.8492746825207433E-2</v>
          </cell>
          <cell r="C1291">
            <v>2.7322876712328768E-2</v>
          </cell>
        </row>
        <row r="1292">
          <cell r="B1292">
            <v>4.8379473789882714E-2</v>
          </cell>
          <cell r="C1292">
            <v>2.7128630136986302E-2</v>
          </cell>
        </row>
        <row r="1293">
          <cell r="B1293">
            <v>4.8771125748243938E-2</v>
          </cell>
          <cell r="C1293">
            <v>2.7480547945205481E-2</v>
          </cell>
        </row>
        <row r="1294">
          <cell r="B1294">
            <v>5.0295006079306488E-2</v>
          </cell>
          <cell r="C1294">
            <v>2.8982465753424658E-2</v>
          </cell>
        </row>
        <row r="1295">
          <cell r="B1295">
            <v>5.1920475469572909E-2</v>
          </cell>
          <cell r="C1295">
            <v>3.044041095890411E-2</v>
          </cell>
        </row>
        <row r="1296">
          <cell r="B1296">
            <v>5.1776404105813079E-2</v>
          </cell>
          <cell r="C1296">
            <v>3.0486301369863012E-2</v>
          </cell>
        </row>
        <row r="1297">
          <cell r="B1297">
            <v>5.1282797051736766E-2</v>
          </cell>
          <cell r="C1297">
            <v>2.9750684931506847E-2</v>
          </cell>
        </row>
        <row r="1298">
          <cell r="B1298">
            <v>5.2281795261660428E-2</v>
          </cell>
          <cell r="C1298">
            <v>3.0595890410958903E-2</v>
          </cell>
        </row>
        <row r="1299">
          <cell r="B1299">
            <v>5.3315528134386787E-2</v>
          </cell>
          <cell r="C1299">
            <v>3.1597808219178083E-2</v>
          </cell>
        </row>
        <row r="1300">
          <cell r="B1300">
            <v>5.1881736121781701E-2</v>
          </cell>
          <cell r="C1300">
            <v>3.0249726027397263E-2</v>
          </cell>
        </row>
        <row r="1301">
          <cell r="B1301">
            <v>5.2343897716733083E-2</v>
          </cell>
          <cell r="C1301">
            <v>3.019794520547945E-2</v>
          </cell>
        </row>
        <row r="1302">
          <cell r="B1302">
            <v>5.2416983912122121E-2</v>
          </cell>
          <cell r="C1302">
            <v>3.0157397260273971E-2</v>
          </cell>
        </row>
        <row r="1303">
          <cell r="B1303">
            <v>5.238762866188873E-2</v>
          </cell>
          <cell r="C1303">
            <v>3.0017123287671234E-2</v>
          </cell>
        </row>
        <row r="1304">
          <cell r="B1304">
            <v>5.0776172320396329E-2</v>
          </cell>
          <cell r="C1304">
            <v>2.8611232876712328E-2</v>
          </cell>
        </row>
        <row r="1305">
          <cell r="B1305">
            <v>5.1423643651465678E-2</v>
          </cell>
          <cell r="C1305">
            <v>2.8921232876712329E-2</v>
          </cell>
        </row>
        <row r="1306">
          <cell r="B1306">
            <v>5.2125734627559428E-2</v>
          </cell>
          <cell r="C1306">
            <v>2.9627397260273972E-2</v>
          </cell>
        </row>
        <row r="1307">
          <cell r="B1307">
            <v>5.3118395488508607E-2</v>
          </cell>
          <cell r="C1307">
            <v>3.072945205479452E-2</v>
          </cell>
        </row>
        <row r="1308">
          <cell r="B1308">
            <v>5.3357720510375357E-2</v>
          </cell>
          <cell r="C1308">
            <v>3.0622739726027394E-2</v>
          </cell>
        </row>
        <row r="1309">
          <cell r="B1309">
            <v>5.34879923664403E-2</v>
          </cell>
          <cell r="C1309">
            <v>3.0733561643835613E-2</v>
          </cell>
        </row>
        <row r="1310">
          <cell r="B1310">
            <v>5.3449544965969868E-2</v>
          </cell>
          <cell r="C1310">
            <v>3.0685616438356166E-2</v>
          </cell>
        </row>
        <row r="1311">
          <cell r="B1311">
            <v>5.2484848602767364E-2</v>
          </cell>
          <cell r="C1311">
            <v>2.9682328767123289E-2</v>
          </cell>
        </row>
        <row r="1312">
          <cell r="B1312">
            <v>5.2933475721378527E-2</v>
          </cell>
          <cell r="C1312">
            <v>3.0193835616438354E-2</v>
          </cell>
        </row>
        <row r="1313">
          <cell r="B1313">
            <v>5.3008038482795679E-2</v>
          </cell>
          <cell r="C1313">
            <v>3.0245890410958903E-2</v>
          </cell>
        </row>
        <row r="1314">
          <cell r="B1314">
            <v>5.4119329624989332E-2</v>
          </cell>
          <cell r="C1314">
            <v>3.1247945205479452E-2</v>
          </cell>
        </row>
        <row r="1315">
          <cell r="B1315">
            <v>5.3711425883203552E-2</v>
          </cell>
          <cell r="C1315">
            <v>3.0810000000000001E-2</v>
          </cell>
        </row>
        <row r="1316">
          <cell r="B1316">
            <v>5.2469668439516726E-2</v>
          </cell>
          <cell r="C1316">
            <v>2.9466575342465755E-2</v>
          </cell>
        </row>
        <row r="1317">
          <cell r="B1317">
            <v>5.2149037940774863E-2</v>
          </cell>
          <cell r="C1317">
            <v>2.9208219178082188E-2</v>
          </cell>
        </row>
        <row r="1318">
          <cell r="B1318">
            <v>5.0557695524852002E-2</v>
          </cell>
          <cell r="C1318">
            <v>2.762095890410959E-2</v>
          </cell>
        </row>
        <row r="1319">
          <cell r="B1319">
            <v>5.1257603509961121E-2</v>
          </cell>
          <cell r="C1319">
            <v>2.822315068493151E-2</v>
          </cell>
        </row>
        <row r="1320">
          <cell r="B1320">
            <v>5.2547536165725377E-2</v>
          </cell>
          <cell r="C1320">
            <v>2.9575342465753423E-2</v>
          </cell>
        </row>
        <row r="1321">
          <cell r="B1321">
            <v>5.3081703509592737E-2</v>
          </cell>
          <cell r="C1321">
            <v>3.014328767123288E-2</v>
          </cell>
        </row>
        <row r="1322">
          <cell r="B1322">
            <v>5.313664068306756E-2</v>
          </cell>
          <cell r="C1322">
            <v>3.0357123287671234E-2</v>
          </cell>
        </row>
        <row r="1323">
          <cell r="B1323">
            <v>5.3261889783564505E-2</v>
          </cell>
          <cell r="C1323">
            <v>3.0497945205479451E-2</v>
          </cell>
        </row>
        <row r="1324">
          <cell r="B1324">
            <v>5.2613170793760045E-2</v>
          </cell>
          <cell r="C1324">
            <v>2.9900273972602739E-2</v>
          </cell>
        </row>
        <row r="1325">
          <cell r="B1325">
            <v>5.2332937814751235E-2</v>
          </cell>
          <cell r="C1325">
            <v>2.9690684931506853E-2</v>
          </cell>
        </row>
        <row r="1326">
          <cell r="B1326">
            <v>5.2035389807245751E-2</v>
          </cell>
          <cell r="C1326">
            <v>2.9397260273972603E-2</v>
          </cell>
        </row>
        <row r="1327">
          <cell r="B1327">
            <v>5.2109997974061573E-2</v>
          </cell>
          <cell r="C1327">
            <v>2.954945205479452E-2</v>
          </cell>
        </row>
        <row r="1328">
          <cell r="B1328">
            <v>5.1697425102704475E-2</v>
          </cell>
          <cell r="C1328">
            <v>2.9151643835616435E-2</v>
          </cell>
        </row>
        <row r="1329">
          <cell r="B1329">
            <v>5.1249051963149557E-2</v>
          </cell>
          <cell r="C1329">
            <v>2.8753835616438357E-2</v>
          </cell>
        </row>
        <row r="1330">
          <cell r="B1330">
            <v>5.1057037642897478E-2</v>
          </cell>
          <cell r="C1330">
            <v>2.8356027397260272E-2</v>
          </cell>
        </row>
        <row r="1331">
          <cell r="B1331">
            <v>5.0407737539612259E-2</v>
          </cell>
          <cell r="C1331">
            <v>2.7725890410958902E-2</v>
          </cell>
        </row>
        <row r="1332">
          <cell r="B1332">
            <v>5.0533598956760128E-2</v>
          </cell>
          <cell r="C1332">
            <v>2.7828219178082189E-2</v>
          </cell>
        </row>
        <row r="1333">
          <cell r="B1333">
            <v>5.0828604792691801E-2</v>
          </cell>
          <cell r="C1333">
            <v>2.8130547945205479E-2</v>
          </cell>
        </row>
        <row r="1334">
          <cell r="B1334">
            <v>5.1338963950056E-2</v>
          </cell>
          <cell r="C1334">
            <v>2.8632876712328767E-2</v>
          </cell>
        </row>
        <row r="1335">
          <cell r="B1335">
            <v>5.0449974732277303E-2</v>
          </cell>
          <cell r="C1335">
            <v>2.7785205479452055E-2</v>
          </cell>
        </row>
        <row r="1336">
          <cell r="B1336">
            <v>5.0271245878138693E-2</v>
          </cell>
          <cell r="C1336">
            <v>2.7580136986301369E-2</v>
          </cell>
        </row>
        <row r="1337">
          <cell r="B1337">
            <v>5.1064851703341511E-2</v>
          </cell>
          <cell r="C1337">
            <v>2.8282328767123287E-2</v>
          </cell>
        </row>
        <row r="1338">
          <cell r="B1338">
            <v>5.1417786432460533E-2</v>
          </cell>
          <cell r="C1338">
            <v>2.8484520547945206E-2</v>
          </cell>
        </row>
        <row r="1339">
          <cell r="B1339">
            <v>5.1714382134961712E-2</v>
          </cell>
          <cell r="C1339">
            <v>2.8686712328767124E-2</v>
          </cell>
        </row>
        <row r="1340">
          <cell r="B1340">
            <v>5.1059607603073598E-2</v>
          </cell>
          <cell r="C1340">
            <v>2.7993287671232877E-2</v>
          </cell>
        </row>
        <row r="1341">
          <cell r="B1341">
            <v>5.097682950900994E-2</v>
          </cell>
          <cell r="C1341">
            <v>2.7995479452054793E-2</v>
          </cell>
        </row>
        <row r="1342">
          <cell r="B1342">
            <v>4.9948796963078849E-2</v>
          </cell>
          <cell r="C1342">
            <v>2.6863150684931506E-2</v>
          </cell>
        </row>
        <row r="1343">
          <cell r="B1343">
            <v>5.067062159868585E-2</v>
          </cell>
          <cell r="C1343">
            <v>2.7615479452054795E-2</v>
          </cell>
        </row>
        <row r="1344">
          <cell r="B1344">
            <v>5.1120985678395299E-2</v>
          </cell>
          <cell r="C1344">
            <v>2.8067808219178078E-2</v>
          </cell>
        </row>
        <row r="1345">
          <cell r="B1345">
            <v>5.1252767414713955E-2</v>
          </cell>
          <cell r="C1345">
            <v>2.8058630136986298E-2</v>
          </cell>
        </row>
        <row r="1346">
          <cell r="B1346">
            <v>5.0954656525016739E-2</v>
          </cell>
          <cell r="C1346">
            <v>2.7660821917808217E-2</v>
          </cell>
        </row>
        <row r="1347">
          <cell r="B1347">
            <v>5.1076884686595436E-2</v>
          </cell>
          <cell r="C1347">
            <v>2.766301369863014E-2</v>
          </cell>
        </row>
        <row r="1348">
          <cell r="B1348">
            <v>5.0555028575561378E-2</v>
          </cell>
          <cell r="C1348">
            <v>2.6898630136986301E-2</v>
          </cell>
        </row>
        <row r="1349">
          <cell r="B1349">
            <v>4.9917098139210199E-2</v>
          </cell>
          <cell r="C1349">
            <v>2.6117397260273973E-2</v>
          </cell>
        </row>
        <row r="1350">
          <cell r="B1350">
            <v>4.9238741769799477E-2</v>
          </cell>
          <cell r="C1350">
            <v>2.5206849315068492E-2</v>
          </cell>
        </row>
        <row r="1351">
          <cell r="B1351">
            <v>5.0312297205975964E-2</v>
          </cell>
          <cell r="C1351">
            <v>2.6176164383561643E-2</v>
          </cell>
        </row>
        <row r="1352">
          <cell r="B1352">
            <v>5.1004730859252945E-2</v>
          </cell>
          <cell r="C1352">
            <v>2.6810958904109589E-2</v>
          </cell>
        </row>
        <row r="1353">
          <cell r="B1353">
            <v>5.150115019362566E-2</v>
          </cell>
          <cell r="C1353">
            <v>2.7313013698630137E-2</v>
          </cell>
        </row>
        <row r="1354">
          <cell r="B1354">
            <v>5.1813073398589198E-2</v>
          </cell>
          <cell r="C1354">
            <v>2.7565068493150685E-2</v>
          </cell>
        </row>
        <row r="1355">
          <cell r="B1355">
            <v>5.1127301414787718E-2</v>
          </cell>
          <cell r="C1355">
            <v>2.6871232876712326E-2</v>
          </cell>
        </row>
        <row r="1356">
          <cell r="B1356">
            <v>5.1048842446889446E-2</v>
          </cell>
          <cell r="C1356">
            <v>2.6655068493150687E-2</v>
          </cell>
        </row>
        <row r="1357">
          <cell r="B1357">
            <v>5.1599146865150436E-2</v>
          </cell>
          <cell r="C1357">
            <v>2.7175342465753424E-2</v>
          </cell>
        </row>
        <row r="1358">
          <cell r="B1358">
            <v>5.1606934042921271E-2</v>
          </cell>
          <cell r="C1358">
            <v>2.7127397260273974E-2</v>
          </cell>
        </row>
        <row r="1359">
          <cell r="B1359">
            <v>5.1030284823322392E-2</v>
          </cell>
          <cell r="C1359">
            <v>2.6529452054794522E-2</v>
          </cell>
        </row>
        <row r="1360">
          <cell r="B1360">
            <v>5.150668874747022E-2</v>
          </cell>
          <cell r="C1360">
            <v>2.6885616438356165E-2</v>
          </cell>
        </row>
        <row r="1361">
          <cell r="B1361">
            <v>5.1606777210166488E-2</v>
          </cell>
          <cell r="C1361">
            <v>2.6937671232876714E-2</v>
          </cell>
        </row>
        <row r="1362">
          <cell r="B1362">
            <v>5.2409466792763378E-2</v>
          </cell>
          <cell r="C1362">
            <v>2.7639726027397261E-2</v>
          </cell>
        </row>
        <row r="1363">
          <cell r="B1363">
            <v>5.2196724120837763E-2</v>
          </cell>
          <cell r="C1363">
            <v>2.7391780821917809E-2</v>
          </cell>
        </row>
        <row r="1364">
          <cell r="B1364">
            <v>5.2502231608750449E-2</v>
          </cell>
          <cell r="C1364">
            <v>2.7624246575342463E-2</v>
          </cell>
        </row>
        <row r="1365">
          <cell r="B1365">
            <v>5.2204165215273053E-2</v>
          </cell>
          <cell r="C1365">
            <v>2.7229999999999997E-2</v>
          </cell>
        </row>
        <row r="1366">
          <cell r="B1366">
            <v>5.2099077268609184E-2</v>
          </cell>
          <cell r="C1366">
            <v>2.708191780821918E-2</v>
          </cell>
        </row>
        <row r="1367">
          <cell r="B1367">
            <v>5.3363843359153673E-2</v>
          </cell>
          <cell r="C1367">
            <v>2.8254109589041097E-2</v>
          </cell>
        </row>
        <row r="1368">
          <cell r="B1368">
            <v>5.4115904128003489E-2</v>
          </cell>
          <cell r="C1368">
            <v>2.8956164383561647E-2</v>
          </cell>
        </row>
        <row r="1369">
          <cell r="B1369">
            <v>5.3266570550577264E-2</v>
          </cell>
          <cell r="C1369">
            <v>2.8008219178082192E-2</v>
          </cell>
        </row>
        <row r="1370">
          <cell r="B1370">
            <v>5.2763421415192531E-2</v>
          </cell>
          <cell r="C1370">
            <v>2.7464383561643834E-2</v>
          </cell>
        </row>
        <row r="1371">
          <cell r="B1371">
            <v>5.3099658904815827E-2</v>
          </cell>
          <cell r="C1371">
            <v>2.7816438356164385E-2</v>
          </cell>
        </row>
        <row r="1372">
          <cell r="B1372">
            <v>5.2517359105617611E-2</v>
          </cell>
          <cell r="C1372">
            <v>2.6968493150684933E-2</v>
          </cell>
        </row>
        <row r="1373">
          <cell r="B1373">
            <v>5.2555913898776563E-2</v>
          </cell>
          <cell r="C1373">
            <v>2.6870547945205478E-2</v>
          </cell>
        </row>
        <row r="1374">
          <cell r="B1374">
            <v>5.2928009883608462E-2</v>
          </cell>
          <cell r="C1374">
            <v>2.7222602739726029E-2</v>
          </cell>
        </row>
        <row r="1375">
          <cell r="B1375">
            <v>5.2835412236803769E-2</v>
          </cell>
          <cell r="C1375">
            <v>2.7178767123287671E-2</v>
          </cell>
        </row>
        <row r="1376">
          <cell r="B1376">
            <v>5.1869730226912554E-2</v>
          </cell>
          <cell r="C1376">
            <v>2.6152876712328767E-2</v>
          </cell>
        </row>
        <row r="1377">
          <cell r="B1377">
            <v>5.2173952050000194E-2</v>
          </cell>
          <cell r="C1377">
            <v>2.6382876712328768E-2</v>
          </cell>
        </row>
        <row r="1378">
          <cell r="B1378">
            <v>5.2286289406234247E-2</v>
          </cell>
          <cell r="C1378">
            <v>2.6534931506849314E-2</v>
          </cell>
        </row>
        <row r="1379">
          <cell r="B1379">
            <v>5.2337010697747655E-2</v>
          </cell>
          <cell r="C1379">
            <v>2.6536986301369862E-2</v>
          </cell>
        </row>
        <row r="1380">
          <cell r="B1380">
            <v>5.2252402231470096E-2</v>
          </cell>
          <cell r="C1380">
            <v>2.6395205479452056E-2</v>
          </cell>
        </row>
        <row r="1381">
          <cell r="B1381">
            <v>5.2605735495863781E-2</v>
          </cell>
          <cell r="C1381">
            <v>2.6647260273972604E-2</v>
          </cell>
        </row>
        <row r="1382">
          <cell r="B1382">
            <v>5.2379590032011765E-2</v>
          </cell>
          <cell r="C1382">
            <v>2.6549315068493149E-2</v>
          </cell>
        </row>
        <row r="1383">
          <cell r="B1383">
            <v>5.3369165601199198E-2</v>
          </cell>
          <cell r="C1383">
            <v>2.7401369863013697E-2</v>
          </cell>
        </row>
        <row r="1384">
          <cell r="B1384">
            <v>5.334315623894148E-2</v>
          </cell>
          <cell r="C1384">
            <v>2.7433698630136987E-2</v>
          </cell>
        </row>
        <row r="1385">
          <cell r="B1385">
            <v>5.2890984611413838E-2</v>
          </cell>
          <cell r="C1385">
            <v>2.6935616438356166E-2</v>
          </cell>
        </row>
        <row r="1386">
          <cell r="B1386">
            <v>5.219998645620505E-2</v>
          </cell>
          <cell r="C1386">
            <v>2.6261643835616438E-2</v>
          </cell>
        </row>
        <row r="1387">
          <cell r="B1387">
            <v>5.1889560833827231E-2</v>
          </cell>
          <cell r="C1387">
            <v>2.5939452054794518E-2</v>
          </cell>
        </row>
        <row r="1388">
          <cell r="B1388">
            <v>5.225308654155314E-2</v>
          </cell>
          <cell r="C1388">
            <v>2.6291369863013697E-2</v>
          </cell>
        </row>
        <row r="1389">
          <cell r="B1389">
            <v>5.2305720700148939E-2</v>
          </cell>
          <cell r="C1389">
            <v>2.6297123287671233E-2</v>
          </cell>
        </row>
        <row r="1390">
          <cell r="B1390">
            <v>5.241550531570615E-2</v>
          </cell>
          <cell r="C1390">
            <v>2.6524109589041098E-2</v>
          </cell>
        </row>
        <row r="1391">
          <cell r="B1391">
            <v>5.2699631912672566E-2</v>
          </cell>
          <cell r="C1391">
            <v>2.6900958904109585E-2</v>
          </cell>
        </row>
        <row r="1392">
          <cell r="B1392">
            <v>5.2529669265801493E-2</v>
          </cell>
          <cell r="C1392">
            <v>2.6602876712328766E-2</v>
          </cell>
        </row>
        <row r="1393">
          <cell r="B1393">
            <v>5.244183656400403E-2</v>
          </cell>
          <cell r="C1393">
            <v>2.6454794520547945E-2</v>
          </cell>
        </row>
        <row r="1394">
          <cell r="B1394">
            <v>5.2981856638481088E-2</v>
          </cell>
          <cell r="C1394">
            <v>2.6960547945205478E-2</v>
          </cell>
        </row>
        <row r="1395">
          <cell r="B1395">
            <v>5.2658057111028105E-2</v>
          </cell>
          <cell r="C1395">
            <v>2.6662465753424659E-2</v>
          </cell>
        </row>
        <row r="1396">
          <cell r="B1396">
            <v>5.193434367791272E-2</v>
          </cell>
          <cell r="C1396">
            <v>2.6114383561643834E-2</v>
          </cell>
        </row>
        <row r="1397">
          <cell r="B1397">
            <v>5.2020909986013164E-2</v>
          </cell>
          <cell r="C1397">
            <v>2.6166301369863011E-2</v>
          </cell>
        </row>
        <row r="1398">
          <cell r="B1398">
            <v>5.2350430596753823E-2</v>
          </cell>
          <cell r="C1398">
            <v>2.6441917808219174E-2</v>
          </cell>
        </row>
        <row r="1399">
          <cell r="B1399">
            <v>5.2473783394791473E-2</v>
          </cell>
          <cell r="C1399">
            <v>2.6547260273972601E-2</v>
          </cell>
        </row>
        <row r="1400">
          <cell r="B1400">
            <v>5.2918606645136028E-2</v>
          </cell>
          <cell r="C1400">
            <v>2.7149041095890412E-2</v>
          </cell>
        </row>
        <row r="1401">
          <cell r="B1401">
            <v>5.4389800727166267E-2</v>
          </cell>
          <cell r="C1401">
            <v>2.7650821917808221E-2</v>
          </cell>
        </row>
        <row r="1402">
          <cell r="B1402">
            <v>5.4783630480394481E-2</v>
          </cell>
          <cell r="C1402">
            <v>2.8202602739726027E-2</v>
          </cell>
        </row>
        <row r="1403">
          <cell r="B1403">
            <v>5.4878247039517047E-2</v>
          </cell>
          <cell r="C1403">
            <v>2.8231643835616441E-2</v>
          </cell>
        </row>
        <row r="1404">
          <cell r="B1404">
            <v>5.5819927115108851E-2</v>
          </cell>
          <cell r="C1404">
            <v>2.9359726027397257E-2</v>
          </cell>
        </row>
        <row r="1405">
          <cell r="B1405">
            <v>5.5833793700681866E-2</v>
          </cell>
          <cell r="C1405">
            <v>2.9211506849315071E-2</v>
          </cell>
        </row>
        <row r="1406">
          <cell r="B1406">
            <v>5.5441821067309667E-2</v>
          </cell>
          <cell r="C1406">
            <v>2.901328767123288E-2</v>
          </cell>
        </row>
        <row r="1407">
          <cell r="B1407">
            <v>5.6159546493978807E-2</v>
          </cell>
          <cell r="C1407">
            <v>2.9865068493150689E-2</v>
          </cell>
        </row>
        <row r="1408">
          <cell r="B1408">
            <v>5.6199108802573283E-2</v>
          </cell>
          <cell r="C1408">
            <v>2.9916849315068491E-2</v>
          </cell>
        </row>
        <row r="1409">
          <cell r="B1409">
            <v>5.5690738494801002E-2</v>
          </cell>
          <cell r="C1409">
            <v>2.9322191780821915E-2</v>
          </cell>
        </row>
        <row r="1410">
          <cell r="B1410">
            <v>5.5889564507224258E-2</v>
          </cell>
          <cell r="C1410">
            <v>2.9523972602739725E-2</v>
          </cell>
        </row>
        <row r="1411">
          <cell r="B1411">
            <v>5.5821264383758562E-2</v>
          </cell>
          <cell r="C1411">
            <v>2.9275753424657536E-2</v>
          </cell>
        </row>
        <row r="1412">
          <cell r="B1412">
            <v>5.6266808536423414E-2</v>
          </cell>
          <cell r="C1412">
            <v>2.9527534246575345E-2</v>
          </cell>
        </row>
        <row r="1413">
          <cell r="B1413">
            <v>5.59672155472144E-2</v>
          </cell>
          <cell r="C1413">
            <v>2.9379315068493148E-2</v>
          </cell>
        </row>
        <row r="1414">
          <cell r="B1414">
            <v>5.6188428552056295E-2</v>
          </cell>
          <cell r="C1414">
            <v>2.9734657534246575E-2</v>
          </cell>
        </row>
        <row r="1415">
          <cell r="B1415">
            <v>5.6001927107793392E-2</v>
          </cell>
          <cell r="C1415">
            <v>2.9536438356164384E-2</v>
          </cell>
        </row>
        <row r="1416">
          <cell r="B1416">
            <v>5.5481566628945093E-2</v>
          </cell>
          <cell r="C1416">
            <v>2.9108356164383561E-2</v>
          </cell>
        </row>
        <row r="1417">
          <cell r="B1417">
            <v>5.5053685931151349E-2</v>
          </cell>
          <cell r="C1417">
            <v>2.8609999999999997E-2</v>
          </cell>
        </row>
        <row r="1418">
          <cell r="B1418">
            <v>5.5031480429816086E-2</v>
          </cell>
          <cell r="C1418">
            <v>2.8811643835616439E-2</v>
          </cell>
        </row>
        <row r="1419">
          <cell r="B1419">
            <v>5.5345218337533468E-2</v>
          </cell>
          <cell r="C1419">
            <v>2.8947123287671229E-2</v>
          </cell>
        </row>
        <row r="1420">
          <cell r="B1420">
            <v>5.5172463996042254E-2</v>
          </cell>
          <cell r="C1420">
            <v>2.8768219178082192E-2</v>
          </cell>
        </row>
        <row r="1421">
          <cell r="B1421">
            <v>5.4825419507148476E-2</v>
          </cell>
          <cell r="C1421">
            <v>2.8369863013698628E-2</v>
          </cell>
        </row>
        <row r="1422">
          <cell r="B1422">
            <v>5.5135675954554382E-2</v>
          </cell>
          <cell r="C1422">
            <v>2.8771506849315068E-2</v>
          </cell>
        </row>
        <row r="1423">
          <cell r="B1423">
            <v>5.6242353583407463E-2</v>
          </cell>
          <cell r="C1423">
            <v>2.9873150684931505E-2</v>
          </cell>
        </row>
        <row r="1424">
          <cell r="B1424">
            <v>5.6426887807903385E-2</v>
          </cell>
          <cell r="C1424">
            <v>2.9909589041095891E-2</v>
          </cell>
        </row>
        <row r="1425">
          <cell r="B1425">
            <v>5.5319381711529496E-2</v>
          </cell>
          <cell r="C1425">
            <v>2.8761369863013697E-2</v>
          </cell>
        </row>
        <row r="1426">
          <cell r="B1426">
            <v>5.517267957730243E-2</v>
          </cell>
          <cell r="C1426">
            <v>2.8563150684931506E-2</v>
          </cell>
        </row>
        <row r="1427">
          <cell r="B1427">
            <v>5.5291981550301017E-2</v>
          </cell>
          <cell r="C1427">
            <v>2.8883013698630139E-2</v>
          </cell>
        </row>
        <row r="1428">
          <cell r="B1428">
            <v>5.5639474004667733E-2</v>
          </cell>
          <cell r="C1428">
            <v>2.8916712328767122E-2</v>
          </cell>
        </row>
        <row r="1429">
          <cell r="B1429">
            <v>5.5359759638205608E-2</v>
          </cell>
          <cell r="C1429">
            <v>2.8589589041095889E-2</v>
          </cell>
        </row>
        <row r="1430">
          <cell r="B1430">
            <v>5.5336221455105861E-2</v>
          </cell>
          <cell r="C1430">
            <v>2.8591232876712329E-2</v>
          </cell>
        </row>
        <row r="1431">
          <cell r="B1431">
            <v>5.5802127160065718E-2</v>
          </cell>
          <cell r="C1431">
            <v>2.9025616438356164E-2</v>
          </cell>
        </row>
        <row r="1432">
          <cell r="B1432">
            <v>5.5648789723771304E-2</v>
          </cell>
          <cell r="C1432">
            <v>2.8794520547945207E-2</v>
          </cell>
        </row>
        <row r="1433">
          <cell r="B1433">
            <v>5.4895961510155737E-2</v>
          </cell>
          <cell r="C1433">
            <v>2.7946164383561643E-2</v>
          </cell>
        </row>
        <row r="1434">
          <cell r="B1434">
            <v>5.4812485431006246E-2</v>
          </cell>
          <cell r="C1434">
            <v>2.7901095890410961E-2</v>
          </cell>
        </row>
        <row r="1435">
          <cell r="B1435">
            <v>5.487640328366606E-2</v>
          </cell>
          <cell r="C1435">
            <v>2.7702739726027395E-2</v>
          </cell>
        </row>
        <row r="1436">
          <cell r="B1436">
            <v>5.5263699563700142E-2</v>
          </cell>
          <cell r="C1436">
            <v>2.8154383561643837E-2</v>
          </cell>
        </row>
        <row r="1437">
          <cell r="B1437">
            <v>5.5122019920696319E-2</v>
          </cell>
          <cell r="C1437">
            <v>2.8056027397260274E-2</v>
          </cell>
        </row>
        <row r="1438">
          <cell r="B1438">
            <v>5.4413826653529895E-2</v>
          </cell>
          <cell r="C1438">
            <v>2.7264246575342467E-2</v>
          </cell>
        </row>
        <row r="1439">
          <cell r="B1439">
            <v>5.5088732070955659E-2</v>
          </cell>
          <cell r="C1439">
            <v>2.7815890410958905E-2</v>
          </cell>
        </row>
        <row r="1440">
          <cell r="B1440">
            <v>5.5843288708550043E-2</v>
          </cell>
          <cell r="C1440">
            <v>2.8602328767123288E-2</v>
          </cell>
        </row>
        <row r="1441">
          <cell r="B1441">
            <v>5.5276943921103501E-2</v>
          </cell>
          <cell r="C1441">
            <v>2.7959452054794519E-2</v>
          </cell>
        </row>
        <row r="1442">
          <cell r="B1442">
            <v>5.5151944059751552E-2</v>
          </cell>
          <cell r="C1442">
            <v>2.7825753424657537E-2</v>
          </cell>
        </row>
        <row r="1443">
          <cell r="B1443">
            <v>5.4852246716871278E-2</v>
          </cell>
          <cell r="C1443">
            <v>2.7441780821917807E-2</v>
          </cell>
        </row>
        <row r="1444">
          <cell r="B1444">
            <v>5.4319186623592246E-2</v>
          </cell>
          <cell r="C1444">
            <v>2.6943287671232875E-2</v>
          </cell>
        </row>
        <row r="1445">
          <cell r="B1445">
            <v>5.4997950487596266E-2</v>
          </cell>
          <cell r="C1445">
            <v>2.7594794520547944E-2</v>
          </cell>
        </row>
        <row r="1446">
          <cell r="B1446">
            <v>5.4779658162465876E-2</v>
          </cell>
          <cell r="C1446">
            <v>2.7349315068493151E-2</v>
          </cell>
        </row>
        <row r="1447">
          <cell r="B1447">
            <v>5.5206910738688657E-2</v>
          </cell>
          <cell r="C1447">
            <v>2.7700821917808219E-2</v>
          </cell>
        </row>
        <row r="1448">
          <cell r="B1448">
            <v>5.5062350862008058E-2</v>
          </cell>
          <cell r="C1448">
            <v>2.7438904109589043E-2</v>
          </cell>
        </row>
        <row r="1449">
          <cell r="B1449">
            <v>5.4423243956650873E-2</v>
          </cell>
          <cell r="C1449">
            <v>2.6653835616438356E-2</v>
          </cell>
        </row>
        <row r="1450">
          <cell r="B1450">
            <v>5.4473953629220695E-2</v>
          </cell>
          <cell r="C1450">
            <v>2.6792191780821914E-2</v>
          </cell>
        </row>
        <row r="1451">
          <cell r="B1451">
            <v>5.4548603309405481E-2</v>
          </cell>
          <cell r="C1451">
            <v>2.6797123287671233E-2</v>
          </cell>
        </row>
        <row r="1452">
          <cell r="B1452">
            <v>5.4789688298499506E-2</v>
          </cell>
          <cell r="C1452">
            <v>2.6986164383561641E-2</v>
          </cell>
        </row>
        <row r="1453">
          <cell r="B1453">
            <v>5.4376199353447063E-2</v>
          </cell>
          <cell r="C1453">
            <v>2.6400410958904108E-2</v>
          </cell>
        </row>
        <row r="1454">
          <cell r="B1454">
            <v>5.4709847583884856E-2</v>
          </cell>
          <cell r="C1454">
            <v>2.6789726027397261E-2</v>
          </cell>
        </row>
        <row r="1455">
          <cell r="B1455">
            <v>5.5380888889430713E-2</v>
          </cell>
          <cell r="C1455">
            <v>2.71658904109589E-2</v>
          </cell>
        </row>
        <row r="1456">
          <cell r="B1456">
            <v>5.5491328957392616E-2</v>
          </cell>
          <cell r="C1456">
            <v>2.7220410958904106E-2</v>
          </cell>
        </row>
        <row r="1457">
          <cell r="B1457">
            <v>5.481006008335898E-2</v>
          </cell>
          <cell r="C1457">
            <v>2.6623424657534246E-2</v>
          </cell>
        </row>
        <row r="1458">
          <cell r="B1458">
            <v>5.515515080640377E-2</v>
          </cell>
          <cell r="C1458">
            <v>2.6774931506849314E-2</v>
          </cell>
        </row>
        <row r="1459">
          <cell r="B1459">
            <v>5.4826831975246959E-2</v>
          </cell>
          <cell r="C1459">
            <v>2.6215205479452056E-2</v>
          </cell>
        </row>
        <row r="1460">
          <cell r="B1460">
            <v>5.4597508003294222E-2</v>
          </cell>
          <cell r="C1460">
            <v>2.6080958904109587E-2</v>
          </cell>
        </row>
        <row r="1461">
          <cell r="B1461">
            <v>5.4694600150766437E-2</v>
          </cell>
          <cell r="C1461">
            <v>2.6082465753424659E-2</v>
          </cell>
        </row>
        <row r="1462">
          <cell r="B1462">
            <v>5.3723867785026691E-2</v>
          </cell>
          <cell r="C1462">
            <v>2.5083972602739726E-2</v>
          </cell>
        </row>
        <row r="1463">
          <cell r="B1463">
            <v>5.4580647378981058E-2</v>
          </cell>
          <cell r="C1463">
            <v>2.5585479452054791E-2</v>
          </cell>
        </row>
        <row r="1464">
          <cell r="B1464">
            <v>5.4220834258734814E-2</v>
          </cell>
          <cell r="C1464">
            <v>2.5336986301369865E-2</v>
          </cell>
        </row>
        <row r="1465">
          <cell r="B1465">
            <v>5.4571095535614782E-2</v>
          </cell>
          <cell r="C1465">
            <v>2.5741506849315067E-2</v>
          </cell>
        </row>
        <row r="1466">
          <cell r="B1466">
            <v>5.3297500722248037E-2</v>
          </cell>
          <cell r="C1466">
            <v>2.399301369863014E-2</v>
          </cell>
        </row>
        <row r="1467">
          <cell r="B1467">
            <v>5.2871518666810946E-2</v>
          </cell>
          <cell r="C1467">
            <v>2.3934931506849316E-2</v>
          </cell>
        </row>
        <row r="1468">
          <cell r="B1468">
            <v>5.2747682840703636E-2</v>
          </cell>
          <cell r="C1468">
            <v>2.3646027397260273E-2</v>
          </cell>
        </row>
        <row r="1469">
          <cell r="B1469">
            <v>5.3306481154132508E-2</v>
          </cell>
          <cell r="C1469">
            <v>2.4097534246575344E-2</v>
          </cell>
        </row>
        <row r="1470">
          <cell r="B1470">
            <v>5.4200700099045755E-2</v>
          </cell>
          <cell r="C1470">
            <v>2.5002054794520553E-2</v>
          </cell>
        </row>
        <row r="1471">
          <cell r="B1471">
            <v>5.4969592147205537E-2</v>
          </cell>
          <cell r="C1471">
            <v>2.5112328767123285E-2</v>
          </cell>
        </row>
        <row r="1472">
          <cell r="B1472">
            <v>5.5081973541147737E-2</v>
          </cell>
          <cell r="C1472">
            <v>2.4713698630136983E-2</v>
          </cell>
        </row>
        <row r="1473">
          <cell r="B1473">
            <v>5.55231841463526E-2</v>
          </cell>
          <cell r="C1473">
            <v>2.5265068493150685E-2</v>
          </cell>
        </row>
        <row r="1474">
          <cell r="B1474">
            <v>5.4792447745458543E-2</v>
          </cell>
          <cell r="C1474">
            <v>2.4174794520547941E-2</v>
          </cell>
        </row>
        <row r="1475">
          <cell r="B1475">
            <v>5.4922559256279764E-2</v>
          </cell>
          <cell r="C1475">
            <v>2.4420547945205481E-2</v>
          </cell>
        </row>
        <row r="1476">
          <cell r="B1476">
            <v>5.4434253800216936E-2</v>
          </cell>
          <cell r="C1476">
            <v>2.4071917808219177E-2</v>
          </cell>
        </row>
        <row r="1477">
          <cell r="B1477">
            <v>5.4279705782263932E-2</v>
          </cell>
          <cell r="C1477">
            <v>2.3873287671232878E-2</v>
          </cell>
        </row>
        <row r="1478">
          <cell r="B1478">
            <v>5.436259701135427E-2</v>
          </cell>
          <cell r="C1478">
            <v>2.3917123287671233E-2</v>
          </cell>
        </row>
        <row r="1479">
          <cell r="B1479">
            <v>5.4531493569948131E-2</v>
          </cell>
          <cell r="C1479">
            <v>2.37686301369863E-2</v>
          </cell>
        </row>
        <row r="1480">
          <cell r="B1480">
            <v>5.4608870881231564E-2</v>
          </cell>
          <cell r="C1480">
            <v>2.392164383561644E-2</v>
          </cell>
        </row>
        <row r="1481">
          <cell r="B1481">
            <v>5.3751456352759582E-2</v>
          </cell>
          <cell r="C1481">
            <v>2.3473150684931509E-2</v>
          </cell>
        </row>
        <row r="1482">
          <cell r="B1482">
            <v>5.4837967732156878E-2</v>
          </cell>
          <cell r="C1482">
            <v>2.4481506849315066E-2</v>
          </cell>
        </row>
        <row r="1483">
          <cell r="B1483">
            <v>5.534630765159864E-2</v>
          </cell>
          <cell r="C1483">
            <v>2.548287671232877E-2</v>
          </cell>
        </row>
        <row r="1484">
          <cell r="B1484">
            <v>5.5022528781739188E-2</v>
          </cell>
          <cell r="C1484">
            <v>2.5434246575342465E-2</v>
          </cell>
        </row>
        <row r="1485">
          <cell r="B1485">
            <v>5.4871780455613021E-2</v>
          </cell>
          <cell r="C1485">
            <v>2.578219178082192E-2</v>
          </cell>
        </row>
        <row r="1486">
          <cell r="B1486">
            <v>5.4443333895209056E-2</v>
          </cell>
          <cell r="C1486">
            <v>2.5489726027397262E-2</v>
          </cell>
        </row>
        <row r="1487">
          <cell r="B1487">
            <v>5.4622597617436257E-2</v>
          </cell>
          <cell r="C1487">
            <v>2.5491095890410959E-2</v>
          </cell>
        </row>
        <row r="1488">
          <cell r="B1488">
            <v>5.4868801912870024E-2</v>
          </cell>
          <cell r="C1488">
            <v>2.5842465753424654E-2</v>
          </cell>
        </row>
        <row r="1489">
          <cell r="B1489">
            <v>5.5438730928965112E-2</v>
          </cell>
          <cell r="C1489">
            <v>2.6743835616438356E-2</v>
          </cell>
        </row>
        <row r="1490">
          <cell r="B1490">
            <v>5.534478805528719E-2</v>
          </cell>
          <cell r="C1490">
            <v>2.6892739726027397E-2</v>
          </cell>
        </row>
        <row r="1491">
          <cell r="B1491">
            <v>5.5485691422484502E-2</v>
          </cell>
          <cell r="C1491">
            <v>2.6649315068493152E-2</v>
          </cell>
        </row>
        <row r="1492">
          <cell r="B1492">
            <v>5.5077038790048667E-2</v>
          </cell>
          <cell r="C1492">
            <v>2.6255616438356163E-2</v>
          </cell>
        </row>
        <row r="1493">
          <cell r="B1493">
            <v>5.4488840248245518E-2</v>
          </cell>
          <cell r="C1493">
            <v>2.550205479452055E-2</v>
          </cell>
        </row>
        <row r="1494">
          <cell r="B1494">
            <v>5.42010892938245E-2</v>
          </cell>
          <cell r="C1494">
            <v>2.5453424657534245E-2</v>
          </cell>
        </row>
        <row r="1495">
          <cell r="B1495">
            <v>5.4156052264566101E-2</v>
          </cell>
          <cell r="C1495">
            <v>2.5557534246575343E-2</v>
          </cell>
        </row>
        <row r="1496">
          <cell r="B1496">
            <v>5.4402239221414073E-2</v>
          </cell>
          <cell r="C1496">
            <v>2.5958904109589041E-2</v>
          </cell>
        </row>
        <row r="1497">
          <cell r="B1497">
            <v>5.4689530657119123E-2</v>
          </cell>
          <cell r="C1497">
            <v>2.6460273972602737E-2</v>
          </cell>
        </row>
        <row r="1498">
          <cell r="B1498">
            <v>5.4139972734108532E-2</v>
          </cell>
          <cell r="C1498">
            <v>2.5761643835616441E-2</v>
          </cell>
        </row>
        <row r="1499">
          <cell r="B1499">
            <v>5.3937219418547011E-2</v>
          </cell>
          <cell r="C1499">
            <v>2.5718493150684932E-2</v>
          </cell>
        </row>
        <row r="1500">
          <cell r="B1500">
            <v>5.3091783209462839E-2</v>
          </cell>
          <cell r="C1500">
            <v>2.4922876712328769E-2</v>
          </cell>
        </row>
        <row r="1501">
          <cell r="B1501">
            <v>5.2937596453053286E-2</v>
          </cell>
          <cell r="C1501">
            <v>2.4824109589041098E-2</v>
          </cell>
        </row>
        <row r="1502">
          <cell r="B1502">
            <v>5.2994283755339877E-2</v>
          </cell>
          <cell r="C1502">
            <v>2.5225342465753423E-2</v>
          </cell>
        </row>
        <row r="1503">
          <cell r="B1503">
            <v>5.2461212057134388E-2</v>
          </cell>
          <cell r="C1503">
            <v>2.462671232876712E-2</v>
          </cell>
        </row>
        <row r="1504">
          <cell r="B1504">
            <v>5.2293507774785697E-2</v>
          </cell>
          <cell r="C1504">
            <v>2.4480273972602742E-2</v>
          </cell>
        </row>
        <row r="1505">
          <cell r="B1505">
            <v>5.1836274102128987E-2</v>
          </cell>
          <cell r="C1505">
            <v>2.4329452054794521E-2</v>
          </cell>
        </row>
        <row r="1506">
          <cell r="B1506">
            <v>5.2077756346771246E-2</v>
          </cell>
          <cell r="C1506">
            <v>2.453082191780822E-2</v>
          </cell>
        </row>
        <row r="1507">
          <cell r="B1507">
            <v>5.1458608482560224E-2</v>
          </cell>
          <cell r="C1507">
            <v>2.4033972602739727E-2</v>
          </cell>
        </row>
        <row r="1508">
          <cell r="B1508">
            <v>5.1394272956646558E-2</v>
          </cell>
          <cell r="C1508">
            <v>2.4039041095890407E-2</v>
          </cell>
        </row>
        <row r="1509">
          <cell r="B1509">
            <v>5.1753404836801027E-2</v>
          </cell>
          <cell r="C1509">
            <v>2.4590136986301369E-2</v>
          </cell>
        </row>
        <row r="1510">
          <cell r="B1510">
            <v>5.2045345050549245E-2</v>
          </cell>
          <cell r="C1510">
            <v>2.5140136986301371E-2</v>
          </cell>
        </row>
        <row r="1511">
          <cell r="B1511">
            <v>5.1999506034956733E-2</v>
          </cell>
          <cell r="C1511">
            <v>2.5241369863013698E-2</v>
          </cell>
        </row>
        <row r="1512">
          <cell r="B1512">
            <v>5.2287073851041699E-2</v>
          </cell>
          <cell r="C1512">
            <v>2.5542602739726031E-2</v>
          </cell>
        </row>
        <row r="1513">
          <cell r="B1513">
            <v>5.1637640210346003E-2</v>
          </cell>
          <cell r="C1513">
            <v>2.4896712328767126E-2</v>
          </cell>
        </row>
        <row r="1514">
          <cell r="B1514">
            <v>5.2012026271534333E-2</v>
          </cell>
          <cell r="C1514">
            <v>2.5547534246575344E-2</v>
          </cell>
        </row>
        <row r="1515">
          <cell r="B1515">
            <v>5.1602057881398371E-2</v>
          </cell>
          <cell r="C1515">
            <v>2.5248630136986302E-2</v>
          </cell>
        </row>
        <row r="1516">
          <cell r="B1516">
            <v>5.1971600804448743E-2</v>
          </cell>
          <cell r="C1516">
            <v>2.5899999999999999E-2</v>
          </cell>
        </row>
        <row r="1517">
          <cell r="B1517">
            <v>5.2310575342209835E-2</v>
          </cell>
          <cell r="C1517">
            <v>2.6301506849315065E-2</v>
          </cell>
        </row>
        <row r="1518">
          <cell r="B1518">
            <v>5.2559275899439657E-2</v>
          </cell>
          <cell r="C1518">
            <v>2.6506849315068495E-2</v>
          </cell>
        </row>
        <row r="1519">
          <cell r="B1519">
            <v>5.2580896029146285E-2</v>
          </cell>
          <cell r="C1519">
            <v>2.610904109589041E-2</v>
          </cell>
        </row>
        <row r="1520">
          <cell r="B1520">
            <v>5.1217130315664328E-2</v>
          </cell>
          <cell r="C1520">
            <v>2.5160547945205482E-2</v>
          </cell>
        </row>
        <row r="1521">
          <cell r="B1521">
            <v>5.1166931618055515E-2</v>
          </cell>
          <cell r="C1521">
            <v>2.516315068493151E-2</v>
          </cell>
        </row>
        <row r="1522">
          <cell r="B1522">
            <v>5.1198453775230579E-2</v>
          </cell>
          <cell r="C1522">
            <v>2.5216575342465752E-2</v>
          </cell>
        </row>
        <row r="1523">
          <cell r="B1523">
            <v>5.0901092708438005E-2</v>
          </cell>
          <cell r="C1523">
            <v>2.4668082191780821E-2</v>
          </cell>
        </row>
        <row r="1524">
          <cell r="B1524">
            <v>5.0613912264983352E-2</v>
          </cell>
          <cell r="C1524">
            <v>2.4319589041095893E-2</v>
          </cell>
        </row>
        <row r="1525">
          <cell r="B1525">
            <v>5.0409841573793246E-2</v>
          </cell>
          <cell r="C1525">
            <v>2.3923013698630136E-2</v>
          </cell>
        </row>
        <row r="1526">
          <cell r="B1526">
            <v>4.9430137038496975E-2</v>
          </cell>
          <cell r="C1526">
            <v>2.2922602739726031E-2</v>
          </cell>
        </row>
        <row r="1527">
          <cell r="B1527">
            <v>4.9908011623791E-2</v>
          </cell>
          <cell r="C1527">
            <v>2.3227123287671233E-2</v>
          </cell>
        </row>
        <row r="1528">
          <cell r="B1528">
            <v>4.9779786461141458E-2</v>
          </cell>
          <cell r="C1528">
            <v>2.3028630136986302E-2</v>
          </cell>
        </row>
        <row r="1529">
          <cell r="B1529">
            <v>5.0073274420168845E-2</v>
          </cell>
          <cell r="C1529">
            <v>2.3032876712328766E-2</v>
          </cell>
        </row>
        <row r="1530">
          <cell r="B1530">
            <v>4.9827023320469073E-2</v>
          </cell>
          <cell r="C1530">
            <v>2.2984520547945208E-2</v>
          </cell>
        </row>
        <row r="1531">
          <cell r="B1531">
            <v>4.9242629970264067E-2</v>
          </cell>
          <cell r="C1531">
            <v>2.2786164383561642E-2</v>
          </cell>
        </row>
        <row r="1532">
          <cell r="B1532">
            <v>4.8926760012444885E-2</v>
          </cell>
          <cell r="C1532">
            <v>2.2341095890410959E-2</v>
          </cell>
        </row>
        <row r="1533">
          <cell r="B1533">
            <v>4.9505254815529816E-2</v>
          </cell>
          <cell r="C1533">
            <v>2.3042739726027394E-2</v>
          </cell>
        </row>
        <row r="1534">
          <cell r="B1534">
            <v>4.9457160734946326E-2</v>
          </cell>
          <cell r="C1534">
            <v>2.294068493150685E-2</v>
          </cell>
        </row>
        <row r="1535">
          <cell r="B1535">
            <v>4.9666725271898853E-2</v>
          </cell>
          <cell r="C1535">
            <v>2.3542191780821918E-2</v>
          </cell>
        </row>
        <row r="1536">
          <cell r="B1536">
            <v>4.9231150588626482E-2</v>
          </cell>
          <cell r="C1536">
            <v>2.3093698630136991E-2</v>
          </cell>
        </row>
        <row r="1537">
          <cell r="B1537">
            <v>4.9057738803229389E-2</v>
          </cell>
          <cell r="C1537">
            <v>2.2906986301369864E-2</v>
          </cell>
        </row>
        <row r="1538">
          <cell r="B1538">
            <v>4.8843014163832521E-2</v>
          </cell>
          <cell r="C1538">
            <v>2.2849726027397259E-2</v>
          </cell>
        </row>
        <row r="1539">
          <cell r="B1539">
            <v>4.9162724421181088E-2</v>
          </cell>
          <cell r="C1539">
            <v>2.3105890410958906E-2</v>
          </cell>
        </row>
        <row r="1540">
          <cell r="B1540">
            <v>4.887069479138284E-2</v>
          </cell>
          <cell r="C1540">
            <v>2.2807534246575344E-2</v>
          </cell>
        </row>
        <row r="1541">
          <cell r="B1541">
            <v>4.8798932555867314E-2</v>
          </cell>
          <cell r="C1541">
            <v>2.2609178082191778E-2</v>
          </cell>
        </row>
        <row r="1542">
          <cell r="B1542">
            <v>4.8849228342647377E-2</v>
          </cell>
          <cell r="C1542">
            <v>2.281945205479452E-2</v>
          </cell>
        </row>
        <row r="1543">
          <cell r="B1543">
            <v>4.9248676005557934E-2</v>
          </cell>
          <cell r="C1543">
            <v>2.3071232876712328E-2</v>
          </cell>
        </row>
        <row r="1544">
          <cell r="B1544">
            <v>4.9253469276360991E-2</v>
          </cell>
          <cell r="C1544">
            <v>2.2973013698630137E-2</v>
          </cell>
        </row>
        <row r="1545">
          <cell r="B1545">
            <v>4.901457559452238E-2</v>
          </cell>
          <cell r="C1545">
            <v>2.2719041095890413E-2</v>
          </cell>
        </row>
        <row r="1546">
          <cell r="B1546">
            <v>4.8671059163116655E-2</v>
          </cell>
          <cell r="C1546">
            <v>2.2370684931506849E-2</v>
          </cell>
        </row>
        <row r="1547">
          <cell r="B1547">
            <v>4.8119473260232921E-2</v>
          </cell>
          <cell r="C1547">
            <v>2.1625616438356161E-2</v>
          </cell>
        </row>
        <row r="1548">
          <cell r="B1548">
            <v>4.8502996493239525E-2</v>
          </cell>
          <cell r="C1548">
            <v>2.1977260273972603E-2</v>
          </cell>
        </row>
        <row r="1549">
          <cell r="B1549">
            <v>4.816982729920416E-2</v>
          </cell>
          <cell r="C1549">
            <v>2.1578904109589039E-2</v>
          </cell>
        </row>
        <row r="1550">
          <cell r="B1550">
            <v>4.7529613256247154E-2</v>
          </cell>
          <cell r="C1550">
            <v>2.0980547945205479E-2</v>
          </cell>
        </row>
        <row r="1551">
          <cell r="B1551">
            <v>4.7539411059512204E-2</v>
          </cell>
          <cell r="C1551">
            <v>2.1082191780821918E-2</v>
          </cell>
        </row>
        <row r="1552">
          <cell r="B1552">
            <v>4.7153984376290037E-2</v>
          </cell>
          <cell r="C1552">
            <v>2.0581369863013697E-2</v>
          </cell>
        </row>
        <row r="1553">
          <cell r="B1553">
            <v>4.7449042845161049E-2</v>
          </cell>
          <cell r="C1553">
            <v>2.074041095890411E-2</v>
          </cell>
        </row>
        <row r="1554">
          <cell r="B1554">
            <v>4.6774452540081501E-2</v>
          </cell>
          <cell r="C1554">
            <v>2.0134383561643834E-2</v>
          </cell>
        </row>
        <row r="1555">
          <cell r="B1555">
            <v>4.7607999569123649E-2</v>
          </cell>
          <cell r="C1555">
            <v>2.0835890410958905E-2</v>
          </cell>
        </row>
        <row r="1556">
          <cell r="B1556">
            <v>4.8581681190610466E-2</v>
          </cell>
          <cell r="C1556">
            <v>2.149041095890411E-2</v>
          </cell>
        </row>
        <row r="1557">
          <cell r="B1557">
            <v>4.8770655415869439E-2</v>
          </cell>
          <cell r="C1557">
            <v>2.1641917808219176E-2</v>
          </cell>
        </row>
        <row r="1558">
          <cell r="B1558">
            <v>4.9353992061068164E-2</v>
          </cell>
          <cell r="C1558">
            <v>2.2293424657534245E-2</v>
          </cell>
        </row>
        <row r="1559">
          <cell r="B1559">
            <v>4.9671111130491941E-2</v>
          </cell>
          <cell r="C1559">
            <v>2.2594931506849315E-2</v>
          </cell>
        </row>
        <row r="1560">
          <cell r="B1560">
            <v>4.7223445346584188E-2</v>
          </cell>
          <cell r="C1560">
            <v>2.019643835616438E-2</v>
          </cell>
        </row>
        <row r="1561">
          <cell r="B1561">
            <v>4.7885100511447787E-2</v>
          </cell>
          <cell r="C1561">
            <v>2.064178082191781E-2</v>
          </cell>
        </row>
        <row r="1562">
          <cell r="B1562">
            <v>4.6605881112119822E-2</v>
          </cell>
          <cell r="C1562">
            <v>1.9983835616438357E-2</v>
          </cell>
        </row>
        <row r="1563">
          <cell r="B1563">
            <v>4.725461277499788E-2</v>
          </cell>
          <cell r="C1563">
            <v>2.0094520547945204E-2</v>
          </cell>
        </row>
        <row r="1564">
          <cell r="B1564">
            <v>4.7223372282537583E-2</v>
          </cell>
          <cell r="C1564">
            <v>1.9895890410958902E-2</v>
          </cell>
        </row>
        <row r="1565">
          <cell r="B1565">
            <v>4.7000237267285305E-2</v>
          </cell>
          <cell r="C1565">
            <v>1.9647260273972605E-2</v>
          </cell>
        </row>
        <row r="1566">
          <cell r="B1566">
            <v>4.7402746582460582E-2</v>
          </cell>
          <cell r="C1566">
            <v>2.0201369863013699E-2</v>
          </cell>
        </row>
        <row r="1567">
          <cell r="B1567">
            <v>4.6780549367410169E-2</v>
          </cell>
          <cell r="C1567">
            <v>1.9502739726027396E-2</v>
          </cell>
        </row>
        <row r="1568">
          <cell r="B1568">
            <v>4.5800376990104204E-2</v>
          </cell>
          <cell r="C1568">
            <v>1.8743698630136987E-2</v>
          </cell>
        </row>
        <row r="1569">
          <cell r="B1569">
            <v>4.5705444353475129E-2</v>
          </cell>
          <cell r="C1569">
            <v>1.8755479452054795E-2</v>
          </cell>
        </row>
        <row r="1570">
          <cell r="B1570">
            <v>4.5635870343513796E-2</v>
          </cell>
          <cell r="C1570">
            <v>1.8906849315068492E-2</v>
          </cell>
        </row>
        <row r="1571">
          <cell r="B1571">
            <v>4.5859141542998971E-2</v>
          </cell>
          <cell r="C1571">
            <v>1.9110958904109587E-2</v>
          </cell>
        </row>
        <row r="1572">
          <cell r="B1572">
            <v>4.6218486432929688E-2</v>
          </cell>
          <cell r="C1572">
            <v>1.9551095890410958E-2</v>
          </cell>
        </row>
        <row r="1573">
          <cell r="B1573">
            <v>4.7663616253435508E-2</v>
          </cell>
          <cell r="C1573">
            <v>1.9852328767123287E-2</v>
          </cell>
        </row>
        <row r="1574">
          <cell r="B1574">
            <v>4.7476279291975503E-2</v>
          </cell>
          <cell r="C1574">
            <v>1.9703561643835618E-2</v>
          </cell>
        </row>
        <row r="1575">
          <cell r="B1575">
            <v>4.7344236040852916E-2</v>
          </cell>
          <cell r="C1575">
            <v>1.9843150684931508E-2</v>
          </cell>
        </row>
        <row r="1576">
          <cell r="B1576">
            <v>4.7558215573637153E-2</v>
          </cell>
          <cell r="C1576">
            <v>2.0008493150684932E-2</v>
          </cell>
        </row>
        <row r="1577">
          <cell r="B1577">
            <v>4.7048753691682821E-2</v>
          </cell>
          <cell r="C1577">
            <v>1.9309726027397261E-2</v>
          </cell>
        </row>
        <row r="1578">
          <cell r="B1578">
            <v>4.6698695707578446E-2</v>
          </cell>
          <cell r="C1578">
            <v>1.9323287671232876E-2</v>
          </cell>
        </row>
        <row r="1579">
          <cell r="B1579">
            <v>4.6731497135297125E-2</v>
          </cell>
          <cell r="C1579">
            <v>1.9374657534246574E-2</v>
          </cell>
        </row>
        <row r="1580">
          <cell r="B1580">
            <v>4.6401034837835094E-2</v>
          </cell>
          <cell r="C1580">
            <v>1.9176027397260275E-2</v>
          </cell>
        </row>
        <row r="1581">
          <cell r="B1581">
            <v>4.6259614619375548E-2</v>
          </cell>
          <cell r="C1581">
            <v>1.9267123287671231E-2</v>
          </cell>
        </row>
        <row r="1582">
          <cell r="B1582">
            <v>4.635377100576421E-2</v>
          </cell>
          <cell r="C1582">
            <v>1.9318356164383561E-2</v>
          </cell>
        </row>
        <row r="1583">
          <cell r="B1583">
            <v>4.6729254747482345E-2</v>
          </cell>
          <cell r="C1583">
            <v>1.9669589041095892E-2</v>
          </cell>
        </row>
        <row r="1584">
          <cell r="B1584">
            <v>4.4582988987815424E-2</v>
          </cell>
          <cell r="C1584">
            <v>1.8770821917808218E-2</v>
          </cell>
        </row>
        <row r="1585">
          <cell r="B1585">
            <v>4.4513366421444323E-2</v>
          </cell>
          <cell r="C1585">
            <v>1.8872054794520546E-2</v>
          </cell>
        </row>
        <row r="1586">
          <cell r="B1586">
            <v>4.4286640670458732E-2</v>
          </cell>
          <cell r="C1586">
            <v>1.8291095890410957E-2</v>
          </cell>
        </row>
        <row r="1587">
          <cell r="B1587">
            <v>4.5517528720751432E-2</v>
          </cell>
          <cell r="C1587">
            <v>1.9442465753424659E-2</v>
          </cell>
        </row>
        <row r="1588">
          <cell r="B1588">
            <v>4.5531865777101777E-2</v>
          </cell>
          <cell r="C1588">
            <v>1.9593835616438359E-2</v>
          </cell>
        </row>
        <row r="1589">
          <cell r="B1589">
            <v>4.4779557945986204E-2</v>
          </cell>
          <cell r="C1589">
            <v>1.8845205479452055E-2</v>
          </cell>
        </row>
        <row r="1590">
          <cell r="B1590">
            <v>4.5418840079906368E-2</v>
          </cell>
          <cell r="C1590">
            <v>1.9699315068493151E-2</v>
          </cell>
        </row>
        <row r="1591">
          <cell r="B1591">
            <v>4.5192959229654051E-2</v>
          </cell>
          <cell r="C1591">
            <v>1.955068493150685E-2</v>
          </cell>
        </row>
        <row r="1592">
          <cell r="B1592">
            <v>4.437184185037979E-2</v>
          </cell>
          <cell r="C1592">
            <v>1.8817260273972604E-2</v>
          </cell>
        </row>
        <row r="1593">
          <cell r="B1593">
            <v>4.4174095143369341E-2</v>
          </cell>
          <cell r="C1593">
            <v>1.8653424657534248E-2</v>
          </cell>
        </row>
        <row r="1594">
          <cell r="B1594">
            <v>4.4689255151046388E-2</v>
          </cell>
          <cell r="C1594">
            <v>1.9204794520547946E-2</v>
          </cell>
        </row>
        <row r="1595">
          <cell r="B1595">
            <v>4.4332009963186196E-2</v>
          </cell>
          <cell r="C1595">
            <v>1.8908904109589043E-2</v>
          </cell>
        </row>
        <row r="1596">
          <cell r="B1596">
            <v>4.4293271565471803E-2</v>
          </cell>
          <cell r="C1596">
            <v>1.8926301369863015E-2</v>
          </cell>
        </row>
        <row r="1597">
          <cell r="B1597">
            <v>4.4508960789224276E-2</v>
          </cell>
          <cell r="C1597">
            <v>1.9211643835616438E-2</v>
          </cell>
        </row>
        <row r="1598">
          <cell r="B1598">
            <v>4.4421351070295663E-2</v>
          </cell>
          <cell r="C1598">
            <v>1.8863013698630138E-2</v>
          </cell>
        </row>
        <row r="1599">
          <cell r="B1599">
            <v>4.4241555695073383E-2</v>
          </cell>
          <cell r="C1599">
            <v>1.8764383561643835E-2</v>
          </cell>
        </row>
        <row r="1600">
          <cell r="B1600">
            <v>4.458944195662095E-2</v>
          </cell>
          <cell r="C1600">
            <v>1.9218493150684933E-2</v>
          </cell>
        </row>
        <row r="1601">
          <cell r="B1601">
            <v>4.419368543582336E-2</v>
          </cell>
          <cell r="C1601">
            <v>1.8636849315068493E-2</v>
          </cell>
        </row>
        <row r="1602">
          <cell r="B1602">
            <v>4.3964298847108625E-2</v>
          </cell>
          <cell r="C1602">
            <v>1.8571232876712328E-2</v>
          </cell>
        </row>
        <row r="1603">
          <cell r="B1603">
            <v>4.4038595101418609E-2</v>
          </cell>
          <cell r="C1603">
            <v>1.868986301369863E-2</v>
          </cell>
        </row>
        <row r="1604">
          <cell r="B1604">
            <v>4.4074855560966908E-2</v>
          </cell>
          <cell r="C1604">
            <v>1.8723972602739728E-2</v>
          </cell>
        </row>
        <row r="1605">
          <cell r="B1605">
            <v>4.4213249702286461E-2</v>
          </cell>
          <cell r="C1605">
            <v>1.8928082191780823E-2</v>
          </cell>
        </row>
        <row r="1606">
          <cell r="B1606">
            <v>4.3839423822685915E-2</v>
          </cell>
          <cell r="C1606">
            <v>1.8529452054794518E-2</v>
          </cell>
        </row>
        <row r="1607">
          <cell r="B1607">
            <v>4.3670894237136541E-2</v>
          </cell>
          <cell r="C1607">
            <v>1.8412739726027399E-2</v>
          </cell>
        </row>
        <row r="1608">
          <cell r="B1608">
            <v>4.2294122578999227E-2</v>
          </cell>
          <cell r="C1608">
            <v>1.8582191780821919E-2</v>
          </cell>
        </row>
        <row r="1609">
          <cell r="B1609">
            <v>4.2407153944150178E-2</v>
          </cell>
          <cell r="C1609">
            <v>1.8683561643835618E-2</v>
          </cell>
        </row>
        <row r="1610">
          <cell r="B1610">
            <v>4.2829323351330384E-2</v>
          </cell>
          <cell r="C1610">
            <v>1.9087671232876711E-2</v>
          </cell>
        </row>
        <row r="1611">
          <cell r="B1611">
            <v>4.2942383731837674E-2</v>
          </cell>
          <cell r="C1611">
            <v>1.9189041095890411E-2</v>
          </cell>
        </row>
        <row r="1612">
          <cell r="B1612">
            <v>4.3305103016672009E-2</v>
          </cell>
          <cell r="C1612">
            <v>1.844041095890411E-2</v>
          </cell>
        </row>
        <row r="1613">
          <cell r="B1613">
            <v>4.4414970282390713E-2</v>
          </cell>
          <cell r="C1613">
            <v>1.8772602739726026E-2</v>
          </cell>
        </row>
        <row r="1614">
          <cell r="B1614">
            <v>4.5595688159967285E-2</v>
          </cell>
          <cell r="C1614">
            <v>1.9843150684931508E-2</v>
          </cell>
        </row>
        <row r="1615">
          <cell r="B1615">
            <v>4.593436230444925E-2</v>
          </cell>
          <cell r="C1615">
            <v>2.0666986301369861E-2</v>
          </cell>
        </row>
        <row r="1616">
          <cell r="B1616">
            <v>4.5392675828871736E-2</v>
          </cell>
          <cell r="C1616">
            <v>2.0808904109589039E-2</v>
          </cell>
        </row>
        <row r="1617">
          <cell r="B1617">
            <v>4.4962371086110675E-2</v>
          </cell>
          <cell r="C1617">
            <v>2.1110000000000004E-2</v>
          </cell>
        </row>
        <row r="1618">
          <cell r="B1618">
            <v>4.5075266954429205E-2</v>
          </cell>
          <cell r="C1618">
            <v>2.1211095890410959E-2</v>
          </cell>
        </row>
        <row r="1619">
          <cell r="B1619">
            <v>4.5106663048597229E-2</v>
          </cell>
          <cell r="C1619">
            <v>2.1232465753424655E-2</v>
          </cell>
        </row>
        <row r="1620">
          <cell r="B1620">
            <v>4.5222227649126534E-2</v>
          </cell>
          <cell r="C1620">
            <v>2.1336164383561645E-2</v>
          </cell>
        </row>
        <row r="1621">
          <cell r="B1621">
            <v>4.523303847129756E-2</v>
          </cell>
          <cell r="C1621">
            <v>2.1337397260273977E-2</v>
          </cell>
        </row>
        <row r="1622">
          <cell r="B1622">
            <v>4.536751796498617E-2</v>
          </cell>
          <cell r="C1622">
            <v>2.1459589041095888E-2</v>
          </cell>
        </row>
        <row r="1623">
          <cell r="B1623">
            <v>4.4436918710692108E-2</v>
          </cell>
          <cell r="C1623">
            <v>2.0539863013698631E-2</v>
          </cell>
        </row>
        <row r="1624">
          <cell r="B1624">
            <v>4.4038972569647949E-2</v>
          </cell>
          <cell r="C1624">
            <v>2.0141095890410958E-2</v>
          </cell>
        </row>
        <row r="1625">
          <cell r="B1625">
            <v>4.3796865180230293E-2</v>
          </cell>
          <cell r="C1625">
            <v>1.9894794520547945E-2</v>
          </cell>
        </row>
        <row r="1626">
          <cell r="B1626">
            <v>4.3785415955324591E-2</v>
          </cell>
          <cell r="C1626">
            <v>1.9874246575342466E-2</v>
          </cell>
        </row>
        <row r="1627">
          <cell r="B1627">
            <v>4.3563069170995394E-2</v>
          </cell>
          <cell r="C1627">
            <v>1.9647260273972601E-2</v>
          </cell>
        </row>
        <row r="1628">
          <cell r="B1628">
            <v>4.382927569301498E-2</v>
          </cell>
          <cell r="C1628">
            <v>1.9898493150684933E-2</v>
          </cell>
        </row>
        <row r="1629">
          <cell r="B1629">
            <v>4.3176089734962675E-2</v>
          </cell>
          <cell r="C1629">
            <v>1.924972602739726E-2</v>
          </cell>
        </row>
        <row r="1630">
          <cell r="B1630">
            <v>4.3935273713169742E-2</v>
          </cell>
          <cell r="C1630">
            <v>2.0053424657534246E-2</v>
          </cell>
        </row>
        <row r="1631">
          <cell r="B1631">
            <v>4.4232318378560453E-2</v>
          </cell>
          <cell r="C1631">
            <v>2.0404657534246574E-2</v>
          </cell>
        </row>
        <row r="1632">
          <cell r="B1632">
            <v>4.6533489784190592E-2</v>
          </cell>
          <cell r="C1632">
            <v>2.0978767123287674E-2</v>
          </cell>
        </row>
        <row r="1633">
          <cell r="B1633">
            <v>4.6835732338906484E-2</v>
          </cell>
          <cell r="C1633">
            <v>2.133013698630137E-2</v>
          </cell>
        </row>
        <row r="1634">
          <cell r="B1634">
            <v>4.6948774891653944E-2</v>
          </cell>
          <cell r="C1634">
            <v>2.1431506849315069E-2</v>
          </cell>
        </row>
        <row r="1635">
          <cell r="B1635">
            <v>4.698636974528226E-2</v>
          </cell>
          <cell r="C1635">
            <v>2.1585616438356166E-2</v>
          </cell>
        </row>
        <row r="1636">
          <cell r="B1636">
            <v>4.7429945194224388E-2</v>
          </cell>
          <cell r="C1636">
            <v>2.2213287671232877E-2</v>
          </cell>
        </row>
        <row r="1637">
          <cell r="B1637">
            <v>4.774742361893014E-2</v>
          </cell>
          <cell r="C1637">
            <v>2.2814520547945208E-2</v>
          </cell>
        </row>
        <row r="1638">
          <cell r="B1638">
            <v>4.7067200958046618E-2</v>
          </cell>
          <cell r="C1638">
            <v>2.2215753424657536E-2</v>
          </cell>
        </row>
        <row r="1639">
          <cell r="B1639">
            <v>4.7000949658455478E-2</v>
          </cell>
          <cell r="C1639">
            <v>2.2366986301369862E-2</v>
          </cell>
        </row>
        <row r="1640">
          <cell r="B1640">
            <v>4.7225269789563991E-2</v>
          </cell>
          <cell r="C1640">
            <v>2.2846164383561643E-2</v>
          </cell>
        </row>
        <row r="1641">
          <cell r="B1641">
            <v>4.7330249473247266E-2</v>
          </cell>
          <cell r="C1641">
            <v>2.3071917808219176E-2</v>
          </cell>
        </row>
        <row r="1642">
          <cell r="B1642">
            <v>4.6888123160217177E-2</v>
          </cell>
          <cell r="C1642">
            <v>2.2748356164383563E-2</v>
          </cell>
        </row>
        <row r="1643">
          <cell r="B1643">
            <v>4.6609544076848246E-2</v>
          </cell>
          <cell r="C1643">
            <v>2.2624383561643837E-2</v>
          </cell>
        </row>
        <row r="1644">
          <cell r="B1644">
            <v>4.6246656762192979E-2</v>
          </cell>
          <cell r="C1644">
            <v>2.2625616438356165E-2</v>
          </cell>
        </row>
        <row r="1645">
          <cell r="B1645">
            <v>4.5501675222531679E-2</v>
          </cell>
          <cell r="C1645">
            <v>2.217931506849315E-2</v>
          </cell>
        </row>
        <row r="1646">
          <cell r="B1646">
            <v>4.564517281185787E-2</v>
          </cell>
          <cell r="C1646">
            <v>2.2530547945205478E-2</v>
          </cell>
        </row>
        <row r="1647">
          <cell r="B1647">
            <v>4.5468760342501365E-2</v>
          </cell>
          <cell r="C1647">
            <v>2.2456027397260273E-2</v>
          </cell>
        </row>
        <row r="1648">
          <cell r="B1648">
            <v>4.6062174198289396E-2</v>
          </cell>
          <cell r="C1648">
            <v>2.3107123287671234E-2</v>
          </cell>
        </row>
        <row r="1649">
          <cell r="B1649">
            <v>4.6333513969522573E-2</v>
          </cell>
          <cell r="C1649">
            <v>2.3558219178082193E-2</v>
          </cell>
        </row>
        <row r="1650">
          <cell r="B1650">
            <v>4.5481033382267826E-2</v>
          </cell>
          <cell r="C1650">
            <v>2.3261506849315071E-2</v>
          </cell>
        </row>
        <row r="1651">
          <cell r="B1651">
            <v>4.5812949287410094E-2</v>
          </cell>
          <cell r="C1651">
            <v>2.3615753424657535E-2</v>
          </cell>
        </row>
        <row r="1652">
          <cell r="B1652">
            <v>4.5715519463922272E-2</v>
          </cell>
          <cell r="C1652">
            <v>2.3240410958904108E-2</v>
          </cell>
        </row>
        <row r="1653">
          <cell r="B1653">
            <v>4.5723741707501597E-2</v>
          </cell>
          <cell r="C1653">
            <v>2.2791643835616434E-2</v>
          </cell>
        </row>
        <row r="1654">
          <cell r="B1654">
            <v>4.5532626156623346E-2</v>
          </cell>
          <cell r="C1654">
            <v>2.3042876712328769E-2</v>
          </cell>
        </row>
        <row r="1655">
          <cell r="B1655">
            <v>4.6000957569956584E-2</v>
          </cell>
          <cell r="C1655">
            <v>2.3273972602739727E-2</v>
          </cell>
        </row>
        <row r="1656">
          <cell r="B1656">
            <v>4.6106437829091969E-2</v>
          </cell>
          <cell r="C1656">
            <v>2.3325342465753428E-2</v>
          </cell>
        </row>
        <row r="1657">
          <cell r="B1657">
            <v>4.5209777516722838E-2</v>
          </cell>
          <cell r="C1657">
            <v>2.1976712328767124E-2</v>
          </cell>
        </row>
        <row r="1658">
          <cell r="B1658">
            <v>4.7423593665185122E-2</v>
          </cell>
          <cell r="C1658">
            <v>2.4750273972602745E-2</v>
          </cell>
        </row>
        <row r="1659">
          <cell r="B1659">
            <v>4.8254810159770296E-2</v>
          </cell>
          <cell r="C1659">
            <v>2.5429452054794521E-2</v>
          </cell>
        </row>
        <row r="1660">
          <cell r="B1660">
            <v>4.9729128441661219E-2</v>
          </cell>
          <cell r="C1660">
            <v>2.6333561643835615E-2</v>
          </cell>
        </row>
        <row r="1661">
          <cell r="B1661">
            <v>4.944036097613768E-2</v>
          </cell>
          <cell r="C1661">
            <v>2.6334931506849311E-2</v>
          </cell>
        </row>
        <row r="1662">
          <cell r="B1662">
            <v>4.943774125117139E-2</v>
          </cell>
          <cell r="C1662">
            <v>2.6214931506849313E-2</v>
          </cell>
        </row>
        <row r="1663">
          <cell r="B1663">
            <v>4.8407274504212783E-2</v>
          </cell>
          <cell r="C1663">
            <v>2.5437671232876709E-2</v>
          </cell>
        </row>
        <row r="1664">
          <cell r="B1664">
            <v>5.0012968110377705E-2</v>
          </cell>
          <cell r="C1664">
            <v>2.6967945205479453E-2</v>
          </cell>
        </row>
        <row r="1665">
          <cell r="B1665">
            <v>4.9679672640842831E-2</v>
          </cell>
          <cell r="C1665">
            <v>2.6622465753424657E-2</v>
          </cell>
        </row>
        <row r="1666">
          <cell r="B1666">
            <v>4.972903147705976E-2</v>
          </cell>
          <cell r="C1666">
            <v>2.6473972602739728E-2</v>
          </cell>
        </row>
        <row r="1667">
          <cell r="B1667">
            <v>4.9849980085516776E-2</v>
          </cell>
          <cell r="C1667">
            <v>2.6805068493150688E-2</v>
          </cell>
        </row>
        <row r="1668">
          <cell r="B1668">
            <v>5.0483550968474337E-2</v>
          </cell>
          <cell r="C1668">
            <v>2.7306712328767122E-2</v>
          </cell>
        </row>
        <row r="1669">
          <cell r="B1669">
            <v>5.0435693866676685E-2</v>
          </cell>
          <cell r="C1669">
            <v>2.7358356164383563E-2</v>
          </cell>
        </row>
        <row r="1670">
          <cell r="B1670">
            <v>4.9964028313363433E-2</v>
          </cell>
          <cell r="C1670">
            <v>2.673301369863014E-2</v>
          </cell>
        </row>
        <row r="1671">
          <cell r="B1671">
            <v>4.9726425313080025E-2</v>
          </cell>
          <cell r="C1671">
            <v>2.6804109589041097E-2</v>
          </cell>
        </row>
        <row r="1672">
          <cell r="B1672">
            <v>5.0237056983682644E-2</v>
          </cell>
          <cell r="C1672">
            <v>2.7036027397260277E-2</v>
          </cell>
        </row>
        <row r="1673">
          <cell r="B1673">
            <v>5.0918684452711638E-2</v>
          </cell>
          <cell r="C1673">
            <v>2.758753424657534E-2</v>
          </cell>
        </row>
        <row r="1674">
          <cell r="B1674">
            <v>5.1283266183066223E-2</v>
          </cell>
          <cell r="C1674">
            <v>2.8419863013698633E-2</v>
          </cell>
        </row>
        <row r="1675">
          <cell r="B1675">
            <v>5.0351706073022973E-2</v>
          </cell>
          <cell r="C1675">
            <v>2.774356164383562E-2</v>
          </cell>
        </row>
        <row r="1676">
          <cell r="B1676">
            <v>5.1396418201267939E-2</v>
          </cell>
          <cell r="C1676">
            <v>2.8013698630136984E-2</v>
          </cell>
        </row>
        <row r="1677">
          <cell r="B1677">
            <v>5.0509806854104881E-2</v>
          </cell>
          <cell r="C1677">
            <v>2.7765068493150684E-2</v>
          </cell>
        </row>
        <row r="1678">
          <cell r="B1678">
            <v>4.9844504894473667E-2</v>
          </cell>
          <cell r="C1678">
            <v>2.7098082191780823E-2</v>
          </cell>
        </row>
        <row r="1679">
          <cell r="B1679">
            <v>5.0555939726153465E-2</v>
          </cell>
          <cell r="C1679">
            <v>2.7967808219178082E-2</v>
          </cell>
        </row>
        <row r="1680">
          <cell r="B1680">
            <v>5.1105687389233934E-2</v>
          </cell>
          <cell r="C1680">
            <v>2.8371917808219179E-2</v>
          </cell>
        </row>
        <row r="1681">
          <cell r="B1681">
            <v>5.0695625623633722E-2</v>
          </cell>
          <cell r="C1681">
            <v>2.8023287671232876E-2</v>
          </cell>
        </row>
        <row r="1682">
          <cell r="B1682">
            <v>5.0394490474960814E-2</v>
          </cell>
          <cell r="C1682">
            <v>2.7707123287671234E-2</v>
          </cell>
        </row>
        <row r="1683">
          <cell r="B1683">
            <v>5.1395317518028172E-2</v>
          </cell>
          <cell r="C1683">
            <v>2.8491232876712333E-2</v>
          </cell>
        </row>
        <row r="1684">
          <cell r="B1684">
            <v>5.1153056976627302E-2</v>
          </cell>
          <cell r="C1684">
            <v>2.8110136986301368E-2</v>
          </cell>
        </row>
        <row r="1685">
          <cell r="B1685">
            <v>5.1303348006672245E-2</v>
          </cell>
          <cell r="C1685">
            <v>2.8414657534246577E-2</v>
          </cell>
        </row>
        <row r="1686">
          <cell r="B1686">
            <v>5.1159855578868818E-2</v>
          </cell>
          <cell r="C1686">
            <v>2.8266164383561648E-2</v>
          </cell>
        </row>
        <row r="1687">
          <cell r="B1687">
            <v>5.0790866001711121E-2</v>
          </cell>
          <cell r="C1687">
            <v>2.8017671232876712E-2</v>
          </cell>
        </row>
        <row r="1688">
          <cell r="B1688">
            <v>5.0965175202882795E-2</v>
          </cell>
          <cell r="C1688">
            <v>2.8119178082191779E-2</v>
          </cell>
        </row>
        <row r="1689">
          <cell r="B1689">
            <v>5.1734225890169627E-2</v>
          </cell>
          <cell r="C1689">
            <v>2.8520684931506852E-2</v>
          </cell>
        </row>
        <row r="1690">
          <cell r="B1690">
            <v>5.167585806218189E-2</v>
          </cell>
          <cell r="C1690">
            <v>2.8328219178082193E-2</v>
          </cell>
        </row>
        <row r="1691">
          <cell r="B1691">
            <v>5.0978700608995349E-2</v>
          </cell>
          <cell r="C1691">
            <v>2.7579726027397264E-2</v>
          </cell>
        </row>
        <row r="1692">
          <cell r="B1692">
            <v>5.0635333044075977E-2</v>
          </cell>
          <cell r="C1692">
            <v>2.7431232876712328E-2</v>
          </cell>
        </row>
        <row r="1693">
          <cell r="B1693">
            <v>5.08528821427131E-2</v>
          </cell>
          <cell r="C1693">
            <v>2.7287260273972606E-2</v>
          </cell>
        </row>
        <row r="1694">
          <cell r="B1694">
            <v>5.119106044882004E-2</v>
          </cell>
          <cell r="C1694">
            <v>2.7738767123287669E-2</v>
          </cell>
        </row>
        <row r="1695">
          <cell r="B1695">
            <v>5.0627118931547033E-2</v>
          </cell>
          <cell r="C1695">
            <v>2.724027397260274E-2</v>
          </cell>
        </row>
        <row r="1696">
          <cell r="B1696">
            <v>5.0129983413837786E-2</v>
          </cell>
          <cell r="C1696">
            <v>2.6641780821917812E-2</v>
          </cell>
        </row>
        <row r="1697">
          <cell r="B1697">
            <v>5.0457232578990041E-2</v>
          </cell>
          <cell r="C1697">
            <v>2.7482328767123289E-2</v>
          </cell>
        </row>
        <row r="1698">
          <cell r="B1698">
            <v>4.9944798494655052E-2</v>
          </cell>
          <cell r="C1698">
            <v>2.6983972602739725E-2</v>
          </cell>
        </row>
        <row r="1699">
          <cell r="B1699">
            <v>5.0077970482088292E-2</v>
          </cell>
          <cell r="C1699">
            <v>2.7135616438356162E-2</v>
          </cell>
        </row>
        <row r="1700">
          <cell r="B1700">
            <v>4.9224267529935591E-2</v>
          </cell>
          <cell r="C1700">
            <v>2.6500821917808216E-2</v>
          </cell>
        </row>
        <row r="1701">
          <cell r="B1701">
            <v>4.9335082200838931E-2</v>
          </cell>
          <cell r="C1701">
            <v>2.673890410958904E-2</v>
          </cell>
        </row>
        <row r="1702">
          <cell r="B1702">
            <v>4.9604628095770043E-2</v>
          </cell>
          <cell r="C1702">
            <v>2.6806849315068493E-2</v>
          </cell>
        </row>
        <row r="1703">
          <cell r="B1703">
            <v>4.9491821061662729E-2</v>
          </cell>
          <cell r="C1703">
            <v>2.6808356164383561E-2</v>
          </cell>
        </row>
        <row r="1704">
          <cell r="B1704">
            <v>4.9384150939368772E-2</v>
          </cell>
          <cell r="C1704">
            <v>2.6659863013698631E-2</v>
          </cell>
        </row>
        <row r="1705">
          <cell r="B1705">
            <v>5.0392008004010676E-2</v>
          </cell>
          <cell r="C1705">
            <v>2.7448767123287671E-2</v>
          </cell>
        </row>
        <row r="1706">
          <cell r="B1706">
            <v>5.0268949949135437E-2</v>
          </cell>
          <cell r="C1706">
            <v>2.7700410958904111E-2</v>
          </cell>
        </row>
        <row r="1707">
          <cell r="B1707">
            <v>5.0210180068879895E-2</v>
          </cell>
          <cell r="C1707">
            <v>2.7417397260273972E-2</v>
          </cell>
        </row>
        <row r="1708">
          <cell r="B1708">
            <v>5.004525477270283E-2</v>
          </cell>
          <cell r="C1708">
            <v>2.6806986301369861E-2</v>
          </cell>
        </row>
        <row r="1709">
          <cell r="B1709">
            <v>4.9876013894199482E-2</v>
          </cell>
          <cell r="C1709">
            <v>2.7158630136986304E-2</v>
          </cell>
        </row>
        <row r="1710">
          <cell r="B1710">
            <v>5.0435328499399364E-2</v>
          </cell>
          <cell r="C1710">
            <v>2.7661917808219184E-2</v>
          </cell>
        </row>
        <row r="1711">
          <cell r="B1711">
            <v>5.0006591047207054E-2</v>
          </cell>
          <cell r="C1711">
            <v>2.7116849315068494E-2</v>
          </cell>
        </row>
        <row r="1712">
          <cell r="B1712">
            <v>4.9898478790500252E-2</v>
          </cell>
          <cell r="C1712">
            <v>2.7007534246575343E-2</v>
          </cell>
        </row>
        <row r="1713">
          <cell r="B1713">
            <v>5.0232945518552619E-2</v>
          </cell>
          <cell r="C1713">
            <v>2.7209315068493153E-2</v>
          </cell>
        </row>
        <row r="1714">
          <cell r="B1714">
            <v>5.0357236030752366E-2</v>
          </cell>
          <cell r="C1714">
            <v>2.7561095890410958E-2</v>
          </cell>
        </row>
        <row r="1715">
          <cell r="B1715">
            <v>5.0563592090625553E-2</v>
          </cell>
          <cell r="C1715">
            <v>2.7812876712328766E-2</v>
          </cell>
        </row>
        <row r="1716">
          <cell r="B1716">
            <v>5.0290095479474273E-2</v>
          </cell>
          <cell r="C1716">
            <v>2.7518219178082191E-2</v>
          </cell>
        </row>
        <row r="1717">
          <cell r="B1717">
            <v>4.9533227873147734E-2</v>
          </cell>
          <cell r="C1717">
            <v>2.683E-2</v>
          </cell>
        </row>
        <row r="1718">
          <cell r="B1718">
            <v>4.9580677888917624E-2</v>
          </cell>
          <cell r="C1718">
            <v>2.6831643835616439E-2</v>
          </cell>
        </row>
        <row r="1719">
          <cell r="B1719">
            <v>4.9044235637501155E-2</v>
          </cell>
          <cell r="C1719">
            <v>2.6283287671232877E-2</v>
          </cell>
        </row>
        <row r="1720">
          <cell r="B1720">
            <v>4.9460348510545593E-2</v>
          </cell>
          <cell r="C1720">
            <v>2.6834931506849315E-2</v>
          </cell>
        </row>
        <row r="1721">
          <cell r="B1721">
            <v>4.9524812624209158E-2</v>
          </cell>
          <cell r="C1721">
            <v>2.693986301369863E-2</v>
          </cell>
        </row>
        <row r="1722">
          <cell r="B1722">
            <v>4.9766380544132627E-2</v>
          </cell>
          <cell r="C1722">
            <v>2.725054794520548E-2</v>
          </cell>
        </row>
        <row r="1723">
          <cell r="B1723">
            <v>5.0290256598604977E-2</v>
          </cell>
          <cell r="C1723">
            <v>2.7752054794520552E-2</v>
          </cell>
        </row>
        <row r="1724">
          <cell r="B1724">
            <v>5.0332486692858398E-2</v>
          </cell>
          <cell r="C1724">
            <v>2.7853561643835616E-2</v>
          </cell>
        </row>
        <row r="1725">
          <cell r="B1725">
            <v>5.0318317337921803E-2</v>
          </cell>
          <cell r="C1725">
            <v>2.7955068493150687E-2</v>
          </cell>
        </row>
        <row r="1726">
          <cell r="B1726">
            <v>5.0187920383830242E-2</v>
          </cell>
          <cell r="C1726">
            <v>2.780958904109589E-2</v>
          </cell>
        </row>
        <row r="1727">
          <cell r="B1727">
            <v>5.0091721341152147E-2</v>
          </cell>
          <cell r="C1727">
            <v>2.7911095890410961E-2</v>
          </cell>
        </row>
        <row r="1728">
          <cell r="B1728">
            <v>5.0446556650723832E-2</v>
          </cell>
          <cell r="C1728">
            <v>2.8262602739726028E-2</v>
          </cell>
        </row>
        <row r="1729">
          <cell r="B1729">
            <v>4.9786775948047035E-2</v>
          </cell>
          <cell r="C1729">
            <v>2.7764109589041096E-2</v>
          </cell>
        </row>
        <row r="1730">
          <cell r="B1730">
            <v>4.9110662702458674E-2</v>
          </cell>
          <cell r="C1730">
            <v>2.7223287671232877E-2</v>
          </cell>
        </row>
        <row r="1731">
          <cell r="B1731">
            <v>4.8908425056391917E-2</v>
          </cell>
          <cell r="C1731">
            <v>2.7027397260273971E-2</v>
          </cell>
        </row>
        <row r="1732">
          <cell r="B1732">
            <v>4.889419440871922E-2</v>
          </cell>
          <cell r="C1732">
            <v>2.712876712328767E-2</v>
          </cell>
        </row>
        <row r="1733">
          <cell r="B1733">
            <v>4.9682696042951724E-2</v>
          </cell>
          <cell r="C1733">
            <v>2.7930136986301372E-2</v>
          </cell>
        </row>
        <row r="1734">
          <cell r="B1734">
            <v>4.9713321775026964E-2</v>
          </cell>
          <cell r="C1734">
            <v>2.7781506849315067E-2</v>
          </cell>
        </row>
        <row r="1735">
          <cell r="B1735">
            <v>4.9226131620414899E-2</v>
          </cell>
          <cell r="C1735">
            <v>2.7982876712328769E-2</v>
          </cell>
        </row>
        <row r="1736">
          <cell r="B1736">
            <v>4.9504005299139224E-2</v>
          </cell>
          <cell r="C1736">
            <v>2.7986986301369865E-2</v>
          </cell>
        </row>
        <row r="1737">
          <cell r="B1737">
            <v>4.9437094949694282E-2</v>
          </cell>
          <cell r="C1737">
            <v>2.8138356164383559E-2</v>
          </cell>
        </row>
        <row r="1738">
          <cell r="B1738">
            <v>5.0005540597985017E-2</v>
          </cell>
          <cell r="C1738">
            <v>2.8589726027397261E-2</v>
          </cell>
        </row>
        <row r="1739">
          <cell r="B1739">
            <v>5.0689871504518196E-2</v>
          </cell>
          <cell r="C1739">
            <v>2.9246986301369862E-2</v>
          </cell>
        </row>
        <row r="1740">
          <cell r="B1740">
            <v>5.0773613760612617E-2</v>
          </cell>
          <cell r="C1740">
            <v>2.9742465753424655E-2</v>
          </cell>
        </row>
        <row r="1741">
          <cell r="B1741">
            <v>5.0508341701503534E-2</v>
          </cell>
          <cell r="C1741">
            <v>2.9296575342465755E-2</v>
          </cell>
        </row>
        <row r="1742">
          <cell r="B1742">
            <v>5.0569692086207658E-2</v>
          </cell>
          <cell r="C1742">
            <v>2.9147945205479454E-2</v>
          </cell>
        </row>
        <row r="1743">
          <cell r="B1743">
            <v>4.9959453562700699E-2</v>
          </cell>
          <cell r="C1743">
            <v>2.9139178082191779E-2</v>
          </cell>
        </row>
        <row r="1744">
          <cell r="B1744">
            <v>4.9393406185745177E-2</v>
          </cell>
          <cell r="C1744">
            <v>2.8095753424657532E-2</v>
          </cell>
        </row>
        <row r="1745">
          <cell r="B1745">
            <v>4.9616096384088371E-2</v>
          </cell>
          <cell r="C1745">
            <v>2.8542465753424656E-2</v>
          </cell>
        </row>
        <row r="1746">
          <cell r="B1746">
            <v>4.9281897056457913E-2</v>
          </cell>
          <cell r="C1746">
            <v>2.8151780821917809E-2</v>
          </cell>
        </row>
        <row r="1747">
          <cell r="B1747">
            <v>4.897953983616999E-2</v>
          </cell>
          <cell r="C1747">
            <v>2.800328767123288E-2</v>
          </cell>
        </row>
        <row r="1748">
          <cell r="B1748">
            <v>4.8636350442903931E-2</v>
          </cell>
          <cell r="C1748">
            <v>2.7504794520547944E-2</v>
          </cell>
        </row>
        <row r="1749">
          <cell r="B1749">
            <v>4.8654630759707211E-2</v>
          </cell>
          <cell r="C1749">
            <v>2.7552328767123282E-2</v>
          </cell>
        </row>
        <row r="1750">
          <cell r="B1750">
            <v>4.8659681163481953E-2</v>
          </cell>
          <cell r="C1750">
            <v>2.7503972602739724E-2</v>
          </cell>
        </row>
        <row r="1751">
          <cell r="B1751">
            <v>4.8226112528506393E-2</v>
          </cell>
          <cell r="C1751">
            <v>2.7058904109589041E-2</v>
          </cell>
        </row>
        <row r="1752">
          <cell r="B1752">
            <v>4.8227744584223631E-2</v>
          </cell>
          <cell r="C1752">
            <v>2.6963835616438357E-2</v>
          </cell>
        </row>
        <row r="1753">
          <cell r="B1753">
            <v>4.8703818526850358E-2</v>
          </cell>
          <cell r="C1753">
            <v>2.7215342465753425E-2</v>
          </cell>
        </row>
        <row r="1754">
          <cell r="B1754">
            <v>4.8273565018036917E-2</v>
          </cell>
          <cell r="C1754">
            <v>2.6866849315068494E-2</v>
          </cell>
        </row>
        <row r="1755">
          <cell r="B1755">
            <v>4.8519244365991747E-2</v>
          </cell>
          <cell r="C1755">
            <v>2.691835616438356E-2</v>
          </cell>
        </row>
        <row r="1756">
          <cell r="B1756">
            <v>4.8176710413386115E-2</v>
          </cell>
          <cell r="C1756">
            <v>2.6722876712328768E-2</v>
          </cell>
        </row>
        <row r="1757">
          <cell r="B1757">
            <v>4.7444999921686382E-2</v>
          </cell>
          <cell r="C1757">
            <v>2.6026712328767122E-2</v>
          </cell>
        </row>
        <row r="1758">
          <cell r="B1758">
            <v>4.685533099929106E-2</v>
          </cell>
          <cell r="C1758">
            <v>2.6028082191780825E-2</v>
          </cell>
        </row>
        <row r="1759">
          <cell r="B1759">
            <v>4.7022163062518822E-2</v>
          </cell>
          <cell r="C1759">
            <v>2.577739726027397E-2</v>
          </cell>
        </row>
        <row r="1760">
          <cell r="B1760">
            <v>4.6710075178208917E-2</v>
          </cell>
          <cell r="C1760">
            <v>2.5480821917808219E-2</v>
          </cell>
        </row>
        <row r="1761">
          <cell r="B1761">
            <v>4.703784841285219E-2</v>
          </cell>
          <cell r="C1761">
            <v>2.5734931506849315E-2</v>
          </cell>
        </row>
        <row r="1762">
          <cell r="B1762">
            <v>4.600849690088616E-2</v>
          </cell>
          <cell r="C1762">
            <v>2.5286301369863012E-2</v>
          </cell>
        </row>
        <row r="1763">
          <cell r="B1763">
            <v>4.5976161674794798E-2</v>
          </cell>
          <cell r="C1763">
            <v>2.503643835616438E-2</v>
          </cell>
        </row>
        <row r="1764">
          <cell r="B1764">
            <v>4.5991173459483899E-2</v>
          </cell>
          <cell r="C1764">
            <v>2.473904109589041E-2</v>
          </cell>
        </row>
        <row r="1765">
          <cell r="B1765">
            <v>4.5951711095340124E-2</v>
          </cell>
          <cell r="C1765">
            <v>2.4895479452054795E-2</v>
          </cell>
        </row>
        <row r="1766">
          <cell r="B1766">
            <v>4.5592789702104675E-2</v>
          </cell>
          <cell r="C1766">
            <v>2.4546986301369863E-2</v>
          </cell>
        </row>
        <row r="1767">
          <cell r="B1767">
            <v>4.5959893883291025E-2</v>
          </cell>
          <cell r="C1767">
            <v>2.5048493150684931E-2</v>
          </cell>
        </row>
        <row r="1768">
          <cell r="B1768">
            <v>4.6368035408605464E-2</v>
          </cell>
          <cell r="C1768">
            <v>2.5399999999999999E-2</v>
          </cell>
        </row>
        <row r="1769">
          <cell r="B1769">
            <v>4.7107613744749595E-2</v>
          </cell>
          <cell r="C1769">
            <v>2.5959112149532712E-2</v>
          </cell>
        </row>
        <row r="1770">
          <cell r="B1770">
            <v>4.7948441224009548E-2</v>
          </cell>
          <cell r="C1770">
            <v>2.6315186915887852E-2</v>
          </cell>
        </row>
        <row r="1771">
          <cell r="B1771">
            <v>4.7698122673733634E-2</v>
          </cell>
          <cell r="C1771">
            <v>2.6119626168224296E-2</v>
          </cell>
        </row>
        <row r="1772">
          <cell r="B1772">
            <v>4.7400408722223286E-2</v>
          </cell>
          <cell r="C1772">
            <v>2.5771261682242991E-2</v>
          </cell>
        </row>
        <row r="1773">
          <cell r="B1773">
            <v>4.7398930648905102E-2</v>
          </cell>
          <cell r="C1773">
            <v>2.5780373831775703E-2</v>
          </cell>
        </row>
        <row r="1774">
          <cell r="B1774">
            <v>4.7675790674609357E-2</v>
          </cell>
          <cell r="C1774">
            <v>2.6083411214953268E-2</v>
          </cell>
        </row>
        <row r="1775">
          <cell r="B1775">
            <v>4.7456233345841259E-2</v>
          </cell>
          <cell r="C1775">
            <v>2.5936448598130841E-2</v>
          </cell>
        </row>
        <row r="1776">
          <cell r="B1776">
            <v>4.8127301989823179E-2</v>
          </cell>
          <cell r="C1776">
            <v>2.6489485981308413E-2</v>
          </cell>
        </row>
        <row r="1777">
          <cell r="B1777">
            <v>4.827635481608928E-2</v>
          </cell>
          <cell r="C1777">
            <v>2.6542523364485985E-2</v>
          </cell>
        </row>
        <row r="1778">
          <cell r="B1778">
            <v>4.8197890096928993E-2</v>
          </cell>
          <cell r="C1778">
            <v>2.6801635514018689E-2</v>
          </cell>
        </row>
        <row r="1779">
          <cell r="B1779">
            <v>4.8223981828252944E-2</v>
          </cell>
          <cell r="C1779">
            <v>2.6904672897196266E-2</v>
          </cell>
        </row>
        <row r="1780">
          <cell r="B1780">
            <v>4.7907148672996162E-2</v>
          </cell>
          <cell r="C1780">
            <v>2.6607710280373831E-2</v>
          </cell>
        </row>
        <row r="1781">
          <cell r="B1781">
            <v>4.7979405307221883E-2</v>
          </cell>
          <cell r="C1781">
            <v>2.65607476635514E-2</v>
          </cell>
        </row>
        <row r="1782">
          <cell r="B1782">
            <v>4.8205450372068803E-2</v>
          </cell>
          <cell r="C1782">
            <v>2.6363785046728969E-2</v>
          </cell>
        </row>
        <row r="1783">
          <cell r="B1783">
            <v>4.8050660466704143E-2</v>
          </cell>
          <cell r="C1783">
            <v>2.5922897196261684E-2</v>
          </cell>
        </row>
        <row r="1784">
          <cell r="B1784">
            <v>4.8230584089221207E-2</v>
          </cell>
          <cell r="C1784">
            <v>2.5875934579439253E-2</v>
          </cell>
        </row>
        <row r="1785">
          <cell r="B1785">
            <v>4.7770557892330083E-2</v>
          </cell>
          <cell r="C1785">
            <v>2.5328971962616822E-2</v>
          </cell>
        </row>
        <row r="1786">
          <cell r="B1786">
            <v>4.745051401495326E-2</v>
          </cell>
          <cell r="C1786">
            <v>2.5075700934579438E-2</v>
          </cell>
        </row>
        <row r="1787">
          <cell r="B1787">
            <v>4.6947482159302216E-2</v>
          </cell>
          <cell r="C1787">
            <v>2.4835046728971966E-2</v>
          </cell>
        </row>
        <row r="1788">
          <cell r="B1788">
            <v>4.7218704092937817E-2</v>
          </cell>
          <cell r="C1788">
            <v>2.4986915887850469E-2</v>
          </cell>
        </row>
        <row r="1789">
          <cell r="B1789">
            <v>4.6957097612673075E-2</v>
          </cell>
          <cell r="C1789">
            <v>2.4547196261682242E-2</v>
          </cell>
        </row>
        <row r="1790">
          <cell r="B1790">
            <v>4.6973771022857047E-2</v>
          </cell>
          <cell r="C1790">
            <v>2.4942523364485977E-2</v>
          </cell>
        </row>
        <row r="1791">
          <cell r="B1791">
            <v>4.6882472496100336E-2</v>
          </cell>
          <cell r="C1791">
            <v>2.4495327102803735E-2</v>
          </cell>
        </row>
        <row r="1792">
          <cell r="B1792">
            <v>4.6611809698362761E-2</v>
          </cell>
          <cell r="C1792">
            <v>2.4198130841121497E-2</v>
          </cell>
        </row>
        <row r="1793">
          <cell r="B1793">
            <v>4.6332850136216575E-2</v>
          </cell>
          <cell r="C1793">
            <v>2.4265420560747666E-2</v>
          </cell>
        </row>
        <row r="1794">
          <cell r="B1794">
            <v>4.6364370415135081E-2</v>
          </cell>
          <cell r="C1794">
            <v>2.4018457943925237E-2</v>
          </cell>
        </row>
        <row r="1795">
          <cell r="B1795">
            <v>4.5960537707698264E-2</v>
          </cell>
          <cell r="C1795">
            <v>2.3971495327102802E-2</v>
          </cell>
        </row>
        <row r="1796">
          <cell r="B1796">
            <v>4.6213666315191526E-2</v>
          </cell>
          <cell r="C1796">
            <v>2.4074532710280375E-2</v>
          </cell>
        </row>
        <row r="1797">
          <cell r="B1797">
            <v>4.632854432864731E-2</v>
          </cell>
          <cell r="C1797">
            <v>2.4227570093457947E-2</v>
          </cell>
        </row>
        <row r="1798">
          <cell r="B1798">
            <v>4.608340841006154E-2</v>
          </cell>
          <cell r="C1798">
            <v>2.4036682242990656E-2</v>
          </cell>
        </row>
        <row r="1799">
          <cell r="B1799">
            <v>4.5799369475721052E-2</v>
          </cell>
          <cell r="C1799">
            <v>2.3839719626168224E-2</v>
          </cell>
        </row>
        <row r="1800">
          <cell r="B1800">
            <v>4.5770422702845363E-2</v>
          </cell>
          <cell r="C1800">
            <v>2.3981775700934578E-2</v>
          </cell>
        </row>
        <row r="1801">
          <cell r="B1801">
            <v>4.595676550990014E-2</v>
          </cell>
          <cell r="C1801">
            <v>2.4184579439252337E-2</v>
          </cell>
        </row>
        <row r="1802">
          <cell r="B1802">
            <v>4.592326650445222E-2</v>
          </cell>
          <cell r="C1802">
            <v>2.4137383177570096E-2</v>
          </cell>
        </row>
        <row r="1803">
          <cell r="B1803">
            <v>4.5846744134131923E-2</v>
          </cell>
          <cell r="C1803">
            <v>2.4136214953271028E-2</v>
          </cell>
        </row>
        <row r="1804">
          <cell r="B1804">
            <v>4.5978197163892516E-2</v>
          </cell>
          <cell r="C1804">
            <v>2.4151401869158876E-2</v>
          </cell>
        </row>
        <row r="1805">
          <cell r="B1805">
            <v>4.5431806988431189E-2</v>
          </cell>
          <cell r="C1805">
            <v>2.3741355140186916E-2</v>
          </cell>
        </row>
        <row r="1806">
          <cell r="B1806">
            <v>4.5873655343253612E-2</v>
          </cell>
          <cell r="C1806">
            <v>2.4193925233644858E-2</v>
          </cell>
        </row>
        <row r="1807">
          <cell r="B1807">
            <v>4.5678840299294698E-2</v>
          </cell>
          <cell r="C1807">
            <v>2.4201635514018691E-2</v>
          </cell>
        </row>
        <row r="1808">
          <cell r="B1808">
            <v>4.578326172853197E-2</v>
          </cell>
          <cell r="C1808">
            <v>2.4304205607476637E-2</v>
          </cell>
        </row>
        <row r="1809">
          <cell r="B1809">
            <v>4.5458138445394598E-2</v>
          </cell>
          <cell r="C1809">
            <v>2.405677570093458E-2</v>
          </cell>
        </row>
        <row r="1810">
          <cell r="B1810">
            <v>4.5151158539497797E-2</v>
          </cell>
          <cell r="C1810">
            <v>2.3894859813084111E-2</v>
          </cell>
        </row>
        <row r="1811">
          <cell r="B1811">
            <v>4.5327210902237347E-2</v>
          </cell>
          <cell r="C1811">
            <v>2.3847196261682243E-2</v>
          </cell>
        </row>
        <row r="1812">
          <cell r="B1812">
            <v>4.5150150035567001E-2</v>
          </cell>
          <cell r="C1812">
            <v>2.3919626168224298E-2</v>
          </cell>
        </row>
        <row r="1813">
          <cell r="B1813">
            <v>4.4832434278699755E-2</v>
          </cell>
          <cell r="C1813">
            <v>2.3706542056074763E-2</v>
          </cell>
        </row>
        <row r="1814">
          <cell r="B1814">
            <v>4.5859892731353602E-2</v>
          </cell>
          <cell r="C1814">
            <v>2.4724766355140187E-2</v>
          </cell>
        </row>
        <row r="1815">
          <cell r="B1815">
            <v>4.6383689564283855E-2</v>
          </cell>
          <cell r="C1815">
            <v>2.5227336448598134E-2</v>
          </cell>
        </row>
        <row r="1816">
          <cell r="B1816">
            <v>4.7284321441641852E-2</v>
          </cell>
          <cell r="C1816">
            <v>2.6146261682242992E-2</v>
          </cell>
        </row>
        <row r="1817">
          <cell r="B1817">
            <v>4.7391791786527533E-2</v>
          </cell>
          <cell r="C1817">
            <v>2.6254672897196261E-2</v>
          </cell>
        </row>
        <row r="1818">
          <cell r="B1818">
            <v>4.6923325566260561E-2</v>
          </cell>
          <cell r="C1818">
            <v>2.5807476635514019E-2</v>
          </cell>
        </row>
        <row r="1819">
          <cell r="B1819">
            <v>4.6966461782568809E-2</v>
          </cell>
          <cell r="C1819">
            <v>2.5910280373831775E-2</v>
          </cell>
        </row>
        <row r="1820">
          <cell r="B1820">
            <v>4.7019840856770578E-2</v>
          </cell>
          <cell r="C1820">
            <v>2.6013084112149535E-2</v>
          </cell>
        </row>
        <row r="1821">
          <cell r="B1821">
            <v>4.7861257489317029E-2</v>
          </cell>
          <cell r="C1821">
            <v>2.691588785046729E-2</v>
          </cell>
        </row>
        <row r="1822">
          <cell r="B1822">
            <v>4.7938019080987937E-2</v>
          </cell>
          <cell r="C1822">
            <v>2.7024299065420566E-2</v>
          </cell>
        </row>
        <row r="1823">
          <cell r="B1823">
            <v>4.7925918860587613E-2</v>
          </cell>
          <cell r="C1823">
            <v>2.7139252336448597E-2</v>
          </cell>
        </row>
        <row r="1824">
          <cell r="B1824">
            <v>4.7517980920199099E-2</v>
          </cell>
          <cell r="C1824">
            <v>2.6860747663551402E-2</v>
          </cell>
        </row>
        <row r="1825">
          <cell r="B1825">
            <v>4.7069767549767327E-2</v>
          </cell>
          <cell r="C1825">
            <v>2.6513317757009346E-2</v>
          </cell>
        </row>
        <row r="1826">
          <cell r="B1826">
            <v>4.7276495989127094E-2</v>
          </cell>
          <cell r="C1826">
            <v>2.681588785046729E-2</v>
          </cell>
        </row>
        <row r="1827">
          <cell r="B1827">
            <v>4.7439895001216037E-2</v>
          </cell>
          <cell r="C1827">
            <v>2.6973598130841121E-2</v>
          </cell>
        </row>
        <row r="1828">
          <cell r="B1828">
            <v>4.7488014394382001E-2</v>
          </cell>
          <cell r="C1828">
            <v>2.7126168224299065E-2</v>
          </cell>
        </row>
        <row r="1829">
          <cell r="B1829">
            <v>4.7218513588670581E-2</v>
          </cell>
          <cell r="C1829">
            <v>2.6907943925233643E-2</v>
          </cell>
        </row>
        <row r="1830">
          <cell r="B1830">
            <v>4.7425245591611202E-2</v>
          </cell>
          <cell r="C1830">
            <v>2.7060280373831777E-2</v>
          </cell>
        </row>
        <row r="1831">
          <cell r="B1831">
            <v>4.6946253988017779E-2</v>
          </cell>
          <cell r="C1831">
            <v>2.6662616822429906E-2</v>
          </cell>
        </row>
        <row r="1832">
          <cell r="B1832">
            <v>4.6638534666600166E-2</v>
          </cell>
          <cell r="C1832">
            <v>2.6469626168224299E-2</v>
          </cell>
        </row>
        <row r="1833">
          <cell r="B1833">
            <v>4.6753064399915667E-2</v>
          </cell>
          <cell r="C1833">
            <v>2.6621962616822432E-2</v>
          </cell>
        </row>
        <row r="1834">
          <cell r="B1834">
            <v>4.7077363138185453E-2</v>
          </cell>
          <cell r="C1834">
            <v>2.6974299065420562E-2</v>
          </cell>
        </row>
        <row r="1835">
          <cell r="B1835">
            <v>4.6716182669564447E-2</v>
          </cell>
          <cell r="C1835">
            <v>2.6576635514018693E-2</v>
          </cell>
        </row>
        <row r="1836">
          <cell r="B1836">
            <v>4.660050381832348E-2</v>
          </cell>
          <cell r="C1836">
            <v>2.6528971962616821E-2</v>
          </cell>
        </row>
        <row r="1837">
          <cell r="B1837">
            <v>4.6548640543746862E-2</v>
          </cell>
          <cell r="C1837">
            <v>2.6485981308411219E-2</v>
          </cell>
        </row>
        <row r="1838">
          <cell r="B1838">
            <v>4.6757329771702431E-2</v>
          </cell>
          <cell r="C1838">
            <v>2.6838317757009348E-2</v>
          </cell>
        </row>
        <row r="1839">
          <cell r="B1839">
            <v>4.6628485386387093E-2</v>
          </cell>
          <cell r="C1839">
            <v>2.6740654205607478E-2</v>
          </cell>
        </row>
        <row r="1840">
          <cell r="B1840">
            <v>4.6179609901123013E-2</v>
          </cell>
          <cell r="C1840">
            <v>2.6367289719626166E-2</v>
          </cell>
        </row>
        <row r="1841">
          <cell r="B1841">
            <v>4.5733911020758973E-2</v>
          </cell>
          <cell r="C1841">
            <v>2.591985981308411E-2</v>
          </cell>
        </row>
        <row r="1842">
          <cell r="B1842">
            <v>4.578023005192744E-2</v>
          </cell>
          <cell r="C1842">
            <v>2.6004672897196261E-2</v>
          </cell>
        </row>
        <row r="1843">
          <cell r="B1843">
            <v>4.5912220988067132E-2</v>
          </cell>
          <cell r="C1843">
            <v>2.6157009345794392E-2</v>
          </cell>
        </row>
        <row r="1844">
          <cell r="B1844">
            <v>4.6080037807469602E-2</v>
          </cell>
          <cell r="C1844">
            <v>2.6309345794392525E-2</v>
          </cell>
        </row>
        <row r="1845">
          <cell r="B1845">
            <v>4.5429769503514184E-2</v>
          </cell>
          <cell r="C1845">
            <v>2.5611682242990656E-2</v>
          </cell>
        </row>
        <row r="1846">
          <cell r="B1846">
            <v>4.5717510355091306E-2</v>
          </cell>
          <cell r="C1846">
            <v>2.5918691588785049E-2</v>
          </cell>
        </row>
        <row r="1847">
          <cell r="B1847">
            <v>4.5987552369981088E-2</v>
          </cell>
          <cell r="C1847">
            <v>2.6221028037383177E-2</v>
          </cell>
        </row>
        <row r="1848">
          <cell r="B1848">
            <v>4.617072787686971E-2</v>
          </cell>
          <cell r="C1848">
            <v>2.6373364485981311E-2</v>
          </cell>
        </row>
        <row r="1849">
          <cell r="B1849">
            <v>4.6001047891950586E-2</v>
          </cell>
          <cell r="C1849">
            <v>2.6175700934579438E-2</v>
          </cell>
        </row>
        <row r="1850">
          <cell r="B1850">
            <v>4.5718853315554246E-2</v>
          </cell>
          <cell r="C1850">
            <v>2.5928037383177571E-2</v>
          </cell>
        </row>
        <row r="1851">
          <cell r="B1851">
            <v>4.5858312496981357E-2</v>
          </cell>
          <cell r="C1851">
            <v>2.6135046728971961E-2</v>
          </cell>
        </row>
        <row r="1852">
          <cell r="B1852">
            <v>4.5826640374675535E-2</v>
          </cell>
          <cell r="C1852">
            <v>2.6187383177570096E-2</v>
          </cell>
        </row>
        <row r="1853">
          <cell r="B1853">
            <v>4.6142749847093656E-2</v>
          </cell>
          <cell r="C1853">
            <v>2.6489719626168227E-2</v>
          </cell>
        </row>
        <row r="1854">
          <cell r="B1854">
            <v>4.570202570924408E-2</v>
          </cell>
          <cell r="C1854">
            <v>2.6092056074766355E-2</v>
          </cell>
        </row>
        <row r="1855">
          <cell r="B1855">
            <v>4.577776321318517E-2</v>
          </cell>
          <cell r="C1855">
            <v>2.6194392523364488E-2</v>
          </cell>
        </row>
        <row r="1856">
          <cell r="B1856">
            <v>4.5973482290046608E-2</v>
          </cell>
          <cell r="C1856">
            <v>2.6451401869158883E-2</v>
          </cell>
        </row>
        <row r="1857">
          <cell r="B1857">
            <v>4.5517448819831108E-2</v>
          </cell>
          <cell r="C1857">
            <v>2.6053738317757008E-2</v>
          </cell>
        </row>
        <row r="1858">
          <cell r="B1858">
            <v>4.6068430586322047E-2</v>
          </cell>
          <cell r="C1858">
            <v>2.6575467289719622E-2</v>
          </cell>
        </row>
        <row r="1859">
          <cell r="B1859">
            <v>4.6400635465829509E-2</v>
          </cell>
          <cell r="C1859">
            <v>2.6939252336448602E-2</v>
          </cell>
        </row>
        <row r="1860">
          <cell r="B1860">
            <v>4.5827077553719286E-2</v>
          </cell>
          <cell r="C1860">
            <v>2.6391822429906543E-2</v>
          </cell>
        </row>
        <row r="1861">
          <cell r="B1861">
            <v>4.5557060990577769E-2</v>
          </cell>
          <cell r="C1861">
            <v>2.6067757009345795E-2</v>
          </cell>
        </row>
        <row r="1862">
          <cell r="B1862">
            <v>4.605724710891989E-2</v>
          </cell>
          <cell r="C1862">
            <v>2.6570093457943922E-2</v>
          </cell>
        </row>
        <row r="1863">
          <cell r="B1863">
            <v>4.5376362891046407E-2</v>
          </cell>
          <cell r="C1863">
            <v>2.5822429906542058E-2</v>
          </cell>
        </row>
        <row r="1864">
          <cell r="B1864">
            <v>4.5707730447628873E-2</v>
          </cell>
          <cell r="C1864">
            <v>2.6224766355140185E-2</v>
          </cell>
        </row>
        <row r="1865">
          <cell r="B1865">
            <v>4.5118929683405258E-2</v>
          </cell>
          <cell r="C1865">
            <v>2.5627102803738318E-2</v>
          </cell>
        </row>
        <row r="1866">
          <cell r="B1866">
            <v>4.5509011432257725E-2</v>
          </cell>
          <cell r="C1866">
            <v>2.588411214953271E-2</v>
          </cell>
        </row>
        <row r="1867">
          <cell r="B1867">
            <v>4.5758565680667933E-2</v>
          </cell>
          <cell r="C1867">
            <v>2.6236448598130842E-2</v>
          </cell>
        </row>
        <row r="1868">
          <cell r="B1868">
            <v>4.6044002477835126E-2</v>
          </cell>
          <cell r="C1868">
            <v>2.653878504672897E-2</v>
          </cell>
        </row>
        <row r="1869">
          <cell r="B1869">
            <v>4.6626134702780424E-2</v>
          </cell>
          <cell r="C1869">
            <v>2.7141121495327103E-2</v>
          </cell>
        </row>
        <row r="1870">
          <cell r="B1870">
            <v>4.6732655570605353E-2</v>
          </cell>
          <cell r="C1870">
            <v>2.7243457943925232E-2</v>
          </cell>
        </row>
        <row r="1871">
          <cell r="B1871">
            <v>4.7342969466209188E-2</v>
          </cell>
          <cell r="C1871">
            <v>2.7850467289719627E-2</v>
          </cell>
        </row>
        <row r="1872">
          <cell r="B1872">
            <v>4.7454647417953681E-2</v>
          </cell>
          <cell r="C1872">
            <v>2.7952803738317756E-2</v>
          </cell>
        </row>
        <row r="1873">
          <cell r="B1873">
            <v>4.7540696436310759E-2</v>
          </cell>
          <cell r="C1873">
            <v>2.810514018691589E-2</v>
          </cell>
        </row>
        <row r="1874">
          <cell r="B1874">
            <v>4.7580756409446694E-2</v>
          </cell>
          <cell r="C1874">
            <v>2.8107476635514019E-2</v>
          </cell>
        </row>
        <row r="1875">
          <cell r="B1875">
            <v>4.728821335701882E-2</v>
          </cell>
          <cell r="C1875">
            <v>2.7759813084112149E-2</v>
          </cell>
        </row>
        <row r="1876">
          <cell r="B1876">
            <v>4.7289632335951633E-2</v>
          </cell>
          <cell r="C1876">
            <v>2.786682242990654E-2</v>
          </cell>
        </row>
        <row r="1877">
          <cell r="B1877">
            <v>4.6976619106442803E-2</v>
          </cell>
          <cell r="C1877">
            <v>2.7569158878504672E-2</v>
          </cell>
        </row>
        <row r="1878">
          <cell r="B1878">
            <v>4.7067768191337178E-2</v>
          </cell>
          <cell r="C1878">
            <v>2.7721495327102805E-2</v>
          </cell>
        </row>
        <row r="1879">
          <cell r="B1879">
            <v>4.7817754438299165E-2</v>
          </cell>
          <cell r="C1879">
            <v>2.8461214953271027E-2</v>
          </cell>
        </row>
        <row r="1880">
          <cell r="B1880">
            <v>4.7632735772669917E-2</v>
          </cell>
          <cell r="C1880">
            <v>2.8263785046728974E-2</v>
          </cell>
        </row>
        <row r="1881">
          <cell r="B1881">
            <v>4.7566998289510935E-2</v>
          </cell>
          <cell r="C1881">
            <v>2.8285514018691588E-2</v>
          </cell>
        </row>
        <row r="1882">
          <cell r="B1882">
            <v>4.7312360023802021E-2</v>
          </cell>
          <cell r="C1882">
            <v>2.7937850467289721E-2</v>
          </cell>
        </row>
        <row r="1883">
          <cell r="B1883">
            <v>4.7175455059843996E-2</v>
          </cell>
          <cell r="C1883">
            <v>2.769018691588785E-2</v>
          </cell>
        </row>
        <row r="1884">
          <cell r="B1884">
            <v>4.7237805290274985E-2</v>
          </cell>
          <cell r="C1884">
            <v>2.8042523364485983E-2</v>
          </cell>
        </row>
        <row r="1885">
          <cell r="B1885">
            <v>4.715428091674035E-2</v>
          </cell>
          <cell r="C1885">
            <v>2.8099532710280376E-2</v>
          </cell>
        </row>
        <row r="1886">
          <cell r="B1886">
            <v>4.7360176731186525E-2</v>
          </cell>
          <cell r="C1886">
            <v>2.8201869158878505E-2</v>
          </cell>
        </row>
        <row r="1887">
          <cell r="B1887">
            <v>4.721807314932458E-2</v>
          </cell>
          <cell r="C1887">
            <v>2.8054205607476637E-2</v>
          </cell>
        </row>
        <row r="1888">
          <cell r="B1888">
            <v>4.6789288189169387E-2</v>
          </cell>
          <cell r="C1888">
            <v>2.7906542056074769E-2</v>
          </cell>
        </row>
        <row r="1889">
          <cell r="B1889">
            <v>4.6892903453604085E-2</v>
          </cell>
          <cell r="C1889">
            <v>2.7808878504672899E-2</v>
          </cell>
        </row>
        <row r="1890">
          <cell r="B1890">
            <v>4.622622861363556E-2</v>
          </cell>
          <cell r="C1890">
            <v>2.7365887850467292E-2</v>
          </cell>
        </row>
        <row r="1891">
          <cell r="B1891">
            <v>4.6118885943224885E-2</v>
          </cell>
          <cell r="C1891">
            <v>2.7526401869158876E-2</v>
          </cell>
        </row>
        <row r="1892">
          <cell r="B1892">
            <v>4.565968021206334E-2</v>
          </cell>
          <cell r="C1892">
            <v>2.7128504672897197E-2</v>
          </cell>
        </row>
        <row r="1893">
          <cell r="B1893">
            <v>4.6100486804140244E-2</v>
          </cell>
          <cell r="C1893">
            <v>2.7530607476635511E-2</v>
          </cell>
        </row>
        <row r="1894">
          <cell r="B1894">
            <v>4.6244712597243061E-2</v>
          </cell>
          <cell r="C1894">
            <v>2.7682710280373831E-2</v>
          </cell>
        </row>
        <row r="1895">
          <cell r="B1895">
            <v>4.6391065350292242E-2</v>
          </cell>
          <cell r="C1895">
            <v>2.7889018691588784E-2</v>
          </cell>
        </row>
        <row r="1896">
          <cell r="B1896">
            <v>4.6167091550291313E-2</v>
          </cell>
          <cell r="C1896">
            <v>2.7641121495327107E-2</v>
          </cell>
        </row>
        <row r="1897">
          <cell r="B1897">
            <v>4.6014714532929712E-2</v>
          </cell>
          <cell r="C1897">
            <v>2.7493224299065418E-2</v>
          </cell>
        </row>
        <row r="1898">
          <cell r="B1898">
            <v>4.6020913707104254E-2</v>
          </cell>
          <cell r="C1898">
            <v>2.744532710280374E-2</v>
          </cell>
        </row>
        <row r="1899">
          <cell r="B1899">
            <v>4.6177431229916015E-2</v>
          </cell>
          <cell r="C1899">
            <v>2.7691588785046729E-2</v>
          </cell>
        </row>
        <row r="1900">
          <cell r="B1900">
            <v>4.5587725991758428E-2</v>
          </cell>
          <cell r="C1900">
            <v>2.7248598130841125E-2</v>
          </cell>
        </row>
        <row r="1901">
          <cell r="B1901">
            <v>4.5039382736973277E-2</v>
          </cell>
          <cell r="C1901">
            <v>2.6605841121495329E-2</v>
          </cell>
        </row>
        <row r="1902">
          <cell r="B1902">
            <v>4.5345841293541023E-2</v>
          </cell>
          <cell r="C1902">
            <v>2.6957943925233648E-2</v>
          </cell>
        </row>
        <row r="1903">
          <cell r="B1903">
            <v>4.4960055070190637E-2</v>
          </cell>
          <cell r="C1903">
            <v>2.6505607476635509E-2</v>
          </cell>
        </row>
        <row r="1904">
          <cell r="B1904">
            <v>4.4014565047334371E-2</v>
          </cell>
          <cell r="C1904">
            <v>2.5657943925233642E-2</v>
          </cell>
        </row>
        <row r="1905">
          <cell r="B1905">
            <v>4.4115834138329202E-2</v>
          </cell>
          <cell r="C1905">
            <v>2.5618457943925234E-2</v>
          </cell>
        </row>
        <row r="1906">
          <cell r="B1906">
            <v>4.4284250218078809E-2</v>
          </cell>
          <cell r="C1906">
            <v>2.5770560747663551E-2</v>
          </cell>
        </row>
        <row r="1907">
          <cell r="B1907">
            <v>4.4064275406956011E-2</v>
          </cell>
          <cell r="C1907">
            <v>2.5672663551401867E-2</v>
          </cell>
        </row>
        <row r="1908">
          <cell r="B1908">
            <v>4.4396236951863122E-2</v>
          </cell>
          <cell r="C1908">
            <v>2.5924766355140186E-2</v>
          </cell>
        </row>
        <row r="1909">
          <cell r="B1909">
            <v>4.460558764597744E-2</v>
          </cell>
          <cell r="C1909">
            <v>2.6076869158878507E-2</v>
          </cell>
        </row>
        <row r="1910">
          <cell r="B1910">
            <v>4.4730203187435362E-2</v>
          </cell>
          <cell r="C1910">
            <v>2.618317757009346E-2</v>
          </cell>
        </row>
        <row r="1911">
          <cell r="B1911">
            <v>4.5067323938852051E-2</v>
          </cell>
          <cell r="C1911">
            <v>2.6535280373831776E-2</v>
          </cell>
        </row>
        <row r="1912">
          <cell r="B1912">
            <v>4.4392555297814502E-2</v>
          </cell>
          <cell r="C1912">
            <v>2.5837383177570096E-2</v>
          </cell>
        </row>
        <row r="1913">
          <cell r="B1913">
            <v>4.4264584032427286E-2</v>
          </cell>
          <cell r="C1913">
            <v>2.5789485981308414E-2</v>
          </cell>
        </row>
        <row r="1914">
          <cell r="B1914">
            <v>4.4208215418280572E-2</v>
          </cell>
          <cell r="C1914">
            <v>2.5691588785046727E-2</v>
          </cell>
        </row>
        <row r="1915">
          <cell r="B1915">
            <v>4.3944646608323756E-2</v>
          </cell>
          <cell r="C1915">
            <v>2.5398130841121497E-2</v>
          </cell>
        </row>
        <row r="1916">
          <cell r="B1916">
            <v>4.421008923094738E-2</v>
          </cell>
          <cell r="C1916">
            <v>2.5499999999999998E-2</v>
          </cell>
        </row>
        <row r="1917">
          <cell r="B1917">
            <v>4.3939023832000663E-2</v>
          </cell>
          <cell r="C1917">
            <v>2.5251923076923078E-2</v>
          </cell>
        </row>
        <row r="1918">
          <cell r="B1918">
            <v>4.3805933601774871E-2</v>
          </cell>
          <cell r="C1918">
            <v>2.510384615384615E-2</v>
          </cell>
        </row>
        <row r="1919">
          <cell r="B1919">
            <v>4.3749462878626917E-2</v>
          </cell>
          <cell r="C1919">
            <v>2.5055769230769229E-2</v>
          </cell>
        </row>
        <row r="1920">
          <cell r="B1920">
            <v>4.3961463709938468E-2</v>
          </cell>
          <cell r="C1920">
            <v>2.5213186813186815E-2</v>
          </cell>
        </row>
        <row r="1921">
          <cell r="B1921">
            <v>4.3670158166238204E-2</v>
          </cell>
          <cell r="C1921">
            <v>2.491538461538462E-2</v>
          </cell>
        </row>
        <row r="1922">
          <cell r="B1922">
            <v>4.3418607788835883E-2</v>
          </cell>
          <cell r="C1922">
            <v>2.4715384615384618E-2</v>
          </cell>
        </row>
        <row r="1923">
          <cell r="B1923">
            <v>4.3750352546625952E-2</v>
          </cell>
          <cell r="C1923">
            <v>2.5017307692307689E-2</v>
          </cell>
        </row>
        <row r="1924">
          <cell r="B1924">
            <v>4.4145750145524791E-2</v>
          </cell>
          <cell r="C1924">
            <v>2.5369230769230769E-2</v>
          </cell>
        </row>
        <row r="1925">
          <cell r="B1925">
            <v>4.4161758321148881E-2</v>
          </cell>
          <cell r="C1925">
            <v>2.5428571428571432E-2</v>
          </cell>
        </row>
        <row r="1926">
          <cell r="B1926">
            <v>4.466976918747867E-2</v>
          </cell>
          <cell r="C1926">
            <v>2.5980769230769231E-2</v>
          </cell>
        </row>
        <row r="1927">
          <cell r="B1927">
            <v>4.3813566232521521E-2</v>
          </cell>
          <cell r="C1927">
            <v>2.5082967032967033E-2</v>
          </cell>
        </row>
        <row r="1928">
          <cell r="B1928">
            <v>4.3779934188931231E-2</v>
          </cell>
          <cell r="C1928">
            <v>2.5135164835164835E-2</v>
          </cell>
        </row>
        <row r="1929">
          <cell r="B1929">
            <v>4.3884241970338585E-2</v>
          </cell>
          <cell r="C1929">
            <v>2.5287362637362639E-2</v>
          </cell>
        </row>
        <row r="1930">
          <cell r="B1930">
            <v>4.4092965513866433E-2</v>
          </cell>
          <cell r="C1930">
            <v>2.5593956043956045E-2</v>
          </cell>
        </row>
        <row r="1931">
          <cell r="B1931">
            <v>4.3193105410120891E-2</v>
          </cell>
          <cell r="C1931">
            <v>2.5240384615384616E-2</v>
          </cell>
        </row>
        <row r="1932">
          <cell r="B1932">
            <v>4.3182883633693499E-2</v>
          </cell>
          <cell r="C1932">
            <v>2.5248351648351649E-2</v>
          </cell>
        </row>
        <row r="1933">
          <cell r="B1933">
            <v>4.3465931517416623E-2</v>
          </cell>
          <cell r="C1933">
            <v>2.5600549450549449E-2</v>
          </cell>
        </row>
        <row r="1934">
          <cell r="B1934">
            <v>4.3183821741110684E-2</v>
          </cell>
          <cell r="C1934">
            <v>2.5296153846153847E-2</v>
          </cell>
        </row>
        <row r="1935">
          <cell r="B1935">
            <v>4.330904653918477E-2</v>
          </cell>
          <cell r="C1935">
            <v>2.535934065934066E-2</v>
          </cell>
        </row>
        <row r="1936">
          <cell r="B1936">
            <v>4.3751637322255628E-2</v>
          </cell>
          <cell r="C1936">
            <v>2.5803846153846156E-2</v>
          </cell>
        </row>
        <row r="1937">
          <cell r="B1937">
            <v>4.4391235985646545E-2</v>
          </cell>
          <cell r="C1937">
            <v>2.6413736263736262E-2</v>
          </cell>
        </row>
        <row r="1938">
          <cell r="B1938">
            <v>4.4700897942243634E-2</v>
          </cell>
          <cell r="C1938">
            <v>2.6707692307692307E-2</v>
          </cell>
        </row>
        <row r="1939">
          <cell r="B1939">
            <v>4.5147575227052365E-2</v>
          </cell>
          <cell r="C1939">
            <v>2.7159615384615386E-2</v>
          </cell>
        </row>
        <row r="1940">
          <cell r="B1940">
            <v>4.4964399943425819E-2</v>
          </cell>
          <cell r="C1940">
            <v>2.6969230769230766E-2</v>
          </cell>
        </row>
        <row r="1941">
          <cell r="B1941">
            <v>4.4710870780023552E-2</v>
          </cell>
          <cell r="C1941">
            <v>2.6721153846153846E-2</v>
          </cell>
        </row>
        <row r="1942">
          <cell r="B1942">
            <v>4.4263201611126506E-2</v>
          </cell>
          <cell r="C1942">
            <v>2.6373076923076923E-2</v>
          </cell>
        </row>
        <row r="1943">
          <cell r="B1943">
            <v>4.4472437315069231E-2</v>
          </cell>
          <cell r="C1943">
            <v>2.6630769230769232E-2</v>
          </cell>
        </row>
        <row r="1944">
          <cell r="B1944">
            <v>4.4642972383727934E-2</v>
          </cell>
          <cell r="C1944">
            <v>2.6882692307692309E-2</v>
          </cell>
        </row>
        <row r="1945">
          <cell r="B1945">
            <v>4.4215642732039824E-2</v>
          </cell>
          <cell r="C1945">
            <v>2.6534615384615386E-2</v>
          </cell>
        </row>
        <row r="1946">
          <cell r="B1946">
            <v>4.3844595334305299E-2</v>
          </cell>
          <cell r="C1946">
            <v>2.6136538461538465E-2</v>
          </cell>
        </row>
        <row r="1947">
          <cell r="B1947">
            <v>4.3894435836970391E-2</v>
          </cell>
          <cell r="C1947">
            <v>2.6242307692307697E-2</v>
          </cell>
        </row>
        <row r="1948">
          <cell r="B1948">
            <v>4.4039377095757788E-2</v>
          </cell>
          <cell r="C1948">
            <v>2.649423076923077E-2</v>
          </cell>
        </row>
        <row r="1949">
          <cell r="B1949">
            <v>4.4542016718370991E-2</v>
          </cell>
          <cell r="C1949">
            <v>2.6946153846153845E-2</v>
          </cell>
        </row>
        <row r="1950">
          <cell r="B1950">
            <v>4.4518358420517871E-2</v>
          </cell>
          <cell r="C1950">
            <v>2.7098076923076926E-2</v>
          </cell>
        </row>
        <row r="1951">
          <cell r="B1951">
            <v>4.4694009674165036E-2</v>
          </cell>
          <cell r="C1951">
            <v>2.7300000000000001E-2</v>
          </cell>
        </row>
        <row r="1952">
          <cell r="B1952">
            <v>4.4748978818913709E-2</v>
          </cell>
          <cell r="C1952">
            <v>2.7455769230769232E-2</v>
          </cell>
        </row>
        <row r="1953">
          <cell r="B1953">
            <v>4.4715103348609953E-2</v>
          </cell>
          <cell r="C1953">
            <v>2.7507692307692309E-2</v>
          </cell>
        </row>
        <row r="1954">
          <cell r="B1954">
            <v>4.4829439380758555E-2</v>
          </cell>
          <cell r="C1954">
            <v>2.7659615384615383E-2</v>
          </cell>
        </row>
        <row r="1955">
          <cell r="B1955">
            <v>4.503786306907543E-2</v>
          </cell>
          <cell r="C1955">
            <v>2.7895604395604394E-2</v>
          </cell>
        </row>
        <row r="1956">
          <cell r="B1956">
            <v>4.5515031750702706E-2</v>
          </cell>
          <cell r="C1956">
            <v>2.8447252747252749E-2</v>
          </cell>
        </row>
        <row r="1957">
          <cell r="B1957">
            <v>4.5549165792025059E-2</v>
          </cell>
          <cell r="C1957">
            <v>2.8402197802197802E-2</v>
          </cell>
        </row>
        <row r="1958">
          <cell r="B1958">
            <v>4.5131728589174018E-2</v>
          </cell>
          <cell r="C1958">
            <v>2.8103846153846153E-2</v>
          </cell>
        </row>
        <row r="1959">
          <cell r="B1959">
            <v>4.4940483743339588E-2</v>
          </cell>
          <cell r="C1959">
            <v>2.8087912087912087E-2</v>
          </cell>
        </row>
        <row r="1960">
          <cell r="B1960">
            <v>4.5091424634049693E-2</v>
          </cell>
          <cell r="C1960">
            <v>2.8321428571428574E-2</v>
          </cell>
        </row>
        <row r="1961">
          <cell r="B1961">
            <v>4.5160513556030339E-2</v>
          </cell>
          <cell r="C1961">
            <v>2.8344780219780222E-2</v>
          </cell>
        </row>
        <row r="1962">
          <cell r="B1962">
            <v>4.5254540686892719E-2</v>
          </cell>
          <cell r="C1962">
            <v>2.8476923076923077E-2</v>
          </cell>
        </row>
        <row r="1963">
          <cell r="B1963">
            <v>4.4729312624999802E-2</v>
          </cell>
          <cell r="C1963">
            <v>2.7997527472527473E-2</v>
          </cell>
        </row>
        <row r="1964">
          <cell r="B1964">
            <v>4.4574813893254801E-2</v>
          </cell>
          <cell r="C1964">
            <v>2.7898901098901096E-2</v>
          </cell>
        </row>
        <row r="1965">
          <cell r="B1965">
            <v>4.4798492299118579E-2</v>
          </cell>
          <cell r="C1965">
            <v>2.8150274725274729E-2</v>
          </cell>
        </row>
        <row r="1966">
          <cell r="B1966">
            <v>4.5856911615120739E-2</v>
          </cell>
          <cell r="C1966">
            <v>2.9204395604395604E-2</v>
          </cell>
        </row>
        <row r="1967">
          <cell r="B1967">
            <v>4.4791842425081822E-2</v>
          </cell>
          <cell r="C1967">
            <v>2.8084615384615385E-2</v>
          </cell>
        </row>
        <row r="1968">
          <cell r="B1968">
            <v>4.488834594931701E-2</v>
          </cell>
          <cell r="C1968">
            <v>2.8307142857142854E-2</v>
          </cell>
        </row>
        <row r="1969">
          <cell r="B1969">
            <v>4.5398330616625786E-2</v>
          </cell>
          <cell r="C1969">
            <v>2.8758516483516489E-2</v>
          </cell>
        </row>
        <row r="1970">
          <cell r="B1970">
            <v>4.5136446969565203E-2</v>
          </cell>
          <cell r="C1970">
            <v>2.8459890109890109E-2</v>
          </cell>
        </row>
        <row r="1971">
          <cell r="B1971">
            <v>4.5581420267241102E-2</v>
          </cell>
          <cell r="C1971">
            <v>2.896401098901099E-2</v>
          </cell>
        </row>
        <row r="1972">
          <cell r="B1972">
            <v>4.5375760399868688E-2</v>
          </cell>
          <cell r="C1972">
            <v>2.8615384615384615E-2</v>
          </cell>
        </row>
        <row r="1973">
          <cell r="B1973">
            <v>4.4950292560458127E-2</v>
          </cell>
          <cell r="C1973">
            <v>2.8366758241758244E-2</v>
          </cell>
        </row>
        <row r="1974">
          <cell r="B1974">
            <v>4.575683684420017E-2</v>
          </cell>
          <cell r="C1974">
            <v>2.9068131868131869E-2</v>
          </cell>
        </row>
        <row r="1975">
          <cell r="B1975">
            <v>4.5888612482097975E-2</v>
          </cell>
          <cell r="C1975">
            <v>2.9119505494505496E-2</v>
          </cell>
        </row>
        <row r="1976">
          <cell r="B1976">
            <v>4.5505367876446989E-2</v>
          </cell>
          <cell r="C1976">
            <v>2.8723626373626372E-2</v>
          </cell>
        </row>
        <row r="1977">
          <cell r="B1977">
            <v>4.555018442924319E-2</v>
          </cell>
          <cell r="C1977">
            <v>2.8875000000000001E-2</v>
          </cell>
        </row>
        <row r="1978">
          <cell r="B1978">
            <v>4.5191151973292258E-2</v>
          </cell>
          <cell r="C1978">
            <v>2.8526373626373627E-2</v>
          </cell>
        </row>
        <row r="1979">
          <cell r="B1979">
            <v>4.5246196054949284E-2</v>
          </cell>
          <cell r="C1979">
            <v>2.8627747252747256E-2</v>
          </cell>
        </row>
        <row r="1980">
          <cell r="B1980">
            <v>4.4890186342474096E-2</v>
          </cell>
          <cell r="C1980">
            <v>2.8354945054945055E-2</v>
          </cell>
        </row>
        <row r="1981">
          <cell r="B1981">
            <v>4.4064722567556336E-2</v>
          </cell>
          <cell r="C1981">
            <v>2.763324175824176E-2</v>
          </cell>
        </row>
        <row r="1982">
          <cell r="B1982">
            <v>4.3997134984067439E-2</v>
          </cell>
          <cell r="C1982">
            <v>2.7434615384615384E-2</v>
          </cell>
        </row>
        <row r="1983">
          <cell r="B1983">
            <v>4.4428809805242879E-2</v>
          </cell>
          <cell r="C1983">
            <v>2.7963186813186814E-2</v>
          </cell>
        </row>
        <row r="1984">
          <cell r="B1984">
            <v>4.3985798230108501E-2</v>
          </cell>
          <cell r="C1984">
            <v>2.7388736263736262E-2</v>
          </cell>
        </row>
        <row r="1985">
          <cell r="B1985">
            <v>4.3907522391779974E-2</v>
          </cell>
          <cell r="C1985">
            <v>2.7218131868131868E-2</v>
          </cell>
        </row>
        <row r="1986">
          <cell r="B1986">
            <v>4.4005782935538029E-2</v>
          </cell>
          <cell r="C1986">
            <v>2.7323076923076922E-2</v>
          </cell>
        </row>
        <row r="1987">
          <cell r="B1987">
            <v>4.4894417188810272E-2</v>
          </cell>
          <cell r="C1987">
            <v>2.8074725274725272E-2</v>
          </cell>
        </row>
        <row r="1988">
          <cell r="B1988">
            <v>4.4776375093400149E-2</v>
          </cell>
          <cell r="C1988">
            <v>2.7826373626373625E-2</v>
          </cell>
        </row>
        <row r="1989">
          <cell r="B1989">
            <v>4.4949661633908677E-2</v>
          </cell>
          <cell r="C1989">
            <v>2.7928021978021977E-2</v>
          </cell>
        </row>
        <row r="1990">
          <cell r="B1990">
            <v>4.4821458974506075E-2</v>
          </cell>
          <cell r="C1990">
            <v>2.7719780219780218E-2</v>
          </cell>
        </row>
        <row r="1991">
          <cell r="B1991">
            <v>4.5302684631277741E-2</v>
          </cell>
          <cell r="C1991">
            <v>2.8103846153846153E-2</v>
          </cell>
        </row>
        <row r="1992">
          <cell r="B1992">
            <v>4.5337298151258205E-2</v>
          </cell>
          <cell r="C1992">
            <v>2.7974175824175825E-2</v>
          </cell>
        </row>
        <row r="1993">
          <cell r="B1993">
            <v>4.4845146823362277E-2</v>
          </cell>
          <cell r="C1993">
            <v>2.7343956043956043E-2</v>
          </cell>
        </row>
        <row r="1994">
          <cell r="B1994">
            <v>4.4742001138363803E-2</v>
          </cell>
          <cell r="C1994">
            <v>2.6994780219780221E-2</v>
          </cell>
        </row>
        <row r="1995">
          <cell r="B1995">
            <v>4.4633782322646365E-2</v>
          </cell>
          <cell r="C1995">
            <v>2.6845604395604395E-2</v>
          </cell>
        </row>
        <row r="1996">
          <cell r="B1996">
            <v>4.4603135706317909E-2</v>
          </cell>
          <cell r="C1996">
            <v>2.6998076923076923E-2</v>
          </cell>
        </row>
        <row r="1997">
          <cell r="B1997">
            <v>4.4929240397436621E-2</v>
          </cell>
          <cell r="C1997">
            <v>2.69489010989011E-2</v>
          </cell>
        </row>
        <row r="1998">
          <cell r="B1998">
            <v>4.504422748760728E-2</v>
          </cell>
          <cell r="C1998">
            <v>2.6916483516483517E-2</v>
          </cell>
        </row>
        <row r="1999">
          <cell r="B1999">
            <v>4.516586905128106E-2</v>
          </cell>
          <cell r="C1999">
            <v>2.6967032967032969E-2</v>
          </cell>
        </row>
        <row r="2000">
          <cell r="B2000">
            <v>4.4904099704911611E-2</v>
          </cell>
          <cell r="C2000">
            <v>2.6417582417582419E-2</v>
          </cell>
        </row>
        <row r="2001">
          <cell r="B2001">
            <v>4.5281843060836158E-2</v>
          </cell>
          <cell r="C2001">
            <v>2.6569230769230772E-2</v>
          </cell>
        </row>
        <row r="2002">
          <cell r="B2002">
            <v>4.5181197221817238E-2</v>
          </cell>
          <cell r="C2002">
            <v>2.6484890109890111E-2</v>
          </cell>
        </row>
        <row r="2003">
          <cell r="B2003">
            <v>4.4589798517275521E-2</v>
          </cell>
          <cell r="C2003">
            <v>2.5870329670329668E-2</v>
          </cell>
        </row>
        <row r="2004">
          <cell r="B2004">
            <v>4.4810841487254782E-2</v>
          </cell>
          <cell r="C2004">
            <v>2.5985439560439562E-2</v>
          </cell>
        </row>
        <row r="2005">
          <cell r="B2005">
            <v>4.4798418675428886E-2</v>
          </cell>
          <cell r="C2005">
            <v>2.6036813186813185E-2</v>
          </cell>
        </row>
        <row r="2006">
          <cell r="B2006">
            <v>4.5005202407029987E-2</v>
          </cell>
          <cell r="C2006">
            <v>2.6287087912087909E-2</v>
          </cell>
        </row>
        <row r="2007">
          <cell r="B2007">
            <v>4.5362646778537193E-2</v>
          </cell>
          <cell r="C2007">
            <v>2.6612087912087912E-2</v>
          </cell>
        </row>
        <row r="2008">
          <cell r="B2008">
            <v>4.5247685502071026E-2</v>
          </cell>
          <cell r="C2008">
            <v>2.6512912087912087E-2</v>
          </cell>
        </row>
        <row r="2009">
          <cell r="B2009">
            <v>4.5364404027303899E-2</v>
          </cell>
          <cell r="C2009">
            <v>2.6676923076923077E-2</v>
          </cell>
        </row>
        <row r="2010">
          <cell r="B2010">
            <v>4.5652545270836731E-2</v>
          </cell>
          <cell r="C2010">
            <v>2.7016208791208793E-2</v>
          </cell>
        </row>
        <row r="2011">
          <cell r="B2011">
            <v>4.5369360563500383E-2</v>
          </cell>
          <cell r="C2011">
            <v>2.6728021978021977E-2</v>
          </cell>
        </row>
        <row r="2012">
          <cell r="B2012">
            <v>4.5223228905912904E-2</v>
          </cell>
          <cell r="C2012">
            <v>2.6617857142857141E-2</v>
          </cell>
        </row>
        <row r="2013">
          <cell r="B2013">
            <v>4.5890495406753724E-2</v>
          </cell>
          <cell r="C2013">
            <v>2.7318681318681318E-2</v>
          </cell>
        </row>
        <row r="2014">
          <cell r="B2014">
            <v>4.5904200248060183E-2</v>
          </cell>
          <cell r="C2014">
            <v>2.7421153846153845E-2</v>
          </cell>
        </row>
        <row r="2015">
          <cell r="B2015">
            <v>4.6080341347742755E-2</v>
          </cell>
          <cell r="C2015">
            <v>2.7581318681318679E-2</v>
          </cell>
        </row>
        <row r="2016">
          <cell r="B2016">
            <v>4.591455359421525E-2</v>
          </cell>
          <cell r="C2016">
            <v>2.7472802197802196E-2</v>
          </cell>
        </row>
        <row r="2017">
          <cell r="B2017">
            <v>4.6192706868786626E-2</v>
          </cell>
          <cell r="C2017">
            <v>2.7782417582417583E-2</v>
          </cell>
        </row>
        <row r="2018">
          <cell r="B2018">
            <v>4.6440680975661008E-2</v>
          </cell>
          <cell r="C2018">
            <v>2.8032967032967034E-2</v>
          </cell>
        </row>
        <row r="2019">
          <cell r="B2019">
            <v>4.705247140583612E-2</v>
          </cell>
          <cell r="C2019">
            <v>2.8634615384615383E-2</v>
          </cell>
        </row>
        <row r="2020">
          <cell r="B2020">
            <v>4.6767137863985224E-2</v>
          </cell>
          <cell r="C2020">
            <v>2.8342582417582415E-2</v>
          </cell>
        </row>
        <row r="2021">
          <cell r="B2021">
            <v>4.700495254645265E-2</v>
          </cell>
          <cell r="C2021">
            <v>2.8593131868131869E-2</v>
          </cell>
        </row>
        <row r="2022">
          <cell r="B2022">
            <v>4.6536665909648889E-2</v>
          </cell>
          <cell r="C2022">
            <v>2.8193406593406592E-2</v>
          </cell>
        </row>
        <row r="2023">
          <cell r="B2023">
            <v>4.597671280036842E-2</v>
          </cell>
          <cell r="C2023">
            <v>2.7644230769230772E-2</v>
          </cell>
        </row>
        <row r="2024">
          <cell r="B2024">
            <v>4.5852195294865276E-2</v>
          </cell>
          <cell r="C2024">
            <v>2.7539010989010987E-2</v>
          </cell>
        </row>
        <row r="2025">
          <cell r="B2025">
            <v>4.6282915452401374E-2</v>
          </cell>
          <cell r="C2025">
            <v>2.7939560439560439E-2</v>
          </cell>
        </row>
        <row r="2026">
          <cell r="B2026">
            <v>4.6473310673005412E-2</v>
          </cell>
          <cell r="C2026">
            <v>2.8090109890109891E-2</v>
          </cell>
        </row>
        <row r="2027">
          <cell r="B2027">
            <v>4.6131792771951119E-2</v>
          </cell>
          <cell r="C2027">
            <v>2.7690659340659344E-2</v>
          </cell>
        </row>
        <row r="2028">
          <cell r="B2028">
            <v>4.6010776380687284E-2</v>
          </cell>
          <cell r="C2028">
            <v>2.7542307692307689E-2</v>
          </cell>
        </row>
        <row r="2029">
          <cell r="B2029">
            <v>4.5868755186192045E-2</v>
          </cell>
          <cell r="C2029">
            <v>2.7392857142857142E-2</v>
          </cell>
        </row>
        <row r="2030">
          <cell r="B2030">
            <v>4.6309708754902035E-2</v>
          </cell>
          <cell r="C2030">
            <v>2.7793406593406594E-2</v>
          </cell>
        </row>
        <row r="2031">
          <cell r="B2031">
            <v>4.6321088455697934E-2</v>
          </cell>
          <cell r="C2031">
            <v>2.7743956043956044E-2</v>
          </cell>
        </row>
        <row r="2032">
          <cell r="B2032">
            <v>4.6393851311152146E-2</v>
          </cell>
          <cell r="C2032">
            <v>2.7794505494505493E-2</v>
          </cell>
        </row>
        <row r="2033">
          <cell r="B2033">
            <v>4.6344420300197357E-2</v>
          </cell>
          <cell r="C2033">
            <v>2.769615384615385E-2</v>
          </cell>
        </row>
        <row r="2034">
          <cell r="B2034">
            <v>4.6953462784083966E-2</v>
          </cell>
          <cell r="C2034">
            <v>2.8295054945054944E-2</v>
          </cell>
        </row>
        <row r="2035">
          <cell r="B2035">
            <v>4.7554113862370857E-2</v>
          </cell>
          <cell r="C2035">
            <v>2.8797252747252745E-2</v>
          </cell>
        </row>
        <row r="2036">
          <cell r="B2036">
            <v>4.802612890766856E-2</v>
          </cell>
          <cell r="C2036">
            <v>2.9197802197802197E-2</v>
          </cell>
        </row>
        <row r="2037">
          <cell r="B2037">
            <v>4.7863494766750891E-2</v>
          </cell>
          <cell r="C2037">
            <v>2.8998351648351645E-2</v>
          </cell>
        </row>
        <row r="2038">
          <cell r="B2038">
            <v>4.7773095298338737E-2</v>
          </cell>
          <cell r="C2038">
            <v>2.8900000000000002E-2</v>
          </cell>
        </row>
        <row r="2039">
          <cell r="B2039">
            <v>4.7559302710851077E-2</v>
          </cell>
          <cell r="C2039">
            <v>2.8650543478260872E-2</v>
          </cell>
        </row>
        <row r="2040">
          <cell r="B2040">
            <v>4.7360878848981096E-2</v>
          </cell>
          <cell r="C2040">
            <v>2.8401086956521739E-2</v>
          </cell>
        </row>
        <row r="2041">
          <cell r="B2041">
            <v>4.7080604947434497E-2</v>
          </cell>
          <cell r="C2041">
            <v>2.8051630434782607E-2</v>
          </cell>
        </row>
        <row r="2042">
          <cell r="B2042">
            <v>4.6938500247651331E-2</v>
          </cell>
          <cell r="C2042">
            <v>2.7852173913043479E-2</v>
          </cell>
        </row>
        <row r="2043">
          <cell r="B2043">
            <v>4.6616970308720591E-2</v>
          </cell>
          <cell r="C2043">
            <v>2.7551902173913043E-2</v>
          </cell>
        </row>
        <row r="2044">
          <cell r="B2044">
            <v>4.592355046829056E-2</v>
          </cell>
          <cell r="C2044">
            <v>2.6854347826086956E-2</v>
          </cell>
        </row>
        <row r="2045">
          <cell r="B2045">
            <v>4.5688204172133935E-2</v>
          </cell>
          <cell r="C2045">
            <v>2.6452445652173914E-2</v>
          </cell>
        </row>
        <row r="2046">
          <cell r="B2046">
            <v>4.6161009631271677E-2</v>
          </cell>
          <cell r="C2046">
            <v>2.6705434782608693E-2</v>
          </cell>
        </row>
        <row r="2047">
          <cell r="B2047">
            <v>4.6487530467725795E-2</v>
          </cell>
          <cell r="C2047">
            <v>2.7005978260869569E-2</v>
          </cell>
        </row>
        <row r="2048">
          <cell r="B2048">
            <v>4.6737942279597607E-2</v>
          </cell>
          <cell r="C2048">
            <v>2.7307608695652172E-2</v>
          </cell>
        </row>
        <row r="2049">
          <cell r="B2049">
            <v>4.6716670893197969E-2</v>
          </cell>
          <cell r="C2049">
            <v>2.7258152173913044E-2</v>
          </cell>
        </row>
        <row r="2050">
          <cell r="B2050">
            <v>4.7155824740824921E-2</v>
          </cell>
          <cell r="C2050">
            <v>2.7608695652173911E-2</v>
          </cell>
        </row>
        <row r="2051">
          <cell r="B2051">
            <v>4.793800653031588E-2</v>
          </cell>
          <cell r="C2051">
            <v>2.8409239130434784E-2</v>
          </cell>
        </row>
        <row r="2052">
          <cell r="B2052">
            <v>4.7312837347105778E-2</v>
          </cell>
          <cell r="C2052">
            <v>2.7759782608695653E-2</v>
          </cell>
        </row>
        <row r="2053">
          <cell r="B2053">
            <v>4.7611730958392773E-2</v>
          </cell>
          <cell r="C2053">
            <v>2.8055978260869568E-2</v>
          </cell>
        </row>
        <row r="2054">
          <cell r="B2054">
            <v>4.7393919642828353E-2</v>
          </cell>
          <cell r="C2054">
            <v>2.7762500000000002E-2</v>
          </cell>
        </row>
        <row r="2055">
          <cell r="B2055">
            <v>4.6922386173832598E-2</v>
          </cell>
          <cell r="C2055">
            <v>2.7263043478260869E-2</v>
          </cell>
        </row>
        <row r="2056">
          <cell r="B2056">
            <v>4.6769716907625103E-2</v>
          </cell>
          <cell r="C2056">
            <v>2.6956793478260868E-2</v>
          </cell>
        </row>
        <row r="2057">
          <cell r="B2057">
            <v>4.6569543896053389E-2</v>
          </cell>
          <cell r="C2057">
            <v>2.6707608695652172E-2</v>
          </cell>
        </row>
        <row r="2058">
          <cell r="B2058">
            <v>4.6112314945459643E-2</v>
          </cell>
          <cell r="C2058">
            <v>2.6215760869565216E-2</v>
          </cell>
        </row>
        <row r="2059">
          <cell r="B2059">
            <v>4.6444893704954533E-2</v>
          </cell>
          <cell r="C2059">
            <v>2.6558152173913042E-2</v>
          </cell>
        </row>
        <row r="2060">
          <cell r="B2060">
            <v>4.6638324074177007E-2</v>
          </cell>
          <cell r="C2060">
            <v>2.6758423913043478E-2</v>
          </cell>
        </row>
        <row r="2061">
          <cell r="B2061">
            <v>4.6427657416525762E-2</v>
          </cell>
          <cell r="C2061">
            <v>2.6508695652173911E-2</v>
          </cell>
        </row>
        <row r="2062">
          <cell r="B2062">
            <v>4.6242866154524782E-2</v>
          </cell>
          <cell r="C2062">
            <v>2.6309510869565216E-2</v>
          </cell>
        </row>
        <row r="2063">
          <cell r="B2063">
            <v>4.6369780283404542E-2</v>
          </cell>
          <cell r="C2063">
            <v>2.6409782608695653E-2</v>
          </cell>
        </row>
        <row r="2064">
          <cell r="B2064">
            <v>4.6322787693998106E-2</v>
          </cell>
          <cell r="C2064">
            <v>2.6260054347826089E-2</v>
          </cell>
        </row>
        <row r="2065">
          <cell r="B2065">
            <v>4.6291146790732644E-2</v>
          </cell>
          <cell r="C2065">
            <v>2.6160326086956523E-2</v>
          </cell>
        </row>
        <row r="2066">
          <cell r="B2066">
            <v>4.6479439882648139E-2</v>
          </cell>
          <cell r="C2066">
            <v>2.6310597826086957E-2</v>
          </cell>
        </row>
        <row r="2067">
          <cell r="B2067">
            <v>4.6220617993605002E-2</v>
          </cell>
          <cell r="C2067">
            <v>2.5961413043478262E-2</v>
          </cell>
        </row>
        <row r="2068">
          <cell r="B2068">
            <v>4.6452522928591138E-2</v>
          </cell>
          <cell r="C2068">
            <v>2.6161684782608698E-2</v>
          </cell>
        </row>
        <row r="2069">
          <cell r="B2069">
            <v>4.6132070299864658E-2</v>
          </cell>
          <cell r="C2069">
            <v>2.586195652173913E-2</v>
          </cell>
        </row>
        <row r="2070">
          <cell r="B2070">
            <v>4.6252583432255696E-2</v>
          </cell>
          <cell r="C2070">
            <v>2.5924456521739126E-2</v>
          </cell>
        </row>
        <row r="2071">
          <cell r="B2071">
            <v>4.6544743121752719E-2</v>
          </cell>
          <cell r="C2071">
            <v>2.6262499999999998E-2</v>
          </cell>
        </row>
        <row r="2072">
          <cell r="B2072">
            <v>4.6449584496546341E-2</v>
          </cell>
          <cell r="C2072">
            <v>2.6113315217391304E-2</v>
          </cell>
        </row>
        <row r="2073">
          <cell r="B2073">
            <v>4.668662973100246E-2</v>
          </cell>
          <cell r="C2073">
            <v>2.6313586956521737E-2</v>
          </cell>
        </row>
        <row r="2074">
          <cell r="B2074">
            <v>4.6514457639035278E-2</v>
          </cell>
          <cell r="C2074">
            <v>2.606385869565217E-2</v>
          </cell>
        </row>
        <row r="2075">
          <cell r="B2075">
            <v>4.6754517296562437E-2</v>
          </cell>
          <cell r="C2075">
            <v>2.63E-2</v>
          </cell>
        </row>
        <row r="2076">
          <cell r="B2076">
            <v>4.6789076618602099E-2</v>
          </cell>
          <cell r="C2076">
            <v>2.6314402173913041E-2</v>
          </cell>
        </row>
        <row r="2077">
          <cell r="B2077">
            <v>4.6918994246919254E-2</v>
          </cell>
          <cell r="C2077">
            <v>2.6365217391304346E-2</v>
          </cell>
        </row>
        <row r="2078">
          <cell r="B2078">
            <v>4.7156092603904638E-2</v>
          </cell>
          <cell r="C2078">
            <v>2.6565489130434782E-2</v>
          </cell>
        </row>
        <row r="2079">
          <cell r="B2079">
            <v>4.6996286440036956E-2</v>
          </cell>
          <cell r="C2079">
            <v>2.6349999999999998E-2</v>
          </cell>
        </row>
        <row r="2080">
          <cell r="B2080">
            <v>4.719541478339339E-2</v>
          </cell>
          <cell r="C2080">
            <v>2.6566032608695653E-2</v>
          </cell>
        </row>
        <row r="2081">
          <cell r="B2081">
            <v>4.6787880157055713E-2</v>
          </cell>
          <cell r="C2081">
            <v>2.6166304347826089E-2</v>
          </cell>
        </row>
        <row r="2082">
          <cell r="B2082">
            <v>4.7395111033216475E-2</v>
          </cell>
          <cell r="C2082">
            <v>2.6699999999999998E-2</v>
          </cell>
        </row>
        <row r="2083">
          <cell r="B2083">
            <v>4.7913620251280209E-2</v>
          </cell>
          <cell r="C2083">
            <v>2.7200000000000002E-2</v>
          </cell>
        </row>
        <row r="2084">
          <cell r="B2084">
            <v>4.7536506752652204E-2</v>
          </cell>
          <cell r="C2084">
            <v>2.6800000000000001E-2</v>
          </cell>
        </row>
        <row r="2085">
          <cell r="B2085">
            <v>4.7579066386380993E-2</v>
          </cell>
          <cell r="C2085">
            <v>2.6849999999999999E-2</v>
          </cell>
        </row>
        <row r="2086">
          <cell r="B2086">
            <v>4.7161088131425173E-2</v>
          </cell>
          <cell r="C2086">
            <v>2.6450000000000001E-2</v>
          </cell>
        </row>
        <row r="2087">
          <cell r="B2087">
            <v>4.6615521805221223E-2</v>
          </cell>
          <cell r="C2087">
            <v>2.6499999999999999E-2</v>
          </cell>
        </row>
        <row r="2088">
          <cell r="B2088">
            <v>4.6622262435181971E-2</v>
          </cell>
          <cell r="C2088">
            <v>2.6499999999999999E-2</v>
          </cell>
        </row>
        <row r="2089">
          <cell r="B2089">
            <v>4.7001181791884727E-2</v>
          </cell>
          <cell r="C2089">
            <v>2.6869565217391304E-2</v>
          </cell>
        </row>
        <row r="2090">
          <cell r="B2090">
            <v>4.7401104013711226E-2</v>
          </cell>
          <cell r="C2090">
            <v>2.7300000000000001E-2</v>
          </cell>
        </row>
        <row r="2091">
          <cell r="B2091">
            <v>4.7324942394989078E-2</v>
          </cell>
          <cell r="C2091">
            <v>2.725E-2</v>
          </cell>
        </row>
        <row r="2092">
          <cell r="B2092">
            <v>4.6609895805940556E-2</v>
          </cell>
          <cell r="C2092">
            <v>2.6571195652173914E-2</v>
          </cell>
        </row>
        <row r="2093">
          <cell r="B2093">
            <v>4.6784555156432539E-2</v>
          </cell>
          <cell r="C2093">
            <v>2.6771467391304347E-2</v>
          </cell>
        </row>
        <row r="2094">
          <cell r="B2094">
            <v>4.651928484635947E-2</v>
          </cell>
          <cell r="C2094">
            <v>2.652173913043478E-2</v>
          </cell>
        </row>
        <row r="2095">
          <cell r="B2095">
            <v>4.5870496827700273E-2</v>
          </cell>
          <cell r="C2095">
            <v>2.5872010869565219E-2</v>
          </cell>
        </row>
        <row r="2096">
          <cell r="B2096">
            <v>4.5793352962279155E-2</v>
          </cell>
          <cell r="C2096">
            <v>2.58E-2</v>
          </cell>
        </row>
        <row r="2097">
          <cell r="B2097">
            <v>4.5870646126678787E-2</v>
          </cell>
          <cell r="C2097">
            <v>2.5899999999999999E-2</v>
          </cell>
        </row>
        <row r="2098">
          <cell r="B2098">
            <v>4.5770695920076321E-2</v>
          </cell>
          <cell r="C2098">
            <v>2.5823369565217393E-2</v>
          </cell>
        </row>
        <row r="2099">
          <cell r="B2099">
            <v>4.5434014026678682E-2</v>
          </cell>
          <cell r="C2099">
            <v>2.5573641304347826E-2</v>
          </cell>
        </row>
        <row r="2100">
          <cell r="B2100">
            <v>4.5245628933218922E-2</v>
          </cell>
          <cell r="C2100">
            <v>2.5473913043478257E-2</v>
          </cell>
        </row>
        <row r="2101">
          <cell r="B2101">
            <v>4.5026835520717172E-2</v>
          </cell>
          <cell r="C2101">
            <v>2.5274728260869565E-2</v>
          </cell>
        </row>
        <row r="2102">
          <cell r="B2102">
            <v>4.5058259155582474E-2</v>
          </cell>
          <cell r="C2102">
            <v>2.5375000000000002E-2</v>
          </cell>
        </row>
        <row r="2103">
          <cell r="B2103">
            <v>4.5074330897049479E-2</v>
          </cell>
          <cell r="C2103">
            <v>2.5425271739130433E-2</v>
          </cell>
        </row>
        <row r="2104">
          <cell r="B2104">
            <v>4.4901305391900515E-2</v>
          </cell>
          <cell r="C2104">
            <v>2.5325543478260867E-2</v>
          </cell>
        </row>
        <row r="2105">
          <cell r="B2105">
            <v>4.4934824958863577E-2</v>
          </cell>
          <cell r="C2105">
            <v>2.5350000000000001E-2</v>
          </cell>
        </row>
        <row r="2106">
          <cell r="B2106">
            <v>4.4991625415599756E-2</v>
          </cell>
          <cell r="C2106">
            <v>2.5399999999999999E-2</v>
          </cell>
        </row>
        <row r="2107">
          <cell r="B2107">
            <v>4.5201775031526559E-2</v>
          </cell>
          <cell r="C2107">
            <v>2.5600000000000001E-2</v>
          </cell>
        </row>
        <row r="2108">
          <cell r="B2108">
            <v>4.5089905477544434E-2</v>
          </cell>
          <cell r="C2108">
            <v>2.5499999999999998E-2</v>
          </cell>
        </row>
        <row r="2109">
          <cell r="B2109">
            <v>4.525787345665943E-2</v>
          </cell>
          <cell r="C2109">
            <v>2.5677445652173912E-2</v>
          </cell>
        </row>
        <row r="2110">
          <cell r="B2110">
            <v>4.467202245787371E-2</v>
          </cell>
          <cell r="C2110">
            <v>2.52E-2</v>
          </cell>
        </row>
        <row r="2111">
          <cell r="B2111">
            <v>4.4706087911593473E-2</v>
          </cell>
          <cell r="C2111">
            <v>2.52E-2</v>
          </cell>
        </row>
        <row r="2112">
          <cell r="B2112">
            <v>4.4581839115651389E-2</v>
          </cell>
          <cell r="C2112">
            <v>2.5249999999999998E-2</v>
          </cell>
        </row>
        <row r="2113">
          <cell r="B2113">
            <v>4.4819868104158056E-2</v>
          </cell>
          <cell r="C2113">
            <v>2.5479076086956522E-2</v>
          </cell>
        </row>
        <row r="2114">
          <cell r="B2114">
            <v>4.498731654870413E-2</v>
          </cell>
          <cell r="C2114">
            <v>2.5649999999999999E-2</v>
          </cell>
        </row>
        <row r="2115">
          <cell r="B2115">
            <v>4.5072374746916048E-2</v>
          </cell>
          <cell r="C2115">
            <v>2.545E-2</v>
          </cell>
        </row>
        <row r="2116">
          <cell r="B2116">
            <v>4.53620627014375E-2</v>
          </cell>
          <cell r="C2116">
            <v>2.5750000000000002E-2</v>
          </cell>
        </row>
        <row r="2117">
          <cell r="B2117">
            <v>4.5391053757921525E-2</v>
          </cell>
          <cell r="C2117">
            <v>2.58E-2</v>
          </cell>
        </row>
        <row r="2118">
          <cell r="B2118">
            <v>4.550743202582086E-2</v>
          </cell>
          <cell r="C2118">
            <v>2.5880978260869564E-2</v>
          </cell>
        </row>
        <row r="2119">
          <cell r="B2119">
            <v>4.5668851306064247E-2</v>
          </cell>
          <cell r="C2119">
            <v>2.605E-2</v>
          </cell>
        </row>
        <row r="2120">
          <cell r="B2120">
            <v>4.5657708469032166E-2</v>
          </cell>
          <cell r="C2120">
            <v>2.6031521739130436E-2</v>
          </cell>
        </row>
        <row r="2121">
          <cell r="B2121">
            <v>4.5912072504074801E-2</v>
          </cell>
          <cell r="C2121">
            <v>2.6232336956521739E-2</v>
          </cell>
        </row>
        <row r="2122">
          <cell r="B2122">
            <v>4.6302955156659047E-2</v>
          </cell>
          <cell r="C2122">
            <v>2.6600000000000002E-2</v>
          </cell>
        </row>
        <row r="2123">
          <cell r="B2123">
            <v>4.6778440889386319E-2</v>
          </cell>
          <cell r="C2123">
            <v>2.7082880434782609E-2</v>
          </cell>
        </row>
        <row r="2124">
          <cell r="B2124">
            <v>4.6882691499032125E-2</v>
          </cell>
          <cell r="C2124">
            <v>2.7149999999999997E-2</v>
          </cell>
        </row>
        <row r="2125">
          <cell r="B2125">
            <v>4.6729293160450498E-2</v>
          </cell>
          <cell r="C2125">
            <v>2.7033423913043478E-2</v>
          </cell>
        </row>
        <row r="2126">
          <cell r="B2126">
            <v>4.6825197534387852E-2</v>
          </cell>
          <cell r="C2126">
            <v>2.7084239130434784E-2</v>
          </cell>
        </row>
        <row r="2127">
          <cell r="B2127">
            <v>4.7202273621063891E-2</v>
          </cell>
          <cell r="C2127">
            <v>2.7534510869565217E-2</v>
          </cell>
        </row>
        <row r="2128">
          <cell r="B2128">
            <v>4.7026749639838779E-2</v>
          </cell>
          <cell r="C2128">
            <v>2.7334782608695648E-2</v>
          </cell>
        </row>
        <row r="2129">
          <cell r="B2129">
            <v>4.6575014335762506E-2</v>
          </cell>
          <cell r="C2129">
            <v>2.6885054347826086E-2</v>
          </cell>
        </row>
        <row r="2130">
          <cell r="B2130">
            <v>4.642001396347329E-2</v>
          </cell>
          <cell r="C2130">
            <v>2.6735326086956519E-2</v>
          </cell>
        </row>
        <row r="2131">
          <cell r="B2131">
            <v>4.6386483281322555E-2</v>
          </cell>
          <cell r="C2131">
            <v>2.6686413043478262E-2</v>
          </cell>
        </row>
        <row r="2132">
          <cell r="B2132">
            <v>4.6132627204866772E-2</v>
          </cell>
          <cell r="C2132">
            <v>2.6436684782608695E-2</v>
          </cell>
        </row>
        <row r="2133">
          <cell r="B2133">
            <v>4.6833672949901928E-2</v>
          </cell>
          <cell r="C2133">
            <v>2.7123913043478259E-2</v>
          </cell>
        </row>
        <row r="2134">
          <cell r="B2134">
            <v>4.6862665089807527E-2</v>
          </cell>
          <cell r="C2134">
            <v>2.7137228260869565E-2</v>
          </cell>
        </row>
        <row r="2135">
          <cell r="B2135">
            <v>4.7421522410249113E-2</v>
          </cell>
          <cell r="C2135">
            <v>2.7726086956521741E-2</v>
          </cell>
        </row>
        <row r="2136">
          <cell r="B2136">
            <v>4.7464444460048154E-2</v>
          </cell>
          <cell r="C2136">
            <v>2.7726630434782608E-2</v>
          </cell>
        </row>
        <row r="2137">
          <cell r="B2137">
            <v>4.7323868613369013E-2</v>
          </cell>
          <cell r="C2137">
            <v>2.7538586956521737E-2</v>
          </cell>
        </row>
        <row r="2138">
          <cell r="B2138">
            <v>4.7167072092110122E-2</v>
          </cell>
          <cell r="C2138">
            <v>2.728885869565217E-2</v>
          </cell>
        </row>
        <row r="2139">
          <cell r="B2139">
            <v>4.7276425472519756E-2</v>
          </cell>
          <cell r="C2139">
            <v>2.748913043478261E-2</v>
          </cell>
        </row>
        <row r="2140">
          <cell r="B2140">
            <v>4.6777129211177278E-2</v>
          </cell>
          <cell r="C2140">
            <v>2.6889945652173911E-2</v>
          </cell>
        </row>
        <row r="2141">
          <cell r="B2141">
            <v>4.6963169613461468E-2</v>
          </cell>
          <cell r="C2141">
            <v>2.709021739130435E-2</v>
          </cell>
        </row>
        <row r="2142">
          <cell r="B2142">
            <v>4.6816691831020558E-2</v>
          </cell>
          <cell r="C2142">
            <v>2.6990489130434784E-2</v>
          </cell>
        </row>
        <row r="2143">
          <cell r="B2143">
            <v>4.7115268210087935E-2</v>
          </cell>
          <cell r="C2143">
            <v>2.7240760869565218E-2</v>
          </cell>
        </row>
        <row r="2144">
          <cell r="B2144">
            <v>4.6712946853877169E-2</v>
          </cell>
          <cell r="C2144">
            <v>2.6791032608695656E-2</v>
          </cell>
        </row>
        <row r="2145">
          <cell r="B2145">
            <v>4.6935056723901303E-2</v>
          </cell>
          <cell r="C2145">
            <v>2.6991847826086959E-2</v>
          </cell>
        </row>
        <row r="2146">
          <cell r="B2146">
            <v>4.6553315473286554E-2</v>
          </cell>
          <cell r="C2146">
            <v>2.6742119565217388E-2</v>
          </cell>
        </row>
        <row r="2147">
          <cell r="B2147">
            <v>4.6422181487883234E-2</v>
          </cell>
          <cell r="C2147">
            <v>2.6592391304347828E-2</v>
          </cell>
        </row>
        <row r="2148">
          <cell r="B2148">
            <v>4.6019966860227468E-2</v>
          </cell>
          <cell r="C2148">
            <v>2.6092663043478258E-2</v>
          </cell>
        </row>
        <row r="2149">
          <cell r="B2149">
            <v>4.5826039125244078E-2</v>
          </cell>
          <cell r="C2149">
            <v>2.5950000000000001E-2</v>
          </cell>
        </row>
        <row r="2150">
          <cell r="B2150">
            <v>4.5546538546037303E-2</v>
          </cell>
          <cell r="C2150">
            <v>2.5649999999999999E-2</v>
          </cell>
        </row>
        <row r="2151">
          <cell r="B2151">
            <v>4.5836577088563812E-2</v>
          </cell>
          <cell r="C2151">
            <v>2.5794021739130434E-2</v>
          </cell>
        </row>
        <row r="2152">
          <cell r="B2152">
            <v>4.6242455725063136E-2</v>
          </cell>
          <cell r="C2152">
            <v>2.624429347826087E-2</v>
          </cell>
        </row>
        <row r="2153">
          <cell r="B2153">
            <v>4.6436841670650653E-2</v>
          </cell>
          <cell r="C2153">
            <v>2.6444565217391306E-2</v>
          </cell>
        </row>
        <row r="2154">
          <cell r="B2154">
            <v>4.7043097285749964E-2</v>
          </cell>
          <cell r="C2154">
            <v>2.6949999999999998E-2</v>
          </cell>
        </row>
        <row r="2155">
          <cell r="B2155">
            <v>4.8371073624837176E-2</v>
          </cell>
          <cell r="C2155">
            <v>2.7395652173913043E-2</v>
          </cell>
        </row>
        <row r="2156">
          <cell r="B2156">
            <v>4.8708922938004884E-2</v>
          </cell>
          <cell r="C2156">
            <v>2.7245923913043479E-2</v>
          </cell>
        </row>
        <row r="2157">
          <cell r="B2157">
            <v>4.872937796044418E-2</v>
          </cell>
          <cell r="C2157">
            <v>2.7246195652173913E-2</v>
          </cell>
        </row>
        <row r="2158">
          <cell r="B2158">
            <v>4.9087814460528116E-2</v>
          </cell>
          <cell r="C2158">
            <v>2.7596467391304346E-2</v>
          </cell>
        </row>
        <row r="2159">
          <cell r="B2159">
            <v>4.7948196385177229E-2</v>
          </cell>
          <cell r="C2159">
            <v>2.7549999999999998E-2</v>
          </cell>
        </row>
        <row r="2160">
          <cell r="B2160">
            <v>4.776262100849471E-2</v>
          </cell>
          <cell r="C2160">
            <v>2.7397554347826088E-2</v>
          </cell>
        </row>
        <row r="2161">
          <cell r="B2161">
            <v>4.7701231509654447E-2</v>
          </cell>
          <cell r="C2161">
            <v>2.7297826086956523E-2</v>
          </cell>
        </row>
        <row r="2162">
          <cell r="B2162">
            <v>4.754764091991448E-2</v>
          </cell>
          <cell r="C2162">
            <v>2.6998097826086958E-2</v>
          </cell>
        </row>
        <row r="2163">
          <cell r="B2163">
            <v>4.7752369108081449E-2</v>
          </cell>
          <cell r="C2163">
            <v>2.7148369565217392E-2</v>
          </cell>
        </row>
        <row r="2164">
          <cell r="B2164">
            <v>4.7368596817715325E-2</v>
          </cell>
          <cell r="C2164">
            <v>2.6748641304347825E-2</v>
          </cell>
        </row>
        <row r="2165">
          <cell r="B2165">
            <v>4.7374203940453989E-2</v>
          </cell>
          <cell r="C2165">
            <v>2.6600000000000002E-2</v>
          </cell>
        </row>
        <row r="2166">
          <cell r="B2166">
            <v>4.774765258610536E-2</v>
          </cell>
          <cell r="C2166">
            <v>2.69E-2</v>
          </cell>
        </row>
        <row r="2167">
          <cell r="B2167">
            <v>4.7808901145535716E-2</v>
          </cell>
          <cell r="C2167">
            <v>2.6849999999999999E-2</v>
          </cell>
        </row>
        <row r="2168">
          <cell r="B2168">
            <v>4.7670587042170087E-2</v>
          </cell>
          <cell r="C2168">
            <v>2.665E-2</v>
          </cell>
        </row>
        <row r="2169">
          <cell r="B2169">
            <v>4.7558187466383843E-2</v>
          </cell>
          <cell r="C2169">
            <v>2.645066225165563E-2</v>
          </cell>
        </row>
        <row r="2170">
          <cell r="B2170">
            <v>4.7501446769559037E-2</v>
          </cell>
          <cell r="C2170">
            <v>2.6349999999999998E-2</v>
          </cell>
        </row>
        <row r="2171">
          <cell r="B2171">
            <v>4.7542283377959738E-2</v>
          </cell>
          <cell r="C2171">
            <v>2.6349999999999998E-2</v>
          </cell>
        </row>
        <row r="2172">
          <cell r="B2172">
            <v>4.7485838189572312E-2</v>
          </cell>
          <cell r="C2172">
            <v>2.6200000000000001E-2</v>
          </cell>
        </row>
        <row r="2173">
          <cell r="B2173">
            <v>4.7321990043949658E-2</v>
          </cell>
          <cell r="C2173">
            <v>2.6000000000000002E-2</v>
          </cell>
        </row>
        <row r="2174">
          <cell r="B2174">
            <v>4.7301384357561815E-2</v>
          </cell>
          <cell r="C2174">
            <v>2.5899999999999999E-2</v>
          </cell>
        </row>
        <row r="2175">
          <cell r="B2175">
            <v>4.7572682439558027E-2</v>
          </cell>
          <cell r="C2175">
            <v>2.6150000000000003E-2</v>
          </cell>
        </row>
        <row r="2176">
          <cell r="B2176">
            <v>4.6549612042221862E-2</v>
          </cell>
          <cell r="C2176">
            <v>2.53E-2</v>
          </cell>
        </row>
        <row r="2177">
          <cell r="B2177">
            <v>4.6482912319029006E-2</v>
          </cell>
          <cell r="C2177">
            <v>2.5000000000000001E-2</v>
          </cell>
        </row>
        <row r="2178">
          <cell r="B2178">
            <v>4.5808049439966074E-2</v>
          </cell>
          <cell r="C2178">
            <v>2.4500000000000001E-2</v>
          </cell>
        </row>
        <row r="2179">
          <cell r="B2179">
            <v>4.6012378746119624E-2</v>
          </cell>
          <cell r="C2179">
            <v>2.445E-2</v>
          </cell>
        </row>
        <row r="2180">
          <cell r="B2180">
            <v>4.5971560765581836E-2</v>
          </cell>
          <cell r="C2180">
            <v>2.4399999999999998E-2</v>
          </cell>
        </row>
        <row r="2181">
          <cell r="B2181">
            <v>4.6344739529248891E-2</v>
          </cell>
          <cell r="C2181">
            <v>2.4550000000000002E-2</v>
          </cell>
        </row>
        <row r="2182">
          <cell r="B2182">
            <v>4.6462285844631968E-2</v>
          </cell>
          <cell r="C2182">
            <v>2.4500000000000001E-2</v>
          </cell>
        </row>
        <row r="2183">
          <cell r="B2183">
            <v>4.6629722308642263E-2</v>
          </cell>
          <cell r="C2183">
            <v>2.4657284768211919E-2</v>
          </cell>
        </row>
        <row r="2184">
          <cell r="B2184">
            <v>4.6503353913925016E-2</v>
          </cell>
          <cell r="C2184">
            <v>2.4649999999999998E-2</v>
          </cell>
        </row>
        <row r="2185">
          <cell r="B2185">
            <v>4.6411305779071273E-2</v>
          </cell>
          <cell r="C2185">
            <v>2.445E-2</v>
          </cell>
        </row>
        <row r="2186">
          <cell r="B2186">
            <v>4.6201614890055254E-2</v>
          </cell>
          <cell r="C2186">
            <v>2.4199999999999999E-2</v>
          </cell>
        </row>
        <row r="2187">
          <cell r="B2187">
            <v>4.5961218292285617E-2</v>
          </cell>
          <cell r="C2187">
            <v>2.3849999999999996E-2</v>
          </cell>
        </row>
        <row r="2188">
          <cell r="B2188">
            <v>4.5505989830832316E-2</v>
          </cell>
          <cell r="C2188">
            <v>2.3409602649006621E-2</v>
          </cell>
        </row>
        <row r="2189">
          <cell r="B2189">
            <v>4.5833505663378515E-2</v>
          </cell>
          <cell r="C2189">
            <v>2.3859933774834436E-2</v>
          </cell>
        </row>
        <row r="2190">
          <cell r="B2190">
            <v>4.565976737966649E-2</v>
          </cell>
          <cell r="C2190">
            <v>2.3650000000000001E-2</v>
          </cell>
        </row>
        <row r="2191">
          <cell r="B2191">
            <v>4.5797930435787615E-2</v>
          </cell>
          <cell r="C2191">
            <v>2.3799999999999998E-2</v>
          </cell>
        </row>
        <row r="2192">
          <cell r="B2192">
            <v>4.5671245606840112E-2</v>
          </cell>
          <cell r="C2192">
            <v>2.3612251655629139E-2</v>
          </cell>
        </row>
        <row r="2193">
          <cell r="B2193">
            <v>4.658411495428405E-2</v>
          </cell>
          <cell r="C2193">
            <v>2.3163245033112581E-2</v>
          </cell>
        </row>
        <row r="2194">
          <cell r="B2194">
            <v>4.6369825154796478E-2</v>
          </cell>
          <cell r="C2194">
            <v>2.2863907284768215E-2</v>
          </cell>
        </row>
        <row r="2195">
          <cell r="B2195">
            <v>4.5220084300098599E-2</v>
          </cell>
          <cell r="C2195">
            <v>2.1749999999999999E-2</v>
          </cell>
        </row>
        <row r="2196">
          <cell r="B2196">
            <v>4.5688207126244877E-2</v>
          </cell>
          <cell r="C2196">
            <v>2.2349999999999998E-2</v>
          </cell>
        </row>
        <row r="2197">
          <cell r="B2197">
            <v>4.6110457521128412E-2</v>
          </cell>
          <cell r="C2197">
            <v>2.2700000000000001E-2</v>
          </cell>
        </row>
        <row r="2198">
          <cell r="B2198">
            <v>4.6420030642484011E-2</v>
          </cell>
          <cell r="C2198">
            <v>2.3E-2</v>
          </cell>
        </row>
        <row r="2199">
          <cell r="B2199">
            <v>4.6278147453161056E-2</v>
          </cell>
          <cell r="C2199">
            <v>2.3266225165562916E-2</v>
          </cell>
        </row>
        <row r="2200">
          <cell r="B2200">
            <v>4.6052804617042975E-2</v>
          </cell>
          <cell r="C2200">
            <v>2.315E-2</v>
          </cell>
        </row>
        <row r="2201">
          <cell r="B2201">
            <v>4.6029833512787777E-2</v>
          </cell>
          <cell r="C2201">
            <v>2.3050000000000001E-2</v>
          </cell>
        </row>
        <row r="2202">
          <cell r="B2202">
            <v>4.5678963886457424E-2</v>
          </cell>
          <cell r="C2202">
            <v>2.2717880794701988E-2</v>
          </cell>
        </row>
        <row r="2203">
          <cell r="B2203">
            <v>4.5831016041748447E-2</v>
          </cell>
          <cell r="C2203">
            <v>2.2850000000000002E-2</v>
          </cell>
        </row>
        <row r="2204">
          <cell r="B2204">
            <v>4.5613235222743957E-2</v>
          </cell>
          <cell r="C2204">
            <v>2.2718543046357616E-2</v>
          </cell>
        </row>
        <row r="2205">
          <cell r="B2205">
            <v>4.5636604914105927E-2</v>
          </cell>
          <cell r="C2205">
            <v>2.2768874172185427E-2</v>
          </cell>
        </row>
        <row r="2206">
          <cell r="B2206">
            <v>4.5941236821408715E-2</v>
          </cell>
          <cell r="C2206">
            <v>2.3119205298013243E-2</v>
          </cell>
        </row>
        <row r="2207">
          <cell r="B2207">
            <v>4.584766861699386E-2</v>
          </cell>
          <cell r="C2207">
            <v>2.307019867549669E-2</v>
          </cell>
        </row>
        <row r="2208">
          <cell r="B2208">
            <v>4.573806923977964E-2</v>
          </cell>
          <cell r="C2208">
            <v>2.2970529801324503E-2</v>
          </cell>
        </row>
        <row r="2209">
          <cell r="B2209">
            <v>4.5541539428981315E-2</v>
          </cell>
          <cell r="C2209">
            <v>2.2770860927152317E-2</v>
          </cell>
        </row>
        <row r="2210">
          <cell r="B2210">
            <v>4.5457484321930079E-2</v>
          </cell>
          <cell r="C2210">
            <v>2.2671192052980134E-2</v>
          </cell>
        </row>
        <row r="2211">
          <cell r="B2211">
            <v>4.4846966171468876E-2</v>
          </cell>
          <cell r="C2211">
            <v>2.2071523178807947E-2</v>
          </cell>
        </row>
        <row r="2212">
          <cell r="B2212">
            <v>4.491488991425497E-2</v>
          </cell>
          <cell r="C2212">
            <v>2.2272847682119207E-2</v>
          </cell>
        </row>
        <row r="2213">
          <cell r="B2213">
            <v>4.4882175437784166E-2</v>
          </cell>
          <cell r="C2213">
            <v>2.2373178807947022E-2</v>
          </cell>
        </row>
        <row r="2214">
          <cell r="B2214">
            <v>4.4898608485133822E-2</v>
          </cell>
          <cell r="C2214">
            <v>2.2400000000000003E-2</v>
          </cell>
        </row>
        <row r="2215">
          <cell r="B2215">
            <v>4.4514641045394265E-2</v>
          </cell>
          <cell r="C2215">
            <v>2.205E-2</v>
          </cell>
        </row>
        <row r="2216">
          <cell r="B2216">
            <v>4.4627558556682212E-2</v>
          </cell>
          <cell r="C2216">
            <v>2.2274834437086093E-2</v>
          </cell>
        </row>
        <row r="2217">
          <cell r="B2217">
            <v>4.4706283404893125E-2</v>
          </cell>
          <cell r="C2217">
            <v>2.2450000000000001E-2</v>
          </cell>
        </row>
        <row r="2218">
          <cell r="B2218">
            <v>4.401579817057466E-2</v>
          </cell>
          <cell r="C2218">
            <v>2.18E-2</v>
          </cell>
        </row>
        <row r="2219">
          <cell r="B2219">
            <v>4.3706413424303703E-2</v>
          </cell>
          <cell r="C2219">
            <v>2.1475827814569536E-2</v>
          </cell>
        </row>
        <row r="2220">
          <cell r="B2220">
            <v>4.3156320865127329E-2</v>
          </cell>
          <cell r="C2220">
            <v>2.1000000000000001E-2</v>
          </cell>
        </row>
        <row r="2221">
          <cell r="B2221">
            <v>4.2715093013244054E-2</v>
          </cell>
          <cell r="C2221">
            <v>2.06E-2</v>
          </cell>
        </row>
        <row r="2222">
          <cell r="B2222">
            <v>4.3265879791456019E-2</v>
          </cell>
          <cell r="C2222">
            <v>2.1150000000000002E-2</v>
          </cell>
        </row>
        <row r="2223">
          <cell r="B2223">
            <v>4.3663495312611156E-2</v>
          </cell>
          <cell r="C2223">
            <v>2.1499999999999998E-2</v>
          </cell>
        </row>
        <row r="2224">
          <cell r="B2224">
            <v>4.358620037819138E-2</v>
          </cell>
          <cell r="C2224">
            <v>2.145E-2</v>
          </cell>
        </row>
        <row r="2225">
          <cell r="B2225">
            <v>4.3090140626655164E-2</v>
          </cell>
          <cell r="C2225">
            <v>2.1000000000000001E-2</v>
          </cell>
        </row>
        <row r="2226">
          <cell r="B2226">
            <v>4.3537079142936808E-2</v>
          </cell>
          <cell r="C2226">
            <v>2.1379470198675497E-2</v>
          </cell>
        </row>
        <row r="2227">
          <cell r="B2227">
            <v>4.3332449571803162E-2</v>
          </cell>
          <cell r="C2227">
            <v>2.1329801324503309E-2</v>
          </cell>
        </row>
        <row r="2228">
          <cell r="B2228">
            <v>4.2928504611745133E-2</v>
          </cell>
          <cell r="C2228">
            <v>2.1000000000000001E-2</v>
          </cell>
        </row>
        <row r="2229">
          <cell r="B2229">
            <v>4.2570248058096505E-2</v>
          </cell>
          <cell r="C2229">
            <v>2.0550000000000002E-2</v>
          </cell>
        </row>
        <row r="2230">
          <cell r="B2230">
            <v>4.287601885199277E-2</v>
          </cell>
          <cell r="C2230">
            <v>2.0950000000000003E-2</v>
          </cell>
        </row>
        <row r="2231">
          <cell r="B2231">
            <v>4.2639204753576972E-2</v>
          </cell>
          <cell r="C2231">
            <v>2.085E-2</v>
          </cell>
        </row>
        <row r="2232">
          <cell r="B2232">
            <v>4.2619227308467005E-2</v>
          </cell>
          <cell r="C2232">
            <v>2.0882119205298012E-2</v>
          </cell>
        </row>
        <row r="2233">
          <cell r="B2233">
            <v>4.2424671753299774E-2</v>
          </cell>
          <cell r="C2233">
            <v>2.0682450331125826E-2</v>
          </cell>
        </row>
        <row r="2234">
          <cell r="B2234">
            <v>4.2725349846480028E-2</v>
          </cell>
          <cell r="C2234">
            <v>2.0982781456953644E-2</v>
          </cell>
        </row>
        <row r="2235">
          <cell r="B2235">
            <v>4.3345866636773318E-2</v>
          </cell>
          <cell r="C2235">
            <v>2.1483112582781457E-2</v>
          </cell>
        </row>
        <row r="2236">
          <cell r="B2236">
            <v>4.3711834617087393E-2</v>
          </cell>
          <cell r="C2236">
            <v>2.18841059602649E-2</v>
          </cell>
        </row>
        <row r="2237">
          <cell r="B2237">
            <v>4.3377486427276679E-2</v>
          </cell>
          <cell r="C2237">
            <v>2.1534437086092716E-2</v>
          </cell>
        </row>
        <row r="2238">
          <cell r="B2238">
            <v>4.2813380175090184E-2</v>
          </cell>
          <cell r="C2238">
            <v>2.0934768211920529E-2</v>
          </cell>
        </row>
        <row r="2239">
          <cell r="B2239">
            <v>4.2601880327950203E-2</v>
          </cell>
          <cell r="C2239">
            <v>2.0835099337748346E-2</v>
          </cell>
        </row>
        <row r="2240">
          <cell r="B2240">
            <v>4.1880054239184512E-2</v>
          </cell>
          <cell r="C2240">
            <v>2.0285430463576157E-2</v>
          </cell>
        </row>
        <row r="2241">
          <cell r="B2241">
            <v>4.4838586717221851E-2</v>
          </cell>
          <cell r="C2241">
            <v>2.0299999999999999E-2</v>
          </cell>
        </row>
        <row r="2242">
          <cell r="B2242">
            <v>4.4823431261855617E-2</v>
          </cell>
          <cell r="C2242">
            <v>2.0299999999999999E-2</v>
          </cell>
        </row>
        <row r="2243">
          <cell r="B2243">
            <v>4.4092887371627754E-2</v>
          </cell>
          <cell r="C2243">
            <v>1.9599999999999999E-2</v>
          </cell>
        </row>
        <row r="2244">
          <cell r="B2244">
            <v>4.4179919947658686E-2</v>
          </cell>
          <cell r="C2244">
            <v>1.9699999999999999E-2</v>
          </cell>
        </row>
        <row r="2245">
          <cell r="B2245">
            <v>4.425443629742376E-2</v>
          </cell>
          <cell r="C2245">
            <v>1.9787748344370863E-2</v>
          </cell>
        </row>
        <row r="2246">
          <cell r="B2246">
            <v>4.4221502553638992E-2</v>
          </cell>
          <cell r="C2246">
            <v>1.9799999999999998E-2</v>
          </cell>
        </row>
        <row r="2247">
          <cell r="B2247">
            <v>4.3684318693168134E-2</v>
          </cell>
          <cell r="C2247">
            <v>1.928907284768212E-2</v>
          </cell>
        </row>
        <row r="2248">
          <cell r="B2248">
            <v>4.3720590587298158E-2</v>
          </cell>
          <cell r="C2248">
            <v>1.9339403973509934E-2</v>
          </cell>
        </row>
        <row r="2249">
          <cell r="B2249">
            <v>4.3143966594140881E-2</v>
          </cell>
          <cell r="C2249">
            <v>1.8789735099337748E-2</v>
          </cell>
        </row>
        <row r="2250">
          <cell r="B2250">
            <v>4.2669610623451648E-2</v>
          </cell>
          <cell r="C2250">
            <v>1.8340066225165562E-2</v>
          </cell>
        </row>
        <row r="2251">
          <cell r="B2251">
            <v>4.2063682143697489E-2</v>
          </cell>
          <cell r="C2251">
            <v>1.7791059602649005E-2</v>
          </cell>
        </row>
        <row r="2252">
          <cell r="B2252">
            <v>4.2508299048326315E-2</v>
          </cell>
          <cell r="C2252">
            <v>1.824139072847682E-2</v>
          </cell>
        </row>
        <row r="2253">
          <cell r="B2253">
            <v>4.1991498383538772E-2</v>
          </cell>
          <cell r="C2253">
            <v>1.7749999999999998E-2</v>
          </cell>
        </row>
        <row r="2254">
          <cell r="B2254">
            <v>4.1466039873552685E-2</v>
          </cell>
          <cell r="C2254">
            <v>1.7250000000000001E-2</v>
          </cell>
        </row>
        <row r="2255">
          <cell r="B2255">
            <v>4.1953454884513297E-2</v>
          </cell>
          <cell r="C2255">
            <v>1.7742384105960265E-2</v>
          </cell>
        </row>
        <row r="2256">
          <cell r="B2256">
            <v>4.2212704627198727E-2</v>
          </cell>
          <cell r="C2256">
            <v>1.799337748344371E-2</v>
          </cell>
        </row>
        <row r="2257">
          <cell r="B2257">
            <v>4.231614395246619E-2</v>
          </cell>
          <cell r="C2257">
            <v>1.8093708609271522E-2</v>
          </cell>
        </row>
        <row r="2258">
          <cell r="B2258">
            <v>4.2623796313511431E-2</v>
          </cell>
          <cell r="C2258">
            <v>1.839403973509934E-2</v>
          </cell>
        </row>
        <row r="2259">
          <cell r="B2259">
            <v>4.313575210644216E-2</v>
          </cell>
          <cell r="C2259">
            <v>1.8894370860927153E-2</v>
          </cell>
        </row>
        <row r="2260">
          <cell r="B2260">
            <v>4.3239237226540661E-2</v>
          </cell>
          <cell r="C2260">
            <v>1.8994701986754965E-2</v>
          </cell>
        </row>
        <row r="2261">
          <cell r="B2261">
            <v>4.2936887695133708E-2</v>
          </cell>
          <cell r="C2261">
            <v>1.8695695364238412E-2</v>
          </cell>
        </row>
        <row r="2262">
          <cell r="B2262">
            <v>4.3240573132666382E-2</v>
          </cell>
          <cell r="C2262">
            <v>1.899205298013245E-2</v>
          </cell>
        </row>
        <row r="2263">
          <cell r="B2263">
            <v>4.2943304278886929E-2</v>
          </cell>
          <cell r="C2263">
            <v>1.8700000000000001E-2</v>
          </cell>
        </row>
        <row r="2264">
          <cell r="B2264">
            <v>4.279113318729677E-2</v>
          </cell>
          <cell r="C2264">
            <v>1.8550000000000001E-2</v>
          </cell>
        </row>
        <row r="2265">
          <cell r="B2265">
            <v>4.304745197622406E-2</v>
          </cell>
          <cell r="C2265">
            <v>1.8799999999999997E-2</v>
          </cell>
        </row>
        <row r="2266">
          <cell r="B2266">
            <v>4.3763484519192319E-2</v>
          </cell>
          <cell r="C2266">
            <v>1.9498013245033113E-2</v>
          </cell>
        </row>
        <row r="2267">
          <cell r="B2267">
            <v>4.3560513842179516E-2</v>
          </cell>
          <cell r="C2267">
            <v>1.9298344370860927E-2</v>
          </cell>
        </row>
        <row r="2268">
          <cell r="B2268">
            <v>4.3817265467555266E-2</v>
          </cell>
          <cell r="C2268">
            <v>1.9548675496688744E-2</v>
          </cell>
        </row>
        <row r="2269">
          <cell r="B2269">
            <v>4.3767531348779309E-2</v>
          </cell>
          <cell r="C2269">
            <v>1.9499006622516555E-2</v>
          </cell>
        </row>
        <row r="2270">
          <cell r="B2270">
            <v>4.321367542083121E-2</v>
          </cell>
          <cell r="C2270">
            <v>1.8951869158878504E-2</v>
          </cell>
        </row>
        <row r="2271">
          <cell r="B2271">
            <v>4.2093141185785443E-2</v>
          </cell>
          <cell r="C2271">
            <v>1.7853504672897196E-2</v>
          </cell>
        </row>
        <row r="2272">
          <cell r="B2272">
            <v>4.1995465305357582E-2</v>
          </cell>
          <cell r="C2272">
            <v>1.7755841121495326E-2</v>
          </cell>
        </row>
        <row r="2273">
          <cell r="B2273">
            <v>4.2104153199978178E-2</v>
          </cell>
          <cell r="C2273">
            <v>1.7859345794392523E-2</v>
          </cell>
        </row>
        <row r="2274">
          <cell r="B2274">
            <v>4.2106355609798918E-2</v>
          </cell>
          <cell r="C2274">
            <v>1.7860514018691587E-2</v>
          </cell>
        </row>
        <row r="2275">
          <cell r="B2275">
            <v>4.2069226985560482E-2</v>
          </cell>
          <cell r="C2275">
            <v>1.7811682242990654E-2</v>
          </cell>
        </row>
        <row r="2276">
          <cell r="B2276">
            <v>4.2131557818679166E-2</v>
          </cell>
          <cell r="C2276">
            <v>1.7860280373831774E-2</v>
          </cell>
        </row>
        <row r="2277">
          <cell r="B2277">
            <v>4.219627574851037E-2</v>
          </cell>
          <cell r="C2277">
            <v>1.791121495327103E-2</v>
          </cell>
        </row>
        <row r="2278">
          <cell r="B2278">
            <v>4.1675881426561867E-2</v>
          </cell>
          <cell r="C2278">
            <v>1.7364018691588785E-2</v>
          </cell>
        </row>
        <row r="2279">
          <cell r="B2279">
            <v>4.2148887981195982E-2</v>
          </cell>
          <cell r="C2279">
            <v>1.7814953271028038E-2</v>
          </cell>
        </row>
        <row r="2280">
          <cell r="B2280">
            <v>4.1703224631294056E-2</v>
          </cell>
          <cell r="C2280">
            <v>1.736588785046729E-2</v>
          </cell>
        </row>
        <row r="2281">
          <cell r="B2281">
            <v>4.1461750659911978E-2</v>
          </cell>
          <cell r="C2281">
            <v>1.7116822429906541E-2</v>
          </cell>
        </row>
        <row r="2282">
          <cell r="B2282">
            <v>4.1679536218345747E-2</v>
          </cell>
          <cell r="C2282">
            <v>1.7317757009345795E-2</v>
          </cell>
        </row>
        <row r="2283">
          <cell r="B2283">
            <v>4.1669519500781238E-2</v>
          </cell>
          <cell r="C2283">
            <v>1.7270560747663553E-2</v>
          </cell>
        </row>
        <row r="2284">
          <cell r="B2284">
            <v>4.14280494361976E-2</v>
          </cell>
          <cell r="C2284">
            <v>1.7021495327102801E-2</v>
          </cell>
        </row>
        <row r="2285">
          <cell r="B2285">
            <v>4.13906944663196E-2</v>
          </cell>
          <cell r="C2285">
            <v>1.6972429906542057E-2</v>
          </cell>
        </row>
        <row r="2286">
          <cell r="B2286">
            <v>4.0843169058093265E-2</v>
          </cell>
          <cell r="C2286">
            <v>1.6423364485981307E-2</v>
          </cell>
        </row>
        <row r="2287">
          <cell r="B2287">
            <v>4.0856835150026916E-2</v>
          </cell>
          <cell r="C2287">
            <v>1.6424299065420561E-2</v>
          </cell>
        </row>
        <row r="2288">
          <cell r="B2288">
            <v>4.1254949991599732E-2</v>
          </cell>
          <cell r="C2288">
            <v>1.6777102803738318E-2</v>
          </cell>
        </row>
        <row r="2289">
          <cell r="B2289">
            <v>4.0860488504688819E-2</v>
          </cell>
          <cell r="C2289">
            <v>1.6378037383177571E-2</v>
          </cell>
        </row>
        <row r="2290">
          <cell r="B2290">
            <v>4.0874154710322408E-2</v>
          </cell>
          <cell r="C2290">
            <v>1.6378971962616822E-2</v>
          </cell>
        </row>
        <row r="2291">
          <cell r="B2291">
            <v>4.0326765125716202E-2</v>
          </cell>
          <cell r="C2291">
            <v>1.5829906542056075E-2</v>
          </cell>
        </row>
        <row r="2292">
          <cell r="B2292">
            <v>3.9728535348571237E-2</v>
          </cell>
          <cell r="C2292">
            <v>1.5230841121495326E-2</v>
          </cell>
        </row>
        <row r="2293">
          <cell r="B2293">
            <v>4.0075441702404513E-2</v>
          </cell>
          <cell r="C2293">
            <v>1.5533644859813085E-2</v>
          </cell>
        </row>
        <row r="2294">
          <cell r="B2294">
            <v>3.993613124016071E-2</v>
          </cell>
          <cell r="C2294">
            <v>1.5384579439252335E-2</v>
          </cell>
        </row>
        <row r="2295">
          <cell r="B2295">
            <v>3.9388988394100766E-2</v>
          </cell>
          <cell r="C2295">
            <v>1.4835514018691589E-2</v>
          </cell>
        </row>
        <row r="2296">
          <cell r="B2296">
            <v>3.9912462927775616E-2</v>
          </cell>
          <cell r="C2296">
            <v>1.5336448598130841E-2</v>
          </cell>
        </row>
        <row r="2297">
          <cell r="B2297">
            <v>3.9161437772718966E-2</v>
          </cell>
          <cell r="C2297">
            <v>1.4587383177570095E-2</v>
          </cell>
        </row>
        <row r="2298">
          <cell r="B2298">
            <v>3.9533877016065144E-2</v>
          </cell>
          <cell r="C2298">
            <v>1.5090186915887848E-2</v>
          </cell>
        </row>
        <row r="2299">
          <cell r="B2299">
            <v>3.9437128812657818E-2</v>
          </cell>
          <cell r="C2299">
            <v>1.5041121495327103E-2</v>
          </cell>
        </row>
        <row r="2300">
          <cell r="B2300">
            <v>3.918746866928835E-2</v>
          </cell>
          <cell r="C2300">
            <v>1.4842056074766354E-2</v>
          </cell>
        </row>
        <row r="2301">
          <cell r="B2301">
            <v>3.898880328729204E-2</v>
          </cell>
          <cell r="C2301">
            <v>1.4692990654205609E-2</v>
          </cell>
        </row>
        <row r="2302">
          <cell r="B2302">
            <v>3.8994009008060493E-2</v>
          </cell>
          <cell r="C2302">
            <v>1.4743925233644858E-2</v>
          </cell>
        </row>
        <row r="2303">
          <cell r="B2303">
            <v>3.860714371357199E-2</v>
          </cell>
          <cell r="C2303">
            <v>1.4547663551401867E-2</v>
          </cell>
        </row>
        <row r="2304">
          <cell r="B2304">
            <v>3.8306633981079141E-2</v>
          </cell>
          <cell r="C2304">
            <v>1.4298598130841122E-2</v>
          </cell>
        </row>
        <row r="2305">
          <cell r="B2305">
            <v>3.8006167729495166E-2</v>
          </cell>
          <cell r="C2305">
            <v>1.4049532710280373E-2</v>
          </cell>
        </row>
        <row r="2306">
          <cell r="B2306">
            <v>3.7692892513745191E-2</v>
          </cell>
          <cell r="C2306">
            <v>1.378785046728972E-2</v>
          </cell>
        </row>
        <row r="2307">
          <cell r="B2307">
            <v>3.7707785944891548E-2</v>
          </cell>
          <cell r="C2307">
            <v>1.3939953271028037E-2</v>
          </cell>
        </row>
        <row r="2308">
          <cell r="B2308">
            <v>3.745809560341451E-2</v>
          </cell>
          <cell r="C2308">
            <v>1.3740654205607477E-2</v>
          </cell>
        </row>
        <row r="2309">
          <cell r="B2309">
            <v>3.7106594374863411E-2</v>
          </cell>
          <cell r="C2309">
            <v>1.3441355140186916E-2</v>
          </cell>
        </row>
        <row r="2310">
          <cell r="B2310">
            <v>3.6602426566091584E-2</v>
          </cell>
          <cell r="C2310">
            <v>1.2992056074766355E-2</v>
          </cell>
        </row>
        <row r="2311">
          <cell r="B2311">
            <v>3.6403770586253437E-2</v>
          </cell>
          <cell r="C2311">
            <v>1.2842757009345793E-2</v>
          </cell>
        </row>
        <row r="2312">
          <cell r="B2312">
            <v>3.6418654763531899E-2</v>
          </cell>
          <cell r="C2312">
            <v>1.2994859813084111E-2</v>
          </cell>
        </row>
        <row r="2313">
          <cell r="B2313">
            <v>3.622001639446415E-2</v>
          </cell>
          <cell r="C2313">
            <v>1.2845560747663552E-2</v>
          </cell>
        </row>
        <row r="2314">
          <cell r="B2314">
            <v>3.6158383456154741E-2</v>
          </cell>
          <cell r="C2314">
            <v>1.2830841121495327E-2</v>
          </cell>
        </row>
        <row r="2315">
          <cell r="B2315">
            <v>3.6789888502577028E-2</v>
          </cell>
          <cell r="C2315">
            <v>1.3496962616822429E-2</v>
          </cell>
        </row>
        <row r="2316">
          <cell r="B2316">
            <v>3.648940393631106E-2</v>
          </cell>
          <cell r="C2316">
            <v>1.3247663551401868E-2</v>
          </cell>
        </row>
        <row r="2317">
          <cell r="B2317">
            <v>3.6875503012540944E-2</v>
          </cell>
          <cell r="C2317">
            <v>1.3599766355140187E-2</v>
          </cell>
        </row>
        <row r="2318">
          <cell r="B2318">
            <v>3.6630863144946346E-2</v>
          </cell>
          <cell r="C2318">
            <v>1.3350467289719628E-2</v>
          </cell>
        </row>
        <row r="2319">
          <cell r="B2319">
            <v>3.6131760122046108E-2</v>
          </cell>
          <cell r="C2319">
            <v>1.2851168224299065E-2</v>
          </cell>
        </row>
        <row r="2320">
          <cell r="B2320">
            <v>3.6261063869962751E-2</v>
          </cell>
          <cell r="C2320">
            <v>1.2969158878504673E-2</v>
          </cell>
        </row>
        <row r="2321">
          <cell r="B2321">
            <v>3.6151579925898902E-2</v>
          </cell>
          <cell r="C2321">
            <v>1.2852570093457945E-2</v>
          </cell>
        </row>
        <row r="2322">
          <cell r="B2322">
            <v>3.6588521952738207E-2</v>
          </cell>
          <cell r="C2322">
            <v>1.3254672897196262E-2</v>
          </cell>
        </row>
        <row r="2323">
          <cell r="B2323">
            <v>3.6547527900935073E-2</v>
          </cell>
          <cell r="C2323">
            <v>1.3205373831775702E-2</v>
          </cell>
        </row>
        <row r="2324">
          <cell r="B2324">
            <v>3.6913810519592527E-2</v>
          </cell>
          <cell r="C2324">
            <v>1.355607476635514E-2</v>
          </cell>
        </row>
        <row r="2325">
          <cell r="B2325">
            <v>3.6720075233515503E-2</v>
          </cell>
          <cell r="C2325">
            <v>1.3356775700934581E-2</v>
          </cell>
        </row>
        <row r="2326">
          <cell r="B2326">
            <v>3.7818890612653311E-2</v>
          </cell>
          <cell r="C2326">
            <v>1.4426635514018691E-2</v>
          </cell>
        </row>
        <row r="2327">
          <cell r="B2327">
            <v>3.8032884393373045E-2</v>
          </cell>
          <cell r="C2327">
            <v>1.4609579439252335E-2</v>
          </cell>
        </row>
        <row r="2328">
          <cell r="B2328">
            <v>3.7502981534371038E-2</v>
          </cell>
          <cell r="C2328">
            <v>1.4080373831775699E-2</v>
          </cell>
        </row>
        <row r="2329">
          <cell r="B2329">
            <v>3.7441503137384924E-2</v>
          </cell>
          <cell r="C2329">
            <v>1.4010981308411214E-2</v>
          </cell>
        </row>
        <row r="2330">
          <cell r="B2330">
            <v>3.6963142170015839E-2</v>
          </cell>
          <cell r="C2330">
            <v>1.3532242990654204E-2</v>
          </cell>
        </row>
        <row r="2331">
          <cell r="B2331">
            <v>3.7024210516023892E-2</v>
          </cell>
          <cell r="C2331">
            <v>1.3583177570093459E-2</v>
          </cell>
        </row>
        <row r="2332">
          <cell r="B2332">
            <v>3.6829117443590631E-2</v>
          </cell>
          <cell r="C2332">
            <v>1.3364485981308412E-2</v>
          </cell>
        </row>
        <row r="2333">
          <cell r="B2333">
            <v>3.6686298341532364E-2</v>
          </cell>
          <cell r="C2333">
            <v>1.321518691588785E-2</v>
          </cell>
        </row>
        <row r="2334">
          <cell r="B2334">
            <v>3.6514944194599774E-2</v>
          </cell>
          <cell r="C2334">
            <v>1.3037850467289719E-2</v>
          </cell>
        </row>
        <row r="2335">
          <cell r="B2335">
            <v>3.5812547143651674E-2</v>
          </cell>
          <cell r="C2335">
            <v>1.2338785046728973E-2</v>
          </cell>
        </row>
        <row r="2336">
          <cell r="B2336">
            <v>3.5822693288162455E-2</v>
          </cell>
          <cell r="C2336">
            <v>1.2339719626168226E-2</v>
          </cell>
        </row>
        <row r="2337">
          <cell r="B2337">
            <v>3.5676932361869085E-2</v>
          </cell>
          <cell r="C2337">
            <v>1.2169392523364487E-2</v>
          </cell>
        </row>
        <row r="2338">
          <cell r="B2338">
            <v>3.5635956339562735E-2</v>
          </cell>
          <cell r="C2338">
            <v>1.2120093457943926E-2</v>
          </cell>
        </row>
        <row r="2339">
          <cell r="B2339">
            <v>3.5442340471961487E-2</v>
          </cell>
          <cell r="C2339">
            <v>1.1920794392523365E-2</v>
          </cell>
        </row>
        <row r="2340">
          <cell r="B2340">
            <v>3.5635812854702742E-2</v>
          </cell>
          <cell r="C2340">
            <v>1.2171495327102804E-2</v>
          </cell>
        </row>
        <row r="2341">
          <cell r="B2341">
            <v>3.4303230316613087E-2</v>
          </cell>
          <cell r="C2341">
            <v>1.0922196261682242E-2</v>
          </cell>
        </row>
        <row r="2342">
          <cell r="B2342">
            <v>3.360211662814927E-2</v>
          </cell>
          <cell r="C2342">
            <v>1.0474999999999998E-2</v>
          </cell>
        </row>
        <row r="2343">
          <cell r="B2343">
            <v>3.2677286484208867E-2</v>
          </cell>
          <cell r="C2343">
            <v>9.6257009345794391E-3</v>
          </cell>
        </row>
        <row r="2344">
          <cell r="B2344">
            <v>3.2844618076522947E-2</v>
          </cell>
          <cell r="C2344">
            <v>9.8509345794392522E-3</v>
          </cell>
        </row>
        <row r="2345">
          <cell r="B2345">
            <v>3.2580287717915324E-2</v>
          </cell>
          <cell r="C2345">
            <v>9.6514018691588772E-3</v>
          </cell>
        </row>
        <row r="2346">
          <cell r="B2346">
            <v>3.2373074061846641E-2</v>
          </cell>
          <cell r="C2346">
            <v>9.629205607476635E-3</v>
          </cell>
        </row>
        <row r="2347">
          <cell r="B2347">
            <v>3.2058245661349405E-2</v>
          </cell>
          <cell r="C2347">
            <v>9.379906542056074E-3</v>
          </cell>
        </row>
        <row r="2348">
          <cell r="B2348">
            <v>3.2099007605543406E-2</v>
          </cell>
          <cell r="C2348">
            <v>9.4806074766355126E-3</v>
          </cell>
        </row>
        <row r="2349">
          <cell r="B2349">
            <v>3.1475241875102311E-2</v>
          </cell>
          <cell r="C2349">
            <v>8.9271028037383182E-3</v>
          </cell>
        </row>
        <row r="2350">
          <cell r="B2350">
            <v>3.139094000987197E-2</v>
          </cell>
          <cell r="C2350">
            <v>8.9046728971962624E-3</v>
          </cell>
        </row>
        <row r="2351">
          <cell r="B2351">
            <v>3.1512476824523405E-2</v>
          </cell>
          <cell r="C2351">
            <v>9.2060747663551407E-3</v>
          </cell>
        </row>
        <row r="2352">
          <cell r="B2352">
            <v>3.1705344408060609E-2</v>
          </cell>
          <cell r="C2352">
            <v>9.4565420560747664E-3</v>
          </cell>
        </row>
        <row r="2353">
          <cell r="B2353">
            <v>3.1542722274777946E-2</v>
          </cell>
          <cell r="C2353">
            <v>9.3570093457943926E-3</v>
          </cell>
        </row>
        <row r="2354">
          <cell r="B2354">
            <v>3.1278558572953585E-2</v>
          </cell>
          <cell r="C2354">
            <v>9.1574766355140193E-3</v>
          </cell>
        </row>
        <row r="2355">
          <cell r="B2355">
            <v>3.1856329350288926E-2</v>
          </cell>
          <cell r="C2355">
            <v>9.786915887850467E-3</v>
          </cell>
        </row>
        <row r="2356">
          <cell r="B2356">
            <v>3.07805669299408E-2</v>
          </cell>
          <cell r="C2356">
            <v>8.9093457943925231E-3</v>
          </cell>
        </row>
        <row r="2357">
          <cell r="B2357">
            <v>3.0922598275601842E-2</v>
          </cell>
          <cell r="C2357">
            <v>9.1098130841121491E-3</v>
          </cell>
        </row>
        <row r="2358">
          <cell r="B2358">
            <v>3.0658513993352621E-2</v>
          </cell>
          <cell r="C2358">
            <v>8.9102803738317759E-3</v>
          </cell>
        </row>
        <row r="2359">
          <cell r="B2359">
            <v>3.0505397232818199E-2</v>
          </cell>
          <cell r="C2359">
            <v>8.8806074766355145E-3</v>
          </cell>
        </row>
        <row r="2360">
          <cell r="B2360">
            <v>3.076182441811226E-2</v>
          </cell>
          <cell r="C2360">
            <v>9.2626168224299067E-3</v>
          </cell>
        </row>
        <row r="2361">
          <cell r="B2361">
            <v>3.0889533032050442E-2</v>
          </cell>
          <cell r="C2361">
            <v>9.4315420560747657E-3</v>
          </cell>
        </row>
        <row r="2362">
          <cell r="B2362">
            <v>3.0776701519426908E-2</v>
          </cell>
          <cell r="C2362">
            <v>9.3635514018691589E-3</v>
          </cell>
        </row>
        <row r="2363">
          <cell r="B2363">
            <v>3.1107013478857803E-2</v>
          </cell>
          <cell r="C2363">
            <v>9.7320093457943929E-3</v>
          </cell>
        </row>
        <row r="2364">
          <cell r="B2364">
            <v>3.2282300269062869E-2</v>
          </cell>
          <cell r="C2364">
            <v>1.0932242990654206E-2</v>
          </cell>
        </row>
        <row r="2365">
          <cell r="B2365">
            <v>3.154204318599052E-2</v>
          </cell>
          <cell r="C2365">
            <v>1.0332943925233644E-2</v>
          </cell>
        </row>
        <row r="2366">
          <cell r="B2366">
            <v>3.1955548087636787E-2</v>
          </cell>
          <cell r="C2366">
            <v>1.0783177570093458E-2</v>
          </cell>
        </row>
        <row r="2367">
          <cell r="B2367">
            <v>3.2538406270143483E-2</v>
          </cell>
          <cell r="C2367">
            <v>1.1399999999999999E-2</v>
          </cell>
        </row>
        <row r="2368">
          <cell r="B2368">
            <v>3.2630373219732611E-2</v>
          </cell>
          <cell r="C2368">
            <v>1.1533644859813084E-2</v>
          </cell>
        </row>
        <row r="2369">
          <cell r="B2369">
            <v>3.2621198667686979E-2</v>
          </cell>
          <cell r="C2369">
            <v>1.1567757009345793E-2</v>
          </cell>
        </row>
        <row r="2370">
          <cell r="B2370">
            <v>3.2795968707879375E-2</v>
          </cell>
          <cell r="C2370">
            <v>1.1869158878504673E-2</v>
          </cell>
        </row>
        <row r="2371">
          <cell r="B2371">
            <v>3.2178313580917939E-2</v>
          </cell>
          <cell r="C2371">
            <v>1.130443925233645E-2</v>
          </cell>
        </row>
        <row r="2372">
          <cell r="B2372">
            <v>3.2201186666676929E-2</v>
          </cell>
          <cell r="C2372">
            <v>1.1370093457943924E-2</v>
          </cell>
        </row>
        <row r="2373">
          <cell r="B2373">
            <v>3.1345230835971183E-2</v>
          </cell>
          <cell r="C2373">
            <v>1.0570560747663551E-2</v>
          </cell>
        </row>
        <row r="2374">
          <cell r="B2374">
            <v>3.0895722194927311E-2</v>
          </cell>
          <cell r="C2374">
            <v>1.0171028037383179E-2</v>
          </cell>
        </row>
        <row r="2375">
          <cell r="B2375">
            <v>3.0562700492076322E-2</v>
          </cell>
          <cell r="C2375">
            <v>9.9724299065420564E-3</v>
          </cell>
        </row>
        <row r="2376">
          <cell r="B2376">
            <v>3.0113362433701329E-2</v>
          </cell>
          <cell r="C2376">
            <v>9.5728971962616809E-3</v>
          </cell>
        </row>
        <row r="2377">
          <cell r="B2377">
            <v>2.9867077088753025E-2</v>
          </cell>
          <cell r="C2377">
            <v>9.3733644859813076E-3</v>
          </cell>
        </row>
        <row r="2378">
          <cell r="B2378">
            <v>2.9925254388369682E-2</v>
          </cell>
          <cell r="C2378">
            <v>9.4738317757009343E-3</v>
          </cell>
        </row>
        <row r="2379">
          <cell r="B2379">
            <v>2.9831206806961497E-2</v>
          </cell>
          <cell r="C2379">
            <v>9.4242990654205602E-3</v>
          </cell>
        </row>
        <row r="2380">
          <cell r="B2380">
            <v>3.0411737389755222E-2</v>
          </cell>
          <cell r="C2380">
            <v>1.0125700934579438E-2</v>
          </cell>
        </row>
        <row r="2381">
          <cell r="B2381">
            <v>2.9969497678588031E-2</v>
          </cell>
          <cell r="C2381">
            <v>9.6880841121495323E-3</v>
          </cell>
        </row>
        <row r="2382">
          <cell r="B2382">
            <v>2.9870183521440552E-2</v>
          </cell>
          <cell r="C2382">
            <v>9.5883177570093465E-3</v>
          </cell>
        </row>
        <row r="2383">
          <cell r="B2383">
            <v>2.9415733083866691E-2</v>
          </cell>
          <cell r="C2383">
            <v>9.1385514018691594E-3</v>
          </cell>
        </row>
        <row r="2384">
          <cell r="B2384">
            <v>2.9152891119028856E-2</v>
          </cell>
          <cell r="C2384">
            <v>8.8775700934579441E-3</v>
          </cell>
        </row>
        <row r="2385">
          <cell r="B2385">
            <v>2.9213243697979507E-2</v>
          </cell>
          <cell r="C2385">
            <v>8.9294392523364477E-3</v>
          </cell>
        </row>
        <row r="2386">
          <cell r="B2386">
            <v>2.9063481022608473E-2</v>
          </cell>
          <cell r="C2386">
            <v>8.7799065420560759E-3</v>
          </cell>
        </row>
        <row r="2387">
          <cell r="B2387">
            <v>2.917728852152579E-2</v>
          </cell>
          <cell r="C2387">
            <v>8.8901869158878512E-3</v>
          </cell>
        </row>
        <row r="2388">
          <cell r="B2388">
            <v>3.0986498534753326E-2</v>
          </cell>
          <cell r="C2388">
            <v>1.0130841121495326E-2</v>
          </cell>
        </row>
        <row r="2389">
          <cell r="B2389">
            <v>3.1447127374440442E-2</v>
          </cell>
          <cell r="C2389">
            <v>1.0432242990654206E-2</v>
          </cell>
        </row>
        <row r="2390">
          <cell r="B2390">
            <v>3.0844057592612661E-2</v>
          </cell>
          <cell r="C2390">
            <v>1.0132710280373831E-2</v>
          </cell>
        </row>
        <row r="2391">
          <cell r="B2391">
            <v>3.141316906910685E-2</v>
          </cell>
          <cell r="C2391">
            <v>1.0441588785046729E-2</v>
          </cell>
        </row>
        <row r="2392">
          <cell r="B2392">
            <v>3.1911933635056955E-2</v>
          </cell>
          <cell r="C2392">
            <v>1.0991822429906544E-2</v>
          </cell>
        </row>
        <row r="2393">
          <cell r="B2393">
            <v>3.2044076296383062E-2</v>
          </cell>
          <cell r="C2393">
            <v>1.1000000000000001E-2</v>
          </cell>
        </row>
        <row r="2394">
          <cell r="B2394">
            <v>3.1900961275665662E-2</v>
          </cell>
          <cell r="C2394">
            <v>1.1442757009345795E-2</v>
          </cell>
        </row>
        <row r="2395">
          <cell r="B2395">
            <v>3.1830944674622552E-2</v>
          </cell>
          <cell r="C2395">
            <v>1.1642990654205607E-2</v>
          </cell>
        </row>
        <row r="2396">
          <cell r="B2396">
            <v>3.1884513835169548E-2</v>
          </cell>
          <cell r="C2396">
            <v>1.1036448598130841E-2</v>
          </cell>
        </row>
        <row r="2397">
          <cell r="B2397">
            <v>3.1731606180880889E-2</v>
          </cell>
          <cell r="C2397">
            <v>1.0843457943925234E-2</v>
          </cell>
        </row>
        <row r="2398">
          <cell r="B2398">
            <v>3.1551763849276049E-2</v>
          </cell>
          <cell r="C2398">
            <v>1.0587383177570093E-2</v>
          </cell>
        </row>
        <row r="2399">
          <cell r="B2399">
            <v>3.1865162357740506E-2</v>
          </cell>
          <cell r="C2399">
            <v>1.0938785046728971E-2</v>
          </cell>
        </row>
        <row r="2400">
          <cell r="B2400">
            <v>3.2661560891417363E-2</v>
          </cell>
          <cell r="C2400">
            <v>1.1794626168224298E-2</v>
          </cell>
        </row>
        <row r="2401">
          <cell r="B2401">
            <v>3.2332443382640297E-2</v>
          </cell>
          <cell r="C2401">
            <v>1.1344859813084111E-2</v>
          </cell>
        </row>
        <row r="2402">
          <cell r="B2402">
            <v>3.2226819017020625E-2</v>
          </cell>
          <cell r="C2402">
            <v>1.1345093457943925E-2</v>
          </cell>
        </row>
        <row r="2403">
          <cell r="B2403">
            <v>3.1926029902356934E-2</v>
          </cell>
          <cell r="C2403">
            <v>1.0945327102803739E-2</v>
          </cell>
        </row>
        <row r="2404">
          <cell r="B2404">
            <v>3.240517463584669E-2</v>
          </cell>
          <cell r="C2404">
            <v>1.1746028037383179E-2</v>
          </cell>
        </row>
        <row r="2405">
          <cell r="B2405">
            <v>3.3044351716220555E-2</v>
          </cell>
          <cell r="C2405">
            <v>1.1996261682242991E-2</v>
          </cell>
        </row>
        <row r="2406">
          <cell r="B2406">
            <v>3.3703971011790346E-2</v>
          </cell>
          <cell r="C2406">
            <v>1.2696495327102804E-2</v>
          </cell>
        </row>
        <row r="2407">
          <cell r="B2407">
            <v>3.1919339925019607E-2</v>
          </cell>
          <cell r="C2407">
            <v>1.2096728971962616E-2</v>
          </cell>
        </row>
        <row r="2408">
          <cell r="B2408">
            <v>3.269041962304764E-2</v>
          </cell>
          <cell r="C2408">
            <v>1.289696261682243E-2</v>
          </cell>
        </row>
        <row r="2409">
          <cell r="B2409">
            <v>3.2753132201628454E-2</v>
          </cell>
          <cell r="C2409">
            <v>1.2947663551401868E-2</v>
          </cell>
        </row>
        <row r="2410">
          <cell r="B2410">
            <v>3.1772064749684747E-2</v>
          </cell>
          <cell r="C2410">
            <v>1.2797897196261683E-2</v>
          </cell>
        </row>
        <row r="2411">
          <cell r="B2411">
            <v>3.2461313802041536E-2</v>
          </cell>
          <cell r="C2411">
            <v>1.2698130841121496E-2</v>
          </cell>
        </row>
        <row r="2412">
          <cell r="B2412">
            <v>3.0789813918501108E-2</v>
          </cell>
          <cell r="C2412">
            <v>1.1748364485981308E-2</v>
          </cell>
        </row>
        <row r="2413">
          <cell r="B2413">
            <v>3.0687146475290139E-2</v>
          </cell>
          <cell r="C2413">
            <v>1.1598598130841121E-2</v>
          </cell>
        </row>
        <row r="2414">
          <cell r="B2414">
            <v>3.1429737521783907E-2</v>
          </cell>
          <cell r="C2414">
            <v>1.1649299065420561E-2</v>
          </cell>
        </row>
        <row r="2415">
          <cell r="B2415">
            <v>3.0119534319874242E-2</v>
          </cell>
          <cell r="C2415">
            <v>1.1249532710280374E-2</v>
          </cell>
        </row>
        <row r="2416">
          <cell r="B2416">
            <v>3.0518738011265367E-2</v>
          </cell>
          <cell r="C2416">
            <v>1.0699766355140188E-2</v>
          </cell>
        </row>
        <row r="2417">
          <cell r="B2417">
            <v>3.0548069598403838E-2</v>
          </cell>
          <cell r="C2417">
            <v>1.0700000000000001E-2</v>
          </cell>
        </row>
        <row r="2418">
          <cell r="B2418">
            <v>3.080106723432452E-2</v>
          </cell>
          <cell r="C2418">
            <v>1.0950828729281768E-2</v>
          </cell>
        </row>
        <row r="2419">
          <cell r="B2419">
            <v>3.0823993283530915E-2</v>
          </cell>
          <cell r="C2419">
            <v>1.0903314917127071E-2</v>
          </cell>
        </row>
        <row r="2420">
          <cell r="B2420">
            <v>3.0680365946496369E-2</v>
          </cell>
          <cell r="C2420">
            <v>1.0802762430939227E-2</v>
          </cell>
        </row>
        <row r="2421">
          <cell r="B2421">
            <v>3.0156606166633293E-2</v>
          </cell>
          <cell r="C2421">
            <v>1.020331491712707E-2</v>
          </cell>
        </row>
        <row r="2422">
          <cell r="B2422">
            <v>2.9917170957138861E-2</v>
          </cell>
          <cell r="C2422">
            <v>1.0003867403314916E-2</v>
          </cell>
        </row>
        <row r="2423">
          <cell r="B2423">
            <v>3.0235942318950437E-2</v>
          </cell>
          <cell r="C2423">
            <v>1.0354419889502762E-2</v>
          </cell>
        </row>
        <row r="2424">
          <cell r="B2424">
            <v>3.0828417464721647E-2</v>
          </cell>
          <cell r="C2424">
            <v>1.0956077348066298E-2</v>
          </cell>
        </row>
        <row r="2425">
          <cell r="B2425">
            <v>3.167596925416083E-2</v>
          </cell>
          <cell r="C2425">
            <v>1.1956629834254145E-2</v>
          </cell>
        </row>
        <row r="2426">
          <cell r="B2426">
            <v>3.0367450379552796E-2</v>
          </cell>
          <cell r="C2426">
            <v>1.0610773480662982E-2</v>
          </cell>
        </row>
        <row r="2427">
          <cell r="B2427">
            <v>3.0618968317497997E-2</v>
          </cell>
          <cell r="C2427">
            <v>1.0907734806629835E-2</v>
          </cell>
        </row>
        <row r="2428">
          <cell r="B2428">
            <v>3.0978933711226508E-2</v>
          </cell>
          <cell r="C2428">
            <v>1.1258287292817679E-2</v>
          </cell>
        </row>
        <row r="2429">
          <cell r="B2429">
            <v>3.103854715395804E-2</v>
          </cell>
          <cell r="C2429">
            <v>1.1509944751381214E-2</v>
          </cell>
        </row>
        <row r="2430">
          <cell r="B2430">
            <v>3.0619399588733831E-2</v>
          </cell>
          <cell r="C2430">
            <v>1.1065745856353591E-2</v>
          </cell>
        </row>
        <row r="2431">
          <cell r="B2431">
            <v>3.1012274259767936E-2</v>
          </cell>
          <cell r="C2431">
            <v>1.1561049723756907E-2</v>
          </cell>
        </row>
        <row r="2432">
          <cell r="B2432">
            <v>3.0725410804466446E-2</v>
          </cell>
          <cell r="C2432">
            <v>1.1317403314917127E-2</v>
          </cell>
        </row>
        <row r="2433">
          <cell r="B2433">
            <v>3.2014861219119006E-2</v>
          </cell>
          <cell r="C2433">
            <v>1.2568232044198895E-2</v>
          </cell>
        </row>
        <row r="2434">
          <cell r="B2434">
            <v>3.0790203842049002E-2</v>
          </cell>
          <cell r="C2434">
            <v>1.1570718232044199E-2</v>
          </cell>
        </row>
        <row r="2435">
          <cell r="B2435">
            <v>3.039408307770175E-2</v>
          </cell>
          <cell r="C2435">
            <v>1.1571546961325967E-2</v>
          </cell>
        </row>
        <row r="2436">
          <cell r="B2436">
            <v>3.0673019558869474E-2</v>
          </cell>
          <cell r="C2436">
            <v>1.2072375690607736E-2</v>
          </cell>
        </row>
        <row r="2437">
          <cell r="B2437">
            <v>3.1850532946131493E-2</v>
          </cell>
          <cell r="C2437">
            <v>1.26732044198895E-2</v>
          </cell>
        </row>
        <row r="2438">
          <cell r="B2438">
            <v>3.1947763947320129E-2</v>
          </cell>
          <cell r="C2438">
            <v>1.2916022099447515E-2</v>
          </cell>
        </row>
        <row r="2439">
          <cell r="B2439">
            <v>3.1773187460876873E-2</v>
          </cell>
          <cell r="C2439">
            <v>1.2976519337016575E-2</v>
          </cell>
        </row>
        <row r="2440">
          <cell r="B2440">
            <v>3.1844456593339121E-2</v>
          </cell>
          <cell r="C2440">
            <v>1.3168232044198895E-2</v>
          </cell>
        </row>
        <row r="2441">
          <cell r="B2441">
            <v>3.1797377924396408E-2</v>
          </cell>
          <cell r="C2441">
            <v>1.3079834254143646E-2</v>
          </cell>
        </row>
        <row r="2442">
          <cell r="B2442">
            <v>3.1679679350074208E-2</v>
          </cell>
          <cell r="C2442">
            <v>1.308232044198895E-2</v>
          </cell>
        </row>
        <row r="2443">
          <cell r="B2443">
            <v>3.1324160353795039E-2</v>
          </cell>
          <cell r="C2443">
            <v>1.373314917127072E-2</v>
          </cell>
        </row>
        <row r="2444">
          <cell r="B2444">
            <v>3.2011329165737124E-2</v>
          </cell>
          <cell r="C2444">
            <v>1.3473204419889502E-2</v>
          </cell>
        </row>
        <row r="2445">
          <cell r="B2445">
            <v>3.0995286273979072E-2</v>
          </cell>
          <cell r="C2445">
            <v>1.2535635359116021E-2</v>
          </cell>
        </row>
        <row r="2446">
          <cell r="B2446">
            <v>3.0328016818649384E-2</v>
          </cell>
          <cell r="C2446">
            <v>1.2050828729281768E-2</v>
          </cell>
        </row>
        <row r="2447">
          <cell r="B2447">
            <v>3.0123970601022121E-2</v>
          </cell>
          <cell r="C2447">
            <v>1.2201933701657459E-2</v>
          </cell>
        </row>
        <row r="2448">
          <cell r="B2448">
            <v>2.9943594538282881E-2</v>
          </cell>
          <cell r="C2448">
            <v>1.1889779005524863E-2</v>
          </cell>
        </row>
        <row r="2449">
          <cell r="B2449">
            <v>3.0192861169993757E-2</v>
          </cell>
          <cell r="C2449">
            <v>1.2404143646408841E-2</v>
          </cell>
        </row>
        <row r="2450">
          <cell r="B2450">
            <v>3.0333872724074062E-2</v>
          </cell>
          <cell r="C2450">
            <v>1.2555248618784532E-2</v>
          </cell>
        </row>
        <row r="2451">
          <cell r="B2451">
            <v>3.0206405289855853E-2</v>
          </cell>
          <cell r="C2451">
            <v>1.2143922651933701E-2</v>
          </cell>
        </row>
        <row r="2452">
          <cell r="B2452">
            <v>3.0101194149738775E-2</v>
          </cell>
          <cell r="C2452">
            <v>1.2609668508287293E-2</v>
          </cell>
        </row>
        <row r="2453">
          <cell r="B2453">
            <v>2.9633283004064315E-2</v>
          </cell>
          <cell r="C2453">
            <v>1.2160773480662983E-2</v>
          </cell>
        </row>
        <row r="2454">
          <cell r="B2454">
            <v>2.9824915682346242E-2</v>
          </cell>
          <cell r="C2454">
            <v>1.1861878453038675E-2</v>
          </cell>
        </row>
        <row r="2455">
          <cell r="B2455">
            <v>2.9681765129755844E-2</v>
          </cell>
          <cell r="C2455">
            <v>1.1812983425414364E-2</v>
          </cell>
        </row>
        <row r="2456">
          <cell r="B2456">
            <v>2.9546596017926086E-2</v>
          </cell>
          <cell r="C2456">
            <v>1.1766298342541434E-2</v>
          </cell>
        </row>
        <row r="2457">
          <cell r="B2457">
            <v>2.8705261065865795E-2</v>
          </cell>
          <cell r="C2457">
            <v>1.1650552486187843E-2</v>
          </cell>
        </row>
        <row r="2458">
          <cell r="B2458">
            <v>2.8957457966414357E-2</v>
          </cell>
          <cell r="C2458">
            <v>1.1201381215469612E-2</v>
          </cell>
        </row>
        <row r="2459">
          <cell r="B2459">
            <v>2.8783795587859151E-2</v>
          </cell>
          <cell r="C2459">
            <v>1.1052209944751382E-2</v>
          </cell>
        </row>
        <row r="2460">
          <cell r="B2460">
            <v>2.866085842824162E-2</v>
          </cell>
          <cell r="C2460">
            <v>1.0903038674033149E-2</v>
          </cell>
        </row>
        <row r="2461">
          <cell r="B2461">
            <v>2.7251734833303676E-2</v>
          </cell>
          <cell r="C2461">
            <v>9.5563535911602198E-3</v>
          </cell>
        </row>
        <row r="2462">
          <cell r="B2462">
            <v>2.7104129810172517E-2</v>
          </cell>
          <cell r="C2462">
            <v>1.0188121546961325E-2</v>
          </cell>
        </row>
        <row r="2463">
          <cell r="B2463">
            <v>2.7133067758216778E-2</v>
          </cell>
          <cell r="C2463">
            <v>9.6886740331491705E-3</v>
          </cell>
        </row>
        <row r="2464">
          <cell r="B2464">
            <v>2.6944221858994255E-2</v>
          </cell>
          <cell r="C2464">
            <v>9.5892265193370171E-3</v>
          </cell>
        </row>
        <row r="2465">
          <cell r="B2465">
            <v>2.6834440761966505E-2</v>
          </cell>
          <cell r="C2465">
            <v>9.3113259668508291E-3</v>
          </cell>
        </row>
        <row r="2466">
          <cell r="B2466">
            <v>2.6858714660435434E-2</v>
          </cell>
          <cell r="C2466">
            <v>9.3121546961325956E-3</v>
          </cell>
        </row>
        <row r="2467">
          <cell r="B2467">
            <v>2.7328512057596122E-2</v>
          </cell>
          <cell r="C2467">
            <v>1.0391988950276243E-2</v>
          </cell>
        </row>
        <row r="2468">
          <cell r="B2468">
            <v>2.8473510703340477E-2</v>
          </cell>
          <cell r="C2468">
            <v>1.0963812154696133E-2</v>
          </cell>
        </row>
        <row r="2469">
          <cell r="B2469">
            <v>2.79806533516892E-2</v>
          </cell>
          <cell r="C2469">
            <v>1.04646408839779E-2</v>
          </cell>
        </row>
        <row r="2470">
          <cell r="B2470">
            <v>2.7668260138067224E-2</v>
          </cell>
          <cell r="C2470">
            <v>1.0117127071823204E-2</v>
          </cell>
        </row>
        <row r="2471">
          <cell r="B2471">
            <v>2.7717893188663356E-2</v>
          </cell>
          <cell r="C2471">
            <v>1.0217955801104971E-2</v>
          </cell>
        </row>
        <row r="2472">
          <cell r="B2472">
            <v>2.8152801982306186E-2</v>
          </cell>
          <cell r="C2472">
            <v>1.0668784530386742E-2</v>
          </cell>
        </row>
        <row r="2473">
          <cell r="B2473">
            <v>2.7948958500254806E-2</v>
          </cell>
          <cell r="C2473">
            <v>1.0469613259668508E-2</v>
          </cell>
        </row>
        <row r="2474">
          <cell r="B2474">
            <v>2.7993526606764241E-2</v>
          </cell>
          <cell r="C2474">
            <v>1.0520441988950276E-2</v>
          </cell>
        </row>
        <row r="2475">
          <cell r="B2475">
            <v>2.8089559176049828E-2</v>
          </cell>
          <cell r="C2475">
            <v>1.0598618784530387E-2</v>
          </cell>
        </row>
        <row r="2476">
          <cell r="B2476">
            <v>2.7692967632481746E-2</v>
          </cell>
          <cell r="C2476">
            <v>1.0249171270718232E-2</v>
          </cell>
        </row>
        <row r="2477">
          <cell r="B2477">
            <v>2.7686713795586737E-2</v>
          </cell>
          <cell r="C2477">
            <v>1.0299723756906076E-2</v>
          </cell>
        </row>
        <row r="2478">
          <cell r="B2478">
            <v>2.7335803611776788E-2</v>
          </cell>
          <cell r="C2478">
            <v>9.9502762430939227E-3</v>
          </cell>
        </row>
        <row r="2479">
          <cell r="B2479">
            <v>2.6680955154648078E-2</v>
          </cell>
          <cell r="C2479">
            <v>9.3008287292817675E-3</v>
          </cell>
        </row>
        <row r="2480">
          <cell r="B2480">
            <v>2.6363319206354374E-2</v>
          </cell>
          <cell r="C2480">
            <v>9.1024861878453052E-3</v>
          </cell>
        </row>
        <row r="2481">
          <cell r="B2481">
            <v>2.6742001477220834E-2</v>
          </cell>
          <cell r="C2481">
            <v>9.2030386740331489E-3</v>
          </cell>
        </row>
        <row r="2482">
          <cell r="B2482">
            <v>2.6376124759884267E-2</v>
          </cell>
          <cell r="C2482">
            <v>9.1035911602209956E-3</v>
          </cell>
        </row>
        <row r="2483">
          <cell r="B2483">
            <v>2.6151963142679535E-2</v>
          </cell>
          <cell r="C2483">
            <v>8.4541436464088387E-3</v>
          </cell>
        </row>
        <row r="2484">
          <cell r="B2484">
            <v>2.5902587757571593E-2</v>
          </cell>
          <cell r="C2484">
            <v>8.1046961325966851E-3</v>
          </cell>
        </row>
        <row r="2485">
          <cell r="B2485">
            <v>2.6940018313194369E-2</v>
          </cell>
          <cell r="C2485">
            <v>7.9837016574585643E-3</v>
          </cell>
        </row>
        <row r="2486">
          <cell r="B2486">
            <v>2.6993619008882197E-2</v>
          </cell>
          <cell r="C2486">
            <v>7.8563535911602214E-3</v>
          </cell>
        </row>
        <row r="2487">
          <cell r="B2487">
            <v>2.6660251626212439E-2</v>
          </cell>
          <cell r="C2487">
            <v>7.1353591160220999E-3</v>
          </cell>
        </row>
        <row r="2488">
          <cell r="B2488">
            <v>2.7493318849905135E-2</v>
          </cell>
          <cell r="C2488">
            <v>7.736187845303868E-3</v>
          </cell>
        </row>
        <row r="2489">
          <cell r="B2489">
            <v>2.692766454994322E-2</v>
          </cell>
          <cell r="C2489">
            <v>6.6870165745856356E-3</v>
          </cell>
        </row>
        <row r="2490">
          <cell r="B2490">
            <v>2.6974578238235458E-2</v>
          </cell>
          <cell r="C2490">
            <v>6.0596685082872923E-3</v>
          </cell>
        </row>
        <row r="2491">
          <cell r="B2491">
            <v>2.9861147074798144E-2</v>
          </cell>
          <cell r="C2491">
            <v>7.8903314917127074E-3</v>
          </cell>
        </row>
        <row r="2492">
          <cell r="B2492">
            <v>3.0111552133982422E-2</v>
          </cell>
          <cell r="C2492">
            <v>6.7215469613259669E-3</v>
          </cell>
        </row>
        <row r="2493">
          <cell r="B2493">
            <v>3.0174500677075944E-2</v>
          </cell>
          <cell r="C2493">
            <v>7.6613259668508295E-3</v>
          </cell>
        </row>
        <row r="2494">
          <cell r="B2494">
            <v>3.2959491704685262E-2</v>
          </cell>
          <cell r="C2494">
            <v>9.6928176795580117E-3</v>
          </cell>
        </row>
        <row r="2495">
          <cell r="B2495">
            <v>3.3072623866614137E-2</v>
          </cell>
          <cell r="C2495">
            <v>9.0953038674033149E-3</v>
          </cell>
        </row>
        <row r="2496">
          <cell r="B2496">
            <v>3.4843883076930426E-2</v>
          </cell>
          <cell r="C2496">
            <v>1.0396132596685084E-2</v>
          </cell>
        </row>
        <row r="2497">
          <cell r="B2497">
            <v>3.589550873952374E-2</v>
          </cell>
          <cell r="C2497">
            <v>1.2146961325966852E-2</v>
          </cell>
        </row>
        <row r="2498">
          <cell r="B2498">
            <v>4.0094974720606968E-2</v>
          </cell>
          <cell r="C2498">
            <v>1.4880386740331493E-2</v>
          </cell>
        </row>
        <row r="2499">
          <cell r="B2499">
            <v>3.6460101401374567E-2</v>
          </cell>
          <cell r="C2499">
            <v>1.1381491712707184E-2</v>
          </cell>
        </row>
        <row r="2500">
          <cell r="B2500">
            <v>3.4971253641451816E-2</v>
          </cell>
          <cell r="C2500">
            <v>9.084806629834255E-3</v>
          </cell>
        </row>
        <row r="2501">
          <cell r="B2501">
            <v>3.5596585556354254E-2</v>
          </cell>
          <cell r="C2501">
            <v>8.9519337016574583E-3</v>
          </cell>
        </row>
        <row r="2502">
          <cell r="B2502">
            <v>3.7936051449600328E-2</v>
          </cell>
          <cell r="C2502">
            <v>9.7370165745856354E-3</v>
          </cell>
        </row>
        <row r="2503">
          <cell r="B2503">
            <v>3.7238410644523157E-2</v>
          </cell>
          <cell r="C2503">
            <v>9.2226519337016578E-3</v>
          </cell>
        </row>
        <row r="2504">
          <cell r="B2504">
            <v>3.6928786622411947E-2</v>
          </cell>
          <cell r="C2504">
            <v>9.1892265193370178E-3</v>
          </cell>
        </row>
        <row r="2505">
          <cell r="B2505">
            <v>3.5734039177427457E-2</v>
          </cell>
          <cell r="C2505">
            <v>7.7781767955801108E-3</v>
          </cell>
        </row>
        <row r="2506">
          <cell r="B2506">
            <v>3.6786050476040888E-2</v>
          </cell>
          <cell r="C2506">
            <v>7.5654696132596688E-3</v>
          </cell>
        </row>
        <row r="2507">
          <cell r="B2507">
            <v>3.6292774545828799E-2</v>
          </cell>
          <cell r="C2507">
            <v>6.7171270718232043E-3</v>
          </cell>
        </row>
        <row r="2508">
          <cell r="B2508">
            <v>3.6903600298556438E-2</v>
          </cell>
          <cell r="C2508">
            <v>7.6052486187845316E-3</v>
          </cell>
        </row>
        <row r="2509">
          <cell r="B2509">
            <v>3.7577570523261383E-2</v>
          </cell>
          <cell r="C2509">
            <v>7.5704419889502765E-3</v>
          </cell>
        </row>
        <row r="2510">
          <cell r="B2510">
            <v>3.742501394358777E-2</v>
          </cell>
          <cell r="C2510">
            <v>7.687845303867403E-3</v>
          </cell>
        </row>
        <row r="2511">
          <cell r="B2511">
            <v>3.8819858561279452E-2</v>
          </cell>
          <cell r="C2511">
            <v>9.1149171270718237E-3</v>
          </cell>
        </row>
        <row r="2512">
          <cell r="B2512">
            <v>3.8189506704581211E-2</v>
          </cell>
          <cell r="C2512">
            <v>9.1049723756906082E-3</v>
          </cell>
        </row>
        <row r="2513">
          <cell r="B2513">
            <v>3.7536568720589081E-2</v>
          </cell>
          <cell r="C2513">
            <v>8.9803867403314922E-3</v>
          </cell>
        </row>
        <row r="2514">
          <cell r="B2514">
            <v>3.7238067025339605E-2</v>
          </cell>
          <cell r="C2514">
            <v>9.1886740331491717E-3</v>
          </cell>
        </row>
        <row r="2515">
          <cell r="B2515">
            <v>3.8520218154624475E-2</v>
          </cell>
          <cell r="C2515">
            <v>9.0502762430939229E-3</v>
          </cell>
        </row>
        <row r="2516">
          <cell r="B2516">
            <v>3.7304913188508926E-2</v>
          </cell>
          <cell r="C2516">
            <v>8.3919889502762426E-3</v>
          </cell>
        </row>
        <row r="2517">
          <cell r="B2517">
            <v>3.7702962014920738E-2</v>
          </cell>
          <cell r="C2517">
            <v>8.5436464088397782E-3</v>
          </cell>
        </row>
        <row r="2518">
          <cell r="B2518">
            <v>3.724867511788621E-2</v>
          </cell>
          <cell r="C2518">
            <v>8.3486187845303872E-3</v>
          </cell>
        </row>
        <row r="2519">
          <cell r="B2519">
            <v>3.7361134351364234E-2</v>
          </cell>
          <cell r="C2519">
            <v>8.5085635359116035E-3</v>
          </cell>
        </row>
        <row r="2520">
          <cell r="B2520">
            <v>3.6797731010528301E-2</v>
          </cell>
          <cell r="C2520">
            <v>8.3599447513812153E-3</v>
          </cell>
        </row>
        <row r="2521">
          <cell r="B2521">
            <v>3.6946834968730302E-2</v>
          </cell>
          <cell r="C2521">
            <v>8.7113259668508292E-3</v>
          </cell>
        </row>
        <row r="2522">
          <cell r="B2522">
            <v>3.6913601667794449E-2</v>
          </cell>
          <cell r="C2522">
            <v>8.7052486187845293E-3</v>
          </cell>
        </row>
        <row r="2523">
          <cell r="B2523">
            <v>4.1078501924115329E-2</v>
          </cell>
          <cell r="C2523">
            <v>9.0668508287292827E-3</v>
          </cell>
        </row>
        <row r="2524">
          <cell r="B2524">
            <v>3.7315800708595082E-2</v>
          </cell>
          <cell r="C2524">
            <v>9.211878453038674E-3</v>
          </cell>
        </row>
        <row r="2525">
          <cell r="B2525">
            <v>3.8013546931171649E-2</v>
          </cell>
          <cell r="C2525">
            <v>9.1635359116022108E-3</v>
          </cell>
        </row>
        <row r="2526">
          <cell r="B2526">
            <v>3.8158940378564821E-2</v>
          </cell>
          <cell r="C2526">
            <v>8.8593922651933697E-3</v>
          </cell>
        </row>
        <row r="2527">
          <cell r="B2527">
            <v>3.8289508106945536E-2</v>
          </cell>
          <cell r="C2527">
            <v>8.6613259668508295E-3</v>
          </cell>
        </row>
        <row r="2528">
          <cell r="B2528">
            <v>3.6531984860606603E-2</v>
          </cell>
          <cell r="C2528">
            <v>8.2718232044198883E-3</v>
          </cell>
        </row>
        <row r="2529">
          <cell r="B2529">
            <v>3.6838710464240476E-2</v>
          </cell>
          <cell r="C2529">
            <v>8.6690607734806642E-3</v>
          </cell>
        </row>
        <row r="2530">
          <cell r="B2530">
            <v>3.6606134215557806E-2</v>
          </cell>
          <cell r="C2530">
            <v>9.1251381215469614E-3</v>
          </cell>
        </row>
        <row r="2531">
          <cell r="B2531">
            <v>3.6500955374954569E-2</v>
          </cell>
          <cell r="C2531">
            <v>9.2229281767955799E-3</v>
          </cell>
        </row>
        <row r="2532">
          <cell r="B2532">
            <v>3.540482246961052E-2</v>
          </cell>
          <cell r="C2532">
            <v>8.9212707182320453E-3</v>
          </cell>
        </row>
        <row r="2533">
          <cell r="B2533">
            <v>3.5829608910289079E-2</v>
          </cell>
          <cell r="C2533">
            <v>9.5806629834254142E-3</v>
          </cell>
        </row>
        <row r="2534">
          <cell r="B2534">
            <v>3.522752940663465E-2</v>
          </cell>
          <cell r="C2534">
            <v>9.5801104972375699E-3</v>
          </cell>
        </row>
        <row r="2535">
          <cell r="B2535">
            <v>3.5637305086852478E-2</v>
          </cell>
          <cell r="C2535">
            <v>9.582320441988949E-3</v>
          </cell>
        </row>
        <row r="2536">
          <cell r="B2536">
            <v>3.5021226070555467E-2</v>
          </cell>
          <cell r="C2536">
            <v>8.9864640883977904E-3</v>
          </cell>
        </row>
        <row r="2537">
          <cell r="B2537">
            <v>3.4603511508781826E-2</v>
          </cell>
          <cell r="C2537">
            <v>9.0883977900552484E-3</v>
          </cell>
        </row>
        <row r="2538">
          <cell r="B2538">
            <v>3.2782790777998505E-2</v>
          </cell>
          <cell r="C2538">
            <v>9.0941988950276262E-3</v>
          </cell>
        </row>
        <row r="2539">
          <cell r="B2539">
            <v>3.3213476290141153E-2</v>
          </cell>
          <cell r="C2539">
            <v>9.795580110497238E-3</v>
          </cell>
        </row>
        <row r="2540">
          <cell r="B2540">
            <v>3.2755068412974486E-2</v>
          </cell>
          <cell r="C2540">
            <v>9.4980662983425411E-3</v>
          </cell>
        </row>
        <row r="2541">
          <cell r="B2541">
            <v>3.2276077133678749E-2</v>
          </cell>
          <cell r="C2541">
            <v>9.1500000000000001E-3</v>
          </cell>
        </row>
        <row r="2542">
          <cell r="B2542">
            <v>3.1817508494846547E-2</v>
          </cell>
          <cell r="C2542">
            <v>8.7025700934579443E-3</v>
          </cell>
        </row>
        <row r="2543">
          <cell r="B2543">
            <v>3.1585096611371433E-2</v>
          </cell>
          <cell r="C2543">
            <v>8.610280373831776E-3</v>
          </cell>
        </row>
        <row r="2544">
          <cell r="B2544">
            <v>3.1852842985410246E-2</v>
          </cell>
          <cell r="C2544">
            <v>8.8628504672897193E-3</v>
          </cell>
        </row>
        <row r="2545">
          <cell r="B2545">
            <v>3.1810812822714141E-2</v>
          </cell>
          <cell r="C2545">
            <v>8.8154205607476627E-3</v>
          </cell>
        </row>
        <row r="2546">
          <cell r="B2546">
            <v>3.1606779905647642E-2</v>
          </cell>
          <cell r="C2546">
            <v>8.8179906542056093E-3</v>
          </cell>
        </row>
        <row r="2547">
          <cell r="B2547">
            <v>3.1458614120657979E-2</v>
          </cell>
          <cell r="C2547">
            <v>8.8705607476635522E-3</v>
          </cell>
        </row>
        <row r="2548">
          <cell r="B2548">
            <v>3.1405566772204074E-2</v>
          </cell>
          <cell r="C2548">
            <v>8.9782710280373827E-3</v>
          </cell>
        </row>
        <row r="2549">
          <cell r="B2549">
            <v>3.1507941053806165E-2</v>
          </cell>
          <cell r="C2549">
            <v>9.0808411214953269E-3</v>
          </cell>
        </row>
        <row r="2550">
          <cell r="B2550">
            <v>3.2270275557023109E-2</v>
          </cell>
          <cell r="C2550">
            <v>9.6834112149532716E-3</v>
          </cell>
        </row>
        <row r="2551">
          <cell r="B2551">
            <v>3.2792823309843788E-2</v>
          </cell>
          <cell r="C2551">
            <v>1.0232710280373834E-2</v>
          </cell>
        </row>
        <row r="2552">
          <cell r="B2552">
            <v>3.3410459707184925E-2</v>
          </cell>
          <cell r="C2552">
            <v>1.0938551401869161E-2</v>
          </cell>
        </row>
        <row r="2553">
          <cell r="B2553">
            <v>3.2946349280007392E-2</v>
          </cell>
          <cell r="C2553">
            <v>1.0548831775700936E-2</v>
          </cell>
        </row>
        <row r="2554">
          <cell r="B2554">
            <v>3.1793500216646176E-2</v>
          </cell>
          <cell r="C2554">
            <v>1.0246728971962618E-2</v>
          </cell>
        </row>
        <row r="2555">
          <cell r="B2555">
            <v>3.1219336186802504E-2</v>
          </cell>
          <cell r="C2555">
            <v>9.2490654205607484E-3</v>
          </cell>
        </row>
        <row r="2556">
          <cell r="B2556">
            <v>3.0966524750842384E-2</v>
          </cell>
          <cell r="C2556">
            <v>9.1514018691588803E-3</v>
          </cell>
        </row>
        <row r="2557">
          <cell r="B2557">
            <v>3.0354677650204387E-2</v>
          </cell>
          <cell r="C2557">
            <v>8.6584112149532717E-3</v>
          </cell>
        </row>
        <row r="2558">
          <cell r="B2558">
            <v>3.0604779403773263E-2</v>
          </cell>
          <cell r="C2558">
            <v>9.2107476635514031E-3</v>
          </cell>
        </row>
        <row r="2559">
          <cell r="B2559">
            <v>3.0559901980129256E-2</v>
          </cell>
          <cell r="C2559">
            <v>9.2130841121495326E-3</v>
          </cell>
        </row>
        <row r="2560">
          <cell r="B2560">
            <v>3.0063558028312065E-2</v>
          </cell>
          <cell r="C2560">
            <v>8.8654205607476642E-3</v>
          </cell>
        </row>
        <row r="2561">
          <cell r="B2561">
            <v>2.9871410409437305E-2</v>
          </cell>
          <cell r="C2561">
            <v>8.6677570093457949E-3</v>
          </cell>
        </row>
        <row r="2562">
          <cell r="B2562">
            <v>2.9812886105964886E-2</v>
          </cell>
          <cell r="C2562">
            <v>8.7247663551401882E-3</v>
          </cell>
        </row>
        <row r="2563">
          <cell r="B2563">
            <v>3.0108039197434322E-2</v>
          </cell>
          <cell r="C2563">
            <v>9.0771028037383173E-3</v>
          </cell>
        </row>
        <row r="2564">
          <cell r="B2564">
            <v>2.9856061641388765E-2</v>
          </cell>
          <cell r="C2564">
            <v>9.2794392523364508E-3</v>
          </cell>
        </row>
        <row r="2565">
          <cell r="B2565">
            <v>2.9673589845298776E-2</v>
          </cell>
          <cell r="C2565">
            <v>8.8817757009345792E-3</v>
          </cell>
        </row>
        <row r="2566">
          <cell r="B2566">
            <v>2.9349994122087275E-2</v>
          </cell>
          <cell r="C2566">
            <v>8.7341121495327113E-3</v>
          </cell>
        </row>
        <row r="2567">
          <cell r="B2567">
            <v>2.9382816345539187E-2</v>
          </cell>
          <cell r="C2567">
            <v>8.8911214953271023E-3</v>
          </cell>
        </row>
        <row r="2568">
          <cell r="B2568">
            <v>2.9444054160400079E-2</v>
          </cell>
          <cell r="C2568">
            <v>8.7934579439252342E-3</v>
          </cell>
        </row>
        <row r="2569">
          <cell r="B2569">
            <v>2.9587605255004812E-2</v>
          </cell>
          <cell r="C2569">
            <v>9.4457943925233649E-3</v>
          </cell>
        </row>
        <row r="2570">
          <cell r="B2570">
            <v>2.929903841756909E-2</v>
          </cell>
          <cell r="C2570">
            <v>9.3079439252336457E-3</v>
          </cell>
        </row>
        <row r="2571">
          <cell r="B2571">
            <v>2.8975232825663055E-2</v>
          </cell>
          <cell r="C2571">
            <v>9.1504672897196274E-3</v>
          </cell>
        </row>
        <row r="2572">
          <cell r="B2572">
            <v>2.8845514130382055E-2</v>
          </cell>
          <cell r="C2572">
            <v>9.3182242990654199E-3</v>
          </cell>
        </row>
        <row r="2573">
          <cell r="B2573">
            <v>2.8369083555590202E-2</v>
          </cell>
          <cell r="C2573">
            <v>8.95981308411215E-3</v>
          </cell>
        </row>
        <row r="2574">
          <cell r="B2574">
            <v>2.8095945873483741E-2</v>
          </cell>
          <cell r="C2574">
            <v>8.8121495327102804E-3</v>
          </cell>
        </row>
        <row r="2575">
          <cell r="B2575">
            <v>2.823357431869411E-2</v>
          </cell>
          <cell r="C2575">
            <v>9.1144859813084116E-3</v>
          </cell>
        </row>
        <row r="2576">
          <cell r="B2576">
            <v>2.7656417206813111E-2</v>
          </cell>
          <cell r="C2576">
            <v>8.7168224299065417E-3</v>
          </cell>
        </row>
        <row r="2577">
          <cell r="B2577">
            <v>2.7784923599730504E-2</v>
          </cell>
          <cell r="C2577">
            <v>9.1238317757009364E-3</v>
          </cell>
        </row>
        <row r="2578">
          <cell r="B2578">
            <v>2.7755185646080704E-2</v>
          </cell>
          <cell r="C2578">
            <v>9.2261682242990653E-3</v>
          </cell>
        </row>
        <row r="2579">
          <cell r="B2579">
            <v>2.7289445631703879E-2</v>
          </cell>
          <cell r="C2579">
            <v>8.8285046728971972E-3</v>
          </cell>
        </row>
        <row r="2580">
          <cell r="B2580">
            <v>2.7251185906675301E-2</v>
          </cell>
          <cell r="C2580">
            <v>8.9439252336448588E-3</v>
          </cell>
        </row>
        <row r="2581">
          <cell r="B2581">
            <v>2.6892349203561317E-2</v>
          </cell>
          <cell r="C2581">
            <v>8.7964953271028046E-3</v>
          </cell>
        </row>
        <row r="2582">
          <cell r="B2582">
            <v>2.6767967506566737E-2</v>
          </cell>
          <cell r="C2582">
            <v>9.0042056074766345E-3</v>
          </cell>
        </row>
        <row r="2583">
          <cell r="B2583">
            <v>2.6492923007974234E-2</v>
          </cell>
          <cell r="C2583">
            <v>8.7925233644859831E-3</v>
          </cell>
        </row>
        <row r="2584">
          <cell r="B2584">
            <v>2.6880449743217238E-2</v>
          </cell>
          <cell r="C2584">
            <v>9.0093457943925224E-3</v>
          </cell>
        </row>
        <row r="2585">
          <cell r="B2585">
            <v>2.652416941879443E-2</v>
          </cell>
          <cell r="C2585">
            <v>8.7471962616822423E-3</v>
          </cell>
        </row>
        <row r="2586">
          <cell r="B2586">
            <v>2.6352766525439719E-2</v>
          </cell>
          <cell r="C2586">
            <v>8.7995327102803732E-3</v>
          </cell>
        </row>
        <row r="2587">
          <cell r="B2587">
            <v>2.6324251219252193E-2</v>
          </cell>
          <cell r="C2587">
            <v>9.0065420560747674E-3</v>
          </cell>
        </row>
        <row r="2588">
          <cell r="B2588">
            <v>2.665915839383759E-2</v>
          </cell>
          <cell r="C2588">
            <v>9.3588785046728983E-3</v>
          </cell>
        </row>
        <row r="2589">
          <cell r="B2589">
            <v>2.6046978445667834E-2</v>
          </cell>
          <cell r="C2589">
            <v>8.9112149532710287E-3</v>
          </cell>
        </row>
        <row r="2590">
          <cell r="B2590">
            <v>2.5753908406624171E-2</v>
          </cell>
          <cell r="C2590">
            <v>8.7135514018691594E-3</v>
          </cell>
        </row>
        <row r="2591">
          <cell r="B2591">
            <v>2.5133651315153327E-2</v>
          </cell>
          <cell r="C2591">
            <v>8.2992990654205609E-3</v>
          </cell>
        </row>
        <row r="2592">
          <cell r="B2592">
            <v>2.5187973448985268E-2</v>
          </cell>
          <cell r="C2592">
            <v>8.4752336448598135E-3</v>
          </cell>
        </row>
        <row r="2593">
          <cell r="B2593">
            <v>2.4936205006091172E-2</v>
          </cell>
          <cell r="C2593">
            <v>8.3598130841121502E-3</v>
          </cell>
        </row>
        <row r="2594">
          <cell r="B2594">
            <v>2.5051798714112339E-2</v>
          </cell>
          <cell r="C2594">
            <v>8.6799065420560748E-3</v>
          </cell>
        </row>
        <row r="2595">
          <cell r="B2595">
            <v>2.4830025859847171E-2</v>
          </cell>
          <cell r="C2595">
            <v>8.4640186915887865E-3</v>
          </cell>
        </row>
        <row r="2596">
          <cell r="B2596">
            <v>2.4799351407922776E-2</v>
          </cell>
          <cell r="C2596">
            <v>8.789252336448599E-3</v>
          </cell>
        </row>
        <row r="2597">
          <cell r="B2597">
            <v>2.4855073932154692E-2</v>
          </cell>
          <cell r="C2597">
            <v>8.8415887850467299E-3</v>
          </cell>
        </row>
        <row r="2598">
          <cell r="B2598">
            <v>2.511360956955444E-2</v>
          </cell>
          <cell r="C2598">
            <v>9.3439252336448599E-3</v>
          </cell>
        </row>
        <row r="2599">
          <cell r="B2599">
            <v>2.4774551011379708E-2</v>
          </cell>
          <cell r="C2599">
            <v>9.0462616822429912E-3</v>
          </cell>
        </row>
        <row r="2600">
          <cell r="B2600">
            <v>2.5144238826220522E-2</v>
          </cell>
          <cell r="C2600">
            <v>9.4985981308411214E-3</v>
          </cell>
        </row>
        <row r="2601">
          <cell r="B2601">
            <v>2.4608069614000416E-2</v>
          </cell>
          <cell r="C2601">
            <v>9.1556074766355137E-3</v>
          </cell>
        </row>
        <row r="2602">
          <cell r="B2602">
            <v>2.4278839786444739E-2</v>
          </cell>
          <cell r="C2602">
            <v>8.8871495327102808E-3</v>
          </cell>
        </row>
        <row r="2603">
          <cell r="B2603">
            <v>2.4213004971354368E-2</v>
          </cell>
          <cell r="C2603">
            <v>8.8392523364485987E-3</v>
          </cell>
        </row>
        <row r="2604">
          <cell r="B2604">
            <v>2.3944985369346861E-2</v>
          </cell>
          <cell r="C2604">
            <v>8.7413551401869169E-3</v>
          </cell>
        </row>
        <row r="2605">
          <cell r="B2605">
            <v>2.3773509631628165E-2</v>
          </cell>
          <cell r="C2605">
            <v>8.993457943925233E-3</v>
          </cell>
        </row>
        <row r="2606">
          <cell r="B2606">
            <v>2.333850179189878E-2</v>
          </cell>
          <cell r="C2606">
            <v>8.7497663551401889E-3</v>
          </cell>
        </row>
        <row r="2607">
          <cell r="B2607">
            <v>2.3667176056012651E-2</v>
          </cell>
          <cell r="C2607">
            <v>9.0518691588785047E-3</v>
          </cell>
        </row>
        <row r="2608">
          <cell r="B2608">
            <v>2.4238949233113649E-2</v>
          </cell>
          <cell r="C2608">
            <v>9.7039719626168235E-3</v>
          </cell>
        </row>
        <row r="2609">
          <cell r="B2609">
            <v>2.3849319340636277E-2</v>
          </cell>
          <cell r="C2609">
            <v>9.3560747663551398E-3</v>
          </cell>
        </row>
        <row r="2610">
          <cell r="B2610">
            <v>2.481087578787089E-2</v>
          </cell>
          <cell r="C2610">
            <v>1.040817757009346E-2</v>
          </cell>
        </row>
        <row r="2611">
          <cell r="B2611">
            <v>2.4992101207736983E-2</v>
          </cell>
          <cell r="C2611">
            <v>1.0014485981308411E-2</v>
          </cell>
        </row>
        <row r="2612">
          <cell r="B2612">
            <v>2.5028800536079032E-2</v>
          </cell>
          <cell r="C2612">
            <v>9.9165887850467295E-3</v>
          </cell>
        </row>
        <row r="2613">
          <cell r="B2613">
            <v>2.462748280189897E-2</v>
          </cell>
          <cell r="C2613">
            <v>9.5429906542056075E-3</v>
          </cell>
        </row>
        <row r="2614">
          <cell r="B2614">
            <v>2.4388875771040874E-2</v>
          </cell>
          <cell r="C2614">
            <v>9.3207943925233648E-3</v>
          </cell>
        </row>
        <row r="2615">
          <cell r="B2615">
            <v>2.4263698699948266E-2</v>
          </cell>
          <cell r="C2615">
            <v>9.1228971962616819E-3</v>
          </cell>
        </row>
        <row r="2616">
          <cell r="B2616">
            <v>2.5108098032568638E-2</v>
          </cell>
          <cell r="C2616">
            <v>9.9292056074766349E-3</v>
          </cell>
        </row>
        <row r="2617">
          <cell r="B2617">
            <v>2.5160086663823633E-2</v>
          </cell>
          <cell r="C2617">
            <v>9.9313084112149525E-3</v>
          </cell>
        </row>
        <row r="2618">
          <cell r="B2618">
            <v>2.4437605613050639E-2</v>
          </cell>
          <cell r="C2618">
            <v>9.1334112149532715E-3</v>
          </cell>
        </row>
        <row r="2619">
          <cell r="B2619">
            <v>2.4934945141865117E-2</v>
          </cell>
          <cell r="C2619">
            <v>9.5355140186915884E-3</v>
          </cell>
        </row>
        <row r="2620">
          <cell r="B2620">
            <v>2.4723780258182004E-2</v>
          </cell>
          <cell r="C2620">
            <v>9.3376168224299071E-3</v>
          </cell>
        </row>
        <row r="2621">
          <cell r="B2621">
            <v>2.4383823751914169E-2</v>
          </cell>
          <cell r="C2621">
            <v>8.9439252336448588E-3</v>
          </cell>
        </row>
        <row r="2622">
          <cell r="B2622">
            <v>2.4354858035275928E-2</v>
          </cell>
          <cell r="C2622">
            <v>8.8960280373831784E-3</v>
          </cell>
        </row>
        <row r="2623">
          <cell r="B2623">
            <v>2.4366386048241262E-2</v>
          </cell>
          <cell r="C2623">
            <v>8.898130841121496E-3</v>
          </cell>
        </row>
        <row r="2624">
          <cell r="B2624">
            <v>2.4205834583180041E-2</v>
          </cell>
          <cell r="C2624">
            <v>8.700233644859813E-3</v>
          </cell>
        </row>
        <row r="2625">
          <cell r="B2625">
            <v>2.4621249191381311E-2</v>
          </cell>
          <cell r="C2625">
            <v>9.1303738317757011E-3</v>
          </cell>
        </row>
        <row r="2626">
          <cell r="B2626">
            <v>2.4322159462235704E-2</v>
          </cell>
          <cell r="C2626">
            <v>8.7873831775700934E-3</v>
          </cell>
        </row>
        <row r="2627">
          <cell r="B2627">
            <v>2.4141465118626471E-2</v>
          </cell>
          <cell r="C2627">
            <v>8.5397196261682243E-3</v>
          </cell>
        </row>
        <row r="2628">
          <cell r="B2628">
            <v>2.3874893718376811E-2</v>
          </cell>
          <cell r="C2628">
            <v>8.342056074766355E-3</v>
          </cell>
        </row>
        <row r="2629">
          <cell r="B2629">
            <v>2.3835687415322382E-2</v>
          </cell>
          <cell r="C2629">
            <v>8.3238317757009361E-3</v>
          </cell>
        </row>
        <row r="2630">
          <cell r="B2630">
            <v>2.3806966726695356E-2</v>
          </cell>
          <cell r="C2630">
            <v>8.2764018691588795E-3</v>
          </cell>
        </row>
        <row r="2631">
          <cell r="B2631">
            <v>2.3629740384754183E-2</v>
          </cell>
          <cell r="C2631">
            <v>8.0341121495327104E-3</v>
          </cell>
        </row>
        <row r="2632">
          <cell r="B2632">
            <v>2.3727472670511118E-2</v>
          </cell>
          <cell r="C2632">
            <v>8.0866822429906532E-3</v>
          </cell>
        </row>
        <row r="2633">
          <cell r="B2633">
            <v>2.3804580821879862E-2</v>
          </cell>
          <cell r="C2633">
            <v>8.1584112149532713E-3</v>
          </cell>
        </row>
        <row r="2634">
          <cell r="B2634">
            <v>2.430308716550611E-2</v>
          </cell>
          <cell r="C2634">
            <v>8.7607476635514006E-3</v>
          </cell>
        </row>
        <row r="2635">
          <cell r="B2635">
            <v>2.371360504345843E-2</v>
          </cell>
          <cell r="C2635">
            <v>8.113084112149534E-3</v>
          </cell>
        </row>
        <row r="2636">
          <cell r="B2636">
            <v>2.406799595606135E-2</v>
          </cell>
          <cell r="C2636">
            <v>8.6224299065420559E-3</v>
          </cell>
        </row>
        <row r="2637">
          <cell r="B2637">
            <v>2.3751733804500463E-2</v>
          </cell>
          <cell r="C2637">
            <v>8.2247663551401878E-3</v>
          </cell>
        </row>
        <row r="2638">
          <cell r="B2638">
            <v>2.40022000845872E-2</v>
          </cell>
          <cell r="C2638">
            <v>8.4771028037383175E-3</v>
          </cell>
        </row>
        <row r="2639">
          <cell r="B2639">
            <v>2.3817585131345576E-2</v>
          </cell>
          <cell r="C2639">
            <v>8.3294392523364479E-3</v>
          </cell>
        </row>
        <row r="2640">
          <cell r="B2640">
            <v>2.3759492442684715E-2</v>
          </cell>
          <cell r="C2640">
            <v>8.2864485981308418E-3</v>
          </cell>
        </row>
        <row r="2641">
          <cell r="B2641">
            <v>2.3706443388997522E-2</v>
          </cell>
          <cell r="C2641">
            <v>8.2887850467289713E-3</v>
          </cell>
        </row>
        <row r="2642">
          <cell r="B2642">
            <v>2.3577494881581673E-2</v>
          </cell>
          <cell r="C2642">
            <v>8.1911214953271031E-3</v>
          </cell>
        </row>
        <row r="2643">
          <cell r="B2643">
            <v>2.2861820208482708E-2</v>
          </cell>
          <cell r="C2643">
            <v>7.4434579439252337E-3</v>
          </cell>
        </row>
        <row r="2644">
          <cell r="B2644">
            <v>2.2505334389642528E-2</v>
          </cell>
          <cell r="C2644">
            <v>7.0457943925233647E-3</v>
          </cell>
        </row>
        <row r="2645">
          <cell r="B2645">
            <v>2.2669851623066561E-2</v>
          </cell>
          <cell r="C2645">
            <v>7.3528037383177583E-3</v>
          </cell>
        </row>
        <row r="2646">
          <cell r="B2646">
            <v>2.2667394119872952E-2</v>
          </cell>
          <cell r="C2646">
            <v>7.4051401869158883E-3</v>
          </cell>
        </row>
        <row r="2647">
          <cell r="B2647">
            <v>2.3034114203802081E-2</v>
          </cell>
          <cell r="C2647">
            <v>7.8574766355140203E-3</v>
          </cell>
        </row>
        <row r="2648">
          <cell r="B2648">
            <v>2.3087284329830648E-2</v>
          </cell>
          <cell r="C2648">
            <v>7.9598130841121509E-3</v>
          </cell>
        </row>
        <row r="2649">
          <cell r="B2649">
            <v>2.3327750653279189E-2</v>
          </cell>
          <cell r="C2649">
            <v>8.4121495327102811E-3</v>
          </cell>
        </row>
        <row r="2650">
          <cell r="B2650">
            <v>2.2849874438507944E-2</v>
          </cell>
          <cell r="C2650">
            <v>7.9191588785046726E-3</v>
          </cell>
        </row>
        <row r="2651">
          <cell r="B2651">
            <v>2.2827117970321997E-2</v>
          </cell>
          <cell r="C2651">
            <v>7.8714953271028041E-3</v>
          </cell>
        </row>
        <row r="2652">
          <cell r="B2652">
            <v>2.2607203144698551E-2</v>
          </cell>
          <cell r="C2652">
            <v>7.6738317757009348E-3</v>
          </cell>
        </row>
        <row r="2653">
          <cell r="B2653">
            <v>2.2872731497227683E-2</v>
          </cell>
          <cell r="C2653">
            <v>7.9761682242990659E-3</v>
          </cell>
        </row>
        <row r="2654">
          <cell r="B2654">
            <v>2.3021941700093973E-2</v>
          </cell>
          <cell r="C2654">
            <v>8.1285046728971962E-3</v>
          </cell>
        </row>
        <row r="2655">
          <cell r="B2655">
            <v>2.2798140590443494E-2</v>
          </cell>
          <cell r="C2655">
            <v>8.0855140186915885E-3</v>
          </cell>
        </row>
        <row r="2656">
          <cell r="B2656">
            <v>2.2371199221855598E-2</v>
          </cell>
          <cell r="C2656">
            <v>7.5878504672897192E-3</v>
          </cell>
        </row>
        <row r="2657">
          <cell r="B2657">
            <v>2.2379307219482336E-2</v>
          </cell>
          <cell r="C2657">
            <v>7.790186915887851E-3</v>
          </cell>
        </row>
        <row r="2658">
          <cell r="B2658">
            <v>2.1704997715389696E-2</v>
          </cell>
          <cell r="C2658">
            <v>7.2925233644859809E-3</v>
          </cell>
        </row>
        <row r="2659">
          <cell r="B2659">
            <v>2.1662301449299814E-2</v>
          </cell>
          <cell r="C2659">
            <v>7.4343457943925242E-3</v>
          </cell>
        </row>
        <row r="2660">
          <cell r="B2660">
            <v>2.1555311796350507E-2</v>
          </cell>
          <cell r="C2660">
            <v>7.5920560747663544E-3</v>
          </cell>
        </row>
        <row r="2661">
          <cell r="B2661">
            <v>2.2873057312144396E-2</v>
          </cell>
          <cell r="C2661">
            <v>9.0850467289719638E-3</v>
          </cell>
        </row>
        <row r="2662">
          <cell r="B2662">
            <v>2.3498390744569386E-2</v>
          </cell>
          <cell r="C2662">
            <v>9.8378504672897212E-3</v>
          </cell>
        </row>
        <row r="2663">
          <cell r="B2663">
            <v>2.2581189518378286E-2</v>
          </cell>
          <cell r="C2663">
            <v>9.0406542056074776E-3</v>
          </cell>
        </row>
        <row r="2664">
          <cell r="B2664">
            <v>2.2169848822258476E-2</v>
          </cell>
          <cell r="C2664">
            <v>8.7434579439252345E-3</v>
          </cell>
        </row>
        <row r="2665">
          <cell r="B2665">
            <v>2.2022693908624436E-2</v>
          </cell>
          <cell r="C2665">
            <v>8.8018691588785045E-3</v>
          </cell>
        </row>
        <row r="2666">
          <cell r="B2666">
            <v>2.245571757477749E-2</v>
          </cell>
          <cell r="C2666">
            <v>9.4546728971962625E-3</v>
          </cell>
        </row>
        <row r="2667">
          <cell r="B2667">
            <v>2.1756194516085792E-2</v>
          </cell>
          <cell r="C2667">
            <v>8.7574766355140183E-3</v>
          </cell>
        </row>
        <row r="2668">
          <cell r="B2668">
            <v>2.1713871810049912E-2</v>
          </cell>
          <cell r="C2668">
            <v>8.7602803738317768E-3</v>
          </cell>
        </row>
        <row r="2669">
          <cell r="B2669">
            <v>2.1237118171551161E-2</v>
          </cell>
          <cell r="C2669">
            <v>8.5130841121495333E-3</v>
          </cell>
        </row>
        <row r="2670">
          <cell r="B2670">
            <v>2.0968712279098689E-2</v>
          </cell>
          <cell r="C2670">
            <v>8.3714953271028045E-3</v>
          </cell>
        </row>
        <row r="2671">
          <cell r="B2671">
            <v>2.1285212530110176E-2</v>
          </cell>
          <cell r="C2671">
            <v>8.8242990654205603E-3</v>
          </cell>
        </row>
        <row r="2672">
          <cell r="B2672">
            <v>2.1536077769453765E-2</v>
          </cell>
          <cell r="C2672">
            <v>9.2271028037383199E-3</v>
          </cell>
        </row>
        <row r="2673">
          <cell r="B2673">
            <v>2.1357271003968448E-2</v>
          </cell>
          <cell r="C2673">
            <v>9.0299065420560761E-3</v>
          </cell>
        </row>
        <row r="2674">
          <cell r="B2674">
            <v>2.1087687462917337E-2</v>
          </cell>
          <cell r="C2674">
            <v>8.9327102803738317E-3</v>
          </cell>
        </row>
        <row r="2675">
          <cell r="B2675">
            <v>2.0869873373735026E-2</v>
          </cell>
          <cell r="C2675">
            <v>8.8911214953271023E-3</v>
          </cell>
        </row>
        <row r="2676">
          <cell r="B2676">
            <v>2.0969942429612476E-2</v>
          </cell>
          <cell r="C2676">
            <v>9.0939252336448614E-3</v>
          </cell>
        </row>
        <row r="2677">
          <cell r="B2677">
            <v>2.150458758519902E-2</v>
          </cell>
          <cell r="C2677">
            <v>9.7467289719626159E-3</v>
          </cell>
        </row>
        <row r="2678">
          <cell r="B2678">
            <v>2.1680565872462809E-2</v>
          </cell>
          <cell r="C2678">
            <v>1.0099532710280374E-2</v>
          </cell>
        </row>
        <row r="2679">
          <cell r="B2679">
            <v>2.1465217713029228E-2</v>
          </cell>
          <cell r="C2679">
            <v>9.8483644859813074E-3</v>
          </cell>
        </row>
        <row r="2680">
          <cell r="B2680">
            <v>2.1826372442958708E-2</v>
          </cell>
          <cell r="C2680">
            <v>1.0307476635514019E-2</v>
          </cell>
        </row>
        <row r="2681">
          <cell r="B2681">
            <v>2.1741002296294165E-2</v>
          </cell>
          <cell r="C2681">
            <v>1.0163551401869159E-2</v>
          </cell>
        </row>
        <row r="2682">
          <cell r="B2682">
            <v>2.179917683299748E-2</v>
          </cell>
          <cell r="C2682">
            <v>1.0213551401869159E-2</v>
          </cell>
        </row>
        <row r="2683">
          <cell r="B2683">
            <v>2.1494942629913139E-2</v>
          </cell>
          <cell r="C2683">
            <v>9.8165887850467301E-3</v>
          </cell>
        </row>
        <row r="2684">
          <cell r="B2684">
            <v>2.1500246086623043E-2</v>
          </cell>
          <cell r="C2684">
            <v>9.82196261682243E-3</v>
          </cell>
        </row>
        <row r="2685">
          <cell r="B2685">
            <v>2.1273956935269789E-2</v>
          </cell>
          <cell r="C2685">
            <v>9.6287383177570112E-3</v>
          </cell>
        </row>
        <row r="2686">
          <cell r="B2686">
            <v>2.1257881856386329E-2</v>
          </cell>
          <cell r="C2686">
            <v>9.6317757009345799E-3</v>
          </cell>
        </row>
        <row r="2687">
          <cell r="B2687">
            <v>2.1292273411001594E-2</v>
          </cell>
          <cell r="C2687">
            <v>9.5848130841121506E-3</v>
          </cell>
        </row>
        <row r="2688">
          <cell r="B2688">
            <v>2.1533910931356592E-2</v>
          </cell>
          <cell r="C2688">
            <v>9.8378504672897195E-3</v>
          </cell>
        </row>
        <row r="2689">
          <cell r="B2689">
            <v>2.151783502091964E-2</v>
          </cell>
          <cell r="C2689">
            <v>9.8408878504672899E-3</v>
          </cell>
        </row>
        <row r="2690">
          <cell r="B2690">
            <v>2.119675532006382E-2</v>
          </cell>
          <cell r="C2690">
            <v>9.5999999999999992E-3</v>
          </cell>
        </row>
        <row r="2691">
          <cell r="B2691">
            <v>2.0887200431609299E-2</v>
          </cell>
          <cell r="C2691">
            <v>9.5019230769230762E-3</v>
          </cell>
        </row>
        <row r="2692">
          <cell r="B2692">
            <v>2.0920939040301345E-2</v>
          </cell>
          <cell r="C2692">
            <v>9.3038461538461556E-3</v>
          </cell>
        </row>
        <row r="2693">
          <cell r="B2693">
            <v>2.1505610066074765E-2</v>
          </cell>
          <cell r="C2693">
            <v>9.9557692307692316E-3</v>
          </cell>
        </row>
        <row r="2694">
          <cell r="B2694">
            <v>2.1179849504404769E-2</v>
          </cell>
          <cell r="C2694">
            <v>9.6653846153846139E-3</v>
          </cell>
        </row>
        <row r="2695">
          <cell r="B2695">
            <v>2.1319850264751361E-2</v>
          </cell>
          <cell r="C2695">
            <v>9.8173076923076929E-3</v>
          </cell>
        </row>
        <row r="2696">
          <cell r="B2696">
            <v>2.1156704509031066E-2</v>
          </cell>
          <cell r="C2696">
            <v>9.7192307692307682E-3</v>
          </cell>
        </row>
        <row r="2697">
          <cell r="B2697">
            <v>2.1210567480740794E-2</v>
          </cell>
          <cell r="C2697">
            <v>9.8269230769230768E-3</v>
          </cell>
        </row>
        <row r="2698">
          <cell r="B2698">
            <v>2.0739071371706941E-2</v>
          </cell>
          <cell r="C2698">
            <v>9.4788461538461537E-3</v>
          </cell>
        </row>
        <row r="2699">
          <cell r="B2699">
            <v>2.1578317453433637E-2</v>
          </cell>
          <cell r="C2699">
            <v>1.0285164835164834E-2</v>
          </cell>
        </row>
        <row r="2700">
          <cell r="B2700">
            <v>2.1763759951119677E-2</v>
          </cell>
          <cell r="C2700">
            <v>1.0487362637362637E-2</v>
          </cell>
        </row>
        <row r="2701">
          <cell r="B2701">
            <v>2.2136253669211126E-2</v>
          </cell>
          <cell r="C2701">
            <v>1.088956043956044E-2</v>
          </cell>
        </row>
        <row r="2702">
          <cell r="B2702">
            <v>2.19192855223036E-2</v>
          </cell>
          <cell r="C2702">
            <v>1.0696153846153847E-2</v>
          </cell>
        </row>
        <row r="2703">
          <cell r="B2703">
            <v>2.2322128958186194E-2</v>
          </cell>
          <cell r="C2703">
            <v>1.109835164835165E-2</v>
          </cell>
        </row>
        <row r="2704">
          <cell r="B2704">
            <v>2.1993841351782506E-2</v>
          </cell>
          <cell r="C2704">
            <v>1.074423076923077E-2</v>
          </cell>
        </row>
        <row r="2705">
          <cell r="B2705">
            <v>2.1860740107879195E-2</v>
          </cell>
          <cell r="C2705">
            <v>1.0646153846153847E-2</v>
          </cell>
        </row>
        <row r="2706">
          <cell r="B2706">
            <v>2.1747841138814117E-2</v>
          </cell>
          <cell r="C2706">
            <v>1.0498076923076922E-2</v>
          </cell>
        </row>
        <row r="2707">
          <cell r="B2707">
            <v>2.152430641618619E-2</v>
          </cell>
          <cell r="C2707">
            <v>1.0361538461538462E-2</v>
          </cell>
        </row>
        <row r="2708">
          <cell r="B2708">
            <v>2.1745128985456219E-2</v>
          </cell>
          <cell r="C2708">
            <v>1.0613736263736264E-2</v>
          </cell>
        </row>
        <row r="2709">
          <cell r="B2709">
            <v>2.1672811996017227E-2</v>
          </cell>
          <cell r="C2709">
            <v>1.0515934065934065E-2</v>
          </cell>
        </row>
        <row r="2710">
          <cell r="B2710">
            <v>2.140343851782156E-2</v>
          </cell>
          <cell r="C2710">
            <v>1.0318131868131868E-2</v>
          </cell>
        </row>
        <row r="2711">
          <cell r="B2711">
            <v>2.1978042662210706E-2</v>
          </cell>
          <cell r="C2711">
            <v>1.0920329670329671E-2</v>
          </cell>
        </row>
        <row r="2712">
          <cell r="B2712">
            <v>2.1831858375111368E-2</v>
          </cell>
          <cell r="C2712">
            <v>1.0776923076923078E-2</v>
          </cell>
        </row>
        <row r="2713">
          <cell r="B2713">
            <v>2.1591226575033096E-2</v>
          </cell>
          <cell r="C2713">
            <v>1.0581318681318681E-2</v>
          </cell>
        </row>
        <row r="2714">
          <cell r="B2714">
            <v>2.1433029432630035E-2</v>
          </cell>
          <cell r="C2714">
            <v>1.0483516483516484E-2</v>
          </cell>
        </row>
        <row r="2715">
          <cell r="B2715">
            <v>2.1982353162949275E-2</v>
          </cell>
          <cell r="C2715">
            <v>1.0985714285714286E-2</v>
          </cell>
        </row>
        <row r="2716">
          <cell r="B2716">
            <v>2.2169247180000001E-2</v>
          </cell>
          <cell r="C2716">
            <v>1.1223624630177342E-2</v>
          </cell>
        </row>
        <row r="2717">
          <cell r="B2717">
            <v>2.225513237E-2</v>
          </cell>
          <cell r="C2717">
            <v>1.1276115220459459E-2</v>
          </cell>
        </row>
        <row r="2718">
          <cell r="B2718">
            <v>2.2492693419999998E-2</v>
          </cell>
          <cell r="C2718">
            <v>1.1479460050794144E-2</v>
          </cell>
        </row>
        <row r="2719">
          <cell r="B2719">
            <v>2.305006129E-2</v>
          </cell>
          <cell r="C2719">
            <v>1.1997031693805837E-2</v>
          </cell>
        </row>
        <row r="2720">
          <cell r="B2720">
            <v>2.274672996E-2</v>
          </cell>
          <cell r="C2720">
            <v>1.1647455981237176E-2</v>
          </cell>
        </row>
        <row r="2721">
          <cell r="B2721">
            <v>2.3379196290000001E-2</v>
          </cell>
          <cell r="C2721">
            <v>1.2409415208025187E-2</v>
          </cell>
        </row>
        <row r="2722">
          <cell r="B2722">
            <v>2.3028415739999999E-2</v>
          </cell>
          <cell r="C2722">
            <v>1.2045949475003148E-2</v>
          </cell>
        </row>
        <row r="2723">
          <cell r="B2723">
            <v>2.2952506600000002E-2</v>
          </cell>
          <cell r="C2723">
            <v>1.1947562371694254E-2</v>
          </cell>
        </row>
        <row r="2724">
          <cell r="B2724">
            <v>2.2593441869999998E-2</v>
          </cell>
          <cell r="C2724">
            <v>1.1597718890306252E-2</v>
          </cell>
        </row>
        <row r="2725">
          <cell r="B2725">
            <v>2.2896800160000001E-2</v>
          </cell>
          <cell r="C2725">
            <v>1.195198416133314E-2</v>
          </cell>
        </row>
        <row r="2726">
          <cell r="B2726">
            <v>2.3953819379999998E-2</v>
          </cell>
          <cell r="C2726">
            <v>1.2964828402366901E-2</v>
          </cell>
        </row>
        <row r="2727">
          <cell r="B2727">
            <v>2.3903191739999999E-2</v>
          </cell>
          <cell r="C2727">
            <v>1.296704040695551E-2</v>
          </cell>
        </row>
        <row r="2728">
          <cell r="B2728">
            <v>2.479377386E-2</v>
          </cell>
          <cell r="C2728">
            <v>1.3774583402970553E-2</v>
          </cell>
        </row>
        <row r="2729">
          <cell r="B2729">
            <v>2.4444505460000002E-2</v>
          </cell>
          <cell r="C2729">
            <v>1.3424424224203202E-2</v>
          </cell>
        </row>
        <row r="2730">
          <cell r="B2730">
            <v>2.5249244510000001E-2</v>
          </cell>
          <cell r="C2730">
            <v>1.408109146268588E-2</v>
          </cell>
        </row>
        <row r="2731">
          <cell r="B2731">
            <v>2.7042081269999997E-2</v>
          </cell>
          <cell r="C2731">
            <v>1.5800386331360938E-2</v>
          </cell>
        </row>
        <row r="2732">
          <cell r="B2732">
            <v>2.6651897999999997E-2</v>
          </cell>
          <cell r="C2732">
            <v>1.5399493297911127E-2</v>
          </cell>
        </row>
        <row r="2733">
          <cell r="B2733">
            <v>2.7218244459999999E-2</v>
          </cell>
          <cell r="C2733">
            <v>1.5873208957270402E-2</v>
          </cell>
        </row>
        <row r="2734">
          <cell r="B2734">
            <v>2.8552483529999999E-2</v>
          </cell>
          <cell r="C2734">
            <v>1.7117688419575172E-2</v>
          </cell>
        </row>
        <row r="2735">
          <cell r="B2735">
            <v>3.0262044110000001E-2</v>
          </cell>
          <cell r="C2735">
            <v>1.8936057481282687E-2</v>
          </cell>
        </row>
        <row r="2736">
          <cell r="B2736">
            <v>2.7948563499999999E-2</v>
          </cell>
          <cell r="C2736">
            <v>1.6471117696005733E-2</v>
          </cell>
        </row>
        <row r="2737">
          <cell r="B2737">
            <v>2.8528063960000002E-2</v>
          </cell>
          <cell r="C2737">
            <v>1.6977497536604602E-2</v>
          </cell>
        </row>
        <row r="2738">
          <cell r="B2738">
            <v>2.8478852860000001E-2</v>
          </cell>
          <cell r="C2738">
            <v>1.6576372269728967E-2</v>
          </cell>
        </row>
        <row r="2739">
          <cell r="B2739">
            <v>2.9738302559999999E-2</v>
          </cell>
          <cell r="C2739">
            <v>1.7536656297850284E-2</v>
          </cell>
        </row>
        <row r="2740">
          <cell r="B2740">
            <v>3.0298162159999999E-2</v>
          </cell>
          <cell r="C2740">
            <v>1.8164715457146041E-2</v>
          </cell>
        </row>
        <row r="2741">
          <cell r="B2741">
            <v>3.0058969139999999E-2</v>
          </cell>
          <cell r="C2741">
            <v>1.7545524275147661E-2</v>
          </cell>
        </row>
        <row r="2742">
          <cell r="B2742">
            <v>3.0055382160000001E-2</v>
          </cell>
          <cell r="C2742">
            <v>1.7648617346938567E-2</v>
          </cell>
        </row>
        <row r="2743">
          <cell r="B2743">
            <v>2.9270472789999998E-2</v>
          </cell>
          <cell r="C2743">
            <v>1.6944806190375417E-2</v>
          </cell>
        </row>
        <row r="2744">
          <cell r="B2744">
            <v>2.8637997639999999E-2</v>
          </cell>
          <cell r="C2744">
            <v>1.6392457309579056E-2</v>
          </cell>
        </row>
        <row r="2745">
          <cell r="B2745">
            <v>2.924813028E-2</v>
          </cell>
          <cell r="C2745">
            <v>1.6898817558945067E-2</v>
          </cell>
        </row>
        <row r="2746">
          <cell r="B2746">
            <v>3.0375584130000001E-2</v>
          </cell>
          <cell r="C2746">
            <v>1.7735640832100552E-2</v>
          </cell>
        </row>
        <row r="2747">
          <cell r="B2747">
            <v>2.9626236559999998E-2</v>
          </cell>
          <cell r="C2747">
            <v>1.6779972237369378E-2</v>
          </cell>
        </row>
        <row r="2748">
          <cell r="B2748">
            <v>2.9521322820000001E-2</v>
          </cell>
          <cell r="C2748">
            <v>1.703457012921139E-2</v>
          </cell>
        </row>
        <row r="2749">
          <cell r="B2749">
            <v>3.031455454E-2</v>
          </cell>
          <cell r="C2749">
            <v>1.7692682914220326E-2</v>
          </cell>
        </row>
        <row r="2750">
          <cell r="B2750">
            <v>3.0311148740000002E-2</v>
          </cell>
          <cell r="C2750">
            <v>1.7896948978384453E-2</v>
          </cell>
        </row>
        <row r="2751">
          <cell r="B2751">
            <v>3.002176178E-2</v>
          </cell>
          <cell r="C2751">
            <v>1.7450472656249882E-2</v>
          </cell>
        </row>
        <row r="2752">
          <cell r="B2752">
            <v>3.0114741220000001E-2</v>
          </cell>
          <cell r="C2752">
            <v>1.7150382544454335E-2</v>
          </cell>
        </row>
        <row r="2753">
          <cell r="B2753">
            <v>2.9434235869999999E-2</v>
          </cell>
          <cell r="C2753">
            <v>1.6371961793261613E-2</v>
          </cell>
        </row>
        <row r="2754">
          <cell r="B2754">
            <v>2.9798365989999999E-2</v>
          </cell>
          <cell r="C2754">
            <v>1.6651161725637076E-2</v>
          </cell>
        </row>
        <row r="2755">
          <cell r="B2755">
            <v>2.9632586779999998E-2</v>
          </cell>
          <cell r="C2755">
            <v>1.6401597268615786E-2</v>
          </cell>
        </row>
        <row r="2756">
          <cell r="B2756">
            <v>3.0026672969999998E-2</v>
          </cell>
          <cell r="C2756">
            <v>1.6738696582840218E-2</v>
          </cell>
        </row>
        <row r="2757">
          <cell r="B2757">
            <v>3.1104550409999997E-2</v>
          </cell>
          <cell r="C2757">
            <v>1.7649171624879001E-2</v>
          </cell>
        </row>
        <row r="2758">
          <cell r="B2758">
            <v>3.1253590500000004E-2</v>
          </cell>
          <cell r="C2758">
            <v>1.7702383009977618E-2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77.966360416664" createdVersion="8" refreshedVersion="8" minRefreshableVersion="3" recordCount="612" xr:uid="{7E816D30-4719-4CB5-AA19-8D0E10155874}">
  <cacheSource type="worksheet">
    <worksheetSource ref="B4:D616" sheet="C1"/>
  </cacheSource>
  <cacheFields count="3">
    <cacheField name="YearMonth" numFmtId="166">
      <sharedItems containsSemiMixedTypes="0" containsNonDate="0" containsDate="1" containsString="0" minDate="1972-01-31T00:00:00" maxDate="2023-01-01T00:00:00"/>
    </cacheField>
    <cacheField name="Year" numFmtId="0">
      <sharedItems containsSemiMixedTypes="0" containsString="0" containsNumber="1" containsInteger="1" minValue="1972" maxValue="2022" count="51"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RFR" numFmtId="10">
      <sharedItems containsSemiMixedTypes="0" containsString="0" containsNumber="1" minValue="8.199999999999999E-3" maxValue="0.1650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2">
  <r>
    <d v="1972-01-31T00:00:00"/>
    <x v="0"/>
    <n v="6.1399999999999996E-2"/>
  </r>
  <r>
    <d v="1972-02-29T00:00:00"/>
    <x v="0"/>
    <n v="5.8400000000000001E-2"/>
  </r>
  <r>
    <d v="1972-03-31T00:00:00"/>
    <x v="0"/>
    <n v="5.8400000000000001E-2"/>
  </r>
  <r>
    <d v="1972-04-30T00:00:00"/>
    <x v="0"/>
    <n v="5.8499999999999996E-2"/>
  </r>
  <r>
    <d v="1972-05-31T00:00:00"/>
    <x v="0"/>
    <n v="5.8499999999999996E-2"/>
  </r>
  <r>
    <d v="1972-06-30T00:00:00"/>
    <x v="0"/>
    <n v="5.8499999999999996E-2"/>
  </r>
  <r>
    <d v="1972-07-31T00:00:00"/>
    <x v="0"/>
    <n v="5.7999999999999996E-2"/>
  </r>
  <r>
    <d v="1972-08-31T00:00:00"/>
    <x v="0"/>
    <n v="5.7500000000000002E-2"/>
  </r>
  <r>
    <d v="1972-09-30T00:00:00"/>
    <x v="0"/>
    <n v="5.7500000000000002E-2"/>
  </r>
  <r>
    <d v="1972-10-31T00:00:00"/>
    <x v="0"/>
    <n v="5.7699999999999994E-2"/>
  </r>
  <r>
    <d v="1972-11-30T00:00:00"/>
    <x v="0"/>
    <n v="5.7599999999999998E-2"/>
  </r>
  <r>
    <d v="1972-12-31T00:00:00"/>
    <x v="0"/>
    <n v="5.7800000000000004E-2"/>
  </r>
  <r>
    <d v="1973-01-31T00:00:00"/>
    <x v="1"/>
    <n v="5.6900000000000006E-2"/>
  </r>
  <r>
    <d v="1973-02-28T00:00:00"/>
    <x v="1"/>
    <n v="5.7599999999999998E-2"/>
  </r>
  <r>
    <d v="1973-03-31T00:00:00"/>
    <x v="1"/>
    <n v="5.7999999999999996E-2"/>
  </r>
  <r>
    <d v="1973-04-30T00:00:00"/>
    <x v="1"/>
    <n v="6.1200000000000004E-2"/>
  </r>
  <r>
    <d v="1973-05-31T00:00:00"/>
    <x v="1"/>
    <n v="6.2E-2"/>
  </r>
  <r>
    <d v="1973-06-30T00:00:00"/>
    <x v="1"/>
    <n v="6.7199999999999996E-2"/>
  </r>
  <r>
    <d v="1973-07-31T00:00:00"/>
    <x v="1"/>
    <n v="6.7400000000000002E-2"/>
  </r>
  <r>
    <d v="1973-08-31T00:00:00"/>
    <x v="1"/>
    <n v="6.7299999999999999E-2"/>
  </r>
  <r>
    <d v="1973-09-30T00:00:00"/>
    <x v="1"/>
    <n v="8.3800000000000013E-2"/>
  </r>
  <r>
    <d v="1973-10-31T00:00:00"/>
    <x v="1"/>
    <n v="8.3499999999999991E-2"/>
  </r>
  <r>
    <d v="1973-11-30T00:00:00"/>
    <x v="1"/>
    <n v="8.3499999999999991E-2"/>
  </r>
  <r>
    <d v="1973-12-31T00:00:00"/>
    <x v="1"/>
    <n v="8.3599999999999994E-2"/>
  </r>
  <r>
    <d v="1974-01-31T00:00:00"/>
    <x v="2"/>
    <n v="8.3599999999999994E-2"/>
  </r>
  <r>
    <d v="1974-02-28T00:00:00"/>
    <x v="2"/>
    <n v="8.3599999999999994E-2"/>
  </r>
  <r>
    <d v="1974-03-31T00:00:00"/>
    <x v="2"/>
    <n v="8.3699999999999997E-2"/>
  </r>
  <r>
    <d v="1974-04-30T00:00:00"/>
    <x v="2"/>
    <n v="8.3800000000000013E-2"/>
  </r>
  <r>
    <d v="1974-05-31T00:00:00"/>
    <x v="2"/>
    <n v="8.4499999999999992E-2"/>
  </r>
  <r>
    <d v="1974-06-30T00:00:00"/>
    <x v="2"/>
    <n v="9.5199999999999993E-2"/>
  </r>
  <r>
    <d v="1974-07-31T00:00:00"/>
    <x v="2"/>
    <n v="9.5000000000000001E-2"/>
  </r>
  <r>
    <d v="1974-08-31T00:00:00"/>
    <x v="2"/>
    <n v="9.5000000000000001E-2"/>
  </r>
  <r>
    <d v="1974-09-30T00:00:00"/>
    <x v="2"/>
    <n v="9.5000000000000001E-2"/>
  </r>
  <r>
    <d v="1974-10-31T00:00:00"/>
    <x v="2"/>
    <n v="9.5000000000000001E-2"/>
  </r>
  <r>
    <d v="1974-11-30T00:00:00"/>
    <x v="2"/>
    <n v="9.5000000000000001E-2"/>
  </r>
  <r>
    <d v="1974-12-31T00:00:00"/>
    <x v="2"/>
    <n v="9.5000000000000001E-2"/>
  </r>
  <r>
    <d v="1975-01-31T00:00:00"/>
    <x v="3"/>
    <n v="9.4E-2"/>
  </r>
  <r>
    <d v="1975-02-28T00:00:00"/>
    <x v="3"/>
    <n v="9.5000000000000001E-2"/>
  </r>
  <r>
    <d v="1975-03-31T00:00:00"/>
    <x v="3"/>
    <n v="9.5000000000000001E-2"/>
  </r>
  <r>
    <d v="1975-04-30T00:00:00"/>
    <x v="3"/>
    <n v="9.5000000000000001E-2"/>
  </r>
  <r>
    <d v="1975-05-31T00:00:00"/>
    <x v="3"/>
    <n v="9.5000000000000001E-2"/>
  </r>
  <r>
    <d v="1975-06-30T00:00:00"/>
    <x v="3"/>
    <n v="9.5000000000000001E-2"/>
  </r>
  <r>
    <d v="1975-07-31T00:00:00"/>
    <x v="3"/>
    <n v="0.1"/>
  </r>
  <r>
    <d v="1975-08-31T00:00:00"/>
    <x v="3"/>
    <n v="0.1"/>
  </r>
  <r>
    <d v="1975-09-30T00:00:00"/>
    <x v="3"/>
    <n v="0.1"/>
  </r>
  <r>
    <d v="1975-10-31T00:00:00"/>
    <x v="3"/>
    <n v="0.1"/>
  </r>
  <r>
    <d v="1975-11-30T00:00:00"/>
    <x v="3"/>
    <n v="0.1"/>
  </r>
  <r>
    <d v="1975-12-31T00:00:00"/>
    <x v="3"/>
    <n v="0.1"/>
  </r>
  <r>
    <d v="1976-01-31T00:00:00"/>
    <x v="4"/>
    <n v="0.1002"/>
  </r>
  <r>
    <d v="1976-02-29T00:00:00"/>
    <x v="4"/>
    <n v="0.1"/>
  </r>
  <r>
    <d v="1976-03-31T00:00:00"/>
    <x v="4"/>
    <n v="9.9900000000000003E-2"/>
  </r>
  <r>
    <d v="1976-04-30T00:00:00"/>
    <x v="4"/>
    <n v="0.1"/>
  </r>
  <r>
    <d v="1976-05-31T00:00:00"/>
    <x v="4"/>
    <n v="0.1"/>
  </r>
  <r>
    <d v="1976-06-30T00:00:00"/>
    <x v="4"/>
    <n v="9.9900000000000003E-2"/>
  </r>
  <r>
    <d v="1976-07-31T00:00:00"/>
    <x v="4"/>
    <n v="0.1"/>
  </r>
  <r>
    <d v="1976-08-31T00:00:00"/>
    <x v="4"/>
    <n v="9.9900000000000003E-2"/>
  </r>
  <r>
    <d v="1976-09-30T00:00:00"/>
    <x v="4"/>
    <n v="9.9900000000000003E-2"/>
  </r>
  <r>
    <d v="1976-10-31T00:00:00"/>
    <x v="4"/>
    <n v="9.98E-2"/>
  </r>
  <r>
    <d v="1976-11-30T00:00:00"/>
    <x v="4"/>
    <n v="0.1"/>
  </r>
  <r>
    <d v="1976-12-31T00:00:00"/>
    <x v="4"/>
    <n v="0.1041"/>
  </r>
  <r>
    <d v="1977-01-31T00:00:00"/>
    <x v="5"/>
    <n v="0.10400000000000001"/>
  </r>
  <r>
    <d v="1977-02-28T00:00:00"/>
    <x v="5"/>
    <n v="0.10400000000000001"/>
  </r>
  <r>
    <d v="1977-03-31T00:00:00"/>
    <x v="5"/>
    <n v="0.10400000000000001"/>
  </r>
  <r>
    <d v="1977-04-30T00:00:00"/>
    <x v="5"/>
    <n v="0.10400000000000001"/>
  </r>
  <r>
    <d v="1977-05-31T00:00:00"/>
    <x v="5"/>
    <n v="0.1041"/>
  </r>
  <r>
    <d v="1977-06-30T00:00:00"/>
    <x v="5"/>
    <n v="0.1041"/>
  </r>
  <r>
    <d v="1977-07-31T00:00:00"/>
    <x v="5"/>
    <n v="0.1041"/>
  </r>
  <r>
    <d v="1977-08-31T00:00:00"/>
    <x v="5"/>
    <n v="0.1041"/>
  </r>
  <r>
    <d v="1977-09-30T00:00:00"/>
    <x v="5"/>
    <n v="0.1018"/>
  </r>
  <r>
    <d v="1977-10-31T00:00:00"/>
    <x v="5"/>
    <n v="0.10009999999999999"/>
  </r>
  <r>
    <d v="1977-11-30T00:00:00"/>
    <x v="5"/>
    <n v="9.7899999999999987E-2"/>
  </r>
  <r>
    <d v="1977-12-31T00:00:00"/>
    <x v="5"/>
    <n v="9.5000000000000001E-2"/>
  </r>
  <r>
    <d v="1978-01-31T00:00:00"/>
    <x v="6"/>
    <n v="9.3599999999999989E-2"/>
  </r>
  <r>
    <d v="1978-02-28T00:00:00"/>
    <x v="6"/>
    <n v="9.1999999999999998E-2"/>
  </r>
  <r>
    <d v="1978-03-31T00:00:00"/>
    <x v="6"/>
    <n v="9.1999999999999998E-2"/>
  </r>
  <r>
    <d v="1978-04-30T00:00:00"/>
    <x v="6"/>
    <n v="9.1700000000000004E-2"/>
  </r>
  <r>
    <d v="1978-05-31T00:00:00"/>
    <x v="6"/>
    <n v="9.0999999999999998E-2"/>
  </r>
  <r>
    <d v="1978-06-30T00:00:00"/>
    <x v="6"/>
    <n v="9.0999999999999998E-2"/>
  </r>
  <r>
    <d v="1978-07-31T00:00:00"/>
    <x v="6"/>
    <n v="9.0999999999999998E-2"/>
  </r>
  <r>
    <d v="1978-08-31T00:00:00"/>
    <x v="6"/>
    <n v="0.09"/>
  </r>
  <r>
    <d v="1978-09-30T00:00:00"/>
    <x v="6"/>
    <n v="0.09"/>
  </r>
  <r>
    <d v="1978-10-31T00:00:00"/>
    <x v="6"/>
    <n v="8.8900000000000007E-2"/>
  </r>
  <r>
    <d v="1978-11-30T00:00:00"/>
    <x v="6"/>
    <n v="8.8000000000000009E-2"/>
  </r>
  <r>
    <d v="1978-12-31T00:00:00"/>
    <x v="6"/>
    <n v="8.8000000000000009E-2"/>
  </r>
  <r>
    <d v="1979-01-31T00:00:00"/>
    <x v="7"/>
    <n v="8.8499999999999995E-2"/>
  </r>
  <r>
    <d v="1979-02-28T00:00:00"/>
    <x v="7"/>
    <n v="0.09"/>
  </r>
  <r>
    <d v="1979-03-31T00:00:00"/>
    <x v="7"/>
    <n v="9.35E-2"/>
  </r>
  <r>
    <d v="1979-04-30T00:00:00"/>
    <x v="7"/>
    <n v="9.6500000000000002E-2"/>
  </r>
  <r>
    <d v="1979-05-31T00:00:00"/>
    <x v="7"/>
    <n v="9.6999999999999989E-2"/>
  </r>
  <r>
    <d v="1979-06-30T00:00:00"/>
    <x v="7"/>
    <n v="0.1"/>
  </r>
  <r>
    <d v="1979-07-31T00:00:00"/>
    <x v="7"/>
    <n v="0.1007"/>
  </r>
  <r>
    <d v="1979-08-31T00:00:00"/>
    <x v="7"/>
    <n v="0.1007"/>
  </r>
  <r>
    <d v="1979-09-30T00:00:00"/>
    <x v="7"/>
    <n v="0.1007"/>
  </r>
  <r>
    <d v="1979-10-31T00:00:00"/>
    <x v="7"/>
    <n v="0.1007"/>
  </r>
  <r>
    <d v="1979-11-30T00:00:00"/>
    <x v="7"/>
    <n v="0.1008"/>
  </r>
  <r>
    <d v="1979-12-31T00:00:00"/>
    <x v="7"/>
    <n v="0.1008"/>
  </r>
  <r>
    <d v="1980-01-31T00:00:00"/>
    <x v="8"/>
    <n v="0.1045"/>
  </r>
  <r>
    <d v="1980-02-29T00:00:00"/>
    <x v="8"/>
    <n v="0.10550000000000001"/>
  </r>
  <r>
    <d v="1980-03-31T00:00:00"/>
    <x v="8"/>
    <n v="0.11199999999999999"/>
  </r>
  <r>
    <d v="1980-04-30T00:00:00"/>
    <x v="8"/>
    <n v="0.1173"/>
  </r>
  <r>
    <d v="1980-05-31T00:00:00"/>
    <x v="8"/>
    <n v="0.11779999999999999"/>
  </r>
  <r>
    <d v="1980-06-30T00:00:00"/>
    <x v="8"/>
    <n v="0.1176"/>
  </r>
  <r>
    <d v="1980-07-31T00:00:00"/>
    <x v="8"/>
    <n v="0.11779999999999999"/>
  </r>
  <r>
    <d v="1980-08-31T00:00:00"/>
    <x v="8"/>
    <n v="0.1182"/>
  </r>
  <r>
    <d v="1980-09-30T00:00:00"/>
    <x v="8"/>
    <n v="0.11779999999999999"/>
  </r>
  <r>
    <d v="1980-10-31T00:00:00"/>
    <x v="8"/>
    <n v="0.11900000000000001"/>
  </r>
  <r>
    <d v="1980-11-30T00:00:00"/>
    <x v="8"/>
    <n v="0.1242"/>
  </r>
  <r>
    <d v="1980-12-31T00:00:00"/>
    <x v="8"/>
    <n v="0.126"/>
  </r>
  <r>
    <d v="1981-01-31T00:00:00"/>
    <x v="9"/>
    <n v="0.13100000000000001"/>
  </r>
  <r>
    <d v="1981-02-28T00:00:00"/>
    <x v="9"/>
    <n v="0.13100000000000001"/>
  </r>
  <r>
    <d v="1981-03-31T00:00:00"/>
    <x v="9"/>
    <n v="0.13100000000000001"/>
  </r>
  <r>
    <d v="1981-04-30T00:00:00"/>
    <x v="9"/>
    <n v="0.13100000000000001"/>
  </r>
  <r>
    <d v="1981-05-31T00:00:00"/>
    <x v="9"/>
    <n v="0.13100000000000001"/>
  </r>
  <r>
    <d v="1981-06-30T00:00:00"/>
    <x v="9"/>
    <n v="0.13100000000000001"/>
  </r>
  <r>
    <d v="1981-07-31T00:00:00"/>
    <x v="9"/>
    <n v="0.13900000000000001"/>
  </r>
  <r>
    <d v="1981-08-31T00:00:00"/>
    <x v="9"/>
    <n v="0.15"/>
  </r>
  <r>
    <d v="1981-09-30T00:00:00"/>
    <x v="9"/>
    <n v="0.15"/>
  </r>
  <r>
    <d v="1981-10-31T00:00:00"/>
    <x v="9"/>
    <n v="0.15"/>
  </r>
  <r>
    <d v="1981-11-30T00:00:00"/>
    <x v="9"/>
    <n v="0.15"/>
  </r>
  <r>
    <d v="1981-12-31T00:00:00"/>
    <x v="9"/>
    <n v="0.15"/>
  </r>
  <r>
    <d v="1982-01-31T00:00:00"/>
    <x v="10"/>
    <n v="0.15"/>
  </r>
  <r>
    <d v="1982-02-28T00:00:00"/>
    <x v="10"/>
    <n v="0.151"/>
  </r>
  <r>
    <d v="1982-03-31T00:00:00"/>
    <x v="10"/>
    <n v="0.1515"/>
  </r>
  <r>
    <d v="1982-04-30T00:00:00"/>
    <x v="10"/>
    <n v="0.152"/>
  </r>
  <r>
    <d v="1982-05-31T00:00:00"/>
    <x v="10"/>
    <n v="0.16399999999999998"/>
  </r>
  <r>
    <d v="1982-06-30T00:00:00"/>
    <x v="10"/>
    <n v="0.16399999999999998"/>
  </r>
  <r>
    <d v="1982-07-31T00:00:00"/>
    <x v="10"/>
    <n v="0.16399999999999998"/>
  </r>
  <r>
    <d v="1982-08-31T00:00:00"/>
    <x v="10"/>
    <n v="0.16500000000000001"/>
  </r>
  <r>
    <d v="1982-09-30T00:00:00"/>
    <x v="10"/>
    <n v="0.152"/>
  </r>
  <r>
    <d v="1982-10-31T00:00:00"/>
    <x v="10"/>
    <n v="0.14550000000000002"/>
  </r>
  <r>
    <d v="1982-11-30T00:00:00"/>
    <x v="10"/>
    <n v="0.14599999999999999"/>
  </r>
  <r>
    <d v="1982-12-31T00:00:00"/>
    <x v="10"/>
    <n v="0.14000000000000001"/>
  </r>
  <r>
    <d v="1983-01-31T00:00:00"/>
    <x v="11"/>
    <n v="0.13"/>
  </r>
  <r>
    <d v="1983-02-28T00:00:00"/>
    <x v="11"/>
    <n v="0.13600000000000001"/>
  </r>
  <r>
    <d v="1983-03-31T00:00:00"/>
    <x v="11"/>
    <n v="0.14400000000000002"/>
  </r>
  <r>
    <d v="1983-04-30T00:00:00"/>
    <x v="11"/>
    <n v="0.14099999999999999"/>
  </r>
  <r>
    <d v="1983-05-31T00:00:00"/>
    <x v="11"/>
    <n v="0.13100000000000001"/>
  </r>
  <r>
    <d v="1983-06-30T00:00:00"/>
    <x v="11"/>
    <n v="0.14699999999999999"/>
  </r>
  <r>
    <d v="1983-07-31T00:00:00"/>
    <x v="11"/>
    <n v="0.14800000000000002"/>
  </r>
  <r>
    <d v="1983-08-31T00:00:00"/>
    <x v="11"/>
    <n v="0.14699999999999999"/>
  </r>
  <r>
    <d v="1983-09-30T00:00:00"/>
    <x v="11"/>
    <n v="0.14150000000000001"/>
  </r>
  <r>
    <d v="1983-10-31T00:00:00"/>
    <x v="11"/>
    <n v="0.13400000000000001"/>
  </r>
  <r>
    <d v="1983-11-30T00:00:00"/>
    <x v="11"/>
    <n v="0.13200000000000001"/>
  </r>
  <r>
    <d v="1983-12-31T00:00:00"/>
    <x v="11"/>
    <n v="0.13500000000000001"/>
  </r>
  <r>
    <d v="1984-01-31T00:00:00"/>
    <x v="12"/>
    <n v="0.13500000000000001"/>
  </r>
  <r>
    <d v="1984-02-29T00:00:00"/>
    <x v="12"/>
    <n v="0.14000000000000001"/>
  </r>
  <r>
    <d v="1984-03-31T00:00:00"/>
    <x v="12"/>
    <n v="0.14099999999999999"/>
  </r>
  <r>
    <d v="1984-04-30T00:00:00"/>
    <x v="12"/>
    <n v="0.13900000000000001"/>
  </r>
  <r>
    <d v="1984-05-31T00:00:00"/>
    <x v="12"/>
    <n v="0.14150000000000001"/>
  </r>
  <r>
    <d v="1984-06-30T00:00:00"/>
    <x v="12"/>
    <n v="0.13750000000000001"/>
  </r>
  <r>
    <d v="1984-07-31T00:00:00"/>
    <x v="12"/>
    <n v="0.13150000000000001"/>
  </r>
  <r>
    <d v="1984-08-31T00:00:00"/>
    <x v="12"/>
    <n v="0.128"/>
  </r>
  <r>
    <d v="1984-09-30T00:00:00"/>
    <x v="12"/>
    <n v="0.13100000000000001"/>
  </r>
  <r>
    <d v="1984-10-31T00:00:00"/>
    <x v="12"/>
    <n v="0.13200000000000001"/>
  </r>
  <r>
    <d v="1984-11-30T00:00:00"/>
    <x v="12"/>
    <n v="0.13250000000000001"/>
  </r>
  <r>
    <d v="1984-12-31T00:00:00"/>
    <x v="12"/>
    <n v="0.13400000000000001"/>
  </r>
  <r>
    <d v="1985-01-31T00:00:00"/>
    <x v="13"/>
    <n v="0.13100000000000001"/>
  </r>
  <r>
    <d v="1985-02-28T00:00:00"/>
    <x v="13"/>
    <n v="0.13699999999999998"/>
  </r>
  <r>
    <d v="1985-03-31T00:00:00"/>
    <x v="13"/>
    <n v="0.13800000000000001"/>
  </r>
  <r>
    <d v="1985-04-30T00:00:00"/>
    <x v="13"/>
    <n v="0.13949999999999999"/>
  </r>
  <r>
    <d v="1985-05-31T00:00:00"/>
    <x v="13"/>
    <n v="0.13800000000000001"/>
  </r>
  <r>
    <d v="1985-06-30T00:00:00"/>
    <x v="13"/>
    <n v="0.13500000000000001"/>
  </r>
  <r>
    <d v="1985-07-31T00:00:00"/>
    <x v="13"/>
    <n v="0.13400000000000001"/>
  </r>
  <r>
    <d v="1985-08-31T00:00:00"/>
    <x v="13"/>
    <n v="0.13949999999999999"/>
  </r>
  <r>
    <d v="1985-09-30T00:00:00"/>
    <x v="13"/>
    <n v="0.13800000000000001"/>
  </r>
  <r>
    <d v="1985-10-31T00:00:00"/>
    <x v="13"/>
    <n v="0.14550000000000002"/>
  </r>
  <r>
    <d v="1985-11-30T00:00:00"/>
    <x v="13"/>
    <n v="0.15049999999999999"/>
  </r>
  <r>
    <d v="1985-12-31T00:00:00"/>
    <x v="13"/>
    <n v="0.14849999999999999"/>
  </r>
  <r>
    <d v="1986-01-31T00:00:00"/>
    <x v="14"/>
    <n v="0.14099999999999999"/>
  </r>
  <r>
    <d v="1986-02-28T00:00:00"/>
    <x v="14"/>
    <n v="0.13699999999999998"/>
  </r>
  <r>
    <d v="1986-03-31T00:00:00"/>
    <x v="14"/>
    <n v="0.126"/>
  </r>
  <r>
    <d v="1986-04-30T00:00:00"/>
    <x v="14"/>
    <n v="0.1225"/>
  </r>
  <r>
    <d v="1986-05-31T00:00:00"/>
    <x v="14"/>
    <n v="0.1265"/>
  </r>
  <r>
    <d v="1986-06-30T00:00:00"/>
    <x v="14"/>
    <n v="0.1295"/>
  </r>
  <r>
    <d v="1986-07-31T00:00:00"/>
    <x v="14"/>
    <n v="0.14199999999999999"/>
  </r>
  <r>
    <d v="1986-08-31T00:00:00"/>
    <x v="14"/>
    <n v="0.14099999999999999"/>
  </r>
  <r>
    <d v="1986-09-30T00:00:00"/>
    <x v="14"/>
    <n v="0.13849999999999998"/>
  </r>
  <r>
    <d v="1986-10-31T00:00:00"/>
    <x v="14"/>
    <n v="0.13600000000000001"/>
  </r>
  <r>
    <d v="1986-11-30T00:00:00"/>
    <x v="14"/>
    <n v="0.13600000000000001"/>
  </r>
  <r>
    <d v="1986-12-31T00:00:00"/>
    <x v="14"/>
    <n v="0.13400000000000001"/>
  </r>
  <r>
    <d v="1987-01-31T00:00:00"/>
    <x v="15"/>
    <n v="0.13800000000000001"/>
  </r>
  <r>
    <d v="1987-02-28T00:00:00"/>
    <x v="15"/>
    <n v="0.14000000000000001"/>
  </r>
  <r>
    <d v="1987-03-31T00:00:00"/>
    <x v="15"/>
    <n v="0.13449999999999998"/>
  </r>
  <r>
    <d v="1987-04-30T00:00:00"/>
    <x v="15"/>
    <n v="0.1305"/>
  </r>
  <r>
    <d v="1987-05-31T00:00:00"/>
    <x v="15"/>
    <n v="0.13"/>
  </r>
  <r>
    <d v="1987-06-30T00:00:00"/>
    <x v="15"/>
    <n v="0.128"/>
  </r>
  <r>
    <d v="1987-07-31T00:00:00"/>
    <x v="15"/>
    <n v="0.1295"/>
  </r>
  <r>
    <d v="1987-08-31T00:00:00"/>
    <x v="15"/>
    <n v="0.1295"/>
  </r>
  <r>
    <d v="1987-09-30T00:00:00"/>
    <x v="15"/>
    <n v="0.125"/>
  </r>
  <r>
    <d v="1987-10-31T00:00:00"/>
    <x v="15"/>
    <n v="0.13650000000000001"/>
  </r>
  <r>
    <d v="1987-11-30T00:00:00"/>
    <x v="15"/>
    <n v="0.13300000000000001"/>
  </r>
  <r>
    <d v="1987-12-31T00:00:00"/>
    <x v="15"/>
    <n v="0.1285"/>
  </r>
  <r>
    <d v="1988-01-31T00:00:00"/>
    <x v="16"/>
    <n v="0.124"/>
  </r>
  <r>
    <d v="1988-02-29T00:00:00"/>
    <x v="16"/>
    <n v="0.12300000000000001"/>
  </r>
  <r>
    <d v="1988-03-31T00:00:00"/>
    <x v="16"/>
    <n v="0.11900000000000001"/>
  </r>
  <r>
    <d v="1988-04-30T00:00:00"/>
    <x v="16"/>
    <n v="0.115"/>
  </r>
  <r>
    <d v="1988-05-31T00:00:00"/>
    <x v="16"/>
    <n v="0.12300000000000001"/>
  </r>
  <r>
    <d v="1988-06-30T00:00:00"/>
    <x v="16"/>
    <n v="0.1195"/>
  </r>
  <r>
    <d v="1988-07-31T00:00:00"/>
    <x v="16"/>
    <n v="0.1195"/>
  </r>
  <r>
    <d v="1988-08-31T00:00:00"/>
    <x v="16"/>
    <n v="0.11800000000000001"/>
  </r>
  <r>
    <d v="1988-09-30T00:00:00"/>
    <x v="16"/>
    <n v="0.1195"/>
  </r>
  <r>
    <d v="1988-10-31T00:00:00"/>
    <x v="16"/>
    <n v="0.11900000000000001"/>
  </r>
  <r>
    <d v="1988-11-30T00:00:00"/>
    <x v="16"/>
    <n v="0.1235"/>
  </r>
  <r>
    <d v="1988-12-31T00:00:00"/>
    <x v="16"/>
    <n v="0.1295"/>
  </r>
  <r>
    <d v="1989-01-31T00:00:00"/>
    <x v="17"/>
    <n v="0.13300000000000001"/>
  </r>
  <r>
    <d v="1989-02-28T00:00:00"/>
    <x v="17"/>
    <n v="0.13650000000000001"/>
  </r>
  <r>
    <d v="1989-03-31T00:00:00"/>
    <x v="17"/>
    <n v="0.13650000000000001"/>
  </r>
  <r>
    <d v="1989-04-30T00:00:00"/>
    <x v="17"/>
    <n v="0.13400000000000001"/>
  </r>
  <r>
    <d v="1989-05-31T00:00:00"/>
    <x v="17"/>
    <n v="0.13900000000000001"/>
  </r>
  <r>
    <d v="1989-06-30T00:00:00"/>
    <x v="17"/>
    <n v="0.13500000000000001"/>
  </r>
  <r>
    <d v="1989-07-31T00:00:00"/>
    <x v="17"/>
    <n v="0.13350000000000001"/>
  </r>
  <r>
    <d v="1989-08-31T00:00:00"/>
    <x v="17"/>
    <n v="0.1295"/>
  </r>
  <r>
    <d v="1989-09-30T00:00:00"/>
    <x v="17"/>
    <n v="0.13650000000000001"/>
  </r>
  <r>
    <d v="1989-10-31T00:00:00"/>
    <x v="17"/>
    <n v="0.13550000000000001"/>
  </r>
  <r>
    <d v="1989-11-30T00:00:00"/>
    <x v="17"/>
    <n v="0.13100000000000001"/>
  </r>
  <r>
    <d v="1989-12-31T00:00:00"/>
    <x v="17"/>
    <n v="0.129"/>
  </r>
  <r>
    <d v="1990-01-31T00:00:00"/>
    <x v="18"/>
    <n v="0.128"/>
  </r>
  <r>
    <d v="1990-02-28T00:00:00"/>
    <x v="18"/>
    <n v="0.13300000000000001"/>
  </r>
  <r>
    <d v="1990-03-31T00:00:00"/>
    <x v="18"/>
    <n v="0.13439999999999999"/>
  </r>
  <r>
    <d v="1990-04-30T00:00:00"/>
    <x v="18"/>
    <n v="0.13780000000000001"/>
  </r>
  <r>
    <d v="1990-05-31T00:00:00"/>
    <x v="18"/>
    <n v="0.1351"/>
  </r>
  <r>
    <d v="1990-06-30T00:00:00"/>
    <x v="18"/>
    <n v="0.13400000000000001"/>
  </r>
  <r>
    <d v="1990-07-31T00:00:00"/>
    <x v="18"/>
    <n v="0.13159999999999999"/>
  </r>
  <r>
    <d v="1990-08-31T00:00:00"/>
    <x v="18"/>
    <n v="0.13489999999999999"/>
  </r>
  <r>
    <d v="1990-09-30T00:00:00"/>
    <x v="18"/>
    <n v="0.1363"/>
  </r>
  <r>
    <d v="1990-10-31T00:00:00"/>
    <x v="18"/>
    <n v="0.13350000000000001"/>
  </r>
  <r>
    <d v="1990-11-30T00:00:00"/>
    <x v="18"/>
    <n v="0.12230000000000001"/>
  </r>
  <r>
    <d v="1990-12-31T00:00:00"/>
    <x v="18"/>
    <n v="0.1207"/>
  </r>
  <r>
    <d v="1991-01-31T00:00:00"/>
    <x v="19"/>
    <n v="0.1152"/>
  </r>
  <r>
    <d v="1991-02-28T00:00:00"/>
    <x v="19"/>
    <n v="0.1153"/>
  </r>
  <r>
    <d v="1991-03-31T00:00:00"/>
    <x v="19"/>
    <n v="0.11380000000000001"/>
  </r>
  <r>
    <d v="1991-04-30T00:00:00"/>
    <x v="19"/>
    <n v="0.10980000000000001"/>
  </r>
  <r>
    <d v="1991-05-31T00:00:00"/>
    <x v="19"/>
    <n v="0.1075"/>
  </r>
  <r>
    <d v="1991-06-30T00:00:00"/>
    <x v="19"/>
    <n v="0.11169999999999999"/>
  </r>
  <r>
    <d v="1991-07-31T00:00:00"/>
    <x v="19"/>
    <n v="0.1099"/>
  </r>
  <r>
    <d v="1991-08-31T00:00:00"/>
    <x v="19"/>
    <n v="0.1067"/>
  </r>
  <r>
    <d v="1991-09-30T00:00:00"/>
    <x v="19"/>
    <n v="0.10310000000000001"/>
  </r>
  <r>
    <d v="1991-10-31T00:00:00"/>
    <x v="19"/>
    <n v="9.820000000000001E-2"/>
  </r>
  <r>
    <d v="1991-11-30T00:00:00"/>
    <x v="19"/>
    <n v="9.7799999999999998E-2"/>
  </r>
  <r>
    <d v="1991-12-31T00:00:00"/>
    <x v="19"/>
    <n v="9.3900000000000011E-2"/>
  </r>
  <r>
    <d v="1992-01-31T00:00:00"/>
    <x v="20"/>
    <n v="0.1011"/>
  </r>
  <r>
    <d v="1992-02-29T00:00:00"/>
    <x v="20"/>
    <n v="0.10039999999999999"/>
  </r>
  <r>
    <d v="1992-03-31T00:00:00"/>
    <x v="20"/>
    <n v="9.8900000000000002E-2"/>
  </r>
  <r>
    <d v="1992-04-30T00:00:00"/>
    <x v="20"/>
    <n v="9.4299999999999995E-2"/>
  </r>
  <r>
    <d v="1992-05-31T00:00:00"/>
    <x v="20"/>
    <n v="9.1199999999999989E-2"/>
  </r>
  <r>
    <d v="1992-06-30T00:00:00"/>
    <x v="20"/>
    <n v="8.900000000000001E-2"/>
  </r>
  <r>
    <d v="1992-07-31T00:00:00"/>
    <x v="20"/>
    <n v="8.3000000000000004E-2"/>
  </r>
  <r>
    <d v="1992-08-31T00:00:00"/>
    <x v="20"/>
    <n v="8.9700000000000002E-2"/>
  </r>
  <r>
    <d v="1992-09-30T00:00:00"/>
    <x v="20"/>
    <n v="8.9399999999999993E-2"/>
  </r>
  <r>
    <d v="1992-10-31T00:00:00"/>
    <x v="20"/>
    <n v="8.8599999999999998E-2"/>
  </r>
  <r>
    <d v="1992-11-30T00:00:00"/>
    <x v="20"/>
    <n v="9.1400000000000009E-2"/>
  </r>
  <r>
    <d v="1992-12-31T00:00:00"/>
    <x v="20"/>
    <n v="8.9399999999999993E-2"/>
  </r>
  <r>
    <d v="1993-01-31T00:00:00"/>
    <x v="21"/>
    <n v="8.5999999999999993E-2"/>
  </r>
  <r>
    <d v="1993-02-28T00:00:00"/>
    <x v="21"/>
    <n v="7.980000000000001E-2"/>
  </r>
  <r>
    <d v="1993-03-31T00:00:00"/>
    <x v="21"/>
    <n v="7.8200000000000006E-2"/>
  </r>
  <r>
    <d v="1993-04-30T00:00:00"/>
    <x v="21"/>
    <n v="7.5499999999999998E-2"/>
  </r>
  <r>
    <d v="1993-05-31T00:00:00"/>
    <x v="21"/>
    <n v="7.7100000000000002E-2"/>
  </r>
  <r>
    <d v="1993-06-30T00:00:00"/>
    <x v="21"/>
    <n v="7.3700000000000002E-2"/>
  </r>
  <r>
    <d v="1993-07-31T00:00:00"/>
    <x v="21"/>
    <n v="6.88E-2"/>
  </r>
  <r>
    <d v="1993-08-31T00:00:00"/>
    <x v="21"/>
    <n v="6.6400000000000001E-2"/>
  </r>
  <r>
    <d v="1993-09-30T00:00:00"/>
    <x v="21"/>
    <n v="6.8400000000000002E-2"/>
  </r>
  <r>
    <d v="1993-10-31T00:00:00"/>
    <x v="21"/>
    <n v="6.4899999999999999E-2"/>
  </r>
  <r>
    <d v="1993-11-30T00:00:00"/>
    <x v="21"/>
    <n v="6.8099999999999994E-2"/>
  </r>
  <r>
    <d v="1993-12-31T00:00:00"/>
    <x v="21"/>
    <n v="6.6799999999999998E-2"/>
  </r>
  <r>
    <d v="1994-01-31T00:00:00"/>
    <x v="22"/>
    <n v="6.3600000000000004E-2"/>
  </r>
  <r>
    <d v="1994-02-28T00:00:00"/>
    <x v="22"/>
    <n v="7.0499999999999993E-2"/>
  </r>
  <r>
    <d v="1994-03-31T00:00:00"/>
    <x v="22"/>
    <n v="7.9500000000000001E-2"/>
  </r>
  <r>
    <d v="1994-04-30T00:00:00"/>
    <x v="22"/>
    <n v="8.4399999999999989E-2"/>
  </r>
  <r>
    <d v="1994-05-31T00:00:00"/>
    <x v="22"/>
    <n v="8.7899999999999992E-2"/>
  </r>
  <r>
    <d v="1994-06-30T00:00:00"/>
    <x v="22"/>
    <n v="9.6300000000000011E-2"/>
  </r>
  <r>
    <d v="1994-07-31T00:00:00"/>
    <x v="22"/>
    <n v="9.5700000000000007E-2"/>
  </r>
  <r>
    <d v="1994-08-31T00:00:00"/>
    <x v="22"/>
    <n v="9.3599999999999989E-2"/>
  </r>
  <r>
    <d v="1994-09-30T00:00:00"/>
    <x v="22"/>
    <n v="0.1033"/>
  </r>
  <r>
    <d v="1994-10-31T00:00:00"/>
    <x v="22"/>
    <n v="0.1051"/>
  </r>
  <r>
    <d v="1994-11-30T00:00:00"/>
    <x v="22"/>
    <n v="0.1047"/>
  </r>
  <r>
    <d v="1994-12-31T00:00:00"/>
    <x v="22"/>
    <n v="0.10039999999999999"/>
  </r>
  <r>
    <d v="1995-01-31T00:00:00"/>
    <x v="23"/>
    <n v="0.10334500000000001"/>
  </r>
  <r>
    <d v="1995-02-28T00:00:00"/>
    <x v="23"/>
    <n v="0.10146500000000001"/>
  </r>
  <r>
    <d v="1995-03-31T00:00:00"/>
    <x v="23"/>
    <n v="0.10137826086956521"/>
  </r>
  <r>
    <d v="1995-04-30T00:00:00"/>
    <x v="23"/>
    <n v="9.7988235294117626E-2"/>
  </r>
  <r>
    <d v="1995-05-31T00:00:00"/>
    <x v="23"/>
    <n v="9.1060869565217389E-2"/>
  </r>
  <r>
    <d v="1995-06-30T00:00:00"/>
    <x v="23"/>
    <n v="8.8561904761904772E-2"/>
  </r>
  <r>
    <d v="1995-07-31T00:00:00"/>
    <x v="23"/>
    <n v="9.0819047619047619E-2"/>
  </r>
  <r>
    <d v="1995-08-31T00:00:00"/>
    <x v="23"/>
    <n v="9.1243478260869551E-2"/>
  </r>
  <r>
    <d v="1995-09-30T00:00:00"/>
    <x v="23"/>
    <n v="8.6861904761904765E-2"/>
  </r>
  <r>
    <d v="1995-10-31T00:00:00"/>
    <x v="23"/>
    <n v="8.5086363636363641E-2"/>
  </r>
  <r>
    <d v="1995-11-30T00:00:00"/>
    <x v="23"/>
    <n v="8.4949999999999998E-2"/>
  </r>
  <r>
    <d v="1995-12-31T00:00:00"/>
    <x v="23"/>
    <n v="8.2547368421052633E-2"/>
  </r>
  <r>
    <d v="1996-01-31T00:00:00"/>
    <x v="24"/>
    <n v="8.1123809523809515E-2"/>
  </r>
  <r>
    <d v="1996-02-29T00:00:00"/>
    <x v="24"/>
    <n v="8.2485714285714287E-2"/>
  </r>
  <r>
    <d v="1996-03-31T00:00:00"/>
    <x v="24"/>
    <n v="8.8080952380952371E-2"/>
  </r>
  <r>
    <d v="1996-04-30T00:00:00"/>
    <x v="24"/>
    <n v="8.8736842105263156E-2"/>
  </r>
  <r>
    <d v="1996-05-31T00:00:00"/>
    <x v="24"/>
    <n v="8.8321739130434798E-2"/>
  </r>
  <r>
    <d v="1996-06-30T00:00:00"/>
    <x v="24"/>
    <n v="8.9315789473684237E-2"/>
  </r>
  <r>
    <d v="1996-07-31T00:00:00"/>
    <x v="24"/>
    <n v="8.6295652173913023E-2"/>
  </r>
  <r>
    <d v="1996-08-31T00:00:00"/>
    <x v="24"/>
    <n v="8.0399999999999985E-2"/>
  </r>
  <r>
    <d v="1996-09-30T00:00:00"/>
    <x v="24"/>
    <n v="8.0033333333333345E-2"/>
  </r>
  <r>
    <d v="1996-10-31T00:00:00"/>
    <x v="24"/>
    <n v="7.5504347826086948E-2"/>
  </r>
  <r>
    <d v="1996-11-30T00:00:00"/>
    <x v="24"/>
    <n v="7.1566666666666667E-2"/>
  </r>
  <r>
    <d v="1996-12-31T00:00:00"/>
    <x v="24"/>
    <n v="7.324E-2"/>
  </r>
  <r>
    <d v="1997-01-31T00:00:00"/>
    <x v="25"/>
    <n v="7.4590476190476179E-2"/>
  </r>
  <r>
    <d v="1997-02-28T00:00:00"/>
    <x v="25"/>
    <n v="7.3940000000000006E-2"/>
  </r>
  <r>
    <d v="1997-03-31T00:00:00"/>
    <x v="25"/>
    <n v="7.899473684210527E-2"/>
  </r>
  <r>
    <d v="1997-04-30T00:00:00"/>
    <x v="25"/>
    <n v="7.9238095238095219E-2"/>
  </r>
  <r>
    <d v="1997-05-31T00:00:00"/>
    <x v="25"/>
    <n v="7.6745454545454547E-2"/>
  </r>
  <r>
    <d v="1997-06-30T00:00:00"/>
    <x v="25"/>
    <n v="7.1510000000000018E-2"/>
  </r>
  <r>
    <d v="1997-07-31T00:00:00"/>
    <x v="25"/>
    <n v="6.6426086956521746E-2"/>
  </r>
  <r>
    <d v="1997-08-31T00:00:00"/>
    <x v="25"/>
    <n v="6.6509523809523824E-2"/>
  </r>
  <r>
    <d v="1997-09-30T00:00:00"/>
    <x v="25"/>
    <n v="6.3113636363636372E-2"/>
  </r>
  <r>
    <d v="1997-10-31T00:00:00"/>
    <x v="25"/>
    <n v="6.1821739130434782E-2"/>
  </r>
  <r>
    <d v="1997-11-30T00:00:00"/>
    <x v="25"/>
    <n v="6.0310000000000002E-2"/>
  </r>
  <r>
    <d v="1997-12-31T00:00:00"/>
    <x v="25"/>
    <n v="6.1390476190476197E-2"/>
  </r>
  <r>
    <d v="1998-01-31T00:00:00"/>
    <x v="26"/>
    <n v="5.8060000000000007E-2"/>
  </r>
  <r>
    <d v="1998-02-28T00:00:00"/>
    <x v="26"/>
    <n v="5.8870000000000006E-2"/>
  </r>
  <r>
    <d v="1998-03-31T00:00:00"/>
    <x v="26"/>
    <n v="5.8650000000000001E-2"/>
  </r>
  <r>
    <d v="1998-04-30T00:00:00"/>
    <x v="26"/>
    <n v="5.6849999999999998E-2"/>
  </r>
  <r>
    <d v="1998-05-31T00:00:00"/>
    <x v="26"/>
    <n v="5.6390476190476192E-2"/>
  </r>
  <r>
    <d v="1998-06-30T00:00:00"/>
    <x v="26"/>
    <n v="5.5761904761904763E-2"/>
  </r>
  <r>
    <d v="1998-07-31T00:00:00"/>
    <x v="26"/>
    <n v="5.5213043478260879E-2"/>
  </r>
  <r>
    <d v="1998-08-31T00:00:00"/>
    <x v="26"/>
    <n v="5.6385714285714289E-2"/>
  </r>
  <r>
    <d v="1998-09-30T00:00:00"/>
    <x v="26"/>
    <n v="5.3459090909090907E-2"/>
  </r>
  <r>
    <d v="1998-10-31T00:00:00"/>
    <x v="26"/>
    <n v="4.9659090909090917E-2"/>
  </r>
  <r>
    <d v="1998-11-30T00:00:00"/>
    <x v="26"/>
    <n v="5.1309523809523805E-2"/>
  </r>
  <r>
    <d v="1998-12-31T00:00:00"/>
    <x v="26"/>
    <n v="4.8547619047619055E-2"/>
  </r>
  <r>
    <d v="1999-01-31T00:00:00"/>
    <x v="27"/>
    <n v="5.1278947368421063E-2"/>
  </r>
  <r>
    <d v="1999-02-28T00:00:00"/>
    <x v="27"/>
    <n v="5.2999999999999999E-2"/>
  </r>
  <r>
    <d v="1999-03-31T00:00:00"/>
    <x v="27"/>
    <n v="5.5265217391304348E-2"/>
  </r>
  <r>
    <d v="1999-04-30T00:00:00"/>
    <x v="27"/>
    <n v="5.3574999999999998E-2"/>
  </r>
  <r>
    <d v="1999-05-31T00:00:00"/>
    <x v="27"/>
    <n v="5.8757142857142855E-2"/>
  </r>
  <r>
    <d v="1999-06-30T00:00:00"/>
    <x v="27"/>
    <n v="6.2066666666666673E-2"/>
  </r>
  <r>
    <d v="1999-07-31T00:00:00"/>
    <x v="27"/>
    <n v="6.1359090909090919E-2"/>
  </r>
  <r>
    <d v="1999-08-31T00:00:00"/>
    <x v="27"/>
    <n v="6.3399999999999998E-2"/>
  </r>
  <r>
    <d v="1999-09-30T00:00:00"/>
    <x v="27"/>
    <n v="6.341363636363638E-2"/>
  </r>
  <r>
    <d v="1999-10-31T00:00:00"/>
    <x v="27"/>
    <n v="6.6066666666666676E-2"/>
  </r>
  <r>
    <d v="1999-11-30T00:00:00"/>
    <x v="27"/>
    <n v="6.5563636363636366E-2"/>
  </r>
  <r>
    <d v="1999-12-31T00:00:00"/>
    <x v="27"/>
    <n v="6.7371428571428582E-2"/>
  </r>
  <r>
    <d v="2000-01-31T00:00:00"/>
    <x v="28"/>
    <n v="7.1778947368421053E-2"/>
  </r>
  <r>
    <d v="2000-02-29T00:00:00"/>
    <x v="28"/>
    <n v="6.9576190476190486E-2"/>
  </r>
  <r>
    <d v="2000-03-31T00:00:00"/>
    <x v="28"/>
    <n v="6.5704347826086959E-2"/>
  </r>
  <r>
    <d v="2000-04-30T00:00:00"/>
    <x v="28"/>
    <n v="6.2647058823529417E-2"/>
  </r>
  <r>
    <d v="2000-05-31T00:00:00"/>
    <x v="28"/>
    <n v="6.4656521739130432E-2"/>
  </r>
  <r>
    <d v="2000-06-30T00:00:00"/>
    <x v="28"/>
    <n v="6.1723809523809521E-2"/>
  </r>
  <r>
    <d v="2000-07-31T00:00:00"/>
    <x v="28"/>
    <n v="6.1619047619047629E-2"/>
  </r>
  <r>
    <d v="2000-08-31T00:00:00"/>
    <x v="28"/>
    <n v="6.2273913043478263E-2"/>
  </r>
  <r>
    <d v="2000-09-30T00:00:00"/>
    <x v="28"/>
    <n v="6.1361904761904756E-2"/>
  </r>
  <r>
    <d v="2000-10-31T00:00:00"/>
    <x v="28"/>
    <n v="6.1079545454545456E-2"/>
  </r>
  <r>
    <d v="2000-11-30T00:00:00"/>
    <x v="28"/>
    <n v="5.9895454545454536E-2"/>
  </r>
  <r>
    <d v="2000-12-31T00:00:00"/>
    <x v="28"/>
    <n v="5.5431578947368415E-2"/>
  </r>
  <r>
    <d v="2001-01-31T00:00:00"/>
    <x v="29"/>
    <n v="5.4054761904761904E-2"/>
  </r>
  <r>
    <d v="2001-02-28T00:00:00"/>
    <x v="29"/>
    <n v="5.3212500000000003E-2"/>
  </r>
  <r>
    <d v="2001-03-31T00:00:00"/>
    <x v="29"/>
    <n v="5.130681818181819E-2"/>
  </r>
  <r>
    <d v="2001-04-30T00:00:00"/>
    <x v="29"/>
    <n v="5.577222222222223E-2"/>
  </r>
  <r>
    <d v="2001-05-31T00:00:00"/>
    <x v="29"/>
    <n v="5.9434782608695655E-2"/>
  </r>
  <r>
    <d v="2001-06-30T00:00:00"/>
    <x v="29"/>
    <n v="5.8967499999999999E-2"/>
  </r>
  <r>
    <d v="2001-07-31T00:00:00"/>
    <x v="29"/>
    <n v="6.0863636363636349E-2"/>
  </r>
  <r>
    <d v="2001-08-31T00:00:00"/>
    <x v="29"/>
    <n v="5.7615217391304353E-2"/>
  </r>
  <r>
    <d v="2001-09-30T00:00:00"/>
    <x v="29"/>
    <n v="5.5782500000000006E-2"/>
  </r>
  <r>
    <d v="2001-10-31T00:00:00"/>
    <x v="29"/>
    <n v="5.4076086956521739E-2"/>
  </r>
  <r>
    <d v="2001-11-30T00:00:00"/>
    <x v="29"/>
    <n v="5.4577272727272731E-2"/>
  </r>
  <r>
    <d v="2001-12-31T00:00:00"/>
    <x v="29"/>
    <n v="5.8168421052631564E-2"/>
  </r>
  <r>
    <d v="2002-01-31T00:00:00"/>
    <x v="30"/>
    <n v="5.8583333333333328E-2"/>
  </r>
  <r>
    <d v="2002-02-28T00:00:00"/>
    <x v="30"/>
    <n v="5.945750000000001E-2"/>
  </r>
  <r>
    <d v="2002-03-31T00:00:00"/>
    <x v="30"/>
    <n v="6.3089999999999993E-2"/>
  </r>
  <r>
    <d v="2002-04-30T00:00:00"/>
    <x v="30"/>
    <n v="6.2939999999999996E-2"/>
  </r>
  <r>
    <d v="2002-05-31T00:00:00"/>
    <x v="30"/>
    <n v="6.2152173913043486E-2"/>
  </r>
  <r>
    <d v="2002-06-30T00:00:00"/>
    <x v="30"/>
    <n v="6.0076315789473693E-2"/>
  </r>
  <r>
    <d v="2002-07-31T00:00:00"/>
    <x v="30"/>
    <n v="5.8597826086956538E-2"/>
  </r>
  <r>
    <d v="2002-08-31T00:00:00"/>
    <x v="30"/>
    <n v="5.6484090909090907E-2"/>
  </r>
  <r>
    <d v="2002-09-30T00:00:00"/>
    <x v="30"/>
    <n v="5.4357142857142854E-2"/>
  </r>
  <r>
    <d v="2002-10-31T00:00:00"/>
    <x v="30"/>
    <n v="5.6591304347826075E-2"/>
  </r>
  <r>
    <d v="2002-11-30T00:00:00"/>
    <x v="30"/>
    <n v="5.4995238095238097E-2"/>
  </r>
  <r>
    <d v="2002-12-31T00:00:00"/>
    <x v="30"/>
    <n v="5.3949999999999998E-2"/>
  </r>
  <r>
    <d v="2003-01-31T00:00:00"/>
    <x v="31"/>
    <n v="5.2750000000000005E-2"/>
  </r>
  <r>
    <d v="2003-02-28T00:00:00"/>
    <x v="31"/>
    <n v="5.1677500000000008E-2"/>
  </r>
  <r>
    <d v="2003-03-31T00:00:00"/>
    <x v="31"/>
    <n v="5.2716666666666655E-2"/>
  </r>
  <r>
    <d v="2003-04-30T00:00:00"/>
    <x v="31"/>
    <n v="5.3460526315789465E-2"/>
  </r>
  <r>
    <d v="2003-05-31T00:00:00"/>
    <x v="31"/>
    <n v="5.0281818181818184E-2"/>
  </r>
  <r>
    <d v="2003-06-30T00:00:00"/>
    <x v="31"/>
    <n v="4.8027499999999987E-2"/>
  </r>
  <r>
    <d v="2003-07-31T00:00:00"/>
    <x v="31"/>
    <n v="5.232826086956522E-2"/>
  </r>
  <r>
    <d v="2003-08-31T00:00:00"/>
    <x v="31"/>
    <n v="5.5240476190476187E-2"/>
  </r>
  <r>
    <d v="2003-09-30T00:00:00"/>
    <x v="31"/>
    <n v="5.5129545454545452E-2"/>
  </r>
  <r>
    <d v="2003-10-31T00:00:00"/>
    <x v="31"/>
    <n v="5.6086956521739131E-2"/>
  </r>
  <r>
    <d v="2003-11-30T00:00:00"/>
    <x v="31"/>
    <n v="5.8739999999999994E-2"/>
  </r>
  <r>
    <d v="2003-12-31T00:00:00"/>
    <x v="31"/>
    <n v="5.757380952380952E-2"/>
  </r>
  <r>
    <d v="2004-01-31T00:00:00"/>
    <x v="32"/>
    <n v="5.7005E-2"/>
  </r>
  <r>
    <d v="2004-02-29T00:00:00"/>
    <x v="32"/>
    <n v="5.6205000000000005E-2"/>
  </r>
  <r>
    <d v="2004-03-31T00:00:00"/>
    <x v="32"/>
    <n v="5.4154347826086961E-2"/>
  </r>
  <r>
    <d v="2004-04-30T00:00:00"/>
    <x v="32"/>
    <n v="5.8029999999999991E-2"/>
  </r>
  <r>
    <d v="2004-05-31T00:00:00"/>
    <x v="32"/>
    <n v="5.958095238095238E-2"/>
  </r>
  <r>
    <d v="2004-06-30T00:00:00"/>
    <x v="32"/>
    <n v="5.8454761904761891E-2"/>
  </r>
  <r>
    <d v="2004-07-31T00:00:00"/>
    <x v="32"/>
    <n v="5.7177272727272729E-2"/>
  </r>
  <r>
    <d v="2004-08-31T00:00:00"/>
    <x v="32"/>
    <n v="5.583181818181817E-2"/>
  </r>
  <r>
    <d v="2004-09-30T00:00:00"/>
    <x v="32"/>
    <n v="5.4120454545454555E-2"/>
  </r>
  <r>
    <d v="2004-10-31T00:00:00"/>
    <x v="32"/>
    <n v="5.4014285714285709E-2"/>
  </r>
  <r>
    <d v="2004-11-30T00:00:00"/>
    <x v="32"/>
    <n v="5.4000000000000006E-2"/>
  </r>
  <r>
    <d v="2004-12-31T00:00:00"/>
    <x v="32"/>
    <n v="5.2319047619047619E-2"/>
  </r>
  <r>
    <d v="2005-01-31T00:00:00"/>
    <x v="33"/>
    <n v="5.3518421052631569E-2"/>
  </r>
  <r>
    <d v="2005-02-28T00:00:00"/>
    <x v="33"/>
    <n v="5.3977500000000005E-2"/>
  </r>
  <r>
    <d v="2005-03-31T00:00:00"/>
    <x v="33"/>
    <n v="5.652619047619048E-2"/>
  </r>
  <r>
    <d v="2005-04-30T00:00:00"/>
    <x v="33"/>
    <n v="5.4719999999999998E-2"/>
  </r>
  <r>
    <d v="2005-05-31T00:00:00"/>
    <x v="33"/>
    <n v="5.2877272727272731E-2"/>
  </r>
  <r>
    <d v="2005-06-30T00:00:00"/>
    <x v="33"/>
    <n v="5.1404761904761911E-2"/>
  </r>
  <r>
    <d v="2005-07-31T00:00:00"/>
    <x v="33"/>
    <n v="5.1902380952380957E-2"/>
  </r>
  <r>
    <d v="2005-08-31T00:00:00"/>
    <x v="33"/>
    <n v="5.2186956521739131E-2"/>
  </r>
  <r>
    <d v="2005-09-30T00:00:00"/>
    <x v="33"/>
    <n v="5.1863636363636362E-2"/>
  </r>
  <r>
    <d v="2005-10-31T00:00:00"/>
    <x v="33"/>
    <n v="5.4002380952380954E-2"/>
  </r>
  <r>
    <d v="2005-11-30T00:00:00"/>
    <x v="33"/>
    <n v="5.4352272727272721E-2"/>
  </r>
  <r>
    <d v="2005-12-31T00:00:00"/>
    <x v="33"/>
    <n v="5.3465000000000006E-2"/>
  </r>
  <r>
    <d v="2006-01-31T00:00:00"/>
    <x v="34"/>
    <n v="5.2034999999999998E-2"/>
  </r>
  <r>
    <d v="2006-02-28T00:00:00"/>
    <x v="34"/>
    <n v="5.272000000000001E-2"/>
  </r>
  <r>
    <d v="2006-03-31T00:00:00"/>
    <x v="34"/>
    <n v="5.3413043478260883E-2"/>
  </r>
  <r>
    <d v="2006-04-30T00:00:00"/>
    <x v="34"/>
    <n v="5.5797058823529415E-2"/>
  </r>
  <r>
    <d v="2006-05-31T00:00:00"/>
    <x v="34"/>
    <n v="5.7500000000000002E-2"/>
  </r>
  <r>
    <d v="2006-06-30T00:00:00"/>
    <x v="34"/>
    <n v="5.7378571428571418E-2"/>
  </r>
  <r>
    <d v="2006-07-31T00:00:00"/>
    <x v="34"/>
    <n v="5.8340476190476193E-2"/>
  </r>
  <r>
    <d v="2006-08-31T00:00:00"/>
    <x v="34"/>
    <n v="5.7732608695652179E-2"/>
  </r>
  <r>
    <d v="2006-09-30T00:00:00"/>
    <x v="34"/>
    <n v="5.6016666666666659E-2"/>
  </r>
  <r>
    <d v="2006-10-31T00:00:00"/>
    <x v="34"/>
    <n v="5.6649999999999999E-2"/>
  </r>
  <r>
    <d v="2006-11-30T00:00:00"/>
    <x v="34"/>
    <n v="5.5995454545454543E-2"/>
  </r>
  <r>
    <d v="2006-12-31T00:00:00"/>
    <x v="34"/>
    <n v="5.696578947368422E-2"/>
  </r>
  <r>
    <d v="2007-01-31T00:00:00"/>
    <x v="35"/>
    <n v="5.8776190476190475E-2"/>
  </r>
  <r>
    <d v="2007-02-28T00:00:00"/>
    <x v="35"/>
    <n v="5.8092499999999998E-2"/>
  </r>
  <r>
    <d v="2007-03-31T00:00:00"/>
    <x v="35"/>
    <n v="5.7368181818181811E-2"/>
  </r>
  <r>
    <d v="2007-04-30T00:00:00"/>
    <x v="35"/>
    <n v="5.9097222222222225E-2"/>
  </r>
  <r>
    <d v="2007-05-31T00:00:00"/>
    <x v="35"/>
    <n v="5.9208695652173897E-2"/>
  </r>
  <r>
    <d v="2007-06-30T00:00:00"/>
    <x v="35"/>
    <n v="6.2047499999999998E-2"/>
  </r>
  <r>
    <d v="2007-07-31T00:00:00"/>
    <x v="35"/>
    <n v="6.1497727272727266E-2"/>
  </r>
  <r>
    <d v="2007-08-31T00:00:00"/>
    <x v="35"/>
    <n v="5.92590909090909E-2"/>
  </r>
  <r>
    <d v="2007-09-30T00:00:00"/>
    <x v="35"/>
    <n v="5.9921052631578944E-2"/>
  </r>
  <r>
    <d v="2007-10-31T00:00:00"/>
    <x v="35"/>
    <n v="6.174347826086956E-2"/>
  </r>
  <r>
    <d v="2007-11-30T00:00:00"/>
    <x v="35"/>
    <n v="6.0254545454545456E-2"/>
  </r>
  <r>
    <d v="2007-12-31T00:00:00"/>
    <x v="35"/>
    <n v="6.2076315789473681E-2"/>
  </r>
  <r>
    <d v="2008-01-31T00:00:00"/>
    <x v="36"/>
    <n v="6.0764285714285722E-2"/>
  </r>
  <r>
    <d v="2008-02-29T00:00:00"/>
    <x v="36"/>
    <n v="6.2945238095238082E-2"/>
  </r>
  <r>
    <d v="2008-03-31T00:00:00"/>
    <x v="36"/>
    <n v="6.0855263157894725E-2"/>
  </r>
  <r>
    <d v="2008-04-30T00:00:00"/>
    <x v="36"/>
    <n v="6.1704761904761894E-2"/>
  </r>
  <r>
    <d v="2008-05-31T00:00:00"/>
    <x v="36"/>
    <n v="6.3550000000000009E-2"/>
  </r>
  <r>
    <d v="2008-06-30T00:00:00"/>
    <x v="36"/>
    <n v="6.5867499999999995E-2"/>
  </r>
  <r>
    <d v="2008-07-31T00:00:00"/>
    <x v="36"/>
    <n v="6.366521739130436E-2"/>
  </r>
  <r>
    <d v="2008-08-31T00:00:00"/>
    <x v="36"/>
    <n v="5.8624999999999997E-2"/>
  </r>
  <r>
    <d v="2008-09-30T00:00:00"/>
    <x v="36"/>
    <n v="5.6459090909090896E-2"/>
  </r>
  <r>
    <d v="2008-10-31T00:00:00"/>
    <x v="36"/>
    <n v="5.2152272727272721E-2"/>
  </r>
  <r>
    <d v="2008-11-30T00:00:00"/>
    <x v="36"/>
    <n v="4.9407499999999993E-2"/>
  </r>
  <r>
    <d v="2008-12-31T00:00:00"/>
    <x v="36"/>
    <n v="4.2157142857142851E-2"/>
  </r>
  <r>
    <d v="2009-01-31T00:00:00"/>
    <x v="37"/>
    <n v="4.0857499999999991E-2"/>
  </r>
  <r>
    <d v="2009-02-28T00:00:00"/>
    <x v="37"/>
    <n v="4.2530000000000012E-2"/>
  </r>
  <r>
    <d v="2009-03-31T00:00:00"/>
    <x v="37"/>
    <n v="4.327727272727272E-2"/>
  </r>
  <r>
    <d v="2009-04-30T00:00:00"/>
    <x v="37"/>
    <n v="4.5120000000000007E-2"/>
  </r>
  <r>
    <d v="2009-05-31T00:00:00"/>
    <x v="37"/>
    <n v="5.0042857142857146E-2"/>
  </r>
  <r>
    <d v="2009-06-30T00:00:00"/>
    <x v="37"/>
    <n v="5.5566666666666667E-2"/>
  </r>
  <r>
    <d v="2009-07-31T00:00:00"/>
    <x v="37"/>
    <n v="5.4878260869565224E-2"/>
  </r>
  <r>
    <d v="2009-08-31T00:00:00"/>
    <x v="37"/>
    <n v="5.5332500000000007E-2"/>
  </r>
  <r>
    <d v="2009-09-30T00:00:00"/>
    <x v="37"/>
    <n v="5.3236363636363644E-2"/>
  </r>
  <r>
    <d v="2009-10-31T00:00:00"/>
    <x v="37"/>
    <n v="5.4502380952380962E-2"/>
  </r>
  <r>
    <d v="2009-11-30T00:00:00"/>
    <x v="37"/>
    <n v="5.4666666666666669E-2"/>
  </r>
  <r>
    <d v="2009-12-31T00:00:00"/>
    <x v="37"/>
    <n v="5.4730952380952366E-2"/>
  </r>
  <r>
    <d v="2010-01-31T00:00:00"/>
    <x v="38"/>
    <n v="5.5574999999999999E-2"/>
  </r>
  <r>
    <d v="2010-02-28T00:00:00"/>
    <x v="38"/>
    <n v="5.4774999999999997E-2"/>
  </r>
  <r>
    <d v="2010-03-31T00:00:00"/>
    <x v="38"/>
    <n v="5.62E-2"/>
  </r>
  <r>
    <d v="2010-04-30T00:00:00"/>
    <x v="38"/>
    <n v="5.7950000000000002E-2"/>
  </r>
  <r>
    <d v="2010-05-31T00:00:00"/>
    <x v="38"/>
    <n v="5.4800000000000001E-2"/>
  </r>
  <r>
    <d v="2010-06-30T00:00:00"/>
    <x v="38"/>
    <n v="5.3274999999999996E-2"/>
  </r>
  <r>
    <d v="2010-07-31T00:00:00"/>
    <x v="38"/>
    <n v="5.1449999999999996E-2"/>
  </r>
  <r>
    <d v="2010-08-31T00:00:00"/>
    <x v="38"/>
    <n v="4.9699999999999994E-2"/>
  </r>
  <r>
    <d v="2010-09-30T00:00:00"/>
    <x v="38"/>
    <n v="5.0025000000000007E-2"/>
  </r>
  <r>
    <d v="2010-10-31T00:00:00"/>
    <x v="38"/>
    <n v="5.0849999999999999E-2"/>
  </r>
  <r>
    <d v="2010-11-30T00:00:00"/>
    <x v="38"/>
    <n v="5.3775000000000003E-2"/>
  </r>
  <r>
    <d v="2010-12-31T00:00:00"/>
    <x v="38"/>
    <n v="5.5549999999999995E-2"/>
  </r>
  <r>
    <d v="2011-01-31T00:00:00"/>
    <x v="39"/>
    <n v="5.5200000000000006E-2"/>
  </r>
  <r>
    <d v="2011-02-28T00:00:00"/>
    <x v="39"/>
    <n v="5.6100000000000004E-2"/>
  </r>
  <r>
    <d v="2011-03-31T00:00:00"/>
    <x v="39"/>
    <n v="5.4350000000000002E-2"/>
  </r>
  <r>
    <d v="2011-04-30T00:00:00"/>
    <x v="39"/>
    <n v="5.5125E-2"/>
  </r>
  <r>
    <d v="2011-05-31T00:00:00"/>
    <x v="39"/>
    <n v="5.3249999999999999E-2"/>
  </r>
  <r>
    <d v="2011-06-30T00:00:00"/>
    <x v="39"/>
    <n v="5.16E-2"/>
  </r>
  <r>
    <d v="2011-07-31T00:00:00"/>
    <x v="39"/>
    <n v="5.0200000000000002E-2"/>
  </r>
  <r>
    <d v="2011-08-31T00:00:00"/>
    <x v="39"/>
    <n v="4.4925E-2"/>
  </r>
  <r>
    <d v="2011-09-30T00:00:00"/>
    <x v="39"/>
    <n v="4.2025E-2"/>
  </r>
  <r>
    <d v="2011-10-31T00:00:00"/>
    <x v="39"/>
    <n v="4.3700000000000003E-2"/>
  </r>
  <r>
    <d v="2011-11-30T00:00:00"/>
    <x v="39"/>
    <n v="4.0825000000000007E-2"/>
  </r>
  <r>
    <d v="2011-12-31T00:00:00"/>
    <x v="39"/>
    <n v="3.8249999999999999E-2"/>
  </r>
  <r>
    <d v="2012-01-31T00:00:00"/>
    <x v="40"/>
    <n v="3.7949999999999998E-2"/>
  </r>
  <r>
    <d v="2012-02-29T00:00:00"/>
    <x v="40"/>
    <n v="3.9699999999999999E-2"/>
  </r>
  <r>
    <d v="2012-03-31T00:00:00"/>
    <x v="40"/>
    <n v="4.1500000000000002E-2"/>
  </r>
  <r>
    <d v="2012-04-30T00:00:00"/>
    <x v="40"/>
    <n v="3.8574999999999998E-2"/>
  </r>
  <r>
    <d v="2012-05-31T00:00:00"/>
    <x v="40"/>
    <n v="3.2774999999999999E-2"/>
  </r>
  <r>
    <d v="2012-06-30T00:00:00"/>
    <x v="40"/>
    <n v="2.9950000000000001E-2"/>
  </r>
  <r>
    <d v="2012-07-31T00:00:00"/>
    <x v="40"/>
    <n v="2.8875000000000001E-2"/>
  </r>
  <r>
    <d v="2012-08-31T00:00:00"/>
    <x v="40"/>
    <n v="3.1875000000000001E-2"/>
  </r>
  <r>
    <d v="2012-09-30T00:00:00"/>
    <x v="40"/>
    <n v="3.0925000000000001E-2"/>
  </r>
  <r>
    <d v="2012-10-31T00:00:00"/>
    <x v="40"/>
    <n v="3.0224999999999998E-2"/>
  </r>
  <r>
    <d v="2012-11-30T00:00:00"/>
    <x v="40"/>
    <n v="3.0875E-2"/>
  </r>
  <r>
    <d v="2012-12-31T00:00:00"/>
    <x v="40"/>
    <n v="3.2274999999999998E-2"/>
  </r>
  <r>
    <d v="2013-01-31T00:00:00"/>
    <x v="41"/>
    <n v="3.3974999999999998E-2"/>
  </r>
  <r>
    <d v="2013-02-28T00:00:00"/>
    <x v="41"/>
    <n v="3.4974999999999999E-2"/>
  </r>
  <r>
    <d v="2013-03-31T00:00:00"/>
    <x v="41"/>
    <n v="3.5125000000000003E-2"/>
  </r>
  <r>
    <d v="2013-04-30T00:00:00"/>
    <x v="41"/>
    <n v="3.245E-2"/>
  </r>
  <r>
    <d v="2013-05-31T00:00:00"/>
    <x v="41"/>
    <n v="3.2250000000000001E-2"/>
  </r>
  <r>
    <d v="2013-06-30T00:00:00"/>
    <x v="41"/>
    <n v="3.5400000000000001E-2"/>
  </r>
  <r>
    <d v="2013-07-31T00:00:00"/>
    <x v="41"/>
    <n v="3.7499999999999999E-2"/>
  </r>
  <r>
    <d v="2013-08-31T00:00:00"/>
    <x v="41"/>
    <n v="3.8599999999999995E-2"/>
  </r>
  <r>
    <d v="2013-09-30T00:00:00"/>
    <x v="41"/>
    <n v="3.9949999999999999E-2"/>
  </r>
  <r>
    <d v="2013-10-31T00:00:00"/>
    <x v="41"/>
    <n v="3.9699999999999999E-2"/>
  </r>
  <r>
    <d v="2013-11-30T00:00:00"/>
    <x v="41"/>
    <n v="4.1250000000000002E-2"/>
  </r>
  <r>
    <d v="2013-12-31T00:00:00"/>
    <x v="41"/>
    <n v="4.2424999999999997E-2"/>
  </r>
  <r>
    <d v="2014-01-31T00:00:00"/>
    <x v="42"/>
    <n v="4.1825000000000001E-2"/>
  </r>
  <r>
    <d v="2014-02-28T00:00:00"/>
    <x v="42"/>
    <n v="4.1200000000000001E-2"/>
  </r>
  <r>
    <d v="2014-03-31T00:00:00"/>
    <x v="42"/>
    <n v="4.1024999999999999E-2"/>
  </r>
  <r>
    <d v="2014-04-30T00:00:00"/>
    <x v="42"/>
    <n v="4.0300000000000002E-2"/>
  </r>
  <r>
    <d v="2014-05-31T00:00:00"/>
    <x v="42"/>
    <n v="3.7749999999999999E-2"/>
  </r>
  <r>
    <d v="2014-06-30T00:00:00"/>
    <x v="42"/>
    <n v="3.7025000000000002E-2"/>
  </r>
  <r>
    <d v="2014-07-31T00:00:00"/>
    <x v="42"/>
    <n v="3.4675000000000004E-2"/>
  </r>
  <r>
    <d v="2014-08-31T00:00:00"/>
    <x v="42"/>
    <n v="3.4099999999999998E-2"/>
  </r>
  <r>
    <d v="2014-09-30T00:00:00"/>
    <x v="42"/>
    <n v="3.5450000000000002E-2"/>
  </r>
  <r>
    <d v="2014-10-31T00:00:00"/>
    <x v="42"/>
    <n v="3.3174999999999996E-2"/>
  </r>
  <r>
    <d v="2014-11-30T00:00:00"/>
    <x v="42"/>
    <n v="3.2575E-2"/>
  </r>
  <r>
    <d v="2014-12-31T00:00:00"/>
    <x v="42"/>
    <n v="2.955E-2"/>
  </r>
  <r>
    <d v="2015-01-31T00:00:00"/>
    <x v="43"/>
    <n v="2.6375000000000003E-2"/>
  </r>
  <r>
    <d v="2015-02-28T00:00:00"/>
    <x v="43"/>
    <n v="2.5024999999999999E-2"/>
  </r>
  <r>
    <d v="2015-03-31T00:00:00"/>
    <x v="43"/>
    <n v="2.4825E-2"/>
  </r>
  <r>
    <d v="2015-04-30T00:00:00"/>
    <x v="43"/>
    <n v="2.41E-2"/>
  </r>
  <r>
    <d v="2015-05-31T00:00:00"/>
    <x v="43"/>
    <n v="2.8799999999999999E-2"/>
  </r>
  <r>
    <d v="2015-06-30T00:00:00"/>
    <x v="43"/>
    <n v="2.9750000000000002E-2"/>
  </r>
  <r>
    <d v="2015-07-31T00:00:00"/>
    <x v="43"/>
    <n v="2.9024999999999999E-2"/>
  </r>
  <r>
    <d v="2015-08-31T00:00:00"/>
    <x v="43"/>
    <n v="2.7149999999999997E-2"/>
  </r>
  <r>
    <d v="2015-09-30T00:00:00"/>
    <x v="43"/>
    <n v="2.6949999999999998E-2"/>
  </r>
  <r>
    <d v="2015-10-31T00:00:00"/>
    <x v="43"/>
    <n v="2.6225000000000002E-2"/>
  </r>
  <r>
    <d v="2015-11-30T00:00:00"/>
    <x v="43"/>
    <n v="2.8525000000000002E-2"/>
  </r>
  <r>
    <d v="2015-12-31T00:00:00"/>
    <x v="43"/>
    <n v="2.8450000000000003E-2"/>
  </r>
  <r>
    <d v="2016-01-31T00:00:00"/>
    <x v="44"/>
    <n v="2.725E-2"/>
  </r>
  <r>
    <d v="2016-02-29T00:00:00"/>
    <x v="44"/>
    <n v="2.4750000000000001E-2"/>
  </r>
  <r>
    <d v="2016-03-31T00:00:00"/>
    <x v="44"/>
    <n v="2.5675E-2"/>
  </r>
  <r>
    <d v="2016-04-30T00:00:00"/>
    <x v="44"/>
    <n v="2.5150000000000002E-2"/>
  </r>
  <r>
    <d v="2016-05-31T00:00:00"/>
    <x v="44"/>
    <n v="2.3199999999999998E-2"/>
  </r>
  <r>
    <d v="2016-06-30T00:00:00"/>
    <x v="44"/>
    <n v="2.1175000000000003E-2"/>
  </r>
  <r>
    <d v="2016-07-31T00:00:00"/>
    <x v="44"/>
    <n v="1.9275E-2"/>
  </r>
  <r>
    <d v="2016-08-31T00:00:00"/>
    <x v="44"/>
    <n v="1.8749999999999999E-2"/>
  </r>
  <r>
    <d v="2016-09-30T00:00:00"/>
    <x v="44"/>
    <n v="1.985E-2"/>
  </r>
  <r>
    <d v="2016-10-31T00:00:00"/>
    <x v="44"/>
    <n v="2.2000000000000002E-2"/>
  </r>
  <r>
    <d v="2016-11-30T00:00:00"/>
    <x v="44"/>
    <n v="2.5049999999999999E-2"/>
  </r>
  <r>
    <d v="2016-12-31T00:00:00"/>
    <x v="44"/>
    <n v="2.7924999999999998E-2"/>
  </r>
  <r>
    <d v="2017-01-31T00:00:00"/>
    <x v="45"/>
    <n v="2.7275000000000001E-2"/>
  </r>
  <r>
    <d v="2017-02-28T00:00:00"/>
    <x v="45"/>
    <n v="2.75E-2"/>
  </r>
  <r>
    <d v="2017-03-31T00:00:00"/>
    <x v="45"/>
    <n v="2.81E-2"/>
  </r>
  <r>
    <d v="2017-04-30T00:00:00"/>
    <x v="45"/>
    <n v="2.5600000000000001E-2"/>
  </r>
  <r>
    <d v="2017-05-31T00:00:00"/>
    <x v="45"/>
    <n v="2.5425E-2"/>
  </r>
  <r>
    <d v="2017-06-30T00:00:00"/>
    <x v="45"/>
    <n v="2.4075000000000003E-2"/>
  </r>
  <r>
    <d v="2017-07-31T00:00:00"/>
    <x v="45"/>
    <n v="2.6425000000000001E-2"/>
  </r>
  <r>
    <d v="2017-08-31T00:00:00"/>
    <x v="45"/>
    <n v="2.5975000000000002E-2"/>
  </r>
  <r>
    <d v="2017-09-30T00:00:00"/>
    <x v="45"/>
    <n v="2.7000000000000003E-2"/>
  </r>
  <r>
    <d v="2017-10-31T00:00:00"/>
    <x v="45"/>
    <n v="2.7799999999999998E-2"/>
  </r>
  <r>
    <d v="2017-11-30T00:00:00"/>
    <x v="45"/>
    <n v="2.5699999999999997E-2"/>
  </r>
  <r>
    <d v="2017-12-31T00:00:00"/>
    <x v="45"/>
    <n v="2.58E-2"/>
  </r>
  <r>
    <d v="2018-01-31T00:00:00"/>
    <x v="46"/>
    <n v="2.75E-2"/>
  </r>
  <r>
    <d v="2018-02-28T00:00:00"/>
    <x v="46"/>
    <n v="2.86E-2"/>
  </r>
  <r>
    <d v="2018-03-31T00:00:00"/>
    <x v="46"/>
    <n v="2.7200000000000002E-2"/>
  </r>
  <r>
    <d v="2018-04-30T00:00:00"/>
    <x v="46"/>
    <n v="2.7400000000000001E-2"/>
  </r>
  <r>
    <d v="2018-05-31T00:00:00"/>
    <x v="46"/>
    <n v="2.7900000000000001E-2"/>
  </r>
  <r>
    <d v="2018-06-30T00:00:00"/>
    <x v="46"/>
    <n v="2.7000000000000003E-2"/>
  </r>
  <r>
    <d v="2018-07-31T00:00:00"/>
    <x v="46"/>
    <n v="2.64E-2"/>
  </r>
  <r>
    <d v="2018-08-31T00:00:00"/>
    <x v="46"/>
    <n v="2.5899999999999999E-2"/>
  </r>
  <r>
    <d v="2018-09-30T00:00:00"/>
    <x v="46"/>
    <n v="2.63E-2"/>
  </r>
  <r>
    <d v="2018-10-31T00:00:00"/>
    <x v="46"/>
    <n v="2.6800000000000001E-2"/>
  </r>
  <r>
    <d v="2018-11-30T00:00:00"/>
    <x v="46"/>
    <n v="2.6800000000000001E-2"/>
  </r>
  <r>
    <d v="2018-12-31T00:00:00"/>
    <x v="46"/>
    <n v="2.4300000000000002E-2"/>
  </r>
  <r>
    <d v="2019-01-31T00:00:00"/>
    <x v="47"/>
    <n v="2.2700000000000001E-2"/>
  </r>
  <r>
    <d v="2019-02-28T00:00:00"/>
    <x v="47"/>
    <n v="2.1299999999999999E-2"/>
  </r>
  <r>
    <d v="2019-03-31T00:00:00"/>
    <x v="47"/>
    <n v="1.9599999999999999E-2"/>
  </r>
  <r>
    <d v="2019-04-30T00:00:00"/>
    <x v="47"/>
    <n v="1.8600000000000002E-2"/>
  </r>
  <r>
    <d v="2019-05-31T00:00:00"/>
    <x v="47"/>
    <n v="1.6500000000000001E-2"/>
  </r>
  <r>
    <d v="2019-06-30T00:00:00"/>
    <x v="47"/>
    <n v="1.38E-2"/>
  </r>
  <r>
    <d v="2019-07-31T00:00:00"/>
    <x v="47"/>
    <n v="1.3100000000000001E-2"/>
  </r>
  <r>
    <d v="2019-08-31T00:00:00"/>
    <x v="47"/>
    <n v="9.4999999999999998E-3"/>
  </r>
  <r>
    <d v="2019-09-30T00:00:00"/>
    <x v="47"/>
    <n v="1.03E-2"/>
  </r>
  <r>
    <d v="2019-10-31T00:00:00"/>
    <x v="47"/>
    <n v="1.03E-2"/>
  </r>
  <r>
    <d v="2019-11-30T00:00:00"/>
    <x v="47"/>
    <n v="1.15E-2"/>
  </r>
  <r>
    <d v="2019-12-31T00:00:00"/>
    <x v="47"/>
    <n v="1.2E-2"/>
  </r>
  <r>
    <d v="2020-01-31T00:00:00"/>
    <x v="48"/>
    <n v="1.15E-2"/>
  </r>
  <r>
    <d v="2020-02-29T00:00:00"/>
    <x v="48"/>
    <n v="9.7999999999999997E-3"/>
  </r>
  <r>
    <d v="2020-03-31T00:00:00"/>
    <x v="48"/>
    <n v="8.8999999999999999E-3"/>
  </r>
  <r>
    <d v="2020-04-30T00:00:00"/>
    <x v="48"/>
    <n v="8.6E-3"/>
  </r>
  <r>
    <d v="2020-05-31T00:00:00"/>
    <x v="48"/>
    <n v="9.1000000000000004E-3"/>
  </r>
  <r>
    <d v="2020-06-30T00:00:00"/>
    <x v="48"/>
    <n v="9.1999999999999998E-3"/>
  </r>
  <r>
    <d v="2020-07-31T00:00:00"/>
    <x v="48"/>
    <n v="8.8000000000000005E-3"/>
  </r>
  <r>
    <d v="2020-08-31T00:00:00"/>
    <x v="48"/>
    <n v="8.8999999999999999E-3"/>
  </r>
  <r>
    <d v="2020-09-30T00:00:00"/>
    <x v="48"/>
    <n v="9.0000000000000011E-3"/>
  </r>
  <r>
    <d v="2020-10-31T00:00:00"/>
    <x v="48"/>
    <n v="8.199999999999999E-3"/>
  </r>
  <r>
    <d v="2020-11-30T00:00:00"/>
    <x v="48"/>
    <n v="8.6999999999999994E-3"/>
  </r>
  <r>
    <d v="2020-12-31T00:00:00"/>
    <x v="48"/>
    <n v="9.7999999999999997E-3"/>
  </r>
  <r>
    <d v="2021-01-31T00:00:00"/>
    <x v="49"/>
    <n v="1.0500000000000001E-2"/>
  </r>
  <r>
    <d v="2021-02-28T00:00:00"/>
    <x v="49"/>
    <n v="1.32E-2"/>
  </r>
  <r>
    <d v="2021-03-31T00:00:00"/>
    <x v="49"/>
    <n v="1.6899999999999998E-2"/>
  </r>
  <r>
    <d v="2021-04-30T00:00:00"/>
    <x v="49"/>
    <n v="1.6500000000000001E-2"/>
  </r>
  <r>
    <d v="2021-05-31T00:00:00"/>
    <x v="49"/>
    <n v="1.6200000000000003E-2"/>
  </r>
  <r>
    <d v="2021-06-30T00:00:00"/>
    <x v="49"/>
    <n v="1.52E-2"/>
  </r>
  <r>
    <d v="2021-07-31T00:00:00"/>
    <x v="49"/>
    <n v="1.2500000000000001E-2"/>
  </r>
  <r>
    <d v="2021-08-31T00:00:00"/>
    <x v="49"/>
    <n v="1.1200000000000002E-2"/>
  </r>
  <r>
    <d v="2021-09-30T00:00:00"/>
    <x v="49"/>
    <n v="1.2800000000000001E-2"/>
  </r>
  <r>
    <d v="2021-10-31T00:00:00"/>
    <x v="49"/>
    <n v="1.72E-2"/>
  </r>
  <r>
    <d v="2021-11-30T00:00:00"/>
    <x v="49"/>
    <n v="1.8100000000000002E-2"/>
  </r>
  <r>
    <d v="2021-12-31T00:00:00"/>
    <x v="49"/>
    <n v="1.61E-2"/>
  </r>
  <r>
    <d v="2022-01-31T00:00:00"/>
    <x v="50"/>
    <n v="1.8799999999999997E-2"/>
  </r>
  <r>
    <d v="2022-02-28T00:00:00"/>
    <x v="50"/>
    <n v="2.1099999999999997E-2"/>
  </r>
  <r>
    <d v="2022-03-31T00:00:00"/>
    <x v="50"/>
    <n v="2.5000000000000001E-2"/>
  </r>
  <r>
    <d v="2022-04-30T00:00:00"/>
    <x v="50"/>
    <n v="3.0099999999999998E-2"/>
  </r>
  <r>
    <d v="2022-05-31T00:00:00"/>
    <x v="50"/>
    <n v="3.3799999999999997E-2"/>
  </r>
  <r>
    <d v="2022-06-30T00:00:00"/>
    <x v="50"/>
    <n v="3.7699999999999997E-2"/>
  </r>
  <r>
    <d v="2022-07-31T00:00:00"/>
    <x v="50"/>
    <n v="3.4200000000000001E-2"/>
  </r>
  <r>
    <d v="2022-08-31T00:00:00"/>
    <x v="50"/>
    <n v="3.3700000000000001E-2"/>
  </r>
  <r>
    <d v="2022-09-30T00:00:00"/>
    <x v="50"/>
    <n v="3.7400000000000003E-2"/>
  </r>
  <r>
    <d v="2022-10-31T00:00:00"/>
    <x v="50"/>
    <n v="3.9199999999999999E-2"/>
  </r>
  <r>
    <d v="2022-11-30T00:00:00"/>
    <x v="50"/>
    <n v="3.7100000000000001E-2"/>
  </r>
  <r>
    <d v="2022-12-31T00:00:00"/>
    <x v="50"/>
    <n v="3.569999999999999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AE4871-E673-4634-94A6-2E0E7A487B8F}" name="PivotTable1" cacheId="33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7" indent="0" outline="1" outlineData="1" multipleFieldFilters="0" chartFormat="4">
  <location ref="B3:C54" firstHeaderRow="1" firstDataRow="1" firstDataCol="1"/>
  <pivotFields count="3">
    <pivotField showAll="0"/>
    <pivotField axis="axisRow" showAll="0" sortType="ascending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dataField="1" showAll="0"/>
  </pivotFields>
  <rowFields count="1">
    <field x="1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</rowItems>
  <colItems count="1">
    <i/>
  </colItems>
  <dataFields count="1">
    <dataField name="Average of RFR" fld="2" subtotal="average" baseField="1" baseItem="0"/>
  </dataFields>
  <formats count="10"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1" type="button" dataOnly="0" labelOnly="1" outline="0" axis="axisRow" fieldPosition="0"/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field="1" type="button" dataOnly="0" labelOnly="1" outline="0" axis="axisRow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er.gov.au/system/files/Rate%20of%20return%20annual%20update%20-%20December%202021.pdf" TargetMode="External"/><Relationship Id="rId1" Type="http://schemas.openxmlformats.org/officeDocument/2006/relationships/hyperlink" Target="https://www.aer.gov.au/system/files/AER%20Explanatory%20statement%20-%20rate%20of%20return%20guideline%20-%20December%20201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ba.gov.au/statistics/tables/xls-hist/f02histhist.xls" TargetMode="External"/><Relationship Id="rId2" Type="http://schemas.openxmlformats.org/officeDocument/2006/relationships/hyperlink" Target="https://www.rba.gov.au/statistics/tables/xls/f02hist.xls?v=2022-04-28-16-15-58" TargetMode="External"/><Relationship Id="rId1" Type="http://schemas.openxmlformats.org/officeDocument/2006/relationships/hyperlink" Target="https://www.rba.gov.au/statistics/tables/xls/f02hist.xls?v=2022-04-28-16-15-58" TargetMode="External"/><Relationship Id="rId4" Type="http://schemas.openxmlformats.org/officeDocument/2006/relationships/hyperlink" Target="https://www.rba.gov.au/statistics/tables/xls-hist/f02histhist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5E1B-91FF-9841-9E37-A08587F96D37}">
  <dimension ref="A1:AF44"/>
  <sheetViews>
    <sheetView showGridLines="0" tabSelected="1" zoomScale="70" zoomScaleNormal="70" workbookViewId="0">
      <selection activeCell="E4" sqref="E4"/>
    </sheetView>
  </sheetViews>
  <sheetFormatPr defaultColWidth="0" defaultRowHeight="0" customHeight="1" zeroHeight="1"/>
  <cols>
    <col min="1" max="1" width="2.6640625" style="5" customWidth="1"/>
    <col min="2" max="2" width="2.44140625" style="5" customWidth="1"/>
    <col min="3" max="3" width="2.33203125" style="5" customWidth="1"/>
    <col min="4" max="4" width="1.6640625" style="5" customWidth="1"/>
    <col min="5" max="5" width="26.5546875" style="5" customWidth="1"/>
    <col min="6" max="6" width="3.33203125" style="5" customWidth="1"/>
    <col min="7" max="7" width="66.5546875" style="5" bestFit="1" customWidth="1"/>
    <col min="8" max="8" width="27.6640625" style="5" customWidth="1"/>
    <col min="9" max="9" width="5.33203125" style="5" customWidth="1"/>
    <col min="10" max="16" width="8" style="5" hidden="1" customWidth="1"/>
    <col min="17" max="20" width="0" style="5" hidden="1" customWidth="1"/>
    <col min="21" max="32" width="8" style="5" hidden="1" customWidth="1"/>
    <col min="33" max="16384" width="0" style="5" hidden="1"/>
  </cols>
  <sheetData>
    <row r="1" spans="1:14" s="68" customFormat="1" ht="35.1" customHeight="1">
      <c r="A1" s="57"/>
      <c r="B1" s="58" t="s">
        <v>0</v>
      </c>
      <c r="C1" s="59"/>
      <c r="D1" s="59"/>
      <c r="E1" s="59"/>
      <c r="F1" s="57"/>
      <c r="G1" s="59"/>
      <c r="H1" s="59"/>
      <c r="I1" s="59"/>
      <c r="J1" s="67"/>
      <c r="K1" s="67"/>
      <c r="L1" s="67"/>
      <c r="M1" s="67"/>
      <c r="N1" s="67"/>
    </row>
    <row r="2" spans="1:14" s="286" customFormat="1" ht="16.350000000000001" customHeight="1">
      <c r="A2" s="282"/>
      <c r="B2" s="283" t="s">
        <v>1</v>
      </c>
      <c r="C2" s="284"/>
      <c r="D2" s="284"/>
      <c r="E2" s="284"/>
      <c r="F2" s="284"/>
      <c r="G2" s="284"/>
      <c r="H2" s="284"/>
      <c r="I2" s="282"/>
      <c r="J2" s="285"/>
      <c r="K2" s="285"/>
      <c r="L2" s="285"/>
      <c r="M2" s="285"/>
      <c r="N2" s="285"/>
    </row>
    <row r="3" spans="1:14" s="286" customFormat="1" ht="16.350000000000001" customHeight="1">
      <c r="A3" s="282"/>
      <c r="B3" s="282"/>
      <c r="C3" s="287"/>
      <c r="D3" s="287"/>
      <c r="E3" s="287"/>
      <c r="F3" s="287"/>
      <c r="G3" s="287"/>
      <c r="H3" s="287"/>
      <c r="I3" s="287"/>
      <c r="J3" s="285"/>
      <c r="K3" s="285"/>
      <c r="L3" s="285"/>
      <c r="M3" s="285"/>
      <c r="N3" s="285"/>
    </row>
    <row r="4" spans="1:14" s="286" customFormat="1" ht="16.350000000000001" customHeight="1">
      <c r="A4" s="282"/>
      <c r="C4" s="282"/>
      <c r="D4" s="288"/>
      <c r="E4" s="289" t="s">
        <v>2</v>
      </c>
      <c r="F4" s="288"/>
      <c r="G4" s="288"/>
      <c r="H4" s="289" t="s">
        <v>3</v>
      </c>
      <c r="I4" s="288"/>
      <c r="J4" s="285"/>
      <c r="K4" s="285"/>
      <c r="L4" s="285"/>
      <c r="M4" s="285"/>
      <c r="N4" s="285"/>
    </row>
    <row r="5" spans="1:14" s="286" customFormat="1" ht="16.350000000000001" customHeight="1">
      <c r="A5" s="282"/>
      <c r="B5" s="291"/>
      <c r="D5" s="292"/>
      <c r="E5" s="293" t="s">
        <v>4</v>
      </c>
      <c r="F5" s="287"/>
      <c r="G5" s="290"/>
      <c r="H5" s="294" t="s">
        <v>5</v>
      </c>
      <c r="I5" s="287"/>
      <c r="J5" s="285"/>
      <c r="K5" s="285"/>
      <c r="L5" s="285"/>
      <c r="M5" s="285"/>
      <c r="N5" s="285"/>
    </row>
    <row r="6" spans="1:14" s="286" customFormat="1" ht="16.350000000000001" customHeight="1">
      <c r="A6" s="282"/>
      <c r="B6" s="291"/>
      <c r="D6" s="292"/>
      <c r="E6" s="295" t="s">
        <v>6</v>
      </c>
      <c r="F6" s="287"/>
      <c r="G6" s="290"/>
      <c r="H6" s="296" t="s">
        <v>7</v>
      </c>
      <c r="I6" s="287"/>
      <c r="J6" s="285"/>
      <c r="K6" s="285"/>
      <c r="L6" s="285"/>
      <c r="M6" s="285"/>
      <c r="N6" s="285"/>
    </row>
    <row r="7" spans="1:14" s="286" customFormat="1" ht="16.350000000000001" customHeight="1">
      <c r="A7" s="282"/>
      <c r="B7" s="291"/>
      <c r="D7" s="292"/>
      <c r="E7" s="297" t="s">
        <v>8</v>
      </c>
      <c r="F7" s="287"/>
      <c r="G7" s="290"/>
      <c r="H7" s="298" t="s">
        <v>9</v>
      </c>
      <c r="I7" s="287"/>
      <c r="J7" s="285"/>
      <c r="K7" s="285"/>
      <c r="L7" s="285"/>
      <c r="M7" s="285"/>
      <c r="N7" s="285"/>
    </row>
    <row r="8" spans="1:14" s="286" customFormat="1" ht="16.350000000000001" customHeight="1">
      <c r="A8" s="282"/>
      <c r="B8" s="282"/>
      <c r="C8" s="299"/>
      <c r="D8" s="292"/>
      <c r="E8" s="287"/>
      <c r="F8" s="287"/>
      <c r="G8" s="287"/>
      <c r="I8" s="287"/>
      <c r="J8" s="285"/>
      <c r="K8" s="285"/>
      <c r="L8" s="285"/>
      <c r="M8" s="285"/>
      <c r="N8" s="285"/>
    </row>
    <row r="9" spans="1:14" s="286" customFormat="1" ht="16.350000000000001" customHeight="1">
      <c r="A9" s="282"/>
      <c r="B9" s="283" t="s">
        <v>10</v>
      </c>
      <c r="C9" s="284"/>
      <c r="D9" s="284"/>
      <c r="E9" s="284"/>
      <c r="F9" s="284"/>
      <c r="G9" s="284"/>
      <c r="H9" s="284"/>
      <c r="I9" s="282"/>
      <c r="J9" s="285"/>
      <c r="K9" s="285"/>
      <c r="L9" s="285"/>
      <c r="M9" s="285"/>
      <c r="N9" s="285"/>
    </row>
    <row r="10" spans="1:14" s="286" customFormat="1" ht="16.350000000000001" customHeight="1">
      <c r="A10" s="282"/>
      <c r="B10" s="282"/>
      <c r="C10" s="299"/>
      <c r="D10" s="292"/>
      <c r="E10" s="287"/>
      <c r="F10" s="287"/>
      <c r="G10" s="287"/>
      <c r="H10" s="287"/>
      <c r="I10" s="287"/>
      <c r="J10" s="285"/>
      <c r="K10" s="285"/>
      <c r="L10" s="285"/>
      <c r="M10" s="285"/>
      <c r="N10" s="285"/>
    </row>
    <row r="11" spans="1:14" s="286" customFormat="1" ht="16.350000000000001" customHeight="1">
      <c r="A11" s="282"/>
      <c r="B11" s="282"/>
      <c r="C11" s="299"/>
      <c r="D11" s="292"/>
      <c r="E11" s="300" t="s">
        <v>11</v>
      </c>
      <c r="F11" s="287"/>
      <c r="G11" s="290"/>
      <c r="H11" s="290"/>
      <c r="I11" s="287"/>
      <c r="J11" s="285"/>
      <c r="K11" s="285"/>
      <c r="L11" s="285"/>
      <c r="M11" s="285"/>
      <c r="N11" s="285"/>
    </row>
    <row r="12" spans="1:14" s="286" customFormat="1" ht="16.350000000000001" customHeight="1">
      <c r="A12" s="282"/>
      <c r="B12" s="282"/>
      <c r="C12" s="299"/>
      <c r="D12" s="292"/>
      <c r="E12" s="301" t="s">
        <v>12</v>
      </c>
      <c r="F12" s="287"/>
      <c r="G12" s="290"/>
      <c r="H12" s="290"/>
      <c r="I12" s="287"/>
      <c r="J12" s="285"/>
      <c r="K12" s="285"/>
      <c r="L12" s="285"/>
      <c r="M12" s="285"/>
      <c r="N12" s="285"/>
    </row>
    <row r="13" spans="1:14" s="286" customFormat="1" ht="16.350000000000001" customHeight="1">
      <c r="A13" s="282"/>
      <c r="B13" s="282"/>
      <c r="C13" s="299"/>
      <c r="D13" s="292"/>
      <c r="E13" s="301" t="s">
        <v>13</v>
      </c>
      <c r="F13" s="287"/>
      <c r="G13" s="290"/>
      <c r="H13" s="290"/>
      <c r="I13" s="287"/>
      <c r="J13" s="285"/>
      <c r="K13" s="285"/>
      <c r="L13" s="285"/>
      <c r="M13" s="285"/>
      <c r="N13" s="285"/>
    </row>
    <row r="14" spans="1:14" s="286" customFormat="1" ht="16.350000000000001" customHeight="1">
      <c r="A14" s="282"/>
      <c r="B14" s="282"/>
      <c r="C14" s="299"/>
      <c r="D14" s="292"/>
      <c r="E14" s="301" t="s">
        <v>14</v>
      </c>
      <c r="F14" s="287"/>
      <c r="G14" s="290"/>
      <c r="H14" s="290"/>
      <c r="I14" s="287"/>
      <c r="J14" s="285"/>
      <c r="K14" s="285"/>
      <c r="L14" s="285"/>
      <c r="M14" s="285"/>
      <c r="N14" s="285"/>
    </row>
    <row r="15" spans="1:14" s="286" customFormat="1" ht="16.350000000000001" customHeight="1">
      <c r="A15" s="282"/>
      <c r="B15" s="282"/>
      <c r="C15" s="299"/>
      <c r="D15" s="292"/>
      <c r="E15" s="290"/>
      <c r="F15" s="287"/>
      <c r="G15" s="290"/>
      <c r="H15" s="290"/>
      <c r="I15" s="287"/>
      <c r="J15" s="285"/>
      <c r="K15" s="285"/>
      <c r="L15" s="285"/>
      <c r="M15" s="285"/>
      <c r="N15" s="285"/>
    </row>
    <row r="16" spans="1:14" s="286" customFormat="1" ht="16.350000000000001" customHeight="1">
      <c r="A16" s="282"/>
      <c r="B16" s="282"/>
      <c r="C16" s="299"/>
      <c r="D16" s="292"/>
      <c r="E16" s="300" t="s">
        <v>15</v>
      </c>
      <c r="F16" s="287"/>
      <c r="G16" s="300" t="s">
        <v>16</v>
      </c>
      <c r="H16" s="300" t="s">
        <v>17</v>
      </c>
      <c r="I16" s="287"/>
      <c r="J16" s="285"/>
      <c r="K16" s="285"/>
      <c r="L16" s="285"/>
      <c r="M16" s="285"/>
      <c r="N16" s="285"/>
    </row>
    <row r="17" spans="1:14" s="286" customFormat="1" ht="16.350000000000001" customHeight="1">
      <c r="A17" s="282"/>
      <c r="B17" s="282"/>
      <c r="C17" s="299"/>
      <c r="D17" s="292"/>
      <c r="E17" s="301" t="s">
        <v>19</v>
      </c>
      <c r="F17" s="302"/>
      <c r="G17" s="290" t="str">
        <f>'D1'!B1</f>
        <v>Capital Market Yields - Government Bonds</v>
      </c>
      <c r="H17" s="290" t="s">
        <v>20</v>
      </c>
      <c r="I17" s="287"/>
      <c r="J17" s="285"/>
      <c r="K17" s="285"/>
      <c r="L17" s="285"/>
      <c r="M17" s="285"/>
      <c r="N17" s="285"/>
    </row>
    <row r="18" spans="1:14" s="286" customFormat="1" ht="16.350000000000001" customHeight="1">
      <c r="A18" s="282"/>
      <c r="B18" s="282"/>
      <c r="C18" s="299"/>
      <c r="D18" s="292"/>
      <c r="E18" s="301" t="s">
        <v>22</v>
      </c>
      <c r="F18" s="302"/>
      <c r="G18" s="290" t="str">
        <f>'D2'!B1</f>
        <v>MRP 10-year average</v>
      </c>
      <c r="H18" s="290" t="s">
        <v>23</v>
      </c>
      <c r="I18" s="287"/>
      <c r="J18" s="285"/>
      <c r="K18" s="285"/>
      <c r="L18" s="285"/>
      <c r="M18" s="285"/>
      <c r="N18" s="285"/>
    </row>
    <row r="19" spans="1:14" s="286" customFormat="1" ht="16.350000000000001" customHeight="1">
      <c r="A19" s="282"/>
      <c r="B19" s="282"/>
      <c r="C19" s="299"/>
      <c r="D19" s="292"/>
      <c r="E19" s="301" t="s">
        <v>25</v>
      </c>
      <c r="F19" s="302"/>
      <c r="G19" s="290" t="str">
        <f>'D3'!B1</f>
        <v>Analysis of MRP Options across 2018-2022</v>
      </c>
      <c r="H19" s="290" t="s">
        <v>23</v>
      </c>
      <c r="I19" s="287"/>
      <c r="J19" s="285"/>
      <c r="K19" s="285"/>
      <c r="L19" s="285"/>
      <c r="M19" s="285"/>
      <c r="N19" s="285"/>
    </row>
    <row r="20" spans="1:14" s="286" customFormat="1" ht="16.350000000000001" customHeight="1">
      <c r="A20" s="282"/>
      <c r="B20" s="282"/>
      <c r="C20" s="299"/>
      <c r="D20" s="292"/>
      <c r="E20"/>
      <c r="F20"/>
      <c r="G20"/>
      <c r="H20" s="290"/>
      <c r="I20" s="287"/>
      <c r="J20" s="285"/>
      <c r="K20" s="285"/>
      <c r="L20" s="285"/>
      <c r="M20" s="285"/>
      <c r="N20" s="285"/>
    </row>
    <row r="21" spans="1:14" s="286" customFormat="1" ht="16.350000000000001" customHeight="1">
      <c r="A21" s="282"/>
      <c r="B21" s="282"/>
      <c r="C21" s="299"/>
      <c r="D21" s="292"/>
      <c r="E21" s="300" t="s">
        <v>18</v>
      </c>
      <c r="F21" s="287"/>
      <c r="G21" s="290"/>
      <c r="H21" s="290"/>
      <c r="I21" s="287"/>
      <c r="J21" s="285"/>
      <c r="K21" s="285"/>
      <c r="L21" s="285"/>
      <c r="M21" s="285"/>
      <c r="N21" s="285"/>
    </row>
    <row r="22" spans="1:14" s="286" customFormat="1" ht="16.350000000000001" customHeight="1">
      <c r="A22" s="282"/>
      <c r="B22" s="282"/>
      <c r="C22" s="299"/>
      <c r="D22" s="292"/>
      <c r="E22" s="301" t="s">
        <v>21</v>
      </c>
      <c r="F22" s="303"/>
      <c r="G22" s="290" t="str">
        <f>'C1'!B1</f>
        <v>CGS Bond Data</v>
      </c>
      <c r="H22" s="290"/>
      <c r="I22" s="287"/>
      <c r="J22" s="285"/>
      <c r="K22" s="285"/>
      <c r="L22" s="285"/>
      <c r="M22" s="285"/>
      <c r="N22" s="285"/>
    </row>
    <row r="23" spans="1:14" s="286" customFormat="1" ht="16.350000000000001" customHeight="1">
      <c r="A23" s="282"/>
      <c r="B23" s="282"/>
      <c r="C23" s="299"/>
      <c r="D23" s="292"/>
      <c r="E23" s="301" t="s">
        <v>24</v>
      </c>
      <c r="F23" s="303"/>
      <c r="G23" s="290" t="str">
        <f>'C2'!B1</f>
        <v>Average Annual RFR</v>
      </c>
      <c r="H23" s="290"/>
      <c r="I23" s="287"/>
      <c r="J23" s="285"/>
      <c r="K23" s="285"/>
      <c r="L23" s="285"/>
      <c r="M23" s="285"/>
      <c r="N23" s="285"/>
    </row>
    <row r="24" spans="1:14" s="286" customFormat="1" ht="16.350000000000001" customHeight="1">
      <c r="A24" s="282"/>
      <c r="B24" s="282"/>
      <c r="C24" s="299"/>
      <c r="D24" s="292"/>
      <c r="E24" s="301" t="s">
        <v>26</v>
      </c>
      <c r="F24" s="303"/>
      <c r="G24" s="290" t="str">
        <f>'C3'!B1</f>
        <v>Analysis of RFR scenarios</v>
      </c>
      <c r="H24" s="290"/>
      <c r="I24" s="287"/>
      <c r="J24" s="285"/>
      <c r="K24" s="285"/>
      <c r="L24" s="285"/>
      <c r="M24" s="285"/>
      <c r="N24" s="285"/>
    </row>
    <row r="25" spans="1:14" s="286" customFormat="1" ht="16.350000000000001" customHeight="1">
      <c r="A25" s="282"/>
      <c r="B25" s="282"/>
      <c r="C25" s="299"/>
      <c r="D25" s="292"/>
      <c r="E25" s="301" t="s">
        <v>27</v>
      </c>
      <c r="F25" s="303"/>
      <c r="G25" s="290" t="str">
        <f>'C4'!B1</f>
        <v>Sensitivity testing</v>
      </c>
      <c r="I25" s="287"/>
      <c r="J25" s="285"/>
      <c r="K25" s="285"/>
      <c r="L25" s="285"/>
      <c r="M25" s="285"/>
      <c r="N25" s="285"/>
    </row>
    <row r="26" spans="1:14" s="286" customFormat="1" ht="16.350000000000001" customHeight="1">
      <c r="A26" s="282"/>
      <c r="B26" s="282"/>
      <c r="C26" s="299"/>
      <c r="D26" s="292"/>
      <c r="E26" s="301" t="s">
        <v>28</v>
      </c>
      <c r="F26" s="303"/>
      <c r="G26" s="290" t="str">
        <f>'C5'!B1</f>
        <v>Household Bill Impacts of Approach options</v>
      </c>
      <c r="H26" s="290"/>
      <c r="I26" s="287"/>
      <c r="J26" s="285"/>
      <c r="K26" s="285"/>
      <c r="L26" s="285"/>
      <c r="M26" s="285"/>
      <c r="N26" s="285"/>
    </row>
    <row r="27" spans="1:14" s="286" customFormat="1" ht="16.350000000000001" customHeight="1">
      <c r="A27" s="282"/>
      <c r="B27" s="282"/>
      <c r="C27" s="299"/>
      <c r="D27" s="292"/>
      <c r="E27" s="301" t="s">
        <v>29</v>
      </c>
      <c r="F27" s="303"/>
      <c r="G27" s="290" t="str">
        <f>'C6'!B1</f>
        <v>Analysis of HER and DGM approaches for MRP (pre-work)</v>
      </c>
      <c r="H27" s="290"/>
      <c r="I27" s="287"/>
      <c r="J27" s="285"/>
      <c r="K27" s="285"/>
      <c r="L27" s="285"/>
      <c r="M27" s="285"/>
      <c r="N27" s="285"/>
    </row>
    <row r="28" spans="1:14" s="286" customFormat="1" ht="16.350000000000001" customHeight="1">
      <c r="A28" s="282"/>
      <c r="B28" s="282"/>
      <c r="C28" s="299"/>
      <c r="D28" s="292"/>
      <c r="E28" s="301" t="s">
        <v>30</v>
      </c>
      <c r="F28" s="303"/>
      <c r="G28" s="290" t="str">
        <f>'C7'!B1</f>
        <v>ROE scenario analysis using HER and DGM approaches for MRP</v>
      </c>
      <c r="H28" s="290"/>
      <c r="I28" s="287"/>
      <c r="J28" s="285"/>
      <c r="K28" s="285"/>
      <c r="L28" s="285"/>
      <c r="M28" s="285"/>
      <c r="N28" s="285"/>
    </row>
    <row r="29" spans="1:14" s="286" customFormat="1" ht="16.350000000000001" customHeight="1">
      <c r="A29" s="282"/>
      <c r="B29" s="282"/>
      <c r="C29" s="299"/>
      <c r="D29" s="292"/>
      <c r="E29" s="304" t="s">
        <v>31</v>
      </c>
      <c r="F29" s="303"/>
      <c r="G29" s="290" t="str">
        <f>'C8'!B1</f>
        <v>Sensitivity testing for RFR Scenarios</v>
      </c>
      <c r="H29" s="290"/>
      <c r="I29" s="287"/>
      <c r="J29" s="285"/>
      <c r="K29" s="285"/>
      <c r="L29" s="285"/>
      <c r="M29" s="285"/>
      <c r="N29" s="285"/>
    </row>
    <row r="30" spans="1:14" s="286" customFormat="1" ht="16.350000000000001" customHeight="1">
      <c r="A30" s="282"/>
      <c r="B30" s="282"/>
      <c r="C30" s="299"/>
      <c r="D30" s="292"/>
      <c r="E30"/>
      <c r="F30"/>
      <c r="G30"/>
      <c r="H30" s="290"/>
      <c r="I30" s="287"/>
      <c r="J30" s="285"/>
      <c r="K30" s="285"/>
      <c r="L30" s="285"/>
      <c r="M30" s="285"/>
      <c r="N30" s="285"/>
    </row>
    <row r="31" spans="1:14" s="286" customFormat="1" ht="16.350000000000001" customHeight="1">
      <c r="A31" s="282"/>
      <c r="B31" s="282"/>
      <c r="C31" s="299"/>
      <c r="D31" s="292"/>
      <c r="E31" s="300" t="s">
        <v>32</v>
      </c>
      <c r="F31" s="287"/>
      <c r="G31" s="290"/>
      <c r="H31" s="290"/>
      <c r="I31" s="287"/>
      <c r="J31" s="285"/>
      <c r="K31" s="285"/>
      <c r="L31" s="285"/>
      <c r="M31" s="285"/>
      <c r="N31" s="285"/>
    </row>
    <row r="32" spans="1:14" s="286" customFormat="1" ht="16.350000000000001" customHeight="1">
      <c r="A32" s="282"/>
      <c r="B32" s="282"/>
      <c r="C32" s="299"/>
      <c r="D32" s="292"/>
      <c r="E32" s="290"/>
      <c r="F32" s="305"/>
      <c r="G32" s="290"/>
      <c r="H32" s="290"/>
      <c r="I32" s="287"/>
      <c r="J32" s="285"/>
      <c r="K32" s="285"/>
      <c r="L32" s="285"/>
      <c r="M32" s="285"/>
      <c r="N32" s="285"/>
    </row>
    <row r="33" spans="1:14" s="286" customFormat="1" ht="16.350000000000001" customHeight="1">
      <c r="A33" s="282"/>
      <c r="B33" s="282"/>
      <c r="C33" s="299"/>
      <c r="D33" s="292"/>
      <c r="E33" s="290" t="s">
        <v>33</v>
      </c>
      <c r="F33" s="306"/>
      <c r="G33" s="290" t="s">
        <v>180</v>
      </c>
      <c r="H33" s="290"/>
      <c r="I33" s="287"/>
      <c r="J33" s="285"/>
      <c r="K33" s="285"/>
      <c r="L33" s="285"/>
      <c r="M33" s="285"/>
      <c r="N33" s="285"/>
    </row>
    <row r="34" spans="1:14" s="286" customFormat="1" ht="16.350000000000001" customHeight="1">
      <c r="A34" s="282"/>
      <c r="B34" s="282"/>
      <c r="C34" s="299"/>
      <c r="D34" s="292"/>
      <c r="E34" s="290" t="s">
        <v>34</v>
      </c>
      <c r="F34" s="306"/>
      <c r="G34" s="290" t="s">
        <v>181</v>
      </c>
      <c r="H34" s="290"/>
      <c r="I34" s="287"/>
      <c r="J34" s="285"/>
      <c r="K34" s="285"/>
      <c r="L34" s="285"/>
      <c r="M34" s="285"/>
      <c r="N34" s="285"/>
    </row>
    <row r="35" spans="1:14" ht="16.350000000000001" customHeight="1">
      <c r="A35" s="45"/>
      <c r="B35" s="45"/>
      <c r="C35" s="185"/>
      <c r="D35" s="15"/>
      <c r="E35"/>
      <c r="F35"/>
      <c r="G35"/>
      <c r="H35" s="188"/>
      <c r="I35" s="46"/>
      <c r="J35" s="7"/>
      <c r="K35" s="7"/>
      <c r="L35" s="7"/>
      <c r="M35" s="7"/>
      <c r="N35" s="7"/>
    </row>
    <row r="36" spans="1:14" ht="16.350000000000001" customHeight="1">
      <c r="A36" s="45"/>
      <c r="B36" s="45"/>
      <c r="C36" s="185"/>
      <c r="D36" s="15"/>
      <c r="H36" s="188"/>
      <c r="I36" s="46"/>
      <c r="J36" s="7"/>
      <c r="K36" s="7"/>
      <c r="L36" s="7"/>
      <c r="M36" s="7"/>
      <c r="N36" s="7"/>
    </row>
    <row r="37" spans="1:14" ht="16.350000000000001" customHeight="1">
      <c r="A37" s="45"/>
      <c r="B37" s="187" t="s">
        <v>35</v>
      </c>
      <c r="C37" s="186"/>
      <c r="D37" s="186"/>
      <c r="E37" s="186"/>
      <c r="F37" s="186"/>
      <c r="G37" s="186"/>
      <c r="H37" s="186"/>
      <c r="I37" s="46"/>
      <c r="J37" s="7"/>
      <c r="K37" s="7"/>
      <c r="L37" s="7"/>
      <c r="M37" s="7"/>
      <c r="N37" s="7"/>
    </row>
    <row r="38" spans="1:14" ht="16.350000000000001" customHeight="1">
      <c r="A38" s="45"/>
      <c r="B38" s="45"/>
      <c r="C38" s="185"/>
      <c r="D38" s="15"/>
      <c r="H38"/>
      <c r="I38" s="46"/>
      <c r="J38" s="7"/>
      <c r="K38" s="7"/>
      <c r="L38" s="7"/>
      <c r="M38" s="7"/>
      <c r="N38" s="7"/>
    </row>
    <row r="39" spans="1:14" ht="16.350000000000001" hidden="1" customHeight="1">
      <c r="A39" s="45"/>
      <c r="B39" s="45"/>
      <c r="C39" s="185"/>
      <c r="D39" s="15"/>
      <c r="H39"/>
      <c r="I39" s="46"/>
      <c r="J39" s="7"/>
      <c r="K39" s="7"/>
      <c r="L39" s="7"/>
      <c r="M39" s="7"/>
      <c r="N39" s="7"/>
    </row>
    <row r="40" spans="1:14" ht="16.350000000000001" hidden="1" customHeight="1">
      <c r="A40" s="45"/>
      <c r="B40" s="45"/>
      <c r="C40" s="185"/>
      <c r="D40" s="15"/>
      <c r="E40"/>
      <c r="F40"/>
      <c r="G40"/>
      <c r="H40"/>
      <c r="I40" s="46"/>
      <c r="J40" s="7"/>
      <c r="K40" s="7"/>
      <c r="L40" s="7"/>
      <c r="M40" s="7"/>
      <c r="N40" s="7"/>
    </row>
    <row r="41" spans="1:14" ht="16.350000000000001" hidden="1" customHeight="1">
      <c r="A41" s="45"/>
      <c r="B41" s="45"/>
      <c r="C41" s="185"/>
      <c r="D41" s="15"/>
      <c r="E41"/>
      <c r="F41"/>
      <c r="G41"/>
      <c r="H41"/>
      <c r="I41" s="46"/>
      <c r="J41" s="7"/>
      <c r="K41" s="7"/>
      <c r="L41" s="7"/>
      <c r="M41" s="7"/>
      <c r="N41" s="7"/>
    </row>
    <row r="42" spans="1:14" ht="16.350000000000001" hidden="1" customHeight="1">
      <c r="A42" s="45"/>
      <c r="B42" s="45"/>
      <c r="C42" s="185"/>
      <c r="D42" s="15"/>
      <c r="E42"/>
      <c r="F42"/>
      <c r="G42"/>
      <c r="H42"/>
      <c r="I42" s="46"/>
      <c r="J42" s="7"/>
      <c r="K42" s="7"/>
      <c r="L42" s="7"/>
      <c r="M42" s="7"/>
      <c r="N42" s="7"/>
    </row>
    <row r="43" spans="1:14" ht="16.350000000000001" hidden="1" customHeight="1">
      <c r="A43" s="45"/>
      <c r="B43" s="45"/>
      <c r="C43" s="185"/>
      <c r="D43" s="15"/>
      <c r="E43" s="188"/>
      <c r="F43" s="46"/>
      <c r="G43" s="188"/>
      <c r="H43" s="188"/>
      <c r="I43" s="46"/>
      <c r="J43" s="7"/>
      <c r="K43" s="7"/>
      <c r="L43" s="7"/>
      <c r="M43" s="7"/>
      <c r="N43" s="7"/>
    </row>
    <row r="44" spans="1:14" ht="16.350000000000001" hidden="1" customHeight="1">
      <c r="A44" s="45"/>
      <c r="I44" s="45"/>
      <c r="J44" s="7"/>
      <c r="K44" s="7"/>
      <c r="L44" s="7"/>
      <c r="M44" s="7"/>
      <c r="N44" s="7"/>
    </row>
  </sheetData>
  <phoneticPr fontId="10" type="noConversion"/>
  <hyperlinks>
    <hyperlink ref="E12" location="Cover!A1" display="Cover" xr:uid="{596604E2-3E56-A246-B402-37861AB45F90}"/>
    <hyperlink ref="E13" location="'Model Map'!A1" display="Model Map" xr:uid="{823B2602-6378-9641-9C01-7D46867E29E8}"/>
    <hyperlink ref="E17" location="'D1'!A1" display="D1" xr:uid="{98EAFC2F-7444-D641-AC54-8E84A051D316}"/>
    <hyperlink ref="E18" location="'D2'!A1" display="D2" xr:uid="{E050827F-C323-BD4D-99F4-0A2191C9A7DC}"/>
    <hyperlink ref="E19" location="'D3'!A1" display="D3" xr:uid="{C1CE051A-40BF-8E4D-AAC9-FA8F4408D898}"/>
    <hyperlink ref="E22" location="'C1'!A1" display="C1" xr:uid="{243CB810-72D3-5043-BD09-3CA6DA7C52BF}"/>
    <hyperlink ref="E23" location="'C2'!A1" display="C2" xr:uid="{01D953C4-E907-144A-9D99-CC695906EFBD}"/>
    <hyperlink ref="E24" location="'C3'!A1" display="C3" xr:uid="{F8FC1FEC-63E5-374A-AB80-C952BA45CFCF}"/>
    <hyperlink ref="E25" location="'C4'!A1" display="C4" xr:uid="{1E877A24-7ABA-BE43-827F-6BAC4CD4CF43}"/>
    <hyperlink ref="E26" location="'C5'!A1" display="C5" xr:uid="{760EE07C-B086-0648-8C75-CA1C54C83030}"/>
    <hyperlink ref="E27" location="'C6'!A1" display="C6" xr:uid="{46CCF0CE-65E1-CA44-9F0C-F031429A37AD}"/>
    <hyperlink ref="E28" location="'C7'!A1" display="C7" xr:uid="{6CBA4042-52DA-4C40-89C4-D50B9EA6932D}"/>
    <hyperlink ref="E29" location="'C8'!A1" display="C8" xr:uid="{951D7DCD-D878-E24A-AA5B-5EADFD654D09}"/>
    <hyperlink ref="E14" location="'Verified Inputs'!A1" display="Verified Inputs" xr:uid="{773F2A4F-75FB-2447-965F-B71FDAE574D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BD94-9702-47D9-BE25-F2C3CBE1C724}">
  <sheetPr>
    <tabColor theme="5" tint="0.79998168889431442"/>
  </sheetPr>
  <dimension ref="A1:S51"/>
  <sheetViews>
    <sheetView showGridLines="0" zoomScale="90" zoomScaleNormal="90" workbookViewId="0">
      <selection activeCell="E37" sqref="E37"/>
    </sheetView>
  </sheetViews>
  <sheetFormatPr defaultColWidth="0" defaultRowHeight="0" customHeight="1" zeroHeight="1"/>
  <cols>
    <col min="1" max="1" width="4.6640625" customWidth="1"/>
    <col min="2" max="2" width="8.6640625" style="162" customWidth="1"/>
    <col min="3" max="3" width="8.6640625" customWidth="1"/>
    <col min="4" max="4" width="29.44140625" style="2" customWidth="1"/>
    <col min="5" max="5" width="16.109375" style="1" customWidth="1"/>
    <col min="6" max="6" width="16.109375" customWidth="1"/>
    <col min="7" max="7" width="17.6640625" bestFit="1" customWidth="1"/>
    <col min="8" max="9" width="17.6640625" customWidth="1"/>
    <col min="10" max="12" width="16.109375" customWidth="1"/>
    <col min="13" max="13" width="8.6640625" customWidth="1"/>
    <col min="14" max="19" width="0" hidden="1" customWidth="1"/>
    <col min="20" max="16384" width="8.6640625" hidden="1"/>
  </cols>
  <sheetData>
    <row r="1" spans="1:12" s="59" customFormat="1" ht="25.8">
      <c r="A1" s="57"/>
      <c r="B1" s="160" t="s">
        <v>37</v>
      </c>
      <c r="D1" s="57"/>
      <c r="J1" s="57"/>
      <c r="L1" s="57"/>
    </row>
    <row r="2" spans="1:12" s="56" customFormat="1" ht="21">
      <c r="B2" s="161"/>
      <c r="D2" s="163"/>
    </row>
    <row r="3" spans="1:12" ht="13.35" customHeight="1">
      <c r="B3" s="158" t="s">
        <v>176</v>
      </c>
      <c r="C3" s="157"/>
      <c r="D3" s="157"/>
      <c r="E3" s="155"/>
      <c r="F3" s="37"/>
      <c r="G3" s="37"/>
      <c r="H3" s="37"/>
      <c r="I3" s="37"/>
      <c r="J3" s="37"/>
      <c r="K3" s="37"/>
      <c r="L3" s="37"/>
    </row>
    <row r="4" spans="1:12" ht="13.35" customHeight="1">
      <c r="B4" s="159"/>
      <c r="D4" s="114"/>
      <c r="E4" s="114"/>
      <c r="F4" s="37"/>
      <c r="G4" s="37"/>
      <c r="H4" s="37"/>
      <c r="I4" s="37"/>
      <c r="J4" s="37"/>
      <c r="K4" s="37"/>
      <c r="L4" s="37"/>
    </row>
    <row r="5" spans="1:12" ht="13.35" customHeight="1">
      <c r="B5" s="159"/>
      <c r="D5" s="114" t="s">
        <v>39</v>
      </c>
      <c r="E5" s="202">
        <f>'Verified Inputs'!$C$7</f>
        <v>6.2E-2</v>
      </c>
      <c r="F5" s="37"/>
      <c r="G5" s="37"/>
      <c r="H5" s="37"/>
      <c r="I5" s="38"/>
      <c r="J5" s="37"/>
      <c r="K5" s="37"/>
      <c r="L5" s="37"/>
    </row>
    <row r="6" spans="1:12" ht="13.35" customHeight="1">
      <c r="B6" s="159"/>
      <c r="D6" s="114" t="s">
        <v>84</v>
      </c>
      <c r="E6" s="202">
        <f>'Verified Inputs'!$C$6</f>
        <v>3.6023919041932098E-2</v>
      </c>
      <c r="F6" s="37"/>
      <c r="G6" s="37"/>
      <c r="H6" s="37"/>
      <c r="I6" s="38"/>
      <c r="J6" s="37"/>
      <c r="K6" s="37"/>
      <c r="L6" s="37"/>
    </row>
    <row r="7" spans="1:12" ht="13.35" customHeight="1">
      <c r="B7" s="159"/>
      <c r="D7" s="114" t="s">
        <v>49</v>
      </c>
      <c r="E7" s="202">
        <f>'Verified Inputs'!$C$10</f>
        <v>4.65E-2</v>
      </c>
      <c r="F7" s="37"/>
      <c r="G7" s="37"/>
      <c r="H7" s="37"/>
      <c r="I7" s="38"/>
      <c r="J7" s="37"/>
      <c r="K7" s="37"/>
      <c r="L7" s="37"/>
    </row>
    <row r="8" spans="1:12" ht="13.35" customHeight="1">
      <c r="B8" s="159"/>
      <c r="D8" s="114" t="s">
        <v>38</v>
      </c>
      <c r="E8" s="273">
        <f>'Verified Inputs'!$C$11</f>
        <v>0.6</v>
      </c>
      <c r="F8" s="37"/>
      <c r="G8" s="37"/>
      <c r="H8" s="37"/>
      <c r="I8" s="38"/>
      <c r="J8" s="37"/>
      <c r="K8" s="37"/>
      <c r="L8" s="37"/>
    </row>
    <row r="9" spans="1:12" ht="13.35" customHeight="1" thickBot="1">
      <c r="B9" s="158"/>
      <c r="C9" s="37"/>
      <c r="D9" s="164"/>
      <c r="E9" s="155"/>
      <c r="F9" s="37"/>
      <c r="G9" s="37"/>
      <c r="H9" s="37"/>
      <c r="I9" s="37"/>
      <c r="J9" s="37"/>
      <c r="K9" s="37"/>
      <c r="L9" s="37"/>
    </row>
    <row r="10" spans="1:12" ht="27.6">
      <c r="B10" s="158"/>
      <c r="C10" s="37"/>
      <c r="D10" s="165"/>
      <c r="E10" s="156" t="s">
        <v>120</v>
      </c>
      <c r="F10" s="151" t="s">
        <v>112</v>
      </c>
      <c r="G10" s="151" t="s">
        <v>113</v>
      </c>
      <c r="H10" s="151" t="s">
        <v>114</v>
      </c>
      <c r="I10" s="115" t="s">
        <v>121</v>
      </c>
      <c r="J10" s="115" t="s">
        <v>115</v>
      </c>
      <c r="K10" s="312" t="s">
        <v>116</v>
      </c>
      <c r="L10" s="313"/>
    </row>
    <row r="11" spans="1:12" ht="13.35" customHeight="1">
      <c r="B11" s="158"/>
      <c r="C11" s="37"/>
      <c r="D11" s="156" t="s">
        <v>117</v>
      </c>
      <c r="E11" s="121">
        <v>0.5</v>
      </c>
      <c r="F11" s="117">
        <f>E$6+ E11*E$5</f>
        <v>6.7023919041932098E-2</v>
      </c>
      <c r="G11" s="117">
        <f>F11-F12</f>
        <v>-6.1999999999999972E-3</v>
      </c>
      <c r="H11" s="117">
        <f>(($E$6+$E$5*E11)*(1-$E$8))+($E$7*$E$8)</f>
        <v>5.4709567616772842E-2</v>
      </c>
      <c r="I11" s="117">
        <f>H11-H12</f>
        <v>-2.4799999999999961E-3</v>
      </c>
      <c r="J11" s="116">
        <f>I11*8</f>
        <v>-1.9839999999999969E-2</v>
      </c>
      <c r="K11" s="116">
        <f>J11*50%</f>
        <v>-9.9199999999999844E-3</v>
      </c>
      <c r="L11" s="118">
        <f>K11*2000</f>
        <v>-19.839999999999968</v>
      </c>
    </row>
    <row r="12" spans="1:12" ht="13.35" customHeight="1">
      <c r="B12" s="158"/>
      <c r="C12" s="37"/>
      <c r="D12" s="156" t="s">
        <v>118</v>
      </c>
      <c r="E12" s="121">
        <v>0.6</v>
      </c>
      <c r="F12" s="117">
        <f>E$6+ E12*E$5</f>
        <v>7.3223919041932095E-2</v>
      </c>
      <c r="H12" s="117">
        <f>(($E$6+$E$5*E12)*(1-$E$8))+($E$7*$E$8)</f>
        <v>5.7189567616772838E-2</v>
      </c>
      <c r="J12" s="119"/>
      <c r="K12" s="119"/>
      <c r="L12" s="120"/>
    </row>
    <row r="13" spans="1:12" ht="13.35" customHeight="1">
      <c r="B13" s="158"/>
      <c r="C13" s="37"/>
      <c r="D13" s="156" t="s">
        <v>119</v>
      </c>
      <c r="E13" s="121">
        <v>0.7</v>
      </c>
      <c r="F13" s="117">
        <f>E$6+ E13*E$5</f>
        <v>7.9423919041932092E-2</v>
      </c>
      <c r="G13" s="117">
        <f>F13-F12</f>
        <v>6.1999999999999972E-3</v>
      </c>
      <c r="H13" s="117">
        <f>(($E$6+$E$5*E13)*(1-$E$8))+($E$7*$E$8)</f>
        <v>5.9669567616772834E-2</v>
      </c>
      <c r="I13" s="117">
        <f>H13-H12</f>
        <v>2.4799999999999961E-3</v>
      </c>
      <c r="J13" s="116">
        <f>I13*8</f>
        <v>1.9839999999999969E-2</v>
      </c>
      <c r="K13" s="116">
        <f>J13*50%</f>
        <v>9.9199999999999844E-3</v>
      </c>
      <c r="L13" s="118">
        <f>K13*2000</f>
        <v>19.839999999999968</v>
      </c>
    </row>
    <row r="14" spans="1:12" ht="13.35" customHeight="1">
      <c r="B14" s="158"/>
      <c r="C14" s="37"/>
      <c r="D14" s="164"/>
      <c r="E14" s="155"/>
      <c r="F14" s="37"/>
      <c r="G14" s="37"/>
      <c r="H14" s="37"/>
      <c r="I14" s="37"/>
      <c r="J14" s="37"/>
      <c r="K14" s="37"/>
      <c r="L14" s="37"/>
    </row>
    <row r="15" spans="1:12" ht="13.35" customHeight="1">
      <c r="B15" s="158"/>
      <c r="C15" s="37"/>
      <c r="D15" s="164"/>
      <c r="E15" s="155"/>
      <c r="F15" s="37"/>
      <c r="G15" s="37"/>
      <c r="I15" s="37"/>
      <c r="J15" s="37"/>
      <c r="K15" s="37"/>
      <c r="L15" s="37"/>
    </row>
    <row r="16" spans="1:12" ht="13.35" customHeight="1">
      <c r="B16" s="158" t="s">
        <v>177</v>
      </c>
      <c r="C16" s="157"/>
      <c r="D16" s="157"/>
      <c r="E16" s="155"/>
      <c r="F16" s="272"/>
      <c r="G16" s="272"/>
      <c r="H16" s="272"/>
      <c r="I16" s="37"/>
      <c r="J16" s="37"/>
      <c r="K16" s="37"/>
      <c r="L16" s="37"/>
    </row>
    <row r="17" spans="2:12" ht="13.35" customHeight="1">
      <c r="B17" s="159"/>
      <c r="D17" s="114"/>
      <c r="E17" s="114"/>
      <c r="F17" s="272"/>
      <c r="G17" s="272"/>
      <c r="H17" s="272"/>
      <c r="I17" s="37"/>
      <c r="J17" s="37"/>
      <c r="K17" s="37"/>
      <c r="L17" s="37"/>
    </row>
    <row r="18" spans="2:12" ht="13.35" customHeight="1">
      <c r="B18" s="159"/>
      <c r="D18" s="114" t="s">
        <v>48</v>
      </c>
      <c r="E18" s="201">
        <f>'Verified Inputs'!$C$9</f>
        <v>0.6</v>
      </c>
      <c r="F18" s="272"/>
      <c r="G18" s="272"/>
      <c r="H18" s="272"/>
      <c r="I18" s="37"/>
      <c r="J18" s="37"/>
      <c r="K18" s="37"/>
      <c r="L18" s="37"/>
    </row>
    <row r="19" spans="2:12" ht="13.35" customHeight="1">
      <c r="B19" s="159"/>
      <c r="D19" s="114" t="s">
        <v>39</v>
      </c>
      <c r="E19" s="202">
        <f>'Verified Inputs'!$C$7</f>
        <v>6.2E-2</v>
      </c>
      <c r="F19" s="155"/>
      <c r="G19" s="155"/>
      <c r="H19" s="155"/>
      <c r="I19" s="37"/>
      <c r="J19" s="38"/>
      <c r="K19" s="37"/>
      <c r="L19" s="37"/>
    </row>
    <row r="20" spans="2:12" ht="13.35" customHeight="1">
      <c r="B20" s="159"/>
      <c r="D20" s="114" t="s">
        <v>84</v>
      </c>
      <c r="E20" s="202">
        <f>'Verified Inputs'!$C$6</f>
        <v>3.6023919041932098E-2</v>
      </c>
      <c r="F20" s="155"/>
      <c r="G20" s="155"/>
      <c r="H20" s="155"/>
      <c r="I20" s="37" t="s">
        <v>122</v>
      </c>
      <c r="J20" s="123">
        <v>2.3E-2</v>
      </c>
      <c r="K20" s="37"/>
      <c r="L20" s="37"/>
    </row>
    <row r="21" spans="2:12" ht="13.35" customHeight="1">
      <c r="B21" s="159"/>
      <c r="D21" s="114" t="s">
        <v>49</v>
      </c>
      <c r="E21" s="202">
        <f>'Verified Inputs'!$C$10</f>
        <v>4.65E-2</v>
      </c>
      <c r="F21" s="155"/>
      <c r="G21" s="155"/>
      <c r="H21" s="155"/>
      <c r="I21" s="37"/>
      <c r="J21" s="37"/>
      <c r="K21" s="37"/>
      <c r="L21" s="37"/>
    </row>
    <row r="22" spans="2:12" ht="13.35" customHeight="1">
      <c r="B22" s="159"/>
      <c r="D22" s="114" t="s">
        <v>38</v>
      </c>
      <c r="E22" s="273">
        <f>'Verified Inputs'!$C$11</f>
        <v>0.6</v>
      </c>
      <c r="F22" s="155"/>
      <c r="G22" s="155"/>
      <c r="H22" s="155"/>
      <c r="I22" s="37"/>
      <c r="J22" s="37"/>
      <c r="K22" s="37"/>
      <c r="L22" s="37"/>
    </row>
    <row r="23" spans="2:12" ht="13.35" customHeight="1" thickBot="1">
      <c r="B23" s="158"/>
      <c r="C23" s="37"/>
      <c r="D23" s="164"/>
      <c r="E23" s="155"/>
      <c r="F23" s="37"/>
      <c r="G23" s="37"/>
      <c r="H23" s="37"/>
      <c r="I23" s="37"/>
      <c r="J23" s="37"/>
      <c r="K23" s="37"/>
      <c r="L23" s="37"/>
    </row>
    <row r="24" spans="2:12" ht="27.6">
      <c r="B24" s="158"/>
      <c r="C24" s="37"/>
      <c r="D24" s="165"/>
      <c r="E24" s="156" t="s">
        <v>123</v>
      </c>
      <c r="F24" s="151" t="s">
        <v>112</v>
      </c>
      <c r="G24" s="151" t="s">
        <v>113</v>
      </c>
      <c r="H24" s="151" t="s">
        <v>114</v>
      </c>
      <c r="I24" s="115" t="s">
        <v>121</v>
      </c>
      <c r="J24" s="115" t="s">
        <v>115</v>
      </c>
      <c r="K24" s="312" t="s">
        <v>116</v>
      </c>
      <c r="L24" s="313"/>
    </row>
    <row r="25" spans="2:12" ht="13.35" customHeight="1">
      <c r="B25" s="158"/>
      <c r="C25" s="37"/>
      <c r="D25" s="156" t="s">
        <v>127</v>
      </c>
      <c r="E25" s="122">
        <f>E26-1.15%</f>
        <v>1.5239190419320987E-3</v>
      </c>
      <c r="F25" s="117">
        <f>E25+ E$18*E$19</f>
        <v>3.8723919041932092E-2</v>
      </c>
      <c r="G25" s="117">
        <f>F25-F27</f>
        <v>-3.4500000000000003E-2</v>
      </c>
      <c r="H25" s="117">
        <f>(E25+$E$19*$E$18)*(1-$E$22)+($E$21*$E$22)</f>
        <v>4.3389567616772831E-2</v>
      </c>
      <c r="I25" s="117">
        <f>H25-$H$27</f>
        <v>-1.3800000000000007E-2</v>
      </c>
      <c r="J25" s="116">
        <f>I25*8</f>
        <v>-0.11040000000000005</v>
      </c>
      <c r="K25" s="116">
        <f>J25*50%</f>
        <v>-5.5200000000000027E-2</v>
      </c>
      <c r="L25" s="118">
        <f>K25*2000</f>
        <v>-110.40000000000005</v>
      </c>
    </row>
    <row r="26" spans="2:12" ht="13.35" customHeight="1">
      <c r="B26" s="158"/>
      <c r="C26" s="37"/>
      <c r="D26" s="156" t="s">
        <v>124</v>
      </c>
      <c r="E26" s="122">
        <f>E27-J20</f>
        <v>1.3023919041932099E-2</v>
      </c>
      <c r="F26" s="117">
        <f>E26+ E$18*E$19</f>
        <v>5.0223919041932095E-2</v>
      </c>
      <c r="G26" s="117">
        <f>F26-F27</f>
        <v>-2.3E-2</v>
      </c>
      <c r="H26" s="117">
        <f>(E26+$E$19*$E$18)*(1-$E$22)+($E$21*$E$22)</f>
        <v>4.7989567616772838E-2</v>
      </c>
      <c r="I26" s="117">
        <f>H26-$H$27</f>
        <v>-9.1999999999999998E-3</v>
      </c>
      <c r="J26" s="116">
        <f>I26*8</f>
        <v>-7.3599999999999999E-2</v>
      </c>
      <c r="K26" s="116">
        <f>J26*50%</f>
        <v>-3.6799999999999999E-2</v>
      </c>
      <c r="L26" s="118">
        <f>K26*2000</f>
        <v>-73.599999999999994</v>
      </c>
    </row>
    <row r="27" spans="2:12" ht="13.35" customHeight="1">
      <c r="B27" s="158"/>
      <c r="C27" s="37"/>
      <c r="D27" s="156" t="s">
        <v>125</v>
      </c>
      <c r="E27" s="122">
        <f>E20</f>
        <v>3.6023919041932098E-2</v>
      </c>
      <c r="F27" s="117">
        <f>E27+ E$18*E$19</f>
        <v>7.3223919041932095E-2</v>
      </c>
      <c r="H27" s="117">
        <f>(E27+$E$19*$E$18)*(1-$E$22)+($E$21*$E$22)</f>
        <v>5.7189567616772838E-2</v>
      </c>
      <c r="J27" s="119"/>
      <c r="K27" s="119"/>
      <c r="L27" s="120"/>
    </row>
    <row r="28" spans="2:12" ht="13.35" customHeight="1">
      <c r="B28" s="158"/>
      <c r="C28" s="37"/>
      <c r="D28" s="156" t="s">
        <v>126</v>
      </c>
      <c r="E28" s="122">
        <f>E27+J20</f>
        <v>5.9023919041932098E-2</v>
      </c>
      <c r="F28" s="117">
        <f>E28+ E$18*E$19</f>
        <v>9.6223919041932088E-2</v>
      </c>
      <c r="G28" s="117">
        <f>F28-F27</f>
        <v>2.2999999999999993E-2</v>
      </c>
      <c r="H28" s="117">
        <f>(E28+$E$19*$E$18)*(1-$E$22)+($E$21*$E$22)</f>
        <v>6.6389567616772838E-2</v>
      </c>
      <c r="I28" s="117">
        <f>H28-H27</f>
        <v>9.1999999999999998E-3</v>
      </c>
      <c r="J28" s="116">
        <f>I28*8</f>
        <v>7.3599999999999999E-2</v>
      </c>
      <c r="K28" s="116">
        <f t="shared" ref="K28:K29" si="0">J28*50%</f>
        <v>3.6799999999999999E-2</v>
      </c>
      <c r="L28" s="118">
        <f t="shared" ref="L28:L29" si="1">K28*2000</f>
        <v>73.599999999999994</v>
      </c>
    </row>
    <row r="29" spans="2:12" ht="13.35" customHeight="1">
      <c r="B29"/>
      <c r="D29" s="156" t="s">
        <v>128</v>
      </c>
      <c r="E29" s="122">
        <f>E28+1.15%</f>
        <v>7.0523919041932101E-2</v>
      </c>
      <c r="F29" s="117">
        <f>E29+ E$18*E$19</f>
        <v>0.1077239190419321</v>
      </c>
      <c r="G29" s="117">
        <f>F29-F27</f>
        <v>3.4500000000000003E-2</v>
      </c>
      <c r="H29" s="117">
        <f>(E29+$E$19*$E$18)*(1-$E$22)+($E$21*$E$22)</f>
        <v>7.0989567616772845E-2</v>
      </c>
      <c r="I29" s="117">
        <f>H29-$H$27</f>
        <v>1.3800000000000007E-2</v>
      </c>
      <c r="J29" s="116">
        <f>I29*8</f>
        <v>0.11040000000000005</v>
      </c>
      <c r="K29" s="116">
        <f t="shared" si="0"/>
        <v>5.5200000000000027E-2</v>
      </c>
      <c r="L29" s="118">
        <f t="shared" si="1"/>
        <v>110.40000000000005</v>
      </c>
    </row>
    <row r="30" spans="2:12" ht="13.35" customHeight="1">
      <c r="B30"/>
      <c r="D30"/>
      <c r="E30"/>
    </row>
    <row r="31" spans="2:12" ht="13.35" customHeight="1">
      <c r="B31"/>
      <c r="D31"/>
      <c r="E31"/>
    </row>
    <row r="32" spans="2:12" ht="13.35" customHeight="1">
      <c r="B32" s="158" t="s">
        <v>177</v>
      </c>
      <c r="C32" s="157"/>
      <c r="D32" s="157"/>
      <c r="E32" s="155"/>
      <c r="F32" s="272"/>
      <c r="G32" s="272"/>
      <c r="H32" s="272"/>
      <c r="I32" s="37"/>
      <c r="J32" s="37"/>
      <c r="K32" s="37"/>
      <c r="L32" s="37"/>
    </row>
    <row r="33" spans="2:12" ht="13.35" customHeight="1">
      <c r="B33" s="159"/>
      <c r="D33" s="114"/>
      <c r="E33" s="114"/>
      <c r="F33" s="272"/>
      <c r="G33" s="272"/>
      <c r="H33" s="272"/>
      <c r="I33" s="37"/>
      <c r="J33" s="37"/>
      <c r="K33" s="37"/>
      <c r="L33" s="37"/>
    </row>
    <row r="34" spans="2:12" ht="13.35" customHeight="1">
      <c r="B34" s="159"/>
      <c r="D34" s="114" t="s">
        <v>48</v>
      </c>
      <c r="E34" s="201">
        <f>'Verified Inputs'!$C$9</f>
        <v>0.6</v>
      </c>
      <c r="F34" s="272"/>
      <c r="G34" s="272"/>
      <c r="H34" s="272"/>
      <c r="I34" s="37"/>
      <c r="J34" s="37"/>
      <c r="K34" s="37"/>
      <c r="L34" s="37"/>
    </row>
    <row r="35" spans="2:12" ht="13.35" customHeight="1">
      <c r="B35" s="159"/>
      <c r="D35" s="114" t="s">
        <v>39</v>
      </c>
      <c r="E35" s="202">
        <f>'Verified Inputs'!$C$7</f>
        <v>6.2E-2</v>
      </c>
      <c r="F35" s="155"/>
      <c r="G35" s="155"/>
      <c r="H35" s="155"/>
      <c r="I35" s="37"/>
      <c r="J35" s="38"/>
      <c r="K35" s="37"/>
      <c r="L35" s="37"/>
    </row>
    <row r="36" spans="2:12" ht="13.35" customHeight="1">
      <c r="B36" s="159"/>
      <c r="D36" s="114" t="s">
        <v>84</v>
      </c>
      <c r="E36" s="202">
        <f>'Verified Inputs'!$C$6</f>
        <v>3.6023919041932098E-2</v>
      </c>
      <c r="F36" s="155"/>
      <c r="G36" s="155"/>
      <c r="H36" s="155"/>
      <c r="I36" s="37" t="s">
        <v>122</v>
      </c>
      <c r="J36" s="123">
        <v>0.03</v>
      </c>
      <c r="K36" s="37"/>
      <c r="L36" s="37"/>
    </row>
    <row r="37" spans="2:12" ht="13.35" customHeight="1">
      <c r="B37" s="159"/>
      <c r="D37" s="114" t="s">
        <v>49</v>
      </c>
      <c r="E37" s="202">
        <f>'Verified Inputs'!$C$10</f>
        <v>4.65E-2</v>
      </c>
      <c r="F37" s="155"/>
      <c r="G37" s="155"/>
      <c r="H37" s="155"/>
      <c r="I37" s="37"/>
      <c r="J37" s="37"/>
      <c r="K37" s="37"/>
      <c r="L37" s="37"/>
    </row>
    <row r="38" spans="2:12" ht="13.35" customHeight="1">
      <c r="B38" s="159"/>
      <c r="D38" s="114" t="s">
        <v>38</v>
      </c>
      <c r="E38" s="273">
        <f>'Verified Inputs'!$C$11</f>
        <v>0.6</v>
      </c>
      <c r="F38" s="155"/>
      <c r="G38" s="155"/>
      <c r="H38" s="155"/>
      <c r="I38" s="37"/>
      <c r="J38" s="37"/>
      <c r="K38" s="37"/>
      <c r="L38" s="37"/>
    </row>
    <row r="39" spans="2:12" ht="13.35" customHeight="1" thickBot="1">
      <c r="B39" s="158"/>
      <c r="C39" s="37"/>
      <c r="D39" s="164"/>
      <c r="E39" s="155"/>
      <c r="F39" s="37"/>
      <c r="G39" s="37"/>
      <c r="H39" s="37"/>
      <c r="I39" s="37"/>
      <c r="J39" s="37"/>
      <c r="K39" s="37"/>
      <c r="L39" s="37"/>
    </row>
    <row r="40" spans="2:12" ht="41.4">
      <c r="B40" s="158"/>
      <c r="C40" s="37"/>
      <c r="D40" s="165"/>
      <c r="E40" s="156" t="s">
        <v>123</v>
      </c>
      <c r="F40" s="151" t="s">
        <v>112</v>
      </c>
      <c r="G40" s="151" t="s">
        <v>113</v>
      </c>
      <c r="H40" s="151" t="s">
        <v>114</v>
      </c>
      <c r="I40" s="115" t="s">
        <v>121</v>
      </c>
      <c r="J40" s="115" t="s">
        <v>115</v>
      </c>
      <c r="K40" s="312" t="s">
        <v>116</v>
      </c>
      <c r="L40" s="313"/>
    </row>
    <row r="41" spans="2:12" ht="13.35" customHeight="1">
      <c r="B41" s="158"/>
      <c r="C41" s="37"/>
      <c r="D41" s="156" t="s">
        <v>127</v>
      </c>
      <c r="E41" s="122">
        <f>E42-1.15%</f>
        <v>-5.4760809580679005E-3</v>
      </c>
      <c r="F41" s="117">
        <f>E41+ E$34*E$35</f>
        <v>3.17239190419321E-2</v>
      </c>
      <c r="G41" s="117">
        <f>F41-F43</f>
        <v>-4.1499999999999995E-2</v>
      </c>
      <c r="H41" s="117">
        <f t="shared" ref="H41:H43" si="2">(E41+$E$35*$E$34)*(1-$E$38)+($E$37*$E$38)</f>
        <v>4.0589567616772834E-2</v>
      </c>
      <c r="I41" s="117">
        <f>H41-$H$43</f>
        <v>-1.6600000000000004E-2</v>
      </c>
      <c r="J41" s="116">
        <f>I41*8</f>
        <v>-0.13280000000000003</v>
      </c>
      <c r="K41" s="116">
        <f>J41*50%</f>
        <v>-6.6400000000000015E-2</v>
      </c>
      <c r="L41" s="118">
        <f>K41*2000</f>
        <v>-132.80000000000004</v>
      </c>
    </row>
    <row r="42" spans="2:12" ht="13.35" customHeight="1">
      <c r="B42" s="158"/>
      <c r="C42" s="37"/>
      <c r="D42" s="156" t="s">
        <v>124</v>
      </c>
      <c r="E42" s="122">
        <f>E43-J36</f>
        <v>6.0239190419320993E-3</v>
      </c>
      <c r="F42" s="117">
        <f t="shared" ref="F42:F45" si="3">E42+ E$34*E$35</f>
        <v>4.3223919041932096E-2</v>
      </c>
      <c r="G42" s="117">
        <f>F42-F43</f>
        <v>-0.03</v>
      </c>
      <c r="H42" s="117">
        <f t="shared" si="2"/>
        <v>4.5189567616772841E-2</v>
      </c>
      <c r="I42" s="117">
        <f>H42-$H$43</f>
        <v>-1.1999999999999997E-2</v>
      </c>
      <c r="J42" s="116">
        <f>I42*8</f>
        <v>-9.5999999999999974E-2</v>
      </c>
      <c r="K42" s="116">
        <f>J42*50%</f>
        <v>-4.7999999999999987E-2</v>
      </c>
      <c r="L42" s="118">
        <f>K42*2000</f>
        <v>-95.999999999999972</v>
      </c>
    </row>
    <row r="43" spans="2:12" ht="13.35" customHeight="1">
      <c r="B43" s="158"/>
      <c r="C43" s="37"/>
      <c r="D43" s="156" t="s">
        <v>125</v>
      </c>
      <c r="E43" s="122">
        <f>E36</f>
        <v>3.6023919041932098E-2</v>
      </c>
      <c r="F43" s="117">
        <f t="shared" si="3"/>
        <v>7.3223919041932095E-2</v>
      </c>
      <c r="H43" s="117">
        <f t="shared" si="2"/>
        <v>5.7189567616772838E-2</v>
      </c>
      <c r="J43" s="119"/>
      <c r="K43" s="119"/>
      <c r="L43" s="120"/>
    </row>
    <row r="44" spans="2:12" ht="13.35" customHeight="1">
      <c r="B44" s="158"/>
      <c r="C44" s="37"/>
      <c r="D44" s="156" t="s">
        <v>126</v>
      </c>
      <c r="E44" s="122">
        <f>E43+J36</f>
        <v>6.6023919041932097E-2</v>
      </c>
      <c r="F44" s="117">
        <f t="shared" si="3"/>
        <v>0.10322391904193209</v>
      </c>
      <c r="G44" s="117">
        <f>F44-F43</f>
        <v>0.03</v>
      </c>
      <c r="H44" s="117">
        <f>(E44+$E$35*$E$34)*(1-$E$38)+($E$37*$E$38)</f>
        <v>6.9189567616772835E-2</v>
      </c>
      <c r="I44" s="117">
        <f>H44-$H$43</f>
        <v>1.1999999999999997E-2</v>
      </c>
      <c r="J44" s="116">
        <f>I44*8</f>
        <v>9.5999999999999974E-2</v>
      </c>
      <c r="K44" s="116">
        <f t="shared" ref="K44:K45" si="4">J44*50%</f>
        <v>4.7999999999999987E-2</v>
      </c>
      <c r="L44" s="118">
        <f t="shared" ref="L44:L45" si="5">K44*2000</f>
        <v>95.999999999999972</v>
      </c>
    </row>
    <row r="45" spans="2:12" ht="13.35" customHeight="1">
      <c r="B45"/>
      <c r="D45" s="156" t="s">
        <v>128</v>
      </c>
      <c r="E45" s="122">
        <f>E44+1.15%</f>
        <v>7.7523919041932093E-2</v>
      </c>
      <c r="F45" s="117">
        <f t="shared" si="3"/>
        <v>0.11472391904193209</v>
      </c>
      <c r="G45" s="117">
        <f>F45-F43</f>
        <v>4.1499999999999995E-2</v>
      </c>
      <c r="H45" s="117">
        <f>(E45+$E$35*$E$34)*(1-$E$38)+($E$37*$E$38)</f>
        <v>7.3789567616772841E-2</v>
      </c>
      <c r="I45" s="117">
        <f>H45-$H$43</f>
        <v>1.6600000000000004E-2</v>
      </c>
      <c r="J45" s="116">
        <f>I45*8</f>
        <v>0.13280000000000003</v>
      </c>
      <c r="K45" s="116">
        <f t="shared" si="4"/>
        <v>6.6400000000000015E-2</v>
      </c>
      <c r="L45" s="118">
        <f t="shared" si="5"/>
        <v>132.80000000000004</v>
      </c>
    </row>
    <row r="46" spans="2:12" ht="13.35" customHeight="1">
      <c r="B46"/>
      <c r="D46"/>
      <c r="E46"/>
    </row>
    <row r="47" spans="2:12" ht="13.8">
      <c r="B47" s="187" t="s">
        <v>35</v>
      </c>
      <c r="C47" s="186"/>
      <c r="D47" s="186"/>
      <c r="E47" s="186"/>
      <c r="F47" s="186"/>
      <c r="G47" s="186"/>
      <c r="H47" s="186"/>
      <c r="I47" s="186"/>
      <c r="J47" s="186"/>
      <c r="K47" s="186"/>
      <c r="L47" s="186"/>
    </row>
    <row r="48" spans="2:12" ht="13.35" customHeight="1"/>
    <row r="49" ht="13.35" hidden="1" customHeight="1"/>
    <row r="50" ht="13.35" hidden="1" customHeight="1"/>
    <row r="51" ht="13.35" hidden="1" customHeight="1"/>
  </sheetData>
  <mergeCells count="3">
    <mergeCell ref="K10:L10"/>
    <mergeCell ref="K24:L24"/>
    <mergeCell ref="K40:L40"/>
  </mergeCells>
  <pageMargins left="0.7" right="0.7" top="0.75" bottom="0.75" header="0.3" footer="0.3"/>
  <ignoredErrors>
    <ignoredError sqref="H28 H11 H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A893-DDDE-9F42-87E6-CC33B933EDAB}">
  <sheetPr>
    <tabColor theme="5" tint="0.79998168889431442"/>
  </sheetPr>
  <dimension ref="A1:M17"/>
  <sheetViews>
    <sheetView showGridLines="0" zoomScale="70" zoomScaleNormal="70" workbookViewId="0"/>
  </sheetViews>
  <sheetFormatPr defaultColWidth="0" defaultRowHeight="13.2" zeroHeight="1"/>
  <cols>
    <col min="1" max="1" width="3" style="17" customWidth="1"/>
    <col min="2" max="3" width="10.6640625" style="17" customWidth="1"/>
    <col min="4" max="4" width="17.6640625" style="17" customWidth="1"/>
    <col min="5" max="5" width="10.6640625" style="17" customWidth="1"/>
    <col min="6" max="6" width="15.109375" style="17" customWidth="1"/>
    <col min="7" max="7" width="15.6640625" style="17" customWidth="1"/>
    <col min="8" max="8" width="10.6640625" style="17" customWidth="1"/>
    <col min="9" max="9" width="16.33203125" style="17" customWidth="1"/>
    <col min="10" max="10" width="15" style="17" customWidth="1"/>
    <col min="11" max="11" width="10.6640625" style="17" customWidth="1"/>
    <col min="12" max="12" width="23" style="17" customWidth="1"/>
    <col min="13" max="13" width="20" style="17" customWidth="1"/>
  </cols>
  <sheetData>
    <row r="1" spans="1:13" s="57" customFormat="1" ht="25.8">
      <c r="B1" s="58" t="s">
        <v>129</v>
      </c>
      <c r="C1" s="59"/>
      <c r="D1" s="59"/>
      <c r="E1" s="59"/>
      <c r="F1" s="59"/>
      <c r="G1" s="59"/>
    </row>
    <row r="2" spans="1:13" s="56" customFormat="1" ht="21">
      <c r="B2" s="61"/>
    </row>
    <row r="3" spans="1:13" ht="13.8">
      <c r="A3" s="18"/>
      <c r="B3" s="18"/>
      <c r="C3" s="18"/>
      <c r="D3" s="20"/>
      <c r="E3" s="20"/>
      <c r="F3" s="20"/>
      <c r="G3" s="20"/>
      <c r="H3" s="20"/>
      <c r="I3" s="18"/>
      <c r="J3" s="18"/>
      <c r="K3" s="18"/>
      <c r="L3"/>
      <c r="M3" s="18"/>
    </row>
    <row r="4" spans="1:13" ht="13.8">
      <c r="A4" s="18"/>
      <c r="B4" s="21"/>
      <c r="C4" s="18"/>
      <c r="D4" s="20"/>
      <c r="E4" s="20"/>
      <c r="F4" s="20"/>
      <c r="G4" s="20"/>
      <c r="H4" s="20"/>
      <c r="I4" s="18"/>
      <c r="J4" s="18"/>
      <c r="K4" s="18"/>
      <c r="L4"/>
      <c r="M4" s="18"/>
    </row>
    <row r="5" spans="1:13" ht="46.8">
      <c r="A5" s="18"/>
      <c r="B5" s="18"/>
      <c r="C5" s="22"/>
      <c r="D5" s="39" t="s">
        <v>130</v>
      </c>
      <c r="E5" s="40" t="s">
        <v>131</v>
      </c>
      <c r="F5" s="40" t="s">
        <v>132</v>
      </c>
      <c r="G5" s="40" t="s">
        <v>133</v>
      </c>
      <c r="H5" s="40" t="s">
        <v>134</v>
      </c>
      <c r="I5" s="40" t="s">
        <v>135</v>
      </c>
      <c r="J5" s="41" t="s">
        <v>136</v>
      </c>
      <c r="K5" s="36"/>
      <c r="L5"/>
    </row>
    <row r="6" spans="1:13" ht="15.6">
      <c r="A6" s="19"/>
      <c r="B6" s="19"/>
      <c r="C6" s="42">
        <f>'D3'!B5</f>
        <v>2018</v>
      </c>
      <c r="D6" s="104">
        <f>(6.1%*0.6)+'D3'!I5</f>
        <v>5.9897379013228703E-2</v>
      </c>
      <c r="E6" s="104">
        <f>'D3'!K5</f>
        <v>6.2386251944077584E-2</v>
      </c>
      <c r="F6" s="124">
        <f t="shared" ref="F6:F10" si="0">E6-D6</f>
        <v>2.4888729308488802E-3</v>
      </c>
      <c r="G6" s="124">
        <f t="shared" ref="G6:G10" si="1">F6*(1-60%)</f>
        <v>9.9554917233955222E-4</v>
      </c>
      <c r="H6" s="124">
        <f t="shared" ref="H6:H10" si="2">G6*8</f>
        <v>7.9643933787164178E-3</v>
      </c>
      <c r="I6" s="124">
        <f t="shared" ref="I6:I10" si="3">H6*50%</f>
        <v>3.9821966893582089E-3</v>
      </c>
      <c r="J6" s="125">
        <f t="shared" ref="J6:J10" si="4">I6*2000</f>
        <v>7.9643933787164176</v>
      </c>
      <c r="K6" s="18"/>
      <c r="L6"/>
    </row>
    <row r="7" spans="1:13" ht="15.6">
      <c r="A7" s="19"/>
      <c r="B7" s="19"/>
      <c r="C7" s="42">
        <f>'D3'!B6</f>
        <v>2019</v>
      </c>
      <c r="D7" s="104">
        <f>(6.1%*0.6)+'D3'!I6</f>
        <v>5.038029901781086E-2</v>
      </c>
      <c r="E7" s="104">
        <f>'D3'!K6</f>
        <v>5.5506903006250052E-2</v>
      </c>
      <c r="F7" s="124">
        <f t="shared" si="0"/>
        <v>5.126603988439192E-3</v>
      </c>
      <c r="G7" s="124">
        <f t="shared" si="1"/>
        <v>2.0506415953756769E-3</v>
      </c>
      <c r="H7" s="124">
        <f t="shared" si="2"/>
        <v>1.6405132763005415E-2</v>
      </c>
      <c r="I7" s="124">
        <f t="shared" si="3"/>
        <v>8.2025663815027076E-3</v>
      </c>
      <c r="J7" s="125">
        <f t="shared" si="4"/>
        <v>16.405132763005415</v>
      </c>
      <c r="K7" s="18"/>
      <c r="L7"/>
    </row>
    <row r="8" spans="1:13" ht="15.6">
      <c r="A8" s="19"/>
      <c r="B8" s="19"/>
      <c r="C8" s="42">
        <f>'D3'!B7</f>
        <v>2020</v>
      </c>
      <c r="D8" s="104">
        <f>(6.1%*0.6)+'D3'!I7</f>
        <v>4.6342846630917291E-2</v>
      </c>
      <c r="E8" s="104">
        <f>'D3'!K7</f>
        <v>5.7105935917599285E-2</v>
      </c>
      <c r="F8" s="124">
        <f t="shared" si="0"/>
        <v>1.0763089286681994E-2</v>
      </c>
      <c r="G8" s="124">
        <f t="shared" si="1"/>
        <v>4.3052357146727976E-3</v>
      </c>
      <c r="H8" s="124">
        <f t="shared" si="2"/>
        <v>3.4441885717382381E-2</v>
      </c>
      <c r="I8" s="124">
        <f t="shared" si="3"/>
        <v>1.7220942858691191E-2</v>
      </c>
      <c r="J8" s="125">
        <f t="shared" si="4"/>
        <v>34.441885717382384</v>
      </c>
      <c r="K8" s="18"/>
      <c r="L8"/>
    </row>
    <row r="9" spans="1:13" ht="15.6">
      <c r="A9" s="19"/>
      <c r="B9" s="19"/>
      <c r="C9" s="42">
        <f>'D3'!B8</f>
        <v>2021</v>
      </c>
      <c r="D9" s="104">
        <f>(6.1%*0.6)+'D3'!I8</f>
        <v>5.3402965079398824E-2</v>
      </c>
      <c r="E9" s="104">
        <f>'D3'!K8</f>
        <v>5.6236822439341007E-2</v>
      </c>
      <c r="F9" s="124">
        <f t="shared" si="0"/>
        <v>2.8338573599421824E-3</v>
      </c>
      <c r="G9" s="124">
        <f t="shared" si="1"/>
        <v>1.133542943976873E-3</v>
      </c>
      <c r="H9" s="124">
        <f t="shared" si="2"/>
        <v>9.0683435518149839E-3</v>
      </c>
      <c r="I9" s="124">
        <f t="shared" si="3"/>
        <v>4.5341717759074919E-3</v>
      </c>
      <c r="J9" s="125">
        <f t="shared" si="4"/>
        <v>9.0683435518149835</v>
      </c>
      <c r="K9" s="18"/>
      <c r="L9"/>
    </row>
    <row r="10" spans="1:13" ht="15.6">
      <c r="A10" s="19"/>
      <c r="B10" s="19"/>
      <c r="C10" s="42">
        <f>'D3'!B9</f>
        <v>2022</v>
      </c>
      <c r="D10" s="104">
        <f>(6.1%*0.6)+'D3'!I9</f>
        <v>7.2623919041932106E-2</v>
      </c>
      <c r="E10" s="104">
        <f>'D3'!K9</f>
        <v>6.9773919041932086E-2</v>
      </c>
      <c r="F10" s="124">
        <f t="shared" si="0"/>
        <v>-2.8500000000000192E-3</v>
      </c>
      <c r="G10" s="124">
        <f t="shared" si="1"/>
        <v>-1.1400000000000078E-3</v>
      </c>
      <c r="H10" s="124">
        <f t="shared" si="2"/>
        <v>-9.1200000000000621E-3</v>
      </c>
      <c r="I10" s="124">
        <f t="shared" si="3"/>
        <v>-4.560000000000031E-3</v>
      </c>
      <c r="J10" s="125">
        <f t="shared" si="4"/>
        <v>-9.1200000000000614</v>
      </c>
      <c r="K10" s="18"/>
      <c r="L10"/>
    </row>
    <row r="11" spans="1:13" ht="15.6">
      <c r="A11" s="19"/>
      <c r="B11" s="19"/>
      <c r="C11" s="89"/>
      <c r="D11" s="18"/>
      <c r="E11" s="18"/>
      <c r="F11" s="18"/>
      <c r="G11" s="18"/>
      <c r="H11" s="18"/>
      <c r="I11" s="18"/>
      <c r="J11" s="18"/>
      <c r="K11" s="18"/>
      <c r="L11" s="18"/>
    </row>
    <row r="12" spans="1:13" ht="13.8">
      <c r="A12" s="18"/>
      <c r="B12" s="18"/>
      <c r="C12" s="18"/>
      <c r="D12" s="20"/>
      <c r="E12" s="20"/>
      <c r="F12" s="20"/>
      <c r="G12" s="20"/>
      <c r="H12" s="20"/>
      <c r="I12" s="18"/>
      <c r="J12" s="23"/>
      <c r="K12" s="18"/>
      <c r="L12" s="154" t="s">
        <v>109</v>
      </c>
      <c r="M12" s="18"/>
    </row>
    <row r="13" spans="1:13" s="310" customFormat="1" ht="55.2">
      <c r="A13" s="308"/>
      <c r="B13" s="308"/>
      <c r="C13" s="308"/>
      <c r="D13" s="308"/>
      <c r="E13" s="126" t="s">
        <v>137</v>
      </c>
      <c r="F13" s="124">
        <f>AVERAGE(F6:F10)</f>
        <v>3.672484713182446E-3</v>
      </c>
      <c r="G13" s="124">
        <f>AVERAGE(G6:G10)</f>
        <v>1.4689938852729787E-3</v>
      </c>
      <c r="H13" s="124">
        <f>AVERAGE(H6:H10)</f>
        <v>1.1751951082183829E-2</v>
      </c>
      <c r="I13" s="124">
        <f>AVERAGE(I6:I10)</f>
        <v>5.8759755410919146E-3</v>
      </c>
      <c r="J13" s="125">
        <f>AVERAGE(J6:J10)</f>
        <v>11.751951082183828</v>
      </c>
      <c r="K13" s="308"/>
      <c r="L13" s="309">
        <f>0.37% * (1-60%) * 8 * 50% * 2000</f>
        <v>11.840000000000002</v>
      </c>
      <c r="M13" s="308"/>
    </row>
    <row r="14" spans="1:13" ht="13.8">
      <c r="A14" s="18"/>
      <c r="B14" s="18"/>
      <c r="C14" s="18"/>
      <c r="D14" s="20"/>
      <c r="E14" s="20"/>
      <c r="F14" s="20"/>
      <c r="G14" s="20"/>
      <c r="H14" s="20"/>
      <c r="I14" s="18"/>
      <c r="J14" s="18"/>
      <c r="K14" s="18"/>
      <c r="L14" s="18"/>
      <c r="M14" s="18"/>
    </row>
    <row r="15" spans="1:13"/>
    <row r="16" spans="1:13" ht="13.8">
      <c r="B16" s="187" t="s">
        <v>35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C5D-778C-9943-9FC7-C903D128884D}">
  <sheetPr>
    <tabColor theme="5" tint="0.79998168889431442"/>
  </sheetPr>
  <dimension ref="A1:CD22"/>
  <sheetViews>
    <sheetView showGridLines="0" zoomScale="80" zoomScaleNormal="80" workbookViewId="0">
      <pane xSplit="2" ySplit="7" topLeftCell="C8" activePane="bottomRight" state="frozen"/>
      <selection pane="topRight" activeCell="B2" sqref="B2"/>
      <selection pane="bottomLeft" activeCell="B2" sqref="B2"/>
      <selection pane="bottomRight" activeCell="C8" sqref="C8"/>
    </sheetView>
  </sheetViews>
  <sheetFormatPr defaultColWidth="0" defaultRowHeight="14.4" zeroHeight="1"/>
  <cols>
    <col min="1" max="1" width="5.33203125" style="25" customWidth="1"/>
    <col min="2" max="2" width="6.109375" style="25" customWidth="1"/>
    <col min="3" max="3" width="12.6640625" style="25" customWidth="1"/>
    <col min="4" max="4" width="17.6640625" style="25" bestFit="1" customWidth="1"/>
    <col min="5" max="5" width="15.6640625" style="25" bestFit="1" customWidth="1"/>
    <col min="6" max="6" width="12.109375" style="25" customWidth="1"/>
    <col min="7" max="7" width="9.33203125" style="25" customWidth="1"/>
    <col min="8" max="8" width="7.33203125" style="25" customWidth="1"/>
    <col min="9" max="10" width="9.33203125" style="25" customWidth="1"/>
    <col min="11" max="11" width="5.33203125" style="25" customWidth="1"/>
    <col min="12" max="12" width="9.109375" style="25" customWidth="1"/>
    <col min="13" max="13" width="3.44140625" style="25" customWidth="1"/>
    <col min="14" max="14" width="10" style="25" customWidth="1"/>
    <col min="15" max="16" width="14.33203125" style="25" customWidth="1"/>
    <col min="17" max="17" width="5.33203125" style="25" customWidth="1"/>
    <col min="18" max="18" width="17.33203125" style="25" bestFit="1" customWidth="1"/>
    <col min="19" max="19" width="10.109375" style="25" customWidth="1"/>
    <col min="20" max="20" width="8.6640625" style="25" customWidth="1"/>
    <col min="21" max="21" width="5.33203125" style="25" customWidth="1"/>
    <col min="22" max="22" width="10.33203125" style="25" bestFit="1" customWidth="1"/>
    <col min="23" max="23" width="12" style="25" customWidth="1"/>
    <col min="24" max="25" width="8.6640625" style="25" customWidth="1"/>
    <col min="26" max="26" width="9.6640625" style="25" customWidth="1"/>
    <col min="27" max="27" width="5.33203125" style="25" customWidth="1"/>
    <col min="28" max="28" width="8.6640625" style="25" customWidth="1"/>
    <col min="29" max="29" width="12" style="25" customWidth="1"/>
    <col min="30" max="30" width="8.6640625" style="25" customWidth="1"/>
    <col min="31" max="31" width="10.109375" style="25" customWidth="1"/>
    <col min="32" max="32" width="12" style="25" customWidth="1"/>
    <col min="33" max="33" width="5.33203125" style="25" customWidth="1"/>
    <col min="34" max="36" width="11.109375" style="25" hidden="1" customWidth="1"/>
    <col min="37" max="47" width="11.109375" style="11" hidden="1" customWidth="1"/>
    <col min="48" max="49" width="0" style="11" hidden="1" customWidth="1"/>
    <col min="50" max="65" width="11.109375" style="11" hidden="1" customWidth="1"/>
    <col min="66" max="67" width="0" style="11" hidden="1" customWidth="1"/>
    <col min="68" max="82" width="11.109375" style="11" hidden="1" customWidth="1"/>
    <col min="83" max="16384" width="0" style="11" hidden="1"/>
  </cols>
  <sheetData>
    <row r="1" spans="1:36" s="64" customFormat="1" ht="25.8">
      <c r="A1" s="62"/>
      <c r="B1" s="63" t="s">
        <v>138</v>
      </c>
      <c r="D1" s="62"/>
      <c r="F1" s="62"/>
    </row>
    <row r="2" spans="1:36" s="13" customFormat="1" ht="21">
      <c r="B2" s="65"/>
    </row>
    <row r="3" spans="1:36" s="13" customFormat="1" ht="21">
      <c r="A3" s="24"/>
      <c r="B3" s="1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181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>
      <c r="D4" s="26" t="s">
        <v>102</v>
      </c>
      <c r="E4" s="170">
        <f>'Verified Inputs'!C6</f>
        <v>3.6023919041932098E-2</v>
      </c>
      <c r="K4" s="26" t="s">
        <v>139</v>
      </c>
      <c r="L4" s="184">
        <f>'Verified Inputs'!C9</f>
        <v>0.6</v>
      </c>
      <c r="R4" s="25" t="s">
        <v>140</v>
      </c>
      <c r="S4" s="142">
        <f>'D3'!D9</f>
        <v>6.2E-2</v>
      </c>
      <c r="V4" s="25" t="s">
        <v>141</v>
      </c>
      <c r="W4" s="26" t="s">
        <v>142</v>
      </c>
      <c r="X4" s="140">
        <v>-0.8</v>
      </c>
      <c r="Y4" s="142">
        <f>'D3'!E9</f>
        <v>5.0499999999999996E-2</v>
      </c>
      <c r="AB4" s="25" t="s">
        <v>143</v>
      </c>
      <c r="AD4" s="139">
        <v>0.5</v>
      </c>
    </row>
    <row r="5" spans="1:36">
      <c r="D5" s="26" t="s">
        <v>103</v>
      </c>
      <c r="E5" s="139">
        <v>0</v>
      </c>
      <c r="O5" s="26" t="s">
        <v>144</v>
      </c>
      <c r="P5" s="139">
        <v>0</v>
      </c>
      <c r="W5" s="26" t="s">
        <v>145</v>
      </c>
      <c r="X5" s="141">
        <v>7.9319135233545668E-2</v>
      </c>
      <c r="Y5" s="180"/>
      <c r="Z5" s="27"/>
      <c r="AB5" s="25" t="s">
        <v>146</v>
      </c>
      <c r="AD5" s="142">
        <f>1-AD4</f>
        <v>0.5</v>
      </c>
      <c r="AI5" s="26"/>
      <c r="AJ5" s="26"/>
    </row>
    <row r="6" spans="1:36">
      <c r="D6" s="26"/>
      <c r="E6" s="27"/>
      <c r="O6" s="26"/>
      <c r="P6" s="27"/>
      <c r="W6" s="26"/>
      <c r="X6" s="31"/>
      <c r="AD6" s="27"/>
      <c r="AI6" s="26"/>
      <c r="AJ6" s="26"/>
    </row>
    <row r="7" spans="1:36" s="129" customFormat="1" ht="41.4">
      <c r="A7" s="127"/>
      <c r="B7" s="43" t="s">
        <v>73</v>
      </c>
      <c r="C7" s="43" t="s">
        <v>104</v>
      </c>
      <c r="D7" s="43" t="s">
        <v>105</v>
      </c>
      <c r="E7" s="43" t="s">
        <v>106</v>
      </c>
      <c r="F7" s="43" t="s">
        <v>107</v>
      </c>
      <c r="G7" s="43"/>
      <c r="H7" s="127" t="s">
        <v>110</v>
      </c>
      <c r="I7" s="127" t="s">
        <v>111</v>
      </c>
      <c r="J7" s="128"/>
      <c r="K7" s="127"/>
      <c r="L7" s="127" t="s">
        <v>147</v>
      </c>
      <c r="M7" s="128"/>
      <c r="N7" s="127" t="s">
        <v>148</v>
      </c>
      <c r="O7" s="127" t="s">
        <v>149</v>
      </c>
      <c r="P7" s="127" t="s">
        <v>150</v>
      </c>
      <c r="Q7" s="127"/>
      <c r="R7" s="43" t="s">
        <v>151</v>
      </c>
      <c r="S7" s="43" t="s">
        <v>152</v>
      </c>
      <c r="T7" s="43" t="s">
        <v>153</v>
      </c>
      <c r="U7" s="127"/>
      <c r="V7" s="43" t="s">
        <v>151</v>
      </c>
      <c r="W7" s="43" t="s">
        <v>152</v>
      </c>
      <c r="X7" s="43" t="s">
        <v>153</v>
      </c>
      <c r="Y7" s="43" t="s">
        <v>154</v>
      </c>
      <c r="Z7" s="43" t="s">
        <v>155</v>
      </c>
      <c r="AA7" s="127"/>
      <c r="AB7" s="43" t="s">
        <v>151</v>
      </c>
      <c r="AC7" s="43" t="s">
        <v>152</v>
      </c>
      <c r="AD7" s="43" t="s">
        <v>153</v>
      </c>
      <c r="AE7" s="43" t="str">
        <f>Y7</f>
        <v>MRP Stress low</v>
      </c>
      <c r="AF7" s="43" t="str">
        <f>Z7</f>
        <v>MRP Stress high</v>
      </c>
      <c r="AG7" s="127"/>
      <c r="AH7" s="127"/>
      <c r="AI7" s="127"/>
      <c r="AJ7" s="127"/>
    </row>
    <row r="8" spans="1:36" s="131" customFormat="1">
      <c r="A8" s="130"/>
      <c r="B8" s="128">
        <v>2022</v>
      </c>
      <c r="C8" s="132"/>
      <c r="D8" s="134">
        <f>E4 + E5</f>
        <v>3.6023919041932098E-2</v>
      </c>
      <c r="E8" s="134">
        <f>E4 + E5</f>
        <v>3.6023919041932098E-2</v>
      </c>
      <c r="F8" s="134">
        <f>E4 + E5</f>
        <v>3.6023919041932098E-2</v>
      </c>
      <c r="G8" s="133"/>
      <c r="H8" s="134">
        <f>E4 + E5</f>
        <v>3.6023919041932098E-2</v>
      </c>
      <c r="I8" s="137">
        <v>1.14E-2</v>
      </c>
      <c r="J8" s="132"/>
      <c r="K8" s="133"/>
      <c r="L8" s="138">
        <v>0.6</v>
      </c>
      <c r="M8" s="133"/>
      <c r="N8" s="137">
        <v>6.0999999999999999E-2</v>
      </c>
      <c r="O8" s="134">
        <f>'D3'!D9 + $P$5</f>
        <v>6.2E-2</v>
      </c>
      <c r="P8" s="134">
        <f>'D3'!E9 + $P$5</f>
        <v>5.0499999999999996E-2</v>
      </c>
      <c r="Q8" s="133"/>
      <c r="R8" s="134">
        <f t="shared" ref="R8:T18" si="0">$S$4+$P$5</f>
        <v>6.2E-2</v>
      </c>
      <c r="S8" s="134">
        <f t="shared" si="0"/>
        <v>6.2E-2</v>
      </c>
      <c r="T8" s="134">
        <f t="shared" si="0"/>
        <v>6.2E-2</v>
      </c>
      <c r="U8" s="133"/>
      <c r="V8" s="134">
        <f>'C6'!$X$5  +  'C6'!$X$4   *   D8    +   $P$5</f>
        <v>5.0499999999999989E-2</v>
      </c>
      <c r="W8" s="134">
        <f>'C6'!$X$5  +  'C6'!$X$4   *   E8    +   $P$5</f>
        <v>5.0499999999999989E-2</v>
      </c>
      <c r="X8" s="134">
        <f>'C6'!$X$5  +  'C6'!$X$4   *   F8    +   $P$5</f>
        <v>5.0499999999999989E-2</v>
      </c>
      <c r="Y8" s="134">
        <f>'C6'!$X$5  +  'C6'!$X$4   *   F8    +   $P$5</f>
        <v>5.0499999999999989E-2</v>
      </c>
      <c r="Z8" s="134">
        <f>'C6'!$X$5  +  'C6'!$X$4   *   F8    +   $P$5</f>
        <v>5.0499999999999989E-2</v>
      </c>
      <c r="AA8" s="133"/>
      <c r="AB8" s="134">
        <f>R8  * $AD$4  +  V8*$AD$5</f>
        <v>5.6249999999999994E-2</v>
      </c>
      <c r="AC8" s="134">
        <f t="shared" ref="AC8:AC18" si="1">S8  * $AD$4  +  W8*$AD$5</f>
        <v>5.6249999999999994E-2</v>
      </c>
      <c r="AD8" s="134">
        <f t="shared" ref="AD8:AD18" si="2">T8  * $AD$4  +  X8*$AD$5</f>
        <v>5.6249999999999994E-2</v>
      </c>
      <c r="AE8" s="134">
        <f t="shared" ref="AE8:AE18" si="3">T8  * $AD$4  +  Y8*$AD$5</f>
        <v>5.6249999999999994E-2</v>
      </c>
      <c r="AF8" s="134">
        <f t="shared" ref="AF8:AF18" si="4">S8  * $AD$4  +  Z8*$AD$5</f>
        <v>5.6249999999999994E-2</v>
      </c>
      <c r="AG8" s="133"/>
      <c r="AH8" s="133"/>
      <c r="AI8" s="133"/>
      <c r="AJ8" s="133"/>
    </row>
    <row r="9" spans="1:36" s="131" customFormat="1">
      <c r="A9" s="130"/>
      <c r="B9" s="128">
        <v>2023</v>
      </c>
      <c r="C9" s="136">
        <v>-6.0000000000000019E-3</v>
      </c>
      <c r="D9" s="134">
        <f t="shared" ref="D9:D18" si="5">D8+C9</f>
        <v>3.0023919041932096E-2</v>
      </c>
      <c r="E9" s="134">
        <f t="shared" ref="E9:E18" si="6">E8-C9</f>
        <v>4.2023919041932103E-2</v>
      </c>
      <c r="F9" s="134">
        <f t="shared" ref="F9:F18" si="7">AVERAGE(D9:E9)</f>
        <v>3.6023919041932098E-2</v>
      </c>
      <c r="G9" s="133"/>
      <c r="H9" s="132"/>
      <c r="I9" s="133"/>
      <c r="J9" s="133"/>
      <c r="K9" s="133"/>
      <c r="L9" s="135">
        <f>'C6'!$L$4</f>
        <v>0.6</v>
      </c>
      <c r="M9" s="133"/>
      <c r="N9" s="133"/>
      <c r="O9" s="133"/>
      <c r="P9" s="133"/>
      <c r="Q9" s="133"/>
      <c r="R9" s="134">
        <f t="shared" si="0"/>
        <v>6.2E-2</v>
      </c>
      <c r="S9" s="134">
        <f t="shared" si="0"/>
        <v>6.2E-2</v>
      </c>
      <c r="T9" s="134">
        <f t="shared" si="0"/>
        <v>6.2E-2</v>
      </c>
      <c r="U9" s="133"/>
      <c r="V9" s="134">
        <f>'C6'!$X$5  +  'C6'!$X$4   *   D9    +   $P$5</f>
        <v>5.5299999999999988E-2</v>
      </c>
      <c r="W9" s="134">
        <f>'C6'!$X$5  +  'C6'!$X$4   *   E9    +   $P$5</f>
        <v>4.5699999999999984E-2</v>
      </c>
      <c r="X9" s="134">
        <f>'C6'!$X$5  +  'C6'!$X$4   *   F9    +   $P$5</f>
        <v>5.0499999999999989E-2</v>
      </c>
      <c r="Y9" s="134">
        <f>Y8-0.3%</f>
        <v>4.7499999999999987E-2</v>
      </c>
      <c r="Z9" s="134">
        <f t="shared" ref="Z9:Z18" si="8">Z8+0.3%</f>
        <v>5.3499999999999992E-2</v>
      </c>
      <c r="AA9" s="133"/>
      <c r="AB9" s="134">
        <f t="shared" ref="AB9:AB18" si="9">R9  * $AD$4  +  V9*$AD$5</f>
        <v>5.8649999999999994E-2</v>
      </c>
      <c r="AC9" s="134">
        <f t="shared" si="1"/>
        <v>5.3849999999999995E-2</v>
      </c>
      <c r="AD9" s="134">
        <f t="shared" si="2"/>
        <v>5.6249999999999994E-2</v>
      </c>
      <c r="AE9" s="134">
        <f>T9  * $AD$4  +  Y9*$AD$5</f>
        <v>5.4749999999999993E-2</v>
      </c>
      <c r="AF9" s="134">
        <f t="shared" si="4"/>
        <v>5.7749999999999996E-2</v>
      </c>
      <c r="AG9" s="133"/>
      <c r="AH9" s="133"/>
      <c r="AI9" s="133"/>
      <c r="AJ9" s="133"/>
    </row>
    <row r="10" spans="1:36" s="131" customFormat="1">
      <c r="A10" s="130"/>
      <c r="B10" s="128">
        <v>2024</v>
      </c>
      <c r="C10" s="136">
        <v>-4.5000000000000005E-3</v>
      </c>
      <c r="D10" s="134">
        <f t="shared" si="5"/>
        <v>2.5523919041932096E-2</v>
      </c>
      <c r="E10" s="134">
        <f t="shared" si="6"/>
        <v>4.6523919041932107E-2</v>
      </c>
      <c r="F10" s="134">
        <f t="shared" si="7"/>
        <v>3.6023919041932098E-2</v>
      </c>
      <c r="G10" s="133"/>
      <c r="H10" s="132"/>
      <c r="I10" s="132"/>
      <c r="J10" s="132"/>
      <c r="K10" s="133"/>
      <c r="L10" s="135">
        <f>'C6'!$L$4</f>
        <v>0.6</v>
      </c>
      <c r="M10" s="132"/>
      <c r="N10" s="132"/>
      <c r="O10" s="133"/>
      <c r="P10" s="133"/>
      <c r="Q10" s="133"/>
      <c r="R10" s="134">
        <f t="shared" si="0"/>
        <v>6.2E-2</v>
      </c>
      <c r="S10" s="134">
        <f t="shared" si="0"/>
        <v>6.2E-2</v>
      </c>
      <c r="T10" s="134">
        <f t="shared" si="0"/>
        <v>6.2E-2</v>
      </c>
      <c r="U10" s="133"/>
      <c r="V10" s="134">
        <f>'C6'!$X$5  +  'C6'!$X$4   *   D10    +   $P$5</f>
        <v>5.8899999999999994E-2</v>
      </c>
      <c r="W10" s="134">
        <f>'C6'!$X$5  +  'C6'!$X$4   *   E10    +   $P$5</f>
        <v>4.2099999999999978E-2</v>
      </c>
      <c r="X10" s="134">
        <f>'C6'!$X$5  +  'C6'!$X$4   *   F10    +   $P$5</f>
        <v>5.0499999999999989E-2</v>
      </c>
      <c r="Y10" s="134">
        <f t="shared" ref="Y10:Y18" si="10">Y9-0.3%</f>
        <v>4.4499999999999984E-2</v>
      </c>
      <c r="Z10" s="134">
        <f t="shared" si="8"/>
        <v>5.6499999999999995E-2</v>
      </c>
      <c r="AA10" s="133"/>
      <c r="AB10" s="134">
        <f t="shared" si="9"/>
        <v>6.0449999999999997E-2</v>
      </c>
      <c r="AC10" s="134">
        <f t="shared" si="1"/>
        <v>5.2049999999999985E-2</v>
      </c>
      <c r="AD10" s="134">
        <f t="shared" si="2"/>
        <v>5.6249999999999994E-2</v>
      </c>
      <c r="AE10" s="134">
        <f t="shared" si="3"/>
        <v>5.3249999999999992E-2</v>
      </c>
      <c r="AF10" s="134">
        <f t="shared" si="4"/>
        <v>5.9249999999999997E-2</v>
      </c>
      <c r="AG10" s="133"/>
      <c r="AH10" s="133"/>
      <c r="AI10" s="133"/>
      <c r="AJ10" s="133"/>
    </row>
    <row r="11" spans="1:36" s="131" customFormat="1">
      <c r="A11" s="130"/>
      <c r="B11" s="128">
        <v>2025</v>
      </c>
      <c r="C11" s="136">
        <v>-4.0000000000000001E-3</v>
      </c>
      <c r="D11" s="134">
        <f t="shared" si="5"/>
        <v>2.1523919041932096E-2</v>
      </c>
      <c r="E11" s="134">
        <f t="shared" si="6"/>
        <v>5.0523919041932111E-2</v>
      </c>
      <c r="F11" s="134">
        <f t="shared" si="7"/>
        <v>3.6023919041932105E-2</v>
      </c>
      <c r="G11" s="133"/>
      <c r="H11" s="132"/>
      <c r="I11" s="132"/>
      <c r="J11" s="132"/>
      <c r="K11" s="133"/>
      <c r="L11" s="135">
        <f>'C6'!$L$4</f>
        <v>0.6</v>
      </c>
      <c r="M11" s="132"/>
      <c r="N11" s="132"/>
      <c r="O11" s="133"/>
      <c r="P11" s="133"/>
      <c r="Q11" s="133"/>
      <c r="R11" s="134">
        <f t="shared" si="0"/>
        <v>6.2E-2</v>
      </c>
      <c r="S11" s="134">
        <f t="shared" si="0"/>
        <v>6.2E-2</v>
      </c>
      <c r="T11" s="134">
        <f t="shared" si="0"/>
        <v>6.2E-2</v>
      </c>
      <c r="U11" s="133"/>
      <c r="V11" s="134">
        <f>'C6'!$X$5  +  'C6'!$X$4   *   D11    +   $P$5</f>
        <v>6.2099999999999989E-2</v>
      </c>
      <c r="W11" s="134">
        <f>'C6'!$X$5  +  'C6'!$X$4   *   E11    +   $P$5</f>
        <v>3.8899999999999976E-2</v>
      </c>
      <c r="X11" s="134">
        <f>'C6'!$X$5  +  'C6'!$X$4   *   F11    +   $P$5</f>
        <v>5.0499999999999982E-2</v>
      </c>
      <c r="Y11" s="134">
        <f t="shared" si="10"/>
        <v>4.1499999999999981E-2</v>
      </c>
      <c r="Z11" s="134">
        <f t="shared" si="8"/>
        <v>5.9499999999999997E-2</v>
      </c>
      <c r="AA11" s="133"/>
      <c r="AB11" s="134">
        <f t="shared" si="9"/>
        <v>6.2049999999999994E-2</v>
      </c>
      <c r="AC11" s="134">
        <f t="shared" si="1"/>
        <v>5.0449999999999988E-2</v>
      </c>
      <c r="AD11" s="134">
        <f t="shared" si="2"/>
        <v>5.6249999999999994E-2</v>
      </c>
      <c r="AE11" s="134">
        <f t="shared" si="3"/>
        <v>5.174999999999999E-2</v>
      </c>
      <c r="AF11" s="134">
        <f t="shared" si="4"/>
        <v>6.0749999999999998E-2</v>
      </c>
      <c r="AG11" s="133"/>
      <c r="AH11" s="133"/>
      <c r="AI11" s="133"/>
      <c r="AJ11" s="133"/>
    </row>
    <row r="12" spans="1:36" s="131" customFormat="1">
      <c r="A12" s="130"/>
      <c r="B12" s="128">
        <v>2026</v>
      </c>
      <c r="C12" s="136">
        <v>-3.5999999999999999E-3</v>
      </c>
      <c r="D12" s="134">
        <f>D11+C12</f>
        <v>1.7923919041932097E-2</v>
      </c>
      <c r="E12" s="134">
        <f t="shared" si="6"/>
        <v>5.412391904193211E-2</v>
      </c>
      <c r="F12" s="134">
        <f t="shared" si="7"/>
        <v>3.6023919041932105E-2</v>
      </c>
      <c r="G12" s="133"/>
      <c r="H12" s="132"/>
      <c r="I12" s="132"/>
      <c r="J12" s="132"/>
      <c r="K12" s="133"/>
      <c r="L12" s="135">
        <f>'C6'!$L$4</f>
        <v>0.6</v>
      </c>
      <c r="M12" s="132"/>
      <c r="N12" s="132"/>
      <c r="O12" s="133"/>
      <c r="P12" s="133"/>
      <c r="Q12" s="133"/>
      <c r="R12" s="134">
        <f t="shared" si="0"/>
        <v>6.2E-2</v>
      </c>
      <c r="S12" s="134">
        <f t="shared" si="0"/>
        <v>6.2E-2</v>
      </c>
      <c r="T12" s="134">
        <f t="shared" si="0"/>
        <v>6.2E-2</v>
      </c>
      <c r="U12" s="133"/>
      <c r="V12" s="134">
        <f>'C6'!$X$5  +  'C6'!$X$4   *   D12    +   $P$5</f>
        <v>6.4979999999999982E-2</v>
      </c>
      <c r="W12" s="134">
        <f>'C6'!$X$5  +  'C6'!$X$4   *   E12    +   $P$5</f>
        <v>3.6019999999999976E-2</v>
      </c>
      <c r="X12" s="134">
        <f>'C6'!$X$5  +  'C6'!$X$4   *   F12    +   $P$5</f>
        <v>5.0499999999999982E-2</v>
      </c>
      <c r="Y12" s="134">
        <f t="shared" si="10"/>
        <v>3.8499999999999979E-2</v>
      </c>
      <c r="Z12" s="134">
        <f t="shared" si="8"/>
        <v>6.25E-2</v>
      </c>
      <c r="AA12" s="133"/>
      <c r="AB12" s="134">
        <f t="shared" si="9"/>
        <v>6.3489999999999991E-2</v>
      </c>
      <c r="AC12" s="134">
        <f t="shared" si="1"/>
        <v>4.9009999999999984E-2</v>
      </c>
      <c r="AD12" s="134">
        <f t="shared" si="2"/>
        <v>5.6249999999999994E-2</v>
      </c>
      <c r="AE12" s="134">
        <f t="shared" si="3"/>
        <v>5.0249999999999989E-2</v>
      </c>
      <c r="AF12" s="134">
        <f t="shared" si="4"/>
        <v>6.225E-2</v>
      </c>
      <c r="AG12" s="133"/>
      <c r="AH12" s="133"/>
      <c r="AI12" s="133"/>
      <c r="AJ12" s="133"/>
    </row>
    <row r="13" spans="1:36" s="131" customFormat="1">
      <c r="A13" s="130"/>
      <c r="B13" s="128">
        <v>2027</v>
      </c>
      <c r="C13" s="136">
        <v>-3.3E-3</v>
      </c>
      <c r="D13" s="134">
        <f t="shared" si="5"/>
        <v>1.4623919041932096E-2</v>
      </c>
      <c r="E13" s="134">
        <f t="shared" si="6"/>
        <v>5.7423919041932107E-2</v>
      </c>
      <c r="F13" s="134">
        <f t="shared" si="7"/>
        <v>3.6023919041932098E-2</v>
      </c>
      <c r="G13" s="133"/>
      <c r="H13" s="132"/>
      <c r="I13" s="132"/>
      <c r="J13" s="132"/>
      <c r="K13" s="133"/>
      <c r="L13" s="135">
        <f>'C6'!$L$4</f>
        <v>0.6</v>
      </c>
      <c r="M13" s="132"/>
      <c r="N13" s="132"/>
      <c r="O13" s="133"/>
      <c r="P13" s="133"/>
      <c r="Q13" s="133"/>
      <c r="R13" s="134">
        <f t="shared" si="0"/>
        <v>6.2E-2</v>
      </c>
      <c r="S13" s="134">
        <f t="shared" si="0"/>
        <v>6.2E-2</v>
      </c>
      <c r="T13" s="134">
        <f t="shared" si="0"/>
        <v>6.2E-2</v>
      </c>
      <c r="U13" s="133"/>
      <c r="V13" s="134">
        <f>'C6'!$X$5  +  'C6'!$X$4   *   D13    +   $P$5</f>
        <v>6.7619999999999986E-2</v>
      </c>
      <c r="W13" s="134">
        <f>'C6'!$X$5  +  'C6'!$X$4   *   E13    +   $P$5</f>
        <v>3.3379999999999979E-2</v>
      </c>
      <c r="X13" s="134">
        <f>'C6'!$X$5  +  'C6'!$X$4   *   F13    +   $P$5</f>
        <v>5.0499999999999989E-2</v>
      </c>
      <c r="Y13" s="134">
        <f t="shared" si="10"/>
        <v>3.5499999999999976E-2</v>
      </c>
      <c r="Z13" s="134">
        <f t="shared" si="8"/>
        <v>6.5500000000000003E-2</v>
      </c>
      <c r="AA13" s="133"/>
      <c r="AB13" s="134">
        <f t="shared" si="9"/>
        <v>6.4809999999999993E-2</v>
      </c>
      <c r="AC13" s="134">
        <f t="shared" si="1"/>
        <v>4.7689999999999989E-2</v>
      </c>
      <c r="AD13" s="134">
        <f t="shared" si="2"/>
        <v>5.6249999999999994E-2</v>
      </c>
      <c r="AE13" s="134">
        <f t="shared" si="3"/>
        <v>4.8749999999999988E-2</v>
      </c>
      <c r="AF13" s="134">
        <f t="shared" si="4"/>
        <v>6.3750000000000001E-2</v>
      </c>
      <c r="AG13" s="133"/>
      <c r="AH13" s="133"/>
      <c r="AI13" s="133"/>
      <c r="AJ13" s="133"/>
    </row>
    <row r="14" spans="1:36" s="131" customFormat="1">
      <c r="A14" s="130"/>
      <c r="B14" s="128">
        <v>2028</v>
      </c>
      <c r="C14" s="136">
        <v>-3.0000000000000001E-3</v>
      </c>
      <c r="D14" s="134">
        <f t="shared" si="5"/>
        <v>1.1623919041932097E-2</v>
      </c>
      <c r="E14" s="134">
        <f t="shared" si="6"/>
        <v>6.042391904193211E-2</v>
      </c>
      <c r="F14" s="134">
        <f t="shared" si="7"/>
        <v>3.6023919041932105E-2</v>
      </c>
      <c r="G14" s="133"/>
      <c r="H14" s="132"/>
      <c r="I14" s="132"/>
      <c r="J14" s="132"/>
      <c r="K14" s="133"/>
      <c r="L14" s="135">
        <f>'C6'!$L$4</f>
        <v>0.6</v>
      </c>
      <c r="M14" s="132"/>
      <c r="N14" s="132"/>
      <c r="O14" s="133"/>
      <c r="P14" s="133"/>
      <c r="Q14" s="133"/>
      <c r="R14" s="134">
        <f t="shared" si="0"/>
        <v>6.2E-2</v>
      </c>
      <c r="S14" s="134">
        <f t="shared" si="0"/>
        <v>6.2E-2</v>
      </c>
      <c r="T14" s="134">
        <f t="shared" si="0"/>
        <v>6.2E-2</v>
      </c>
      <c r="U14" s="133"/>
      <c r="V14" s="134">
        <f>'C6'!$X$5  +  'C6'!$X$4   *   D14    +   $P$5</f>
        <v>7.0019999999999985E-2</v>
      </c>
      <c r="W14" s="134">
        <f>'C6'!$X$5  +  'C6'!$X$4   *   E14    +   $P$5</f>
        <v>3.097999999999998E-2</v>
      </c>
      <c r="X14" s="134">
        <f>'C6'!$X$5  +  'C6'!$X$4   *   F14    +   $P$5</f>
        <v>5.0499999999999982E-2</v>
      </c>
      <c r="Y14" s="134">
        <f t="shared" si="10"/>
        <v>3.2499999999999973E-2</v>
      </c>
      <c r="Z14" s="134">
        <f t="shared" si="8"/>
        <v>6.8500000000000005E-2</v>
      </c>
      <c r="AA14" s="133"/>
      <c r="AB14" s="134">
        <f t="shared" si="9"/>
        <v>6.6009999999999985E-2</v>
      </c>
      <c r="AC14" s="134">
        <f t="shared" si="1"/>
        <v>4.648999999999999E-2</v>
      </c>
      <c r="AD14" s="134">
        <f t="shared" si="2"/>
        <v>5.6249999999999994E-2</v>
      </c>
      <c r="AE14" s="134">
        <f t="shared" si="3"/>
        <v>4.7249999999999986E-2</v>
      </c>
      <c r="AF14" s="134">
        <f t="shared" si="4"/>
        <v>6.5250000000000002E-2</v>
      </c>
      <c r="AG14" s="133"/>
      <c r="AH14" s="133"/>
      <c r="AI14" s="133"/>
      <c r="AJ14" s="133"/>
    </row>
    <row r="15" spans="1:36" s="131" customFormat="1">
      <c r="A15" s="130"/>
      <c r="B15" s="128">
        <v>2029</v>
      </c>
      <c r="C15" s="136">
        <v>-2.2000000000000001E-3</v>
      </c>
      <c r="D15" s="134">
        <f t="shared" si="5"/>
        <v>9.423919041932096E-3</v>
      </c>
      <c r="E15" s="134">
        <f t="shared" si="6"/>
        <v>6.2623919041932111E-2</v>
      </c>
      <c r="F15" s="134">
        <f t="shared" si="7"/>
        <v>3.6023919041932105E-2</v>
      </c>
      <c r="G15" s="133"/>
      <c r="H15" s="132"/>
      <c r="I15" s="132"/>
      <c r="J15" s="132"/>
      <c r="K15" s="133"/>
      <c r="L15" s="135">
        <f>'C6'!$L$4</f>
        <v>0.6</v>
      </c>
      <c r="M15" s="132"/>
      <c r="N15" s="132"/>
      <c r="O15" s="133"/>
      <c r="P15" s="133"/>
      <c r="Q15" s="133"/>
      <c r="R15" s="134">
        <f t="shared" si="0"/>
        <v>6.2E-2</v>
      </c>
      <c r="S15" s="134">
        <f t="shared" si="0"/>
        <v>6.2E-2</v>
      </c>
      <c r="T15" s="134">
        <f t="shared" si="0"/>
        <v>6.2E-2</v>
      </c>
      <c r="U15" s="133"/>
      <c r="V15" s="134">
        <f>'C6'!$X$5  +  'C6'!$X$4   *   D15    +   $P$5</f>
        <v>7.1779999999999997E-2</v>
      </c>
      <c r="W15" s="134">
        <f>'C6'!$X$5  +  'C6'!$X$4   *   E15    +   $P$5</f>
        <v>2.9219999999999975E-2</v>
      </c>
      <c r="X15" s="134">
        <f>'C6'!$X$5  +  'C6'!$X$4   *   F15    +   $P$5</f>
        <v>5.0499999999999982E-2</v>
      </c>
      <c r="Y15" s="134">
        <f t="shared" si="10"/>
        <v>2.9499999999999974E-2</v>
      </c>
      <c r="Z15" s="134">
        <f t="shared" si="8"/>
        <v>7.1500000000000008E-2</v>
      </c>
      <c r="AA15" s="133"/>
      <c r="AB15" s="134">
        <f t="shared" si="9"/>
        <v>6.6890000000000005E-2</v>
      </c>
      <c r="AC15" s="134">
        <f t="shared" si="1"/>
        <v>4.5609999999999984E-2</v>
      </c>
      <c r="AD15" s="134">
        <f t="shared" si="2"/>
        <v>5.6249999999999994E-2</v>
      </c>
      <c r="AE15" s="134">
        <f t="shared" si="3"/>
        <v>4.5749999999999985E-2</v>
      </c>
      <c r="AF15" s="134">
        <f t="shared" si="4"/>
        <v>6.6750000000000004E-2</v>
      </c>
      <c r="AG15" s="133"/>
      <c r="AH15" s="133"/>
      <c r="AI15" s="133"/>
      <c r="AJ15" s="133"/>
    </row>
    <row r="16" spans="1:36" s="131" customFormat="1">
      <c r="A16" s="130"/>
      <c r="B16" s="128">
        <v>2030</v>
      </c>
      <c r="C16" s="136">
        <v>-1.5E-3</v>
      </c>
      <c r="D16" s="134">
        <f t="shared" si="5"/>
        <v>7.9239190419320964E-3</v>
      </c>
      <c r="E16" s="134">
        <f t="shared" si="6"/>
        <v>6.4123919041932112E-2</v>
      </c>
      <c r="F16" s="134">
        <f t="shared" si="7"/>
        <v>3.6023919041932105E-2</v>
      </c>
      <c r="G16" s="133"/>
      <c r="H16" s="132"/>
      <c r="I16" s="132"/>
      <c r="J16" s="132"/>
      <c r="K16" s="133"/>
      <c r="L16" s="135">
        <f>'C6'!$L$4</f>
        <v>0.6</v>
      </c>
      <c r="M16" s="132"/>
      <c r="N16" s="132"/>
      <c r="O16" s="133"/>
      <c r="P16" s="133"/>
      <c r="Q16" s="133"/>
      <c r="R16" s="134">
        <f t="shared" si="0"/>
        <v>6.2E-2</v>
      </c>
      <c r="S16" s="134">
        <f t="shared" si="0"/>
        <v>6.2E-2</v>
      </c>
      <c r="T16" s="134">
        <f t="shared" si="0"/>
        <v>6.2E-2</v>
      </c>
      <c r="U16" s="133"/>
      <c r="V16" s="134">
        <f>'C6'!$X$5  +  'C6'!$X$4   *   D16    +   $P$5</f>
        <v>7.2979999999999989E-2</v>
      </c>
      <c r="W16" s="134">
        <f>'C6'!$X$5  +  'C6'!$X$4   *   E16    +   $P$5</f>
        <v>2.8019999999999975E-2</v>
      </c>
      <c r="X16" s="134">
        <f>'C6'!$X$5  +  'C6'!$X$4   *   F16    +   $P$5</f>
        <v>5.0499999999999982E-2</v>
      </c>
      <c r="Y16" s="134">
        <f t="shared" si="10"/>
        <v>2.6499999999999975E-2</v>
      </c>
      <c r="Z16" s="134">
        <f t="shared" si="8"/>
        <v>7.4500000000000011E-2</v>
      </c>
      <c r="AA16" s="133"/>
      <c r="AB16" s="134">
        <f t="shared" si="9"/>
        <v>6.7489999999999994E-2</v>
      </c>
      <c r="AC16" s="134">
        <f t="shared" si="1"/>
        <v>4.5009999999999988E-2</v>
      </c>
      <c r="AD16" s="134">
        <f t="shared" si="2"/>
        <v>5.6249999999999994E-2</v>
      </c>
      <c r="AE16" s="134">
        <f t="shared" si="3"/>
        <v>4.4249999999999984E-2</v>
      </c>
      <c r="AF16" s="134">
        <f t="shared" si="4"/>
        <v>6.8250000000000005E-2</v>
      </c>
      <c r="AG16" s="133"/>
      <c r="AH16" s="133"/>
      <c r="AI16" s="133"/>
      <c r="AJ16" s="133"/>
    </row>
    <row r="17" spans="1:36" s="131" customFormat="1">
      <c r="A17" s="130"/>
      <c r="B17" s="128">
        <v>2031</v>
      </c>
      <c r="C17" s="136">
        <v>-1E-3</v>
      </c>
      <c r="D17" s="134">
        <f t="shared" si="5"/>
        <v>6.9239190419320964E-3</v>
      </c>
      <c r="E17" s="134">
        <f t="shared" si="6"/>
        <v>6.5123919041932113E-2</v>
      </c>
      <c r="F17" s="134">
        <f t="shared" si="7"/>
        <v>3.6023919041932105E-2</v>
      </c>
      <c r="G17" s="133"/>
      <c r="H17" s="132"/>
      <c r="I17" s="132"/>
      <c r="J17" s="132"/>
      <c r="K17" s="133"/>
      <c r="L17" s="135">
        <f>'C6'!$L$4</f>
        <v>0.6</v>
      </c>
      <c r="M17" s="132"/>
      <c r="N17" s="132"/>
      <c r="O17" s="133"/>
      <c r="P17" s="133"/>
      <c r="Q17" s="133"/>
      <c r="R17" s="134">
        <f t="shared" si="0"/>
        <v>6.2E-2</v>
      </c>
      <c r="S17" s="134">
        <f t="shared" si="0"/>
        <v>6.2E-2</v>
      </c>
      <c r="T17" s="134">
        <f t="shared" si="0"/>
        <v>6.2E-2</v>
      </c>
      <c r="U17" s="133"/>
      <c r="V17" s="134">
        <f>'C6'!$X$5  +  'C6'!$X$4   *   D17    +   $P$5</f>
        <v>7.3779999999999984E-2</v>
      </c>
      <c r="W17" s="134">
        <f>'C6'!$X$5  +  'C6'!$X$4   *   E17    +   $P$5</f>
        <v>2.7219999999999973E-2</v>
      </c>
      <c r="X17" s="134">
        <f>'C6'!$X$5  +  'C6'!$X$4   *   F17    +   $P$5</f>
        <v>5.0499999999999982E-2</v>
      </c>
      <c r="Y17" s="134">
        <f t="shared" si="10"/>
        <v>2.3499999999999976E-2</v>
      </c>
      <c r="Z17" s="134">
        <f t="shared" si="8"/>
        <v>7.7500000000000013E-2</v>
      </c>
      <c r="AA17" s="133"/>
      <c r="AB17" s="134">
        <f t="shared" si="9"/>
        <v>6.7889999999999992E-2</v>
      </c>
      <c r="AC17" s="134">
        <f t="shared" si="1"/>
        <v>4.4609999999999983E-2</v>
      </c>
      <c r="AD17" s="134">
        <f t="shared" si="2"/>
        <v>5.6249999999999994E-2</v>
      </c>
      <c r="AE17" s="134">
        <f t="shared" si="3"/>
        <v>4.2749999999999989E-2</v>
      </c>
      <c r="AF17" s="134">
        <f t="shared" si="4"/>
        <v>6.9750000000000006E-2</v>
      </c>
      <c r="AG17" s="133"/>
      <c r="AH17" s="133"/>
      <c r="AI17" s="133"/>
      <c r="AJ17" s="133"/>
    </row>
    <row r="18" spans="1:36" s="131" customFormat="1">
      <c r="A18" s="130"/>
      <c r="B18" s="128">
        <v>2032</v>
      </c>
      <c r="C18" s="136">
        <v>-8.9999999999999998E-4</v>
      </c>
      <c r="D18" s="134">
        <f t="shared" si="5"/>
        <v>6.0239190419320967E-3</v>
      </c>
      <c r="E18" s="134">
        <f t="shared" si="6"/>
        <v>6.6023919041932111E-2</v>
      </c>
      <c r="F18" s="134">
        <f t="shared" si="7"/>
        <v>3.6023919041932105E-2</v>
      </c>
      <c r="G18" s="133"/>
      <c r="H18" s="132"/>
      <c r="I18" s="132"/>
      <c r="J18" s="132"/>
      <c r="K18" s="133"/>
      <c r="L18" s="135">
        <f>'C6'!$L$4</f>
        <v>0.6</v>
      </c>
      <c r="M18" s="132"/>
      <c r="N18" s="132"/>
      <c r="O18" s="133"/>
      <c r="P18" s="133"/>
      <c r="Q18" s="133"/>
      <c r="R18" s="134">
        <f t="shared" si="0"/>
        <v>6.2E-2</v>
      </c>
      <c r="S18" s="134">
        <f t="shared" si="0"/>
        <v>6.2E-2</v>
      </c>
      <c r="T18" s="134">
        <f t="shared" si="0"/>
        <v>6.2E-2</v>
      </c>
      <c r="U18" s="133"/>
      <c r="V18" s="134">
        <f>'C6'!$X$5  +  'C6'!$X$4   *   D18    +   $P$5</f>
        <v>7.4499999999999983E-2</v>
      </c>
      <c r="W18" s="134">
        <f>'C6'!$X$5  +  'C6'!$X$4   *   E18    +   $P$5</f>
        <v>2.6499999999999975E-2</v>
      </c>
      <c r="X18" s="134">
        <f>'C6'!$X$5  +  'C6'!$X$4   *   F18    +   $P$5</f>
        <v>5.0499999999999982E-2</v>
      </c>
      <c r="Y18" s="134">
        <f t="shared" si="10"/>
        <v>2.0499999999999977E-2</v>
      </c>
      <c r="Z18" s="134">
        <f t="shared" si="8"/>
        <v>8.0500000000000016E-2</v>
      </c>
      <c r="AA18" s="133"/>
      <c r="AB18" s="134">
        <f t="shared" si="9"/>
        <v>6.8249999999999991E-2</v>
      </c>
      <c r="AC18" s="134">
        <f t="shared" si="1"/>
        <v>4.4249999999999984E-2</v>
      </c>
      <c r="AD18" s="134">
        <f t="shared" si="2"/>
        <v>5.6249999999999994E-2</v>
      </c>
      <c r="AE18" s="134">
        <f t="shared" si="3"/>
        <v>4.1249999999999988E-2</v>
      </c>
      <c r="AF18" s="134">
        <f t="shared" si="4"/>
        <v>7.1250000000000008E-2</v>
      </c>
      <c r="AG18" s="133"/>
      <c r="AH18" s="133"/>
      <c r="AI18" s="133"/>
      <c r="AJ18" s="133"/>
    </row>
    <row r="19" spans="1:36">
      <c r="C19" s="27"/>
    </row>
    <row r="20" spans="1:36">
      <c r="C20" s="27"/>
    </row>
    <row r="21" spans="1:36">
      <c r="B21" s="187" t="s">
        <v>35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</row>
    <row r="22" spans="1:36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</sheetData>
  <hyperlinks>
    <hyperlink ref="L8" r:id="rId1" location="page=11" display="https://www.aer.gov.au/system/files/AER Explanatory statement - rate of return guideline - December 2013.pdf - page=11" xr:uid="{54928D7B-26D7-1B4D-B98D-18EEDE793521}"/>
    <hyperlink ref="I8" r:id="rId2" location="page=6" display="https://www.aer.gov.au/system/files/Rate%20of%20return%20annual%20update%20-%20December%202021.pdf#page=6" xr:uid="{88CC1A82-114D-4942-AFE6-4D8816CD003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7395-661E-8A4F-BB56-C7AC8C1A2FD3}">
  <sheetPr>
    <tabColor theme="5" tint="0.79998168889431442"/>
  </sheetPr>
  <dimension ref="A1:AZ22"/>
  <sheetViews>
    <sheetView showGridLines="0" zoomScale="80" zoomScaleNormal="80" workbookViewId="0">
      <pane xSplit="2" ySplit="6" topLeftCell="C7" activePane="bottomRight" state="frozen"/>
      <selection pane="topRight" activeCell="B2" sqref="B2"/>
      <selection pane="bottomLeft" activeCell="B2" sqref="B2"/>
      <selection pane="bottomRight" activeCell="C7" sqref="C7"/>
    </sheetView>
  </sheetViews>
  <sheetFormatPr defaultColWidth="0" defaultRowHeight="14.4" zeroHeight="1"/>
  <cols>
    <col min="1" max="1" width="5.33203125" style="25" customWidth="1"/>
    <col min="2" max="2" width="6" style="25" bestFit="1" customWidth="1"/>
    <col min="3" max="3" width="5.33203125" style="25" customWidth="1"/>
    <col min="4" max="4" width="18.6640625" style="25" customWidth="1"/>
    <col min="5" max="5" width="12.6640625" style="25" customWidth="1"/>
    <col min="6" max="6" width="12.44140625" style="25" customWidth="1"/>
    <col min="7" max="7" width="14" style="25" customWidth="1"/>
    <col min="8" max="8" width="7.6640625" style="25" customWidth="1"/>
    <col min="9" max="9" width="19" style="25" bestFit="1" customWidth="1"/>
    <col min="10" max="10" width="12.6640625" style="25" customWidth="1"/>
    <col min="11" max="11" width="9.6640625" style="25" bestFit="1" customWidth="1"/>
    <col min="12" max="12" width="10.44140625" style="25" bestFit="1" customWidth="1"/>
    <col min="13" max="13" width="10.109375" style="25" bestFit="1" customWidth="1"/>
    <col min="14" max="14" width="8.33203125" style="25" bestFit="1" customWidth="1"/>
    <col min="15" max="16" width="5.44140625" style="25" customWidth="1"/>
    <col min="17" max="18" width="7.33203125" style="25" customWidth="1"/>
    <col min="19" max="19" width="6.6640625" style="25" customWidth="1"/>
    <col min="20" max="20" width="8.6640625" style="25" bestFit="1" customWidth="1"/>
    <col min="21" max="21" width="3" style="25" hidden="1" customWidth="1"/>
    <col min="22" max="22" width="8.44140625" style="25" hidden="1" customWidth="1"/>
    <col min="23" max="24" width="7.33203125" style="25" hidden="1" customWidth="1"/>
    <col min="25" max="28" width="5.33203125" style="25" hidden="1" customWidth="1"/>
    <col min="29" max="29" width="9.6640625" style="25" hidden="1" customWidth="1"/>
    <col min="30" max="30" width="6.44140625" style="25" hidden="1" customWidth="1"/>
    <col min="31" max="37" width="10.109375" style="25" hidden="1" customWidth="1"/>
    <col min="38" max="38" width="13" style="25" hidden="1" customWidth="1"/>
    <col min="39" max="40" width="6.6640625" style="25" hidden="1" customWidth="1"/>
    <col min="41" max="41" width="5.44140625" style="25" hidden="1" customWidth="1"/>
    <col min="42" max="42" width="5.6640625" style="25" hidden="1" customWidth="1"/>
    <col min="43" max="43" width="8.6640625" style="25" hidden="1" customWidth="1"/>
    <col min="44" max="45" width="6.6640625" style="25" hidden="1" customWidth="1"/>
    <col min="46" max="46" width="5.44140625" style="25" hidden="1" customWidth="1"/>
    <col min="47" max="47" width="6.109375" style="25" hidden="1" customWidth="1"/>
    <col min="48" max="48" width="8" style="25" hidden="1" customWidth="1"/>
    <col min="49" max="49" width="6.109375" style="25" hidden="1" customWidth="1"/>
    <col min="50" max="50" width="7.109375" style="25" hidden="1" customWidth="1"/>
    <col min="51" max="51" width="5.44140625" style="25" hidden="1" customWidth="1"/>
    <col min="52" max="52" width="5.33203125" style="25" hidden="1" customWidth="1"/>
    <col min="53" max="16384" width="0" style="11" hidden="1"/>
  </cols>
  <sheetData>
    <row r="1" spans="1:52" s="64" customFormat="1" ht="25.8">
      <c r="A1" s="62"/>
      <c r="B1" s="63" t="s">
        <v>156</v>
      </c>
      <c r="C1" s="63"/>
      <c r="D1" s="63"/>
      <c r="H1" s="62"/>
      <c r="J1" s="62"/>
    </row>
    <row r="2" spans="1:52" s="13" customFormat="1" ht="21">
      <c r="B2" s="44"/>
      <c r="C2" s="44"/>
      <c r="D2" s="44"/>
    </row>
    <row r="3" spans="1:52" ht="21">
      <c r="G3" s="26" t="str">
        <f>'C6'!D5</f>
        <v>RFR TERM adjust</v>
      </c>
      <c r="H3" s="143">
        <f>'C6'!E5</f>
        <v>0</v>
      </c>
      <c r="I3" s="25" t="s">
        <v>157</v>
      </c>
      <c r="J3" s="144">
        <f>'C6'!E5 + 'C6'!L4  *'C6'!P5</f>
        <v>0</v>
      </c>
      <c r="L3" s="25" t="s">
        <v>158</v>
      </c>
      <c r="M3" s="25" t="s">
        <v>159</v>
      </c>
      <c r="P3" s="26"/>
      <c r="Q3" s="25" t="s">
        <v>160</v>
      </c>
      <c r="W3" s="13"/>
      <c r="X3" s="13"/>
      <c r="AQ3" s="150"/>
    </row>
    <row r="4" spans="1:52" ht="21">
      <c r="G4" s="26" t="str">
        <f>'C6'!O5</f>
        <v>MRP TERM adjust</v>
      </c>
      <c r="H4" s="143">
        <f>'C6'!P5</f>
        <v>0</v>
      </c>
      <c r="P4" s="26"/>
      <c r="Q4" s="30"/>
      <c r="R4" s="26"/>
      <c r="W4" s="13"/>
      <c r="X4" s="13"/>
    </row>
    <row r="5" spans="1:52" ht="21">
      <c r="G5" s="26"/>
      <c r="H5" s="28"/>
      <c r="P5" s="26"/>
      <c r="Q5" s="30"/>
      <c r="R5" s="26"/>
      <c r="S5" s="29"/>
      <c r="T5" s="27"/>
      <c r="W5" s="13"/>
      <c r="X5" s="13"/>
    </row>
    <row r="6" spans="1:52" s="129" customFormat="1" ht="41.4">
      <c r="A6" s="127"/>
      <c r="B6" s="127" t="s">
        <v>73</v>
      </c>
      <c r="C6" s="127"/>
      <c r="D6" s="127" t="s">
        <v>130</v>
      </c>
      <c r="E6" s="127" t="s">
        <v>131</v>
      </c>
      <c r="F6" s="127" t="s">
        <v>161</v>
      </c>
      <c r="G6" s="127" t="s">
        <v>162</v>
      </c>
      <c r="H6" s="127"/>
      <c r="I6" s="127" t="s">
        <v>163</v>
      </c>
      <c r="J6" s="127" t="s">
        <v>164</v>
      </c>
      <c r="K6" s="128"/>
      <c r="L6" s="127" t="s">
        <v>165</v>
      </c>
      <c r="M6" s="127" t="s">
        <v>166</v>
      </c>
      <c r="N6" s="127" t="s">
        <v>167</v>
      </c>
      <c r="O6" s="127"/>
      <c r="P6" s="128"/>
      <c r="Q6" s="127" t="s">
        <v>165</v>
      </c>
      <c r="R6" s="127" t="s">
        <v>166</v>
      </c>
      <c r="S6" s="127" t="s">
        <v>167</v>
      </c>
      <c r="T6" s="127"/>
      <c r="U6" s="128"/>
      <c r="V6" s="127"/>
      <c r="W6" s="13"/>
      <c r="X6" s="13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</row>
    <row r="7" spans="1:52" s="12" customFormat="1" ht="21">
      <c r="A7" s="25"/>
      <c r="B7" s="146">
        <v>2022</v>
      </c>
      <c r="C7" s="147"/>
      <c r="D7" s="148">
        <f>'D3'!J9</f>
        <v>7.2623919041932106E-2</v>
      </c>
      <c r="E7" s="148">
        <f>'D3'!K9</f>
        <v>6.9773919041932086E-2</v>
      </c>
      <c r="F7" s="148">
        <f>'Verified Inputs'!C7</f>
        <v>6.2E-2</v>
      </c>
      <c r="G7" s="148">
        <f>'C6'!H8  +  'C6'!L8   *  'C6'!N8</f>
        <v>7.2623919041932106E-2</v>
      </c>
      <c r="H7" s="147"/>
      <c r="I7" s="148">
        <f t="shared" ref="I7" si="0">D7+$J$3</f>
        <v>7.2623919041932106E-2</v>
      </c>
      <c r="J7" s="148">
        <f>E7+$J$3</f>
        <v>6.9773919041932086E-2</v>
      </c>
      <c r="K7" s="149"/>
      <c r="L7" s="204">
        <f>'C6'!D8  +  'C6'!$L8   *'C6'!R8</f>
        <v>7.3223919041932095E-2</v>
      </c>
      <c r="M7" s="204">
        <f>'C6'!E8  +  'C6'!$L8   *'C6'!S8</f>
        <v>7.3223919041932095E-2</v>
      </c>
      <c r="N7" s="204">
        <f>'C6'!F8  +  'C6'!$L8   *'C6'!T8</f>
        <v>7.3223919041932095E-2</v>
      </c>
      <c r="O7" s="149"/>
      <c r="P7" s="149"/>
      <c r="Q7" s="204">
        <f>'C6'!D8  +  'C6'!$L8  *'C6'!AB8</f>
        <v>6.9773919041932086E-2</v>
      </c>
      <c r="R7" s="204">
        <f>'C6'!E8  +  'C6'!$L8  *'C6'!AC8</f>
        <v>6.9773919041932086E-2</v>
      </c>
      <c r="S7" s="204">
        <f>'C6'!F8  +  'C6'!$L8  *'C6'!AD8</f>
        <v>6.9773919041932086E-2</v>
      </c>
      <c r="T7" s="182"/>
      <c r="U7" s="147"/>
      <c r="V7" s="147"/>
      <c r="W7" s="203"/>
      <c r="X7" s="13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5"/>
      <c r="AX7" s="145"/>
      <c r="AY7" s="145"/>
      <c r="AZ7" s="147"/>
    </row>
    <row r="8" spans="1:52" ht="21">
      <c r="B8" s="146">
        <v>2023</v>
      </c>
      <c r="C8" s="147"/>
      <c r="D8" s="147"/>
      <c r="E8" s="147"/>
      <c r="F8" s="147"/>
      <c r="G8" s="147"/>
      <c r="H8" s="147"/>
      <c r="I8" s="147"/>
      <c r="J8" s="147"/>
      <c r="K8" s="147"/>
      <c r="L8" s="204">
        <f>'C6'!D9  +  'C6'!$L9   *'C6'!R9</f>
        <v>6.722391904193209E-2</v>
      </c>
      <c r="M8" s="204">
        <f>'C6'!E9  +  'C6'!$L9   *'C6'!S9</f>
        <v>7.92239190419321E-2</v>
      </c>
      <c r="N8" s="204">
        <f>'C6'!F9  +  'C6'!$L9   *'C6'!T9</f>
        <v>7.3223919041932095E-2</v>
      </c>
      <c r="O8" s="147"/>
      <c r="P8" s="147"/>
      <c r="Q8" s="204">
        <f>'C6'!D9  +  'C6'!$L9  *'C6'!AB9</f>
        <v>6.5213919041932092E-2</v>
      </c>
      <c r="R8" s="204">
        <f>'C6'!E9  +  'C6'!$L9  *'C6'!AC9</f>
        <v>7.4333919041932095E-2</v>
      </c>
      <c r="S8" s="204">
        <f>'C6'!F9  +  'C6'!$L9  *'C6'!AD9</f>
        <v>6.9773919041932086E-2</v>
      </c>
      <c r="T8" s="147"/>
      <c r="U8" s="147"/>
      <c r="V8" s="147"/>
      <c r="W8" s="203"/>
      <c r="X8" s="13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5"/>
      <c r="AX8" s="145"/>
      <c r="AY8" s="145"/>
      <c r="AZ8" s="147"/>
    </row>
    <row r="9" spans="1:52" ht="21">
      <c r="B9" s="146">
        <v>2024</v>
      </c>
      <c r="C9" s="147"/>
      <c r="D9" s="147"/>
      <c r="E9" s="147"/>
      <c r="F9" s="147"/>
      <c r="G9" s="147"/>
      <c r="H9" s="147"/>
      <c r="I9" s="147"/>
      <c r="J9" s="147"/>
      <c r="K9" s="147"/>
      <c r="L9" s="204">
        <f>'C6'!D10  +  'C6'!$L10   *'C6'!R10</f>
        <v>6.2723919041932086E-2</v>
      </c>
      <c r="M9" s="204">
        <f>'C6'!E10  +  'C6'!$L10   *'C6'!S10</f>
        <v>8.3723919041932104E-2</v>
      </c>
      <c r="N9" s="204">
        <f>'C6'!F10  +  'C6'!$L10   *'C6'!T10</f>
        <v>7.3223919041932095E-2</v>
      </c>
      <c r="O9" s="147"/>
      <c r="P9" s="147"/>
      <c r="Q9" s="204">
        <f>'C6'!D10  +  'C6'!$L10  *'C6'!AB10</f>
        <v>6.1793919041932092E-2</v>
      </c>
      <c r="R9" s="204">
        <f>'C6'!E10  +  'C6'!$L10  *'C6'!AC10</f>
        <v>7.7753919041932101E-2</v>
      </c>
      <c r="S9" s="204">
        <f>'C6'!F10  +  'C6'!$L10  *'C6'!AD10</f>
        <v>6.9773919041932086E-2</v>
      </c>
      <c r="T9" s="147"/>
      <c r="U9" s="147"/>
      <c r="V9" s="147"/>
      <c r="W9" s="203"/>
      <c r="X9" s="13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5"/>
      <c r="AX9" s="145"/>
      <c r="AY9" s="145"/>
      <c r="AZ9" s="147"/>
    </row>
    <row r="10" spans="1:52" ht="21">
      <c r="B10" s="146">
        <v>2025</v>
      </c>
      <c r="C10" s="147"/>
      <c r="D10" s="147"/>
      <c r="E10" s="147"/>
      <c r="F10" s="147"/>
      <c r="G10" s="147"/>
      <c r="H10" s="147"/>
      <c r="I10" s="147"/>
      <c r="J10" s="147"/>
      <c r="K10" s="147"/>
      <c r="L10" s="204">
        <f>'C6'!D11  +  'C6'!$L11   *'C6'!R11</f>
        <v>5.8723919041932096E-2</v>
      </c>
      <c r="M10" s="204">
        <f>'C6'!E11  +  'C6'!$L11   *'C6'!S11</f>
        <v>8.7723919041932108E-2</v>
      </c>
      <c r="N10" s="204">
        <f>'C6'!F11  +  'C6'!$L11   *'C6'!T11</f>
        <v>7.3223919041932095E-2</v>
      </c>
      <c r="O10" s="147"/>
      <c r="P10" s="147"/>
      <c r="Q10" s="204">
        <f>'C6'!D11  +  'C6'!$L11  *'C6'!AB11</f>
        <v>5.8753919041932084E-2</v>
      </c>
      <c r="R10" s="204">
        <f>'C6'!E11  +  'C6'!$L11  *'C6'!AC11</f>
        <v>8.0793919041932102E-2</v>
      </c>
      <c r="S10" s="204">
        <f>'C6'!F11  +  'C6'!$L11  *'C6'!AD11</f>
        <v>6.97739190419321E-2</v>
      </c>
      <c r="T10" s="147"/>
      <c r="U10" s="147"/>
      <c r="V10" s="147"/>
      <c r="W10" s="203"/>
      <c r="X10" s="13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5"/>
      <c r="AX10" s="145"/>
      <c r="AY10" s="145"/>
      <c r="AZ10" s="147"/>
    </row>
    <row r="11" spans="1:52" ht="21">
      <c r="B11" s="146">
        <v>2026</v>
      </c>
      <c r="C11" s="147"/>
      <c r="D11" s="147"/>
      <c r="E11" s="147"/>
      <c r="F11" s="147"/>
      <c r="G11" s="147"/>
      <c r="H11" s="147"/>
      <c r="I11" s="147"/>
      <c r="J11" s="147"/>
      <c r="K11" s="147"/>
      <c r="L11" s="204">
        <f>'C6'!D12  +  'C6'!$L12   *'C6'!R12</f>
        <v>5.512391904193209E-2</v>
      </c>
      <c r="M11" s="204">
        <f>'C6'!E12  +  'C6'!$L12   *'C6'!S12</f>
        <v>9.13239190419321E-2</v>
      </c>
      <c r="N11" s="204">
        <f>'C6'!F12  +  'C6'!$L12   *'C6'!T12</f>
        <v>7.3223919041932095E-2</v>
      </c>
      <c r="O11" s="147"/>
      <c r="P11" s="147"/>
      <c r="Q11" s="204">
        <f>'C6'!D12  +  'C6'!$L12  *'C6'!AB12</f>
        <v>5.6017919041932096E-2</v>
      </c>
      <c r="R11" s="204">
        <f>'C6'!E12  +  'C6'!$L12  *'C6'!AC12</f>
        <v>8.3529919041932105E-2</v>
      </c>
      <c r="S11" s="204">
        <f>'C6'!F12  +  'C6'!$L12  *'C6'!AD12</f>
        <v>6.97739190419321E-2</v>
      </c>
      <c r="T11" s="147"/>
      <c r="U11" s="147"/>
      <c r="V11" s="147"/>
      <c r="W11" s="203"/>
      <c r="X11" s="13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5"/>
      <c r="AX11" s="145"/>
      <c r="AY11" s="145"/>
      <c r="AZ11" s="147"/>
    </row>
    <row r="12" spans="1:52" ht="21">
      <c r="B12" s="146">
        <v>2027</v>
      </c>
      <c r="C12" s="147"/>
      <c r="D12" s="147"/>
      <c r="E12" s="147"/>
      <c r="F12" s="147"/>
      <c r="G12" s="147"/>
      <c r="H12" s="147"/>
      <c r="I12" s="147"/>
      <c r="J12" s="147"/>
      <c r="K12" s="147"/>
      <c r="L12" s="204">
        <f>'C6'!D13  +  'C6'!$L13   *'C6'!R13</f>
        <v>5.1823919041932093E-2</v>
      </c>
      <c r="M12" s="204">
        <f>'C6'!E13  +  'C6'!$L13   *'C6'!S13</f>
        <v>9.4623919041932097E-2</v>
      </c>
      <c r="N12" s="204">
        <f>'C6'!F13  +  'C6'!$L13   *'C6'!T13</f>
        <v>7.3223919041932095E-2</v>
      </c>
      <c r="O12" s="147"/>
      <c r="P12" s="147"/>
      <c r="Q12" s="204">
        <f>'C6'!D13  +  'C6'!$L13  *'C6'!AB13</f>
        <v>5.3509919041932093E-2</v>
      </c>
      <c r="R12" s="204">
        <f>'C6'!E13  +  'C6'!$L13  *'C6'!AC13</f>
        <v>8.6037919041932101E-2</v>
      </c>
      <c r="S12" s="204">
        <f>'C6'!F13  +  'C6'!$L13  *'C6'!AD13</f>
        <v>6.9773919041932086E-2</v>
      </c>
      <c r="T12" s="147"/>
      <c r="U12" s="147"/>
      <c r="V12" s="147"/>
      <c r="W12" s="203"/>
      <c r="X12" s="13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5"/>
      <c r="AX12" s="145"/>
      <c r="AY12" s="145"/>
      <c r="AZ12" s="147"/>
    </row>
    <row r="13" spans="1:52" ht="21">
      <c r="B13" s="146">
        <v>2028</v>
      </c>
      <c r="C13" s="147"/>
      <c r="D13" s="147"/>
      <c r="E13" s="147"/>
      <c r="F13" s="147"/>
      <c r="G13" s="147"/>
      <c r="H13" s="147"/>
      <c r="I13" s="147"/>
      <c r="J13" s="147"/>
      <c r="K13" s="147"/>
      <c r="L13" s="204">
        <f>'C6'!D14  +  'C6'!$L14   *'C6'!R14</f>
        <v>4.882391904193209E-2</v>
      </c>
      <c r="M13" s="204">
        <f>'C6'!E14  +  'C6'!$L14   *'C6'!S14</f>
        <v>9.76239190419321E-2</v>
      </c>
      <c r="N13" s="204">
        <f>'C6'!F14  +  'C6'!$L14   *'C6'!T14</f>
        <v>7.3223919041932095E-2</v>
      </c>
      <c r="O13" s="147"/>
      <c r="P13" s="147"/>
      <c r="Q13" s="204">
        <f>'C6'!D14  +  'C6'!$L14  *'C6'!AB14</f>
        <v>5.1229919041932082E-2</v>
      </c>
      <c r="R13" s="204">
        <f>'C6'!E14  +  'C6'!$L14  *'C6'!AC14</f>
        <v>8.8317919041932105E-2</v>
      </c>
      <c r="S13" s="204">
        <f>'C6'!F14  +  'C6'!$L14  *'C6'!AD14</f>
        <v>6.97739190419321E-2</v>
      </c>
      <c r="T13" s="147"/>
      <c r="U13" s="147"/>
      <c r="V13" s="147"/>
      <c r="W13" s="203"/>
      <c r="X13" s="13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5"/>
      <c r="AX13" s="145"/>
      <c r="AY13" s="145"/>
      <c r="AZ13" s="147"/>
    </row>
    <row r="14" spans="1:52" ht="21">
      <c r="B14" s="146">
        <v>2029</v>
      </c>
      <c r="C14" s="147"/>
      <c r="D14" s="147"/>
      <c r="E14" s="147"/>
      <c r="F14" s="147"/>
      <c r="G14" s="147"/>
      <c r="H14" s="147"/>
      <c r="I14" s="147"/>
      <c r="J14" s="147"/>
      <c r="K14" s="147"/>
      <c r="L14" s="204">
        <f>'C6'!D15  +  'C6'!$L15   *'C6'!R15</f>
        <v>4.6623919041932096E-2</v>
      </c>
      <c r="M14" s="204">
        <f>'C6'!E15  +  'C6'!$L15   *'C6'!S15</f>
        <v>9.9823919041932108E-2</v>
      </c>
      <c r="N14" s="204">
        <f>'C6'!F15  +  'C6'!$L15   *'C6'!T15</f>
        <v>7.3223919041932095E-2</v>
      </c>
      <c r="O14" s="147"/>
      <c r="P14" s="147"/>
      <c r="Q14" s="204">
        <f>'C6'!D15  +  'C6'!$L15  *'C6'!AB15</f>
        <v>4.9557919041932103E-2</v>
      </c>
      <c r="R14" s="204">
        <f>'C6'!E15  +  'C6'!$L15  *'C6'!AC15</f>
        <v>8.9989919041932098E-2</v>
      </c>
      <c r="S14" s="204">
        <f>'C6'!F15  +  'C6'!$L15  *'C6'!AD15</f>
        <v>6.97739190419321E-2</v>
      </c>
      <c r="T14" s="147"/>
      <c r="U14" s="147"/>
      <c r="V14" s="147"/>
      <c r="W14" s="203"/>
      <c r="X14" s="13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5"/>
      <c r="AX14" s="145"/>
      <c r="AY14" s="145"/>
      <c r="AZ14" s="147"/>
    </row>
    <row r="15" spans="1:52" ht="21">
      <c r="B15" s="146">
        <v>2030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204">
        <f>'C6'!D16  +  'C6'!$L16   *'C6'!R16</f>
        <v>4.5123919041932095E-2</v>
      </c>
      <c r="M15" s="204">
        <f>'C6'!E16  +  'C6'!$L16   *'C6'!S16</f>
        <v>0.10132391904193211</v>
      </c>
      <c r="N15" s="204">
        <f>'C6'!F16  +  'C6'!$L16   *'C6'!T16</f>
        <v>7.3223919041932095E-2</v>
      </c>
      <c r="O15" s="147"/>
      <c r="P15" s="147"/>
      <c r="Q15" s="204">
        <f>'C6'!D16  +  'C6'!$L16  *'C6'!AB16</f>
        <v>4.8417919041932093E-2</v>
      </c>
      <c r="R15" s="204">
        <f>'C6'!E16  +  'C6'!$L16  *'C6'!AC16</f>
        <v>9.11299190419321E-2</v>
      </c>
      <c r="S15" s="204">
        <f>'C6'!F16  +  'C6'!$L16  *'C6'!AD16</f>
        <v>6.97739190419321E-2</v>
      </c>
      <c r="T15" s="147"/>
      <c r="U15" s="147"/>
      <c r="V15" s="147"/>
      <c r="W15" s="203"/>
      <c r="X15" s="13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5"/>
      <c r="AX15" s="145"/>
      <c r="AY15" s="145"/>
      <c r="AZ15" s="147"/>
    </row>
    <row r="16" spans="1:52" ht="21">
      <c r="B16" s="146">
        <v>2031</v>
      </c>
      <c r="C16" s="147"/>
      <c r="D16" s="147"/>
      <c r="E16" s="147"/>
      <c r="F16" s="147"/>
      <c r="G16" s="147"/>
      <c r="H16" s="147"/>
      <c r="I16" s="147"/>
      <c r="J16" s="147"/>
      <c r="K16" s="147"/>
      <c r="L16" s="204">
        <f>'C6'!D17  +  'C6'!$L17   *'C6'!R17</f>
        <v>4.4123919041932094E-2</v>
      </c>
      <c r="M16" s="204">
        <f>'C6'!E17  +  'C6'!$L17   *'C6'!S17</f>
        <v>0.10232391904193211</v>
      </c>
      <c r="N16" s="204">
        <f>'C6'!F17  +  'C6'!$L17   *'C6'!T17</f>
        <v>7.3223919041932095E-2</v>
      </c>
      <c r="O16" s="147"/>
      <c r="P16" s="147"/>
      <c r="Q16" s="204">
        <f>'C6'!D17  +  'C6'!$L17  *'C6'!AB17</f>
        <v>4.765791904193209E-2</v>
      </c>
      <c r="R16" s="204">
        <f>'C6'!E17  +  'C6'!$L17  *'C6'!AC17</f>
        <v>9.1889919041932097E-2</v>
      </c>
      <c r="S16" s="204">
        <f>'C6'!F17  +  'C6'!$L17  *'C6'!AD17</f>
        <v>6.97739190419321E-2</v>
      </c>
      <c r="T16" s="147"/>
      <c r="U16" s="147"/>
      <c r="V16" s="147"/>
      <c r="W16" s="203"/>
      <c r="X16" s="13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5"/>
      <c r="AX16" s="145"/>
      <c r="AY16" s="145"/>
      <c r="AZ16" s="147"/>
    </row>
    <row r="17" spans="2:52" ht="21">
      <c r="B17" s="146">
        <v>2032</v>
      </c>
      <c r="C17" s="147"/>
      <c r="D17" s="147"/>
      <c r="E17" s="147"/>
      <c r="F17" s="147"/>
      <c r="G17" s="147"/>
      <c r="H17" s="147"/>
      <c r="I17" s="147"/>
      <c r="J17" s="147"/>
      <c r="K17" s="147"/>
      <c r="L17" s="204">
        <f>'C6'!D18  +  'C6'!$L18   *'C6'!R18</f>
        <v>4.3223919041932096E-2</v>
      </c>
      <c r="M17" s="204">
        <f>'C6'!E18  +  'C6'!$L18   *'C6'!S18</f>
        <v>0.10322391904193211</v>
      </c>
      <c r="N17" s="204">
        <f>'C6'!F18  +  'C6'!$L18   *'C6'!T18</f>
        <v>7.3223919041932095E-2</v>
      </c>
      <c r="O17" s="147"/>
      <c r="P17" s="147"/>
      <c r="Q17" s="204">
        <f>'C6'!D18  +  'C6'!$L18  *'C6'!AB18</f>
        <v>4.6973919041932093E-2</v>
      </c>
      <c r="R17" s="204">
        <f>'C6'!E18  +  'C6'!$L18  *'C6'!AC18</f>
        <v>9.2573919041932101E-2</v>
      </c>
      <c r="S17" s="204">
        <f>'C6'!F18  +  'C6'!$L18  *'C6'!AD18</f>
        <v>6.97739190419321E-2</v>
      </c>
      <c r="T17" s="147"/>
      <c r="U17" s="147"/>
      <c r="V17" s="147"/>
      <c r="W17" s="203"/>
      <c r="X17" s="13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5"/>
      <c r="AX17" s="145"/>
      <c r="AY17" s="145"/>
      <c r="AZ17" s="147"/>
    </row>
    <row r="18" spans="2:52" ht="21">
      <c r="L18" s="31"/>
      <c r="M18" s="31"/>
      <c r="N18" s="31"/>
      <c r="Q18" s="31"/>
      <c r="R18" s="31"/>
      <c r="S18" s="31"/>
      <c r="W18" s="13"/>
      <c r="X18" s="13"/>
    </row>
    <row r="19" spans="2:52">
      <c r="F19" s="29"/>
      <c r="R19" s="29"/>
      <c r="AF19" s="29"/>
    </row>
    <row r="20" spans="2:52"/>
    <row r="21" spans="2:52">
      <c r="B21" s="187" t="s">
        <v>35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</row>
    <row r="22" spans="2:5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4E02-896B-4E3F-8A7F-46BE70A98D6D}">
  <sheetPr>
    <tabColor theme="5" tint="0.79998168889431442"/>
  </sheetPr>
  <dimension ref="A1:S24"/>
  <sheetViews>
    <sheetView showGridLines="0" zoomScale="80" zoomScaleNormal="80" workbookViewId="0"/>
  </sheetViews>
  <sheetFormatPr defaultColWidth="0" defaultRowHeight="13.35" customHeight="1" zeroHeight="1"/>
  <cols>
    <col min="1" max="1" width="4.6640625" style="112" customWidth="1"/>
    <col min="2" max="2" width="8.6640625" style="255" customWidth="1"/>
    <col min="3" max="3" width="8.6640625" style="112" customWidth="1"/>
    <col min="4" max="4" width="34.109375" style="244" bestFit="1" customWidth="1"/>
    <col min="5" max="5" width="16.109375" style="256" customWidth="1"/>
    <col min="6" max="12" width="16.109375" style="112" customWidth="1"/>
    <col min="13" max="13" width="8.6640625" style="112" customWidth="1"/>
    <col min="14" max="19" width="0" style="112" hidden="1" customWidth="1"/>
    <col min="20" max="16384" width="8.6640625" style="112" hidden="1"/>
  </cols>
  <sheetData>
    <row r="1" spans="1:13" s="59" customFormat="1" ht="25.8">
      <c r="A1" s="57"/>
      <c r="B1" s="160" t="s">
        <v>168</v>
      </c>
      <c r="D1" s="57"/>
      <c r="I1"/>
      <c r="J1"/>
      <c r="L1" s="57"/>
    </row>
    <row r="2" spans="1:13" s="56" customFormat="1" ht="21">
      <c r="B2" s="161"/>
      <c r="D2" s="163"/>
      <c r="I2"/>
      <c r="J2"/>
    </row>
    <row r="3" spans="1:13" ht="13.2">
      <c r="A3" s="245"/>
      <c r="B3" s="246"/>
      <c r="C3" s="245"/>
      <c r="D3" s="247"/>
      <c r="E3" s="248"/>
      <c r="F3" s="245"/>
      <c r="I3"/>
      <c r="J3"/>
      <c r="K3" s="245"/>
      <c r="L3" s="245"/>
      <c r="M3" s="245"/>
    </row>
    <row r="4" spans="1:13" ht="13.8">
      <c r="A4" s="245"/>
      <c r="B4" s="246"/>
      <c r="C4" s="249"/>
      <c r="D4" s="249"/>
      <c r="E4" s="250"/>
      <c r="F4" s="251"/>
      <c r="G4" s="251"/>
      <c r="H4" s="251"/>
      <c r="I4"/>
      <c r="J4"/>
      <c r="K4" s="251"/>
      <c r="L4" s="251"/>
      <c r="M4" s="251"/>
    </row>
    <row r="5" spans="1:13" ht="13.8">
      <c r="A5" s="245"/>
      <c r="B5" s="252"/>
      <c r="D5" s="253"/>
      <c r="E5" s="253" t="s">
        <v>169</v>
      </c>
      <c r="F5" s="250"/>
      <c r="G5" s="250"/>
      <c r="H5" s="250"/>
      <c r="I5"/>
      <c r="J5"/>
      <c r="K5" s="251"/>
      <c r="L5" s="251"/>
      <c r="M5" s="251"/>
    </row>
    <row r="6" spans="1:13" ht="13.8">
      <c r="A6" s="245"/>
      <c r="B6" s="252"/>
      <c r="D6" s="253" t="s">
        <v>48</v>
      </c>
      <c r="E6" s="201">
        <f>'Verified Inputs'!$C$9</f>
        <v>0.6</v>
      </c>
      <c r="F6" s="250"/>
      <c r="G6" s="250"/>
      <c r="H6" s="250"/>
      <c r="I6"/>
      <c r="J6"/>
      <c r="K6" s="251"/>
      <c r="L6" s="251"/>
      <c r="M6" s="251"/>
    </row>
    <row r="7" spans="1:13" ht="13.8">
      <c r="A7" s="245"/>
      <c r="B7" s="252"/>
      <c r="D7" s="253" t="s">
        <v>39</v>
      </c>
      <c r="E7" s="202">
        <f>'Verified Inputs'!$C$7</f>
        <v>6.2E-2</v>
      </c>
      <c r="F7" s="250"/>
      <c r="G7" s="250"/>
      <c r="H7" s="250"/>
      <c r="I7" s="251"/>
      <c r="J7" s="254"/>
      <c r="K7" s="251"/>
      <c r="L7" s="251"/>
      <c r="M7" s="251"/>
    </row>
    <row r="8" spans="1:13" ht="13.8">
      <c r="A8" s="245"/>
      <c r="B8" s="252"/>
      <c r="D8" s="114" t="s">
        <v>49</v>
      </c>
      <c r="E8" s="202">
        <f>'Verified Inputs'!$C$10</f>
        <v>4.65E-2</v>
      </c>
      <c r="F8" s="250"/>
      <c r="G8" s="250"/>
      <c r="H8" s="250"/>
      <c r="I8" s="251"/>
      <c r="J8" s="254"/>
      <c r="K8" s="251"/>
      <c r="L8" s="251"/>
      <c r="M8" s="251"/>
    </row>
    <row r="9" spans="1:13" ht="13.8">
      <c r="A9" s="245"/>
      <c r="B9" s="252"/>
      <c r="D9" s="114" t="s">
        <v>38</v>
      </c>
      <c r="E9" s="273">
        <f>'Verified Inputs'!$C$11</f>
        <v>0.6</v>
      </c>
      <c r="F9" s="250"/>
      <c r="G9" s="250"/>
      <c r="H9" s="250"/>
      <c r="K9" s="251"/>
      <c r="L9" s="251"/>
      <c r="M9" s="251"/>
    </row>
    <row r="10" spans="1:13" customFormat="1" ht="13.8" thickBot="1"/>
    <row r="11" spans="1:13" ht="42" thickBot="1">
      <c r="A11" s="245"/>
      <c r="B11" s="246"/>
      <c r="C11" s="251"/>
      <c r="D11" s="60"/>
      <c r="E11" s="258" t="s">
        <v>123</v>
      </c>
      <c r="F11" s="258" t="s">
        <v>170</v>
      </c>
      <c r="G11" s="258" t="s">
        <v>113</v>
      </c>
      <c r="H11" s="258" t="s">
        <v>114</v>
      </c>
      <c r="I11" s="258" t="s">
        <v>171</v>
      </c>
      <c r="J11" s="258" t="s">
        <v>172</v>
      </c>
      <c r="K11" s="314" t="s">
        <v>173</v>
      </c>
      <c r="L11" s="315"/>
      <c r="M11" s="251"/>
    </row>
    <row r="12" spans="1:13" ht="13.8">
      <c r="A12" s="245"/>
      <c r="B12" s="246"/>
      <c r="C12" s="251"/>
      <c r="D12" s="259" t="s">
        <v>106</v>
      </c>
      <c r="E12" s="260">
        <f>'C3'!D24</f>
        <v>0.10782391904193211</v>
      </c>
      <c r="F12" s="261">
        <f>E12+ E$6*E$7</f>
        <v>0.14502391904193213</v>
      </c>
      <c r="G12" s="262">
        <f>F12-$F$13</f>
        <v>7.180000000000003E-2</v>
      </c>
      <c r="H12" s="262">
        <f>(E12+$E$7*$E$6)*(1-$E$9)+$E$8*$E$9</f>
        <v>8.5909567616772847E-2</v>
      </c>
      <c r="I12" s="263">
        <f>H12-$H$13</f>
        <v>2.8720000000000009E-2</v>
      </c>
      <c r="J12" s="263">
        <f>I12*8</f>
        <v>0.22976000000000008</v>
      </c>
      <c r="K12" s="263">
        <f>J12*50%</f>
        <v>0.11488000000000004</v>
      </c>
      <c r="L12" s="264">
        <f>K12*2000</f>
        <v>229.76000000000008</v>
      </c>
      <c r="M12" s="251"/>
    </row>
    <row r="13" spans="1:13" ht="13.8">
      <c r="A13" s="245"/>
      <c r="B13" s="246"/>
      <c r="C13" s="251"/>
      <c r="D13" s="259" t="s">
        <v>107</v>
      </c>
      <c r="E13" s="202">
        <f>'Verified Inputs'!$C$6</f>
        <v>3.6023919041932098E-2</v>
      </c>
      <c r="F13" s="261">
        <f>E13+ E$6*E$7</f>
        <v>7.3223919041932095E-2</v>
      </c>
      <c r="G13" s="265"/>
      <c r="H13" s="262">
        <f>(E13+$E$7*$E$6)*(1-$E$9)+$E$8*$E$9</f>
        <v>5.7189567616772838E-2</v>
      </c>
      <c r="I13" s="265"/>
      <c r="J13" s="265"/>
      <c r="K13" s="265"/>
      <c r="L13" s="266"/>
      <c r="M13" s="251"/>
    </row>
    <row r="14" spans="1:13" ht="13.8">
      <c r="A14" s="245"/>
      <c r="B14" s="246"/>
      <c r="C14" s="251"/>
      <c r="D14" s="267" t="s">
        <v>105</v>
      </c>
      <c r="E14" s="260">
        <f>'C3'!F24</f>
        <v>1.2391904193210111E-4</v>
      </c>
      <c r="F14" s="261">
        <f>E14+ E$6*E$7</f>
        <v>3.7323919041932101E-2</v>
      </c>
      <c r="G14" s="262">
        <f>F14-$F$13</f>
        <v>-3.5899999999999994E-2</v>
      </c>
      <c r="H14" s="262">
        <f>(E14+$E$7*$E$6)*(1-$E$9)+$E$8*$E$9</f>
        <v>4.282956761677284E-2</v>
      </c>
      <c r="I14" s="263">
        <f>H14-$H$13</f>
        <v>-1.4359999999999998E-2</v>
      </c>
      <c r="J14" s="263">
        <f>I14*8</f>
        <v>-0.11487999999999998</v>
      </c>
      <c r="K14" s="263">
        <f>J14*50%</f>
        <v>-5.7439999999999991E-2</v>
      </c>
      <c r="L14" s="264">
        <f>K14*2000</f>
        <v>-114.87999999999998</v>
      </c>
      <c r="M14" s="251"/>
    </row>
    <row r="15" spans="1:13" customFormat="1" ht="13.2">
      <c r="D15" s="60"/>
      <c r="E15" s="60"/>
      <c r="F15" s="60"/>
      <c r="G15" s="60"/>
      <c r="H15" s="60"/>
      <c r="I15" s="60"/>
      <c r="J15" s="60"/>
      <c r="K15" s="60"/>
      <c r="L15" s="60"/>
    </row>
    <row r="16" spans="1:13" ht="13.8">
      <c r="A16" s="245"/>
      <c r="B16" s="246"/>
      <c r="C16" s="251"/>
      <c r="D16" s="267" t="s">
        <v>108</v>
      </c>
      <c r="E16" s="260">
        <f>'C3'!G24</f>
        <v>0.21552391904193216</v>
      </c>
      <c r="F16" s="261">
        <f>E16+ E$6*E$7</f>
        <v>0.25272391904193214</v>
      </c>
      <c r="G16" s="262">
        <f>F16-$F$13</f>
        <v>0.17950000000000005</v>
      </c>
      <c r="H16" s="262">
        <f>(E16+$E$7*$E$6)*(1-$E$9)+$E$8*$E$9</f>
        <v>0.12898956761677285</v>
      </c>
      <c r="I16" s="263">
        <f>(F16-$F$13) * (1-60%)</f>
        <v>7.1800000000000017E-2</v>
      </c>
      <c r="J16" s="263">
        <f>I16*8</f>
        <v>0.57440000000000013</v>
      </c>
      <c r="K16" s="263">
        <f>J16*50%</f>
        <v>0.28720000000000007</v>
      </c>
      <c r="L16" s="264">
        <f>K16*2000</f>
        <v>574.40000000000009</v>
      </c>
      <c r="M16" s="251"/>
    </row>
    <row r="17" spans="1:13" ht="13.8">
      <c r="A17" s="245"/>
      <c r="B17" s="246"/>
      <c r="C17" s="251"/>
      <c r="D17" s="112"/>
      <c r="E17" s="112"/>
      <c r="M17" s="251"/>
    </row>
    <row r="18" spans="1:13" ht="13.8">
      <c r="A18" s="245"/>
      <c r="B18" s="246"/>
      <c r="C18" s="251"/>
      <c r="D18" s="268" t="s">
        <v>174</v>
      </c>
      <c r="E18" s="260">
        <f>MAX('C2'!C:C)</f>
        <v>0.15374999999999997</v>
      </c>
      <c r="F18" s="261">
        <f>E18+ E$6*E$7</f>
        <v>0.19094999999999995</v>
      </c>
      <c r="G18" s="262">
        <f>F18-$F$13</f>
        <v>0.11772608095806786</v>
      </c>
      <c r="H18" s="262">
        <f>(E18+$E$7*$E$6)*(1-$E$9)+$E$8*$E$9</f>
        <v>0.10427999999999998</v>
      </c>
      <c r="I18" s="263">
        <f>(F18-$F$13) * (1-60%)</f>
        <v>4.7090432383227146E-2</v>
      </c>
      <c r="J18" s="263">
        <f>I18*8</f>
        <v>0.37672345906581717</v>
      </c>
      <c r="K18" s="263">
        <f>J18*50%</f>
        <v>0.18836172953290858</v>
      </c>
      <c r="L18" s="264">
        <f>K18*2000</f>
        <v>376.72345906581717</v>
      </c>
      <c r="M18" s="251"/>
    </row>
    <row r="19" spans="1:13" ht="13.8">
      <c r="A19" s="245"/>
      <c r="B19" s="246"/>
      <c r="C19" s="251"/>
      <c r="D19" s="268" t="s">
        <v>175</v>
      </c>
      <c r="E19" s="260">
        <f>MIN('C2'!C:C)</f>
        <v>9.208333333333334E-3</v>
      </c>
      <c r="F19" s="261">
        <f>E19+ E$6*E$7</f>
        <v>4.6408333333333329E-2</v>
      </c>
      <c r="G19" s="262">
        <f>F19-$F$13</f>
        <v>-2.6815585708598766E-2</v>
      </c>
      <c r="H19" s="262">
        <f>(E19+$E$7*$E$6)*(1-$E$9)+$E$8*$E$9</f>
        <v>4.6463333333333329E-2</v>
      </c>
      <c r="I19" s="269">
        <f>(F19-$F$13) * (1-60%)</f>
        <v>-1.0726234283439507E-2</v>
      </c>
      <c r="J19" s="269">
        <f>I19*8</f>
        <v>-8.5809874267516059E-2</v>
      </c>
      <c r="K19" s="269">
        <f>J19*50%</f>
        <v>-4.290493713375803E-2</v>
      </c>
      <c r="L19" s="270">
        <f>K19*2000</f>
        <v>-85.809874267516065</v>
      </c>
      <c r="M19" s="251"/>
    </row>
    <row r="20" spans="1:13" customFormat="1" ht="13.2"/>
    <row r="21" spans="1:13" customFormat="1" ht="13.2"/>
    <row r="22" spans="1:13" ht="13.8">
      <c r="B22" s="187" t="s">
        <v>35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3" ht="13.2"/>
    <row r="24" spans="1:13" ht="13.2" hidden="1"/>
  </sheetData>
  <mergeCells count="1">
    <mergeCell ref="K11:L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A783-B895-174F-8293-2796E7CAA71A}">
  <dimension ref="A1:S90"/>
  <sheetViews>
    <sheetView showGridLines="0" showRowColHeaders="0" zoomScale="70" zoomScaleNormal="70" workbookViewId="0"/>
  </sheetViews>
  <sheetFormatPr defaultColWidth="0" defaultRowHeight="13.2" zeroHeight="1"/>
  <cols>
    <col min="1" max="1" width="4" style="112" customWidth="1"/>
    <col min="2" max="2" width="10.6640625" style="112" customWidth="1"/>
    <col min="3" max="3" width="21" style="112" customWidth="1"/>
    <col min="4" max="19" width="10.6640625" style="112" customWidth="1"/>
    <col min="20" max="22" width="10.6640625" style="112" hidden="1" customWidth="1"/>
    <col min="23" max="16384" width="10.6640625" style="112" hidden="1"/>
  </cols>
  <sheetData>
    <row r="1" spans="1:10" s="59" customFormat="1" ht="25.8">
      <c r="A1" s="57"/>
      <c r="B1" s="58" t="s">
        <v>13</v>
      </c>
      <c r="H1" s="57"/>
      <c r="J1" s="57"/>
    </row>
    <row r="2" spans="1:10" s="56" customFormat="1" ht="21">
      <c r="B2" s="61"/>
    </row>
    <row r="3" spans="1:10" ht="14.4">
      <c r="B3" s="16" t="s">
        <v>36</v>
      </c>
      <c r="C3" s="53" t="str">
        <f>Cover!E5</f>
        <v>(D) Data Sheet</v>
      </c>
    </row>
    <row r="4" spans="1:10" ht="14.4">
      <c r="B4" s="6"/>
      <c r="C4" s="54" t="str">
        <f>Cover!E6</f>
        <v>(C) Calculation Sheet</v>
      </c>
    </row>
    <row r="5" spans="1:10" ht="14.4">
      <c r="B5" s="6"/>
      <c r="C5" s="47" t="str">
        <f>Cover!E7</f>
        <v>(S) Summary Outputs</v>
      </c>
    </row>
    <row r="6" spans="1:10"/>
    <row r="7" spans="1:10"/>
    <row r="8" spans="1:10"/>
    <row r="9" spans="1:10"/>
    <row r="10" spans="1:10"/>
    <row r="11" spans="1:10"/>
    <row r="12" spans="1:10"/>
    <row r="13" spans="1:10" ht="17.399999999999999">
      <c r="A13" s="113"/>
    </row>
    <row r="14" spans="1:10"/>
    <row r="15" spans="1:10"/>
    <row r="16" spans="1:10"/>
    <row r="17" s="112" customFormat="1"/>
    <row r="18" s="112" customFormat="1"/>
    <row r="19" s="112" customFormat="1"/>
    <row r="20" s="112" customFormat="1"/>
    <row r="21" s="112" customFormat="1"/>
    <row r="22" s="112" customFormat="1"/>
    <row r="23" s="112" customFormat="1"/>
    <row r="24" s="112" customFormat="1"/>
    <row r="25" s="112" customFormat="1"/>
    <row r="26" s="112" customFormat="1"/>
    <row r="27" s="112" customFormat="1"/>
    <row r="28" s="112" customFormat="1"/>
    <row r="29" s="112" customFormat="1"/>
    <row r="30" s="112" customFormat="1"/>
    <row r="31" s="112" customFormat="1"/>
    <row r="32" s="112" customFormat="1"/>
    <row r="33" s="112" customFormat="1"/>
    <row r="34" s="112" customFormat="1"/>
    <row r="35" s="112" customFormat="1"/>
    <row r="36" s="112" customFormat="1"/>
    <row r="37" s="112" customFormat="1"/>
    <row r="38" s="112" customFormat="1"/>
    <row r="39" s="112" customFormat="1"/>
    <row r="40" s="112" customFormat="1"/>
    <row r="41" s="112" customFormat="1"/>
    <row r="42" s="112" customFormat="1"/>
    <row r="43" s="112" customFormat="1"/>
    <row r="44" s="112" customFormat="1"/>
    <row r="45" s="112" customFormat="1"/>
    <row r="46" s="112" customFormat="1"/>
    <row r="47" s="112" customFormat="1"/>
    <row r="48" s="112" customFormat="1"/>
    <row r="49" spans="2:17"/>
    <row r="50" spans="2:17"/>
    <row r="51" spans="2:17" ht="13.8">
      <c r="B51" s="187" t="s">
        <v>35</v>
      </c>
      <c r="C51" s="186"/>
      <c r="D51" s="186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</row>
    <row r="52" spans="2:17"/>
    <row r="65" s="112" customFormat="1" hidden="1"/>
    <row r="66" s="112" customFormat="1" hidden="1"/>
    <row r="67" s="112" customFormat="1" hidden="1"/>
    <row r="68" s="112" customFormat="1" hidden="1"/>
    <row r="69" s="112" customFormat="1" hidden="1"/>
    <row r="70" s="112" customFormat="1" hidden="1"/>
    <row r="71" s="112" customFormat="1" hidden="1"/>
    <row r="72" s="112" customFormat="1" hidden="1"/>
    <row r="73" s="112" customFormat="1" hidden="1"/>
    <row r="74" s="112" customFormat="1" hidden="1"/>
    <row r="75" s="112" customFormat="1" hidden="1"/>
    <row r="76" s="112" customFormat="1" hidden="1"/>
    <row r="77" s="112" customFormat="1" hidden="1"/>
    <row r="78" s="112" customFormat="1" hidden="1"/>
    <row r="79" s="112" customFormat="1" hidden="1"/>
    <row r="80" s="112" customFormat="1" hidden="1"/>
    <row r="81" s="112" customFormat="1" hidden="1"/>
    <row r="82" s="112" customFormat="1" hidden="1"/>
    <row r="83" s="112" customFormat="1" hidden="1"/>
    <row r="84" s="112" customFormat="1" hidden="1"/>
    <row r="85" s="112" customFormat="1" hidden="1"/>
    <row r="86" s="112" customFormat="1" hidden="1"/>
    <row r="87" s="112" customFormat="1" hidden="1"/>
    <row r="88" s="112" customFormat="1" hidden="1"/>
    <row r="89" s="112" customFormat="1" hidden="1"/>
    <row r="90" s="112" customFormat="1" hidden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B8CD-A4D9-2343-8901-0D6F3C32E224}">
  <dimension ref="A1:H15"/>
  <sheetViews>
    <sheetView showGridLines="0" workbookViewId="0">
      <selection activeCell="E9" sqref="E9"/>
    </sheetView>
  </sheetViews>
  <sheetFormatPr defaultColWidth="0" defaultRowHeight="13.2" zeroHeight="1"/>
  <cols>
    <col min="1" max="1" width="3" style="112" customWidth="1"/>
    <col min="2" max="2" width="37.6640625" style="112" bestFit="1" customWidth="1"/>
    <col min="3" max="3" width="7.33203125" style="112" bestFit="1" customWidth="1"/>
    <col min="4" max="4" width="45" style="112" bestFit="1" customWidth="1"/>
    <col min="5" max="5" width="10.6640625" style="112" customWidth="1"/>
    <col min="6" max="7" width="10.6640625" style="112" hidden="1" customWidth="1"/>
    <col min="8" max="8" width="0" style="112" hidden="1" customWidth="1"/>
    <col min="9" max="16384" width="10.6640625" style="112" hidden="1"/>
  </cols>
  <sheetData>
    <row r="1" spans="2:7" ht="25.8">
      <c r="B1" s="58" t="s">
        <v>14</v>
      </c>
    </row>
    <row r="2" spans="2:7"/>
    <row r="3" spans="2:7"/>
    <row r="4" spans="2:7"/>
    <row r="5" spans="2:7">
      <c r="B5" s="275" t="s">
        <v>40</v>
      </c>
      <c r="C5" s="276" t="s">
        <v>41</v>
      </c>
      <c r="D5" s="276" t="s">
        <v>42</v>
      </c>
    </row>
    <row r="6" spans="2:7">
      <c r="B6" s="277" t="s">
        <v>43</v>
      </c>
      <c r="C6" s="278">
        <v>3.6023919041932098E-2</v>
      </c>
      <c r="D6" s="279" t="s">
        <v>44</v>
      </c>
    </row>
    <row r="7" spans="2:7">
      <c r="B7" s="189" t="s">
        <v>45</v>
      </c>
      <c r="C7" s="271">
        <f>ROUND(AVERAGE('D2'!$E$110:$E$144)-1,3)</f>
        <v>6.2E-2</v>
      </c>
      <c r="D7" s="112" t="s">
        <v>46</v>
      </c>
    </row>
    <row r="8" spans="2:7">
      <c r="B8" s="189" t="s">
        <v>47</v>
      </c>
      <c r="C8" s="307">
        <v>5.0499999999999996E-2</v>
      </c>
      <c r="D8" s="112" t="s">
        <v>182</v>
      </c>
    </row>
    <row r="9" spans="2:7">
      <c r="B9" s="189" t="s">
        <v>48</v>
      </c>
      <c r="C9" s="274">
        <v>0.6</v>
      </c>
      <c r="D9" s="316" t="s">
        <v>185</v>
      </c>
    </row>
    <row r="10" spans="2:7">
      <c r="B10" s="189" t="s">
        <v>49</v>
      </c>
      <c r="C10" s="205">
        <v>4.65E-2</v>
      </c>
      <c r="D10" s="112" t="s">
        <v>184</v>
      </c>
    </row>
    <row r="11" spans="2:7">
      <c r="B11" s="190" t="s">
        <v>38</v>
      </c>
      <c r="C11" s="280">
        <v>0.6</v>
      </c>
      <c r="D11" s="317" t="s">
        <v>186</v>
      </c>
    </row>
    <row r="12" spans="2:7">
      <c r="C12" s="169"/>
    </row>
    <row r="13" spans="2:7"/>
    <row r="14" spans="2:7" ht="13.8">
      <c r="B14" s="187" t="s">
        <v>35</v>
      </c>
      <c r="C14" s="186"/>
      <c r="D14" s="186"/>
      <c r="E14" s="193"/>
      <c r="F14" s="186"/>
      <c r="G14" s="186"/>
    </row>
    <row r="15" spans="2:7"/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F8E5-1760-4397-BE56-0099EB742E55}">
  <sheetPr>
    <tabColor rgb="FFFFFFCC"/>
  </sheetPr>
  <dimension ref="A1:JA627"/>
  <sheetViews>
    <sheetView showGridLines="0" zoomScale="81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0" defaultRowHeight="13.2" zeroHeight="1" outlineLevelRow="1"/>
  <cols>
    <col min="1" max="1" width="3" style="3" customWidth="1"/>
    <col min="2" max="2" width="14" style="49" customWidth="1"/>
    <col min="3" max="4" width="33.33203125" style="49" customWidth="1"/>
    <col min="5" max="5" width="37.44140625" style="48" customWidth="1"/>
    <col min="6" max="6" width="38.44140625" style="48" customWidth="1"/>
    <col min="7" max="7" width="29.5546875" style="48" customWidth="1"/>
    <col min="8" max="8" width="30.21875" style="48" customWidth="1"/>
    <col min="9" max="9" width="8.6640625" style="32" customWidth="1"/>
    <col min="10" max="261" width="8.6640625" style="3" hidden="1" customWidth="1"/>
    <col min="262" max="16384" width="10.6640625" style="3" hidden="1"/>
  </cols>
  <sheetData>
    <row r="1" spans="2:10" ht="24.6">
      <c r="B1" s="206" t="s">
        <v>50</v>
      </c>
      <c r="C1" s="206"/>
      <c r="D1" s="206"/>
      <c r="E1" s="207"/>
      <c r="F1" s="207"/>
      <c r="G1" s="207"/>
      <c r="H1" s="207"/>
      <c r="J1" s="3" t="s">
        <v>51</v>
      </c>
    </row>
    <row r="2" spans="2:10" ht="20.399999999999999">
      <c r="B2" s="208"/>
      <c r="C2" s="208"/>
      <c r="D2" s="208"/>
      <c r="E2" s="209"/>
      <c r="F2" s="210"/>
      <c r="G2" s="210"/>
      <c r="H2" s="210"/>
    </row>
    <row r="3" spans="2:10" ht="23.1" customHeight="1">
      <c r="B3" s="55"/>
      <c r="C3" s="196" t="s">
        <v>17</v>
      </c>
      <c r="D3" s="196" t="s">
        <v>17</v>
      </c>
      <c r="E3" s="197" t="s">
        <v>17</v>
      </c>
      <c r="F3" s="197" t="s">
        <v>17</v>
      </c>
      <c r="G3" s="49"/>
      <c r="H3" s="49"/>
    </row>
    <row r="4" spans="2:10">
      <c r="B4" s="198" t="s">
        <v>16</v>
      </c>
      <c r="C4" s="198" t="s">
        <v>52</v>
      </c>
      <c r="D4" s="198" t="s">
        <v>53</v>
      </c>
      <c r="E4" s="199" t="s">
        <v>54</v>
      </c>
      <c r="F4" s="199" t="s">
        <v>55</v>
      </c>
      <c r="G4" s="199" t="s">
        <v>56</v>
      </c>
      <c r="H4" s="199" t="s">
        <v>57</v>
      </c>
    </row>
    <row r="5" spans="2:10" ht="26.4">
      <c r="B5" s="198" t="s">
        <v>58</v>
      </c>
      <c r="C5" s="199" t="s">
        <v>59</v>
      </c>
      <c r="D5" s="199" t="s">
        <v>60</v>
      </c>
      <c r="E5" s="199" t="s">
        <v>61</v>
      </c>
      <c r="F5" s="199" t="s">
        <v>62</v>
      </c>
      <c r="G5" s="49"/>
      <c r="H5" s="49"/>
    </row>
    <row r="6" spans="2:10" ht="17.100000000000001" customHeight="1">
      <c r="B6" s="198" t="s">
        <v>63</v>
      </c>
      <c r="C6" s="199" t="s">
        <v>64</v>
      </c>
      <c r="D6" s="199" t="s">
        <v>64</v>
      </c>
      <c r="E6" s="199" t="s">
        <v>64</v>
      </c>
      <c r="F6" s="199" t="s">
        <v>64</v>
      </c>
      <c r="G6" s="199"/>
      <c r="H6" s="199"/>
    </row>
    <row r="7" spans="2:10" ht="16.350000000000001" customHeight="1">
      <c r="B7" s="198" t="s">
        <v>65</v>
      </c>
      <c r="C7" s="199" t="s">
        <v>66</v>
      </c>
      <c r="D7" s="199" t="s">
        <v>66</v>
      </c>
      <c r="E7" s="199" t="s">
        <v>66</v>
      </c>
      <c r="F7" s="199" t="s">
        <v>66</v>
      </c>
      <c r="G7" s="199"/>
      <c r="H7" s="199"/>
    </row>
    <row r="8" spans="2:10" ht="17.100000000000001" customHeight="1">
      <c r="B8" s="198" t="s">
        <v>67</v>
      </c>
      <c r="C8" s="198" t="s">
        <v>68</v>
      </c>
      <c r="D8" s="198" t="s">
        <v>68</v>
      </c>
      <c r="E8" s="199" t="s">
        <v>68</v>
      </c>
      <c r="F8" s="199" t="s">
        <v>68</v>
      </c>
      <c r="G8" s="199"/>
      <c r="H8" s="199"/>
    </row>
    <row r="9" spans="2:10" s="4" customFormat="1">
      <c r="B9" s="49" t="s">
        <v>69</v>
      </c>
      <c r="C9" s="195">
        <v>41519</v>
      </c>
      <c r="D9" s="195">
        <v>41519</v>
      </c>
      <c r="E9" s="195">
        <v>44805</v>
      </c>
      <c r="F9" s="195">
        <v>44805</v>
      </c>
      <c r="G9" s="48"/>
      <c r="H9" s="48"/>
      <c r="I9" s="33"/>
    </row>
    <row r="10" spans="2:10">
      <c r="B10" s="87" t="s">
        <v>70</v>
      </c>
      <c r="C10" s="88" t="s">
        <v>71</v>
      </c>
      <c r="D10" s="88" t="s">
        <v>72</v>
      </c>
      <c r="E10" s="88" t="s">
        <v>71</v>
      </c>
      <c r="F10" s="88" t="s">
        <v>72</v>
      </c>
      <c r="G10" s="88" t="s">
        <v>71</v>
      </c>
      <c r="H10" s="88" t="s">
        <v>72</v>
      </c>
    </row>
    <row r="11" spans="2:10" s="112" customFormat="1" outlineLevel="1">
      <c r="B11" s="86">
        <v>26329</v>
      </c>
      <c r="C11" s="50">
        <v>5.65</v>
      </c>
      <c r="D11" s="50">
        <v>6.14</v>
      </c>
      <c r="G11" s="211">
        <f>IF(C11="",E11,C11)</f>
        <v>5.65</v>
      </c>
      <c r="H11" s="211">
        <f>IF(D11="",F11,D11)</f>
        <v>6.14</v>
      </c>
    </row>
    <row r="12" spans="2:10" s="112" customFormat="1" outlineLevel="1">
      <c r="B12" s="86">
        <v>26358</v>
      </c>
      <c r="C12" s="50">
        <v>5.46</v>
      </c>
      <c r="D12" s="50">
        <v>5.84</v>
      </c>
      <c r="G12" s="211">
        <f t="shared" ref="G12:H75" si="0">IF(C12="",E12,C12)</f>
        <v>5.46</v>
      </c>
      <c r="H12" s="211">
        <f t="shared" si="0"/>
        <v>5.84</v>
      </c>
    </row>
    <row r="13" spans="2:10" s="112" customFormat="1" outlineLevel="1">
      <c r="B13" s="86">
        <v>26389</v>
      </c>
      <c r="C13" s="50">
        <v>5.52</v>
      </c>
      <c r="D13" s="50">
        <v>5.84</v>
      </c>
      <c r="G13" s="211">
        <f t="shared" si="0"/>
        <v>5.52</v>
      </c>
      <c r="H13" s="211">
        <f t="shared" si="0"/>
        <v>5.84</v>
      </c>
    </row>
    <row r="14" spans="2:10" s="112" customFormat="1" outlineLevel="1">
      <c r="B14" s="86">
        <v>26419</v>
      </c>
      <c r="C14" s="50">
        <v>5.4</v>
      </c>
      <c r="D14" s="50">
        <v>5.85</v>
      </c>
      <c r="G14" s="211">
        <f t="shared" si="0"/>
        <v>5.4</v>
      </c>
      <c r="H14" s="211">
        <f t="shared" si="0"/>
        <v>5.85</v>
      </c>
    </row>
    <row r="15" spans="2:10" s="112" customFormat="1" outlineLevel="1">
      <c r="B15" s="86">
        <v>26450</v>
      </c>
      <c r="C15" s="50">
        <v>5.43</v>
      </c>
      <c r="D15" s="50">
        <v>5.85</v>
      </c>
      <c r="G15" s="211">
        <f t="shared" si="0"/>
        <v>5.43</v>
      </c>
      <c r="H15" s="211">
        <f t="shared" si="0"/>
        <v>5.85</v>
      </c>
    </row>
    <row r="16" spans="2:10" s="112" customFormat="1" outlineLevel="1">
      <c r="B16" s="86">
        <v>26480</v>
      </c>
      <c r="C16" s="50">
        <v>5.5</v>
      </c>
      <c r="D16" s="50">
        <v>5.85</v>
      </c>
      <c r="G16" s="211">
        <f t="shared" si="0"/>
        <v>5.5</v>
      </c>
      <c r="H16" s="211">
        <f t="shared" si="0"/>
        <v>5.85</v>
      </c>
    </row>
    <row r="17" spans="2:8" s="112" customFormat="1" outlineLevel="1">
      <c r="B17" s="86">
        <v>26511</v>
      </c>
      <c r="C17" s="50">
        <v>5.19</v>
      </c>
      <c r="D17" s="50">
        <v>5.8</v>
      </c>
      <c r="G17" s="211">
        <f t="shared" si="0"/>
        <v>5.19</v>
      </c>
      <c r="H17" s="211">
        <f t="shared" si="0"/>
        <v>5.8</v>
      </c>
    </row>
    <row r="18" spans="2:8" s="112" customFormat="1" outlineLevel="1">
      <c r="B18" s="86">
        <v>26542</v>
      </c>
      <c r="C18" s="50">
        <v>5.22</v>
      </c>
      <c r="D18" s="50">
        <v>5.75</v>
      </c>
      <c r="G18" s="211">
        <f t="shared" si="0"/>
        <v>5.22</v>
      </c>
      <c r="H18" s="211">
        <f t="shared" si="0"/>
        <v>5.75</v>
      </c>
    </row>
    <row r="19" spans="2:8" s="112" customFormat="1" outlineLevel="1">
      <c r="B19" s="86">
        <v>26572</v>
      </c>
      <c r="C19" s="50">
        <v>5.2</v>
      </c>
      <c r="D19" s="50">
        <v>5.75</v>
      </c>
      <c r="G19" s="211">
        <f t="shared" si="0"/>
        <v>5.2</v>
      </c>
      <c r="H19" s="211">
        <f t="shared" si="0"/>
        <v>5.75</v>
      </c>
    </row>
    <row r="20" spans="2:8" s="112" customFormat="1" outlineLevel="1">
      <c r="B20" s="86">
        <v>26603</v>
      </c>
      <c r="C20" s="50">
        <v>5.27</v>
      </c>
      <c r="D20" s="50">
        <v>5.77</v>
      </c>
      <c r="G20" s="211">
        <f t="shared" si="0"/>
        <v>5.27</v>
      </c>
      <c r="H20" s="211">
        <f t="shared" si="0"/>
        <v>5.77</v>
      </c>
    </row>
    <row r="21" spans="2:8" s="112" customFormat="1" outlineLevel="1">
      <c r="B21" s="86">
        <v>26633</v>
      </c>
      <c r="C21" s="50">
        <v>5.27</v>
      </c>
      <c r="D21" s="50">
        <v>5.76</v>
      </c>
      <c r="G21" s="211">
        <f t="shared" si="0"/>
        <v>5.27</v>
      </c>
      <c r="H21" s="211">
        <f t="shared" si="0"/>
        <v>5.76</v>
      </c>
    </row>
    <row r="22" spans="2:8" s="112" customFormat="1" outlineLevel="1">
      <c r="B22" s="86">
        <v>26664</v>
      </c>
      <c r="C22" s="50">
        <v>5.4</v>
      </c>
      <c r="D22" s="50">
        <v>5.78</v>
      </c>
      <c r="G22" s="211">
        <f t="shared" si="0"/>
        <v>5.4</v>
      </c>
      <c r="H22" s="211">
        <f t="shared" si="0"/>
        <v>5.78</v>
      </c>
    </row>
    <row r="23" spans="2:8" s="112" customFormat="1" outlineLevel="1">
      <c r="B23" s="86">
        <v>26695</v>
      </c>
      <c r="C23" s="50">
        <v>5.24</v>
      </c>
      <c r="D23" s="50">
        <v>5.69</v>
      </c>
      <c r="G23" s="211">
        <f t="shared" si="0"/>
        <v>5.24</v>
      </c>
      <c r="H23" s="211">
        <f t="shared" si="0"/>
        <v>5.69</v>
      </c>
    </row>
    <row r="24" spans="2:8" s="112" customFormat="1" outlineLevel="1">
      <c r="B24" s="86">
        <v>26723</v>
      </c>
      <c r="C24" s="50">
        <v>5.31</v>
      </c>
      <c r="D24" s="50">
        <v>5.76</v>
      </c>
      <c r="G24" s="211">
        <f t="shared" si="0"/>
        <v>5.31</v>
      </c>
      <c r="H24" s="211">
        <f t="shared" si="0"/>
        <v>5.76</v>
      </c>
    </row>
    <row r="25" spans="2:8" s="112" customFormat="1" outlineLevel="1">
      <c r="B25" s="86">
        <v>26754</v>
      </c>
      <c r="C25" s="50">
        <v>5.4</v>
      </c>
      <c r="D25" s="50">
        <v>5.8</v>
      </c>
      <c r="G25" s="211">
        <f t="shared" si="0"/>
        <v>5.4</v>
      </c>
      <c r="H25" s="211">
        <f t="shared" si="0"/>
        <v>5.8</v>
      </c>
    </row>
    <row r="26" spans="2:8" s="112" customFormat="1" outlineLevel="1">
      <c r="B26" s="86">
        <v>26784</v>
      </c>
      <c r="C26" s="50">
        <v>5.8</v>
      </c>
      <c r="D26" s="50">
        <v>6.12</v>
      </c>
      <c r="G26" s="211">
        <f t="shared" si="0"/>
        <v>5.8</v>
      </c>
      <c r="H26" s="211">
        <f t="shared" si="0"/>
        <v>6.12</v>
      </c>
    </row>
    <row r="27" spans="2:8" s="112" customFormat="1" outlineLevel="1">
      <c r="B27" s="86">
        <v>26815</v>
      </c>
      <c r="C27" s="50">
        <v>5.92</v>
      </c>
      <c r="D27" s="50">
        <v>6.2</v>
      </c>
      <c r="G27" s="211">
        <f t="shared" si="0"/>
        <v>5.92</v>
      </c>
      <c r="H27" s="211">
        <f t="shared" si="0"/>
        <v>6.2</v>
      </c>
    </row>
    <row r="28" spans="2:8" s="112" customFormat="1" outlineLevel="1">
      <c r="B28" s="86">
        <v>26845</v>
      </c>
      <c r="C28" s="50">
        <v>6.42</v>
      </c>
      <c r="D28" s="50">
        <v>6.72</v>
      </c>
      <c r="G28" s="211">
        <f t="shared" si="0"/>
        <v>6.42</v>
      </c>
      <c r="H28" s="211">
        <f t="shared" si="0"/>
        <v>6.72</v>
      </c>
    </row>
    <row r="29" spans="2:8" s="112" customFormat="1" outlineLevel="1">
      <c r="B29" s="86">
        <v>26876</v>
      </c>
      <c r="C29" s="50">
        <v>6.44</v>
      </c>
      <c r="D29" s="50">
        <v>6.74</v>
      </c>
      <c r="G29" s="211">
        <f t="shared" si="0"/>
        <v>6.44</v>
      </c>
      <c r="H29" s="211">
        <f t="shared" si="0"/>
        <v>6.74</v>
      </c>
    </row>
    <row r="30" spans="2:8" s="112" customFormat="1" outlineLevel="1">
      <c r="B30" s="86">
        <v>26907</v>
      </c>
      <c r="C30" s="50">
        <v>6.42</v>
      </c>
      <c r="D30" s="50">
        <v>6.73</v>
      </c>
      <c r="G30" s="211">
        <f t="shared" si="0"/>
        <v>6.42</v>
      </c>
      <c r="H30" s="211">
        <f t="shared" si="0"/>
        <v>6.73</v>
      </c>
    </row>
    <row r="31" spans="2:8" s="112" customFormat="1" outlineLevel="1">
      <c r="B31" s="86">
        <v>26937</v>
      </c>
      <c r="C31" s="50">
        <v>8.25</v>
      </c>
      <c r="D31" s="50">
        <v>8.3800000000000008</v>
      </c>
      <c r="G31" s="211">
        <f t="shared" si="0"/>
        <v>8.25</v>
      </c>
      <c r="H31" s="211">
        <f t="shared" si="0"/>
        <v>8.3800000000000008</v>
      </c>
    </row>
    <row r="32" spans="2:8" s="112" customFormat="1" outlineLevel="1">
      <c r="B32" s="86">
        <v>26968</v>
      </c>
      <c r="C32" s="50">
        <v>8.24</v>
      </c>
      <c r="D32" s="50">
        <v>8.35</v>
      </c>
      <c r="G32" s="211">
        <f t="shared" si="0"/>
        <v>8.24</v>
      </c>
      <c r="H32" s="211">
        <f t="shared" si="0"/>
        <v>8.35</v>
      </c>
    </row>
    <row r="33" spans="2:8" s="112" customFormat="1" outlineLevel="1">
      <c r="B33" s="86">
        <v>26998</v>
      </c>
      <c r="C33" s="50">
        <v>8.24</v>
      </c>
      <c r="D33" s="50">
        <v>8.35</v>
      </c>
      <c r="G33" s="211">
        <f t="shared" si="0"/>
        <v>8.24</v>
      </c>
      <c r="H33" s="211">
        <f t="shared" si="0"/>
        <v>8.35</v>
      </c>
    </row>
    <row r="34" spans="2:8" s="112" customFormat="1" outlineLevel="1">
      <c r="B34" s="86">
        <v>27029</v>
      </c>
      <c r="C34" s="50">
        <v>8.24</v>
      </c>
      <c r="D34" s="50">
        <v>8.36</v>
      </c>
      <c r="G34" s="211">
        <f t="shared" si="0"/>
        <v>8.24</v>
      </c>
      <c r="H34" s="211">
        <f t="shared" si="0"/>
        <v>8.36</v>
      </c>
    </row>
    <row r="35" spans="2:8" s="112" customFormat="1" outlineLevel="1">
      <c r="B35" s="86">
        <v>27060</v>
      </c>
      <c r="C35" s="50">
        <v>8.24</v>
      </c>
      <c r="D35" s="50">
        <v>8.36</v>
      </c>
      <c r="G35" s="211">
        <f t="shared" si="0"/>
        <v>8.24</v>
      </c>
      <c r="H35" s="211">
        <f t="shared" si="0"/>
        <v>8.36</v>
      </c>
    </row>
    <row r="36" spans="2:8" s="112" customFormat="1" outlineLevel="1">
      <c r="B36" s="86">
        <v>27088</v>
      </c>
      <c r="C36" s="50">
        <v>8.25</v>
      </c>
      <c r="D36" s="50">
        <v>8.36</v>
      </c>
      <c r="G36" s="211">
        <f t="shared" si="0"/>
        <v>8.25</v>
      </c>
      <c r="H36" s="211">
        <f t="shared" si="0"/>
        <v>8.36</v>
      </c>
    </row>
    <row r="37" spans="2:8" s="112" customFormat="1" outlineLevel="1">
      <c r="B37" s="86">
        <v>27119</v>
      </c>
      <c r="C37" s="50">
        <v>8.25</v>
      </c>
      <c r="D37" s="50">
        <v>8.3699999999999992</v>
      </c>
      <c r="G37" s="211">
        <f t="shared" si="0"/>
        <v>8.25</v>
      </c>
      <c r="H37" s="211">
        <f t="shared" si="0"/>
        <v>8.3699999999999992</v>
      </c>
    </row>
    <row r="38" spans="2:8" s="112" customFormat="1" outlineLevel="1">
      <c r="B38" s="86">
        <v>27149</v>
      </c>
      <c r="C38" s="50">
        <v>8.25</v>
      </c>
      <c r="D38" s="50">
        <v>8.3800000000000008</v>
      </c>
      <c r="G38" s="211">
        <f t="shared" si="0"/>
        <v>8.25</v>
      </c>
      <c r="H38" s="211">
        <f t="shared" si="0"/>
        <v>8.3800000000000008</v>
      </c>
    </row>
    <row r="39" spans="2:8" s="112" customFormat="1" outlineLevel="1">
      <c r="B39" s="86">
        <v>27180</v>
      </c>
      <c r="C39" s="50">
        <v>8.6</v>
      </c>
      <c r="D39" s="50">
        <v>8.4499999999999993</v>
      </c>
      <c r="G39" s="211">
        <f t="shared" si="0"/>
        <v>8.6</v>
      </c>
      <c r="H39" s="211">
        <f t="shared" si="0"/>
        <v>8.4499999999999993</v>
      </c>
    </row>
    <row r="40" spans="2:8" s="112" customFormat="1" outlineLevel="1">
      <c r="B40" s="86">
        <v>27210</v>
      </c>
      <c r="C40" s="50">
        <v>9.92</v>
      </c>
      <c r="D40" s="50">
        <v>9.52</v>
      </c>
      <c r="G40" s="211">
        <f t="shared" si="0"/>
        <v>9.92</v>
      </c>
      <c r="H40" s="211">
        <f t="shared" si="0"/>
        <v>9.52</v>
      </c>
    </row>
    <row r="41" spans="2:8" s="112" customFormat="1" outlineLevel="1">
      <c r="B41" s="86">
        <v>27241</v>
      </c>
      <c r="C41" s="50">
        <v>9.91</v>
      </c>
      <c r="D41" s="50">
        <v>9.5</v>
      </c>
      <c r="G41" s="211">
        <f t="shared" si="0"/>
        <v>9.91</v>
      </c>
      <c r="H41" s="211">
        <f t="shared" si="0"/>
        <v>9.5</v>
      </c>
    </row>
    <row r="42" spans="2:8" s="112" customFormat="1" outlineLevel="1">
      <c r="B42" s="86">
        <v>27272</v>
      </c>
      <c r="C42" s="50">
        <v>9.93</v>
      </c>
      <c r="D42" s="50">
        <v>9.5</v>
      </c>
      <c r="G42" s="211">
        <f t="shared" si="0"/>
        <v>9.93</v>
      </c>
      <c r="H42" s="211">
        <f t="shared" si="0"/>
        <v>9.5</v>
      </c>
    </row>
    <row r="43" spans="2:8" s="112" customFormat="1" outlineLevel="1">
      <c r="B43" s="86">
        <v>27302</v>
      </c>
      <c r="C43" s="50">
        <v>9.94</v>
      </c>
      <c r="D43" s="50">
        <v>9.5</v>
      </c>
      <c r="G43" s="211">
        <f t="shared" si="0"/>
        <v>9.94</v>
      </c>
      <c r="H43" s="211">
        <f t="shared" si="0"/>
        <v>9.5</v>
      </c>
    </row>
    <row r="44" spans="2:8" s="112" customFormat="1" outlineLevel="1">
      <c r="B44" s="86">
        <v>27333</v>
      </c>
      <c r="C44" s="50">
        <v>9.5</v>
      </c>
      <c r="D44" s="50">
        <v>9.5</v>
      </c>
      <c r="G44" s="211">
        <f t="shared" si="0"/>
        <v>9.5</v>
      </c>
      <c r="H44" s="211">
        <f t="shared" si="0"/>
        <v>9.5</v>
      </c>
    </row>
    <row r="45" spans="2:8" s="112" customFormat="1" outlineLevel="1">
      <c r="B45" s="86">
        <v>27363</v>
      </c>
      <c r="C45" s="50">
        <v>9.43</v>
      </c>
      <c r="D45" s="50">
        <v>9.5</v>
      </c>
      <c r="G45" s="211">
        <f t="shared" si="0"/>
        <v>9.43</v>
      </c>
      <c r="H45" s="211">
        <f t="shared" si="0"/>
        <v>9.5</v>
      </c>
    </row>
    <row r="46" spans="2:8" s="112" customFormat="1" outlineLevel="1">
      <c r="B46" s="86">
        <v>27394</v>
      </c>
      <c r="C46" s="50">
        <v>9.15</v>
      </c>
      <c r="D46" s="50">
        <v>9.5</v>
      </c>
      <c r="G46" s="211">
        <f t="shared" si="0"/>
        <v>9.15</v>
      </c>
      <c r="H46" s="211">
        <f t="shared" si="0"/>
        <v>9.5</v>
      </c>
    </row>
    <row r="47" spans="2:8" s="112" customFormat="1" outlineLevel="1">
      <c r="B47" s="86">
        <v>27425</v>
      </c>
      <c r="C47" s="50">
        <v>8.93</v>
      </c>
      <c r="D47" s="50">
        <v>9.4</v>
      </c>
      <c r="G47" s="211">
        <f t="shared" si="0"/>
        <v>8.93</v>
      </c>
      <c r="H47" s="211">
        <f t="shared" si="0"/>
        <v>9.4</v>
      </c>
    </row>
    <row r="48" spans="2:8" s="112" customFormat="1" outlineLevel="1">
      <c r="B48" s="86">
        <v>27453</v>
      </c>
      <c r="C48" s="50">
        <v>9</v>
      </c>
      <c r="D48" s="50">
        <v>9.5</v>
      </c>
      <c r="G48" s="211">
        <f t="shared" si="0"/>
        <v>9</v>
      </c>
      <c r="H48" s="211">
        <f t="shared" si="0"/>
        <v>9.5</v>
      </c>
    </row>
    <row r="49" spans="2:8" s="112" customFormat="1" outlineLevel="1">
      <c r="B49" s="86">
        <v>27484</v>
      </c>
      <c r="C49" s="50">
        <v>9</v>
      </c>
      <c r="D49" s="50">
        <v>9.5</v>
      </c>
      <c r="G49" s="211">
        <f t="shared" si="0"/>
        <v>9</v>
      </c>
      <c r="H49" s="211">
        <f t="shared" si="0"/>
        <v>9.5</v>
      </c>
    </row>
    <row r="50" spans="2:8" s="112" customFormat="1" outlineLevel="1">
      <c r="B50" s="86">
        <v>27514</v>
      </c>
      <c r="C50" s="50">
        <v>9.0299999999999994</v>
      </c>
      <c r="D50" s="50">
        <v>9.5</v>
      </c>
      <c r="G50" s="211">
        <f t="shared" si="0"/>
        <v>9.0299999999999994</v>
      </c>
      <c r="H50" s="211">
        <f t="shared" si="0"/>
        <v>9.5</v>
      </c>
    </row>
    <row r="51" spans="2:8" s="112" customFormat="1" outlineLevel="1">
      <c r="B51" s="86">
        <v>27545</v>
      </c>
      <c r="C51" s="50">
        <v>9.02</v>
      </c>
      <c r="D51" s="50">
        <v>9.5</v>
      </c>
      <c r="G51" s="211">
        <f t="shared" si="0"/>
        <v>9.02</v>
      </c>
      <c r="H51" s="211">
        <f t="shared" si="0"/>
        <v>9.5</v>
      </c>
    </row>
    <row r="52" spans="2:8" s="112" customFormat="1" outlineLevel="1">
      <c r="B52" s="86">
        <v>27575</v>
      </c>
      <c r="C52" s="50">
        <v>9.0299999999999994</v>
      </c>
      <c r="D52" s="50">
        <v>9.5</v>
      </c>
      <c r="G52" s="211">
        <f t="shared" si="0"/>
        <v>9.0299999999999994</v>
      </c>
      <c r="H52" s="211">
        <f t="shared" si="0"/>
        <v>9.5</v>
      </c>
    </row>
    <row r="53" spans="2:8" s="112" customFormat="1" outlineLevel="1">
      <c r="B53" s="86">
        <v>27606</v>
      </c>
      <c r="C53" s="50">
        <v>9.4</v>
      </c>
      <c r="D53" s="50">
        <v>10</v>
      </c>
      <c r="G53" s="211">
        <f t="shared" si="0"/>
        <v>9.4</v>
      </c>
      <c r="H53" s="211">
        <f t="shared" si="0"/>
        <v>10</v>
      </c>
    </row>
    <row r="54" spans="2:8" s="112" customFormat="1" outlineLevel="1">
      <c r="B54" s="86">
        <v>27637</v>
      </c>
      <c r="C54" s="50">
        <v>9.41</v>
      </c>
      <c r="D54" s="50">
        <v>10</v>
      </c>
      <c r="G54" s="211">
        <f t="shared" si="0"/>
        <v>9.41</v>
      </c>
      <c r="H54" s="211">
        <f t="shared" si="0"/>
        <v>10</v>
      </c>
    </row>
    <row r="55" spans="2:8" s="112" customFormat="1" outlineLevel="1">
      <c r="B55" s="86">
        <v>27667</v>
      </c>
      <c r="C55" s="50">
        <v>9.44</v>
      </c>
      <c r="D55" s="50">
        <v>10</v>
      </c>
      <c r="G55" s="211">
        <f t="shared" si="0"/>
        <v>9.44</v>
      </c>
      <c r="H55" s="211">
        <f t="shared" si="0"/>
        <v>10</v>
      </c>
    </row>
    <row r="56" spans="2:8" s="112" customFormat="1" outlineLevel="1">
      <c r="B56" s="86">
        <v>27698</v>
      </c>
      <c r="C56" s="50">
        <v>9.4</v>
      </c>
      <c r="D56" s="50">
        <v>10</v>
      </c>
      <c r="G56" s="211">
        <f t="shared" si="0"/>
        <v>9.4</v>
      </c>
      <c r="H56" s="211">
        <f t="shared" si="0"/>
        <v>10</v>
      </c>
    </row>
    <row r="57" spans="2:8" s="112" customFormat="1" outlineLevel="1">
      <c r="B57" s="86">
        <v>27728</v>
      </c>
      <c r="C57" s="50">
        <v>9.41</v>
      </c>
      <c r="D57" s="50">
        <v>10</v>
      </c>
      <c r="G57" s="211">
        <f t="shared" si="0"/>
        <v>9.41</v>
      </c>
      <c r="H57" s="211">
        <f t="shared" si="0"/>
        <v>10</v>
      </c>
    </row>
    <row r="58" spans="2:8" s="112" customFormat="1" outlineLevel="1">
      <c r="B58" s="86">
        <v>27759</v>
      </c>
      <c r="C58" s="50">
        <v>9.39</v>
      </c>
      <c r="D58" s="50">
        <v>10</v>
      </c>
      <c r="G58" s="211">
        <f t="shared" si="0"/>
        <v>9.39</v>
      </c>
      <c r="H58" s="211">
        <f t="shared" si="0"/>
        <v>10</v>
      </c>
    </row>
    <row r="59" spans="2:8" s="112" customFormat="1" outlineLevel="1">
      <c r="B59" s="86">
        <v>27790</v>
      </c>
      <c r="C59" s="50">
        <v>9.42</v>
      </c>
      <c r="D59" s="50">
        <v>10.02</v>
      </c>
      <c r="G59" s="211">
        <f t="shared" si="0"/>
        <v>9.42</v>
      </c>
      <c r="H59" s="211">
        <f t="shared" si="0"/>
        <v>10.02</v>
      </c>
    </row>
    <row r="60" spans="2:8" s="112" customFormat="1" outlineLevel="1">
      <c r="B60" s="86">
        <v>27819</v>
      </c>
      <c r="C60" s="50">
        <v>9.39</v>
      </c>
      <c r="D60" s="50">
        <v>10</v>
      </c>
      <c r="G60" s="211">
        <f t="shared" si="0"/>
        <v>9.39</v>
      </c>
      <c r="H60" s="211">
        <f t="shared" si="0"/>
        <v>10</v>
      </c>
    </row>
    <row r="61" spans="2:8" s="112" customFormat="1" outlineLevel="1">
      <c r="B61" s="86">
        <v>27850</v>
      </c>
      <c r="C61" s="50">
        <v>9.43</v>
      </c>
      <c r="D61" s="50">
        <v>9.99</v>
      </c>
      <c r="G61" s="211">
        <f t="shared" si="0"/>
        <v>9.43</v>
      </c>
      <c r="H61" s="211">
        <f t="shared" si="0"/>
        <v>9.99</v>
      </c>
    </row>
    <row r="62" spans="2:8" s="112" customFormat="1" outlineLevel="1">
      <c r="B62" s="86">
        <v>27880</v>
      </c>
      <c r="C62" s="50">
        <v>9.42</v>
      </c>
      <c r="D62" s="50">
        <v>10</v>
      </c>
      <c r="G62" s="211">
        <f t="shared" si="0"/>
        <v>9.42</v>
      </c>
      <c r="H62" s="211">
        <f t="shared" si="0"/>
        <v>10</v>
      </c>
    </row>
    <row r="63" spans="2:8" s="112" customFormat="1" outlineLevel="1">
      <c r="B63" s="86">
        <v>27911</v>
      </c>
      <c r="C63" s="50">
        <v>9.42</v>
      </c>
      <c r="D63" s="50">
        <v>10</v>
      </c>
      <c r="G63" s="211">
        <f t="shared" si="0"/>
        <v>9.42</v>
      </c>
      <c r="H63" s="211">
        <f t="shared" si="0"/>
        <v>10</v>
      </c>
    </row>
    <row r="64" spans="2:8" s="112" customFormat="1" outlineLevel="1">
      <c r="B64" s="86">
        <v>27941</v>
      </c>
      <c r="C64" s="50">
        <v>9.41</v>
      </c>
      <c r="D64" s="50">
        <v>9.99</v>
      </c>
      <c r="G64" s="211">
        <f t="shared" si="0"/>
        <v>9.41</v>
      </c>
      <c r="H64" s="211">
        <f t="shared" si="0"/>
        <v>9.99</v>
      </c>
    </row>
    <row r="65" spans="2:8" s="112" customFormat="1" outlineLevel="1">
      <c r="B65" s="86">
        <v>27972</v>
      </c>
      <c r="C65" s="50">
        <v>9.42</v>
      </c>
      <c r="D65" s="50">
        <v>10</v>
      </c>
      <c r="G65" s="211">
        <f t="shared" si="0"/>
        <v>9.42</v>
      </c>
      <c r="H65" s="211">
        <f t="shared" si="0"/>
        <v>10</v>
      </c>
    </row>
    <row r="66" spans="2:8" s="112" customFormat="1" outlineLevel="1">
      <c r="B66" s="86">
        <v>28003</v>
      </c>
      <c r="C66" s="50">
        <v>9.41</v>
      </c>
      <c r="D66" s="50">
        <v>9.99</v>
      </c>
      <c r="G66" s="211">
        <f t="shared" si="0"/>
        <v>9.41</v>
      </c>
      <c r="H66" s="211">
        <f t="shared" si="0"/>
        <v>9.99</v>
      </c>
    </row>
    <row r="67" spans="2:8" s="112" customFormat="1" outlineLevel="1">
      <c r="B67" s="86">
        <v>28033</v>
      </c>
      <c r="C67" s="50">
        <v>9.41</v>
      </c>
      <c r="D67" s="50">
        <v>9.99</v>
      </c>
      <c r="G67" s="211">
        <f t="shared" si="0"/>
        <v>9.41</v>
      </c>
      <c r="H67" s="211">
        <f t="shared" si="0"/>
        <v>9.99</v>
      </c>
    </row>
    <row r="68" spans="2:8" s="112" customFormat="1" outlineLevel="1">
      <c r="B68" s="86">
        <v>28064</v>
      </c>
      <c r="C68" s="50">
        <v>9.41</v>
      </c>
      <c r="D68" s="50">
        <v>9.98</v>
      </c>
      <c r="G68" s="211">
        <f t="shared" si="0"/>
        <v>9.41</v>
      </c>
      <c r="H68" s="211">
        <f t="shared" si="0"/>
        <v>9.98</v>
      </c>
    </row>
    <row r="69" spans="2:8" s="112" customFormat="1" outlineLevel="1">
      <c r="B69" s="86">
        <v>28094</v>
      </c>
      <c r="C69" s="50">
        <v>9.74</v>
      </c>
      <c r="D69" s="50">
        <v>10</v>
      </c>
      <c r="G69" s="211">
        <f t="shared" si="0"/>
        <v>9.74</v>
      </c>
      <c r="H69" s="211">
        <f t="shared" si="0"/>
        <v>10</v>
      </c>
    </row>
    <row r="70" spans="2:8" s="112" customFormat="1" outlineLevel="1">
      <c r="B70" s="86">
        <v>28125</v>
      </c>
      <c r="C70" s="50">
        <v>10.210000000000001</v>
      </c>
      <c r="D70" s="50">
        <v>10.41</v>
      </c>
      <c r="G70" s="211">
        <f t="shared" si="0"/>
        <v>10.210000000000001</v>
      </c>
      <c r="H70" s="211">
        <f t="shared" si="0"/>
        <v>10.41</v>
      </c>
    </row>
    <row r="71" spans="2:8" s="112" customFormat="1" outlineLevel="1">
      <c r="B71" s="86">
        <v>28156</v>
      </c>
      <c r="C71" s="50">
        <v>10.220000000000001</v>
      </c>
      <c r="D71" s="50">
        <v>10.4</v>
      </c>
      <c r="G71" s="211">
        <f t="shared" si="0"/>
        <v>10.220000000000001</v>
      </c>
      <c r="H71" s="211">
        <f t="shared" si="0"/>
        <v>10.4</v>
      </c>
    </row>
    <row r="72" spans="2:8" s="112" customFormat="1" outlineLevel="1">
      <c r="B72" s="86">
        <v>28184</v>
      </c>
      <c r="C72" s="50">
        <v>10.210000000000001</v>
      </c>
      <c r="D72" s="50">
        <v>10.4</v>
      </c>
      <c r="G72" s="211">
        <f t="shared" si="0"/>
        <v>10.210000000000001</v>
      </c>
      <c r="H72" s="211">
        <f t="shared" si="0"/>
        <v>10.4</v>
      </c>
    </row>
    <row r="73" spans="2:8" s="112" customFormat="1" outlineLevel="1">
      <c r="B73" s="86">
        <v>28215</v>
      </c>
      <c r="C73" s="50">
        <v>10.210000000000001</v>
      </c>
      <c r="D73" s="50">
        <v>10.4</v>
      </c>
      <c r="G73" s="211">
        <f t="shared" si="0"/>
        <v>10.210000000000001</v>
      </c>
      <c r="H73" s="211">
        <f t="shared" si="0"/>
        <v>10.4</v>
      </c>
    </row>
    <row r="74" spans="2:8" s="112" customFormat="1" outlineLevel="1">
      <c r="B74" s="86">
        <v>28245</v>
      </c>
      <c r="C74" s="50">
        <v>10.220000000000001</v>
      </c>
      <c r="D74" s="50">
        <v>10.4</v>
      </c>
      <c r="G74" s="211">
        <f t="shared" si="0"/>
        <v>10.220000000000001</v>
      </c>
      <c r="H74" s="211">
        <f t="shared" si="0"/>
        <v>10.4</v>
      </c>
    </row>
    <row r="75" spans="2:8" s="112" customFormat="1" outlineLevel="1">
      <c r="B75" s="86">
        <v>28276</v>
      </c>
      <c r="C75" s="50">
        <v>10.220000000000001</v>
      </c>
      <c r="D75" s="50">
        <v>10.41</v>
      </c>
      <c r="G75" s="211">
        <f t="shared" si="0"/>
        <v>10.220000000000001</v>
      </c>
      <c r="H75" s="211">
        <f t="shared" si="0"/>
        <v>10.41</v>
      </c>
    </row>
    <row r="76" spans="2:8" s="112" customFormat="1" outlineLevel="1">
      <c r="B76" s="86">
        <v>28306</v>
      </c>
      <c r="C76" s="50">
        <v>10.210000000000001</v>
      </c>
      <c r="D76" s="50">
        <v>10.41</v>
      </c>
      <c r="G76" s="211">
        <f t="shared" ref="G76:H139" si="1">IF(C76="",E76,C76)</f>
        <v>10.210000000000001</v>
      </c>
      <c r="H76" s="211">
        <f t="shared" si="1"/>
        <v>10.41</v>
      </c>
    </row>
    <row r="77" spans="2:8" s="112" customFormat="1" outlineLevel="1">
      <c r="B77" s="86">
        <v>28337</v>
      </c>
      <c r="C77" s="50">
        <v>10.210000000000001</v>
      </c>
      <c r="D77" s="50">
        <v>10.41</v>
      </c>
      <c r="G77" s="211">
        <f t="shared" si="1"/>
        <v>10.210000000000001</v>
      </c>
      <c r="H77" s="211">
        <f t="shared" si="1"/>
        <v>10.41</v>
      </c>
    </row>
    <row r="78" spans="2:8" s="112" customFormat="1" outlineLevel="1">
      <c r="B78" s="86">
        <v>28368</v>
      </c>
      <c r="C78" s="50">
        <v>10.199999999999999</v>
      </c>
      <c r="D78" s="50">
        <v>10.41</v>
      </c>
      <c r="G78" s="211">
        <f t="shared" si="1"/>
        <v>10.199999999999999</v>
      </c>
      <c r="H78" s="211">
        <f t="shared" si="1"/>
        <v>10.41</v>
      </c>
    </row>
    <row r="79" spans="2:8" s="112" customFormat="1" outlineLevel="1">
      <c r="B79" s="86">
        <v>28398</v>
      </c>
      <c r="C79" s="50">
        <v>10.029999999999999</v>
      </c>
      <c r="D79" s="50">
        <v>10.18</v>
      </c>
      <c r="G79" s="211">
        <f t="shared" si="1"/>
        <v>10.029999999999999</v>
      </c>
      <c r="H79" s="211">
        <f t="shared" si="1"/>
        <v>10.18</v>
      </c>
    </row>
    <row r="80" spans="2:8" s="112" customFormat="1" outlineLevel="1">
      <c r="B80" s="86">
        <v>28429</v>
      </c>
      <c r="C80" s="50">
        <v>9.84</v>
      </c>
      <c r="D80" s="50">
        <v>10.01</v>
      </c>
      <c r="G80" s="211">
        <f t="shared" si="1"/>
        <v>9.84</v>
      </c>
      <c r="H80" s="211">
        <f t="shared" si="1"/>
        <v>10.01</v>
      </c>
    </row>
    <row r="81" spans="2:8" s="112" customFormat="1" outlineLevel="1">
      <c r="B81" s="86">
        <v>28459</v>
      </c>
      <c r="C81" s="50">
        <v>9.7200000000000006</v>
      </c>
      <c r="D81" s="50">
        <v>9.7899999999999991</v>
      </c>
      <c r="G81" s="211">
        <f t="shared" si="1"/>
        <v>9.7200000000000006</v>
      </c>
      <c r="H81" s="211">
        <f t="shared" si="1"/>
        <v>9.7899999999999991</v>
      </c>
    </row>
    <row r="82" spans="2:8" s="112" customFormat="1" outlineLevel="1">
      <c r="B82" s="86">
        <v>28490</v>
      </c>
      <c r="C82" s="50">
        <v>9.5</v>
      </c>
      <c r="D82" s="50">
        <v>9.5</v>
      </c>
      <c r="G82" s="211">
        <f t="shared" si="1"/>
        <v>9.5</v>
      </c>
      <c r="H82" s="211">
        <f t="shared" si="1"/>
        <v>9.5</v>
      </c>
    </row>
    <row r="83" spans="2:8" s="112" customFormat="1" outlineLevel="1">
      <c r="B83" s="86">
        <v>28521</v>
      </c>
      <c r="C83" s="50">
        <v>9.32</v>
      </c>
      <c r="D83" s="50">
        <v>9.36</v>
      </c>
      <c r="G83" s="211">
        <f t="shared" si="1"/>
        <v>9.32</v>
      </c>
      <c r="H83" s="211">
        <f t="shared" si="1"/>
        <v>9.36</v>
      </c>
    </row>
    <row r="84" spans="2:8" s="112" customFormat="1" outlineLevel="1">
      <c r="B84" s="86">
        <v>28549</v>
      </c>
      <c r="C84" s="50">
        <v>9.09</v>
      </c>
      <c r="D84" s="50">
        <v>9.1999999999999993</v>
      </c>
      <c r="G84" s="211">
        <f t="shared" si="1"/>
        <v>9.09</v>
      </c>
      <c r="H84" s="211">
        <f t="shared" si="1"/>
        <v>9.1999999999999993</v>
      </c>
    </row>
    <row r="85" spans="2:8" s="112" customFormat="1" outlineLevel="1">
      <c r="B85" s="86">
        <v>28580</v>
      </c>
      <c r="C85" s="50">
        <v>9.08</v>
      </c>
      <c r="D85" s="50">
        <v>9.1999999999999993</v>
      </c>
      <c r="G85" s="211">
        <f t="shared" si="1"/>
        <v>9.08</v>
      </c>
      <c r="H85" s="211">
        <f t="shared" si="1"/>
        <v>9.1999999999999993</v>
      </c>
    </row>
    <row r="86" spans="2:8" s="112" customFormat="1" outlineLevel="1">
      <c r="B86" s="86">
        <v>28610</v>
      </c>
      <c r="C86" s="50">
        <v>9.09</v>
      </c>
      <c r="D86" s="50">
        <v>9.17</v>
      </c>
      <c r="G86" s="211">
        <f t="shared" si="1"/>
        <v>9.09</v>
      </c>
      <c r="H86" s="211">
        <f t="shared" si="1"/>
        <v>9.17</v>
      </c>
    </row>
    <row r="87" spans="2:8" s="112" customFormat="1" outlineLevel="1">
      <c r="B87" s="86">
        <v>28641</v>
      </c>
      <c r="C87" s="50">
        <v>9.09</v>
      </c>
      <c r="D87" s="50">
        <v>9.1</v>
      </c>
      <c r="G87" s="211">
        <f t="shared" si="1"/>
        <v>9.09</v>
      </c>
      <c r="H87" s="211">
        <f t="shared" si="1"/>
        <v>9.1</v>
      </c>
    </row>
    <row r="88" spans="2:8" s="112" customFormat="1" outlineLevel="1">
      <c r="B88" s="86">
        <v>28671</v>
      </c>
      <c r="C88" s="50">
        <v>9.09</v>
      </c>
      <c r="D88" s="50">
        <v>9.1</v>
      </c>
      <c r="G88" s="211">
        <f t="shared" si="1"/>
        <v>9.09</v>
      </c>
      <c r="H88" s="211">
        <f t="shared" si="1"/>
        <v>9.1</v>
      </c>
    </row>
    <row r="89" spans="2:8" s="112" customFormat="1" outlineLevel="1">
      <c r="B89" s="86">
        <v>28702</v>
      </c>
      <c r="C89" s="50">
        <v>9.09</v>
      </c>
      <c r="D89" s="50">
        <v>9.1</v>
      </c>
      <c r="G89" s="211">
        <f t="shared" si="1"/>
        <v>9.09</v>
      </c>
      <c r="H89" s="211">
        <f t="shared" si="1"/>
        <v>9.1</v>
      </c>
    </row>
    <row r="90" spans="2:8" s="112" customFormat="1" outlineLevel="1">
      <c r="B90" s="86">
        <v>28733</v>
      </c>
      <c r="C90" s="50">
        <v>8.99</v>
      </c>
      <c r="D90" s="50">
        <v>9</v>
      </c>
      <c r="G90" s="211">
        <f t="shared" si="1"/>
        <v>8.99</v>
      </c>
      <c r="H90" s="211">
        <f t="shared" si="1"/>
        <v>9</v>
      </c>
    </row>
    <row r="91" spans="2:8" s="112" customFormat="1" outlineLevel="1">
      <c r="B91" s="86">
        <v>28763</v>
      </c>
      <c r="C91" s="50">
        <v>9</v>
      </c>
      <c r="D91" s="50">
        <v>9</v>
      </c>
      <c r="G91" s="211">
        <f t="shared" si="1"/>
        <v>9</v>
      </c>
      <c r="H91" s="211">
        <f t="shared" si="1"/>
        <v>9</v>
      </c>
    </row>
    <row r="92" spans="2:8" s="112" customFormat="1" outlineLevel="1">
      <c r="B92" s="86">
        <v>28794</v>
      </c>
      <c r="C92" s="50">
        <v>8.86</v>
      </c>
      <c r="D92" s="50">
        <v>8.89</v>
      </c>
      <c r="G92" s="211">
        <f t="shared" si="1"/>
        <v>8.86</v>
      </c>
      <c r="H92" s="211">
        <f t="shared" si="1"/>
        <v>8.89</v>
      </c>
    </row>
    <row r="93" spans="2:8" s="112" customFormat="1" outlineLevel="1">
      <c r="B93" s="86">
        <v>28824</v>
      </c>
      <c r="C93" s="50">
        <v>8.8000000000000007</v>
      </c>
      <c r="D93" s="50">
        <v>8.8000000000000007</v>
      </c>
      <c r="G93" s="211">
        <f t="shared" si="1"/>
        <v>8.8000000000000007</v>
      </c>
      <c r="H93" s="211">
        <f t="shared" si="1"/>
        <v>8.8000000000000007</v>
      </c>
    </row>
    <row r="94" spans="2:8" s="112" customFormat="1" outlineLevel="1">
      <c r="B94" s="86">
        <v>28855</v>
      </c>
      <c r="C94" s="50">
        <v>8.8000000000000007</v>
      </c>
      <c r="D94" s="50">
        <v>8.8000000000000007</v>
      </c>
      <c r="G94" s="211">
        <f t="shared" si="1"/>
        <v>8.8000000000000007</v>
      </c>
      <c r="H94" s="211">
        <f t="shared" si="1"/>
        <v>8.8000000000000007</v>
      </c>
    </row>
    <row r="95" spans="2:8" s="112" customFormat="1" outlineLevel="1">
      <c r="B95" s="86">
        <v>28886</v>
      </c>
      <c r="C95" s="50">
        <v>8.85</v>
      </c>
      <c r="D95" s="50">
        <v>8.85</v>
      </c>
      <c r="G95" s="211">
        <f t="shared" si="1"/>
        <v>8.85</v>
      </c>
      <c r="H95" s="211">
        <f t="shared" si="1"/>
        <v>8.85</v>
      </c>
    </row>
    <row r="96" spans="2:8" s="112" customFormat="1" outlineLevel="1">
      <c r="B96" s="86">
        <v>28914</v>
      </c>
      <c r="C96" s="50">
        <v>8.99</v>
      </c>
      <c r="D96" s="50">
        <v>9</v>
      </c>
      <c r="G96" s="211">
        <f t="shared" si="1"/>
        <v>8.99</v>
      </c>
      <c r="H96" s="211">
        <f t="shared" si="1"/>
        <v>9</v>
      </c>
    </row>
    <row r="97" spans="2:8" s="112" customFormat="1" outlineLevel="1">
      <c r="B97" s="86">
        <v>28945</v>
      </c>
      <c r="C97" s="50">
        <v>9.2799999999999994</v>
      </c>
      <c r="D97" s="50">
        <v>9.35</v>
      </c>
      <c r="G97" s="211">
        <f t="shared" si="1"/>
        <v>9.2799999999999994</v>
      </c>
      <c r="H97" s="211">
        <f t="shared" si="1"/>
        <v>9.35</v>
      </c>
    </row>
    <row r="98" spans="2:8" s="112" customFormat="1" outlineLevel="1">
      <c r="B98" s="86">
        <v>28975</v>
      </c>
      <c r="C98" s="50">
        <v>9.65</v>
      </c>
      <c r="D98" s="50">
        <v>9.65</v>
      </c>
      <c r="G98" s="211">
        <f t="shared" si="1"/>
        <v>9.65</v>
      </c>
      <c r="H98" s="211">
        <f t="shared" si="1"/>
        <v>9.65</v>
      </c>
    </row>
    <row r="99" spans="2:8" s="112" customFormat="1" outlineLevel="1">
      <c r="B99" s="86">
        <v>29006</v>
      </c>
      <c r="C99" s="50">
        <v>9.6999999999999993</v>
      </c>
      <c r="D99" s="50">
        <v>9.6999999999999993</v>
      </c>
      <c r="G99" s="211">
        <f t="shared" si="1"/>
        <v>9.6999999999999993</v>
      </c>
      <c r="H99" s="211">
        <f t="shared" si="1"/>
        <v>9.6999999999999993</v>
      </c>
    </row>
    <row r="100" spans="2:8" s="112" customFormat="1" outlineLevel="1">
      <c r="B100" s="86">
        <v>29036</v>
      </c>
      <c r="C100" s="50">
        <v>10</v>
      </c>
      <c r="D100" s="50">
        <v>10</v>
      </c>
      <c r="G100" s="211">
        <f t="shared" si="1"/>
        <v>10</v>
      </c>
      <c r="H100" s="211">
        <f t="shared" si="1"/>
        <v>10</v>
      </c>
    </row>
    <row r="101" spans="2:8" s="112" customFormat="1" outlineLevel="1">
      <c r="B101" s="86">
        <v>29067</v>
      </c>
      <c r="C101" s="50">
        <v>10</v>
      </c>
      <c r="D101" s="50">
        <v>10.07</v>
      </c>
      <c r="G101" s="211">
        <f t="shared" si="1"/>
        <v>10</v>
      </c>
      <c r="H101" s="211">
        <f t="shared" si="1"/>
        <v>10.07</v>
      </c>
    </row>
    <row r="102" spans="2:8" s="112" customFormat="1" outlineLevel="1">
      <c r="B102" s="86">
        <v>29098</v>
      </c>
      <c r="C102" s="50">
        <v>10</v>
      </c>
      <c r="D102" s="50">
        <v>10.07</v>
      </c>
      <c r="G102" s="211">
        <f t="shared" si="1"/>
        <v>10</v>
      </c>
      <c r="H102" s="211">
        <f t="shared" si="1"/>
        <v>10.07</v>
      </c>
    </row>
    <row r="103" spans="2:8" s="112" customFormat="1" outlineLevel="1">
      <c r="B103" s="86">
        <v>29128</v>
      </c>
      <c r="C103" s="50">
        <v>10.01</v>
      </c>
      <c r="D103" s="50">
        <v>10.07</v>
      </c>
      <c r="G103" s="211">
        <f t="shared" si="1"/>
        <v>10.01</v>
      </c>
      <c r="H103" s="211">
        <f t="shared" si="1"/>
        <v>10.07</v>
      </c>
    </row>
    <row r="104" spans="2:8" s="112" customFormat="1" outlineLevel="1">
      <c r="B104" s="86">
        <v>29159</v>
      </c>
      <c r="C104" s="50">
        <v>10</v>
      </c>
      <c r="D104" s="50">
        <v>10.07</v>
      </c>
      <c r="G104" s="211">
        <f t="shared" si="1"/>
        <v>10</v>
      </c>
      <c r="H104" s="211">
        <f t="shared" si="1"/>
        <v>10.07</v>
      </c>
    </row>
    <row r="105" spans="2:8" s="112" customFormat="1" outlineLevel="1">
      <c r="B105" s="86">
        <v>29189</v>
      </c>
      <c r="C105" s="50">
        <v>10</v>
      </c>
      <c r="D105" s="50">
        <v>10.08</v>
      </c>
      <c r="G105" s="211">
        <f t="shared" si="1"/>
        <v>10</v>
      </c>
      <c r="H105" s="211">
        <f t="shared" si="1"/>
        <v>10.08</v>
      </c>
    </row>
    <row r="106" spans="2:8" s="112" customFormat="1" outlineLevel="1">
      <c r="B106" s="86">
        <v>29220</v>
      </c>
      <c r="C106" s="50">
        <v>10.02</v>
      </c>
      <c r="D106" s="50">
        <v>10.08</v>
      </c>
      <c r="G106" s="211">
        <f t="shared" si="1"/>
        <v>10.02</v>
      </c>
      <c r="H106" s="211">
        <f t="shared" si="1"/>
        <v>10.08</v>
      </c>
    </row>
    <row r="107" spans="2:8" s="112" customFormat="1" outlineLevel="1">
      <c r="B107" s="86">
        <v>29251</v>
      </c>
      <c r="C107" s="50">
        <v>10.42</v>
      </c>
      <c r="D107" s="50">
        <v>10.45</v>
      </c>
      <c r="G107" s="211">
        <f t="shared" si="1"/>
        <v>10.42</v>
      </c>
      <c r="H107" s="211">
        <f t="shared" si="1"/>
        <v>10.45</v>
      </c>
    </row>
    <row r="108" spans="2:8" s="112" customFormat="1" outlineLevel="1">
      <c r="B108" s="86">
        <v>29280</v>
      </c>
      <c r="C108" s="50">
        <v>10.9</v>
      </c>
      <c r="D108" s="50">
        <v>10.55</v>
      </c>
      <c r="G108" s="211">
        <f t="shared" si="1"/>
        <v>10.9</v>
      </c>
      <c r="H108" s="211">
        <f t="shared" si="1"/>
        <v>10.55</v>
      </c>
    </row>
    <row r="109" spans="2:8" s="112" customFormat="1" outlineLevel="1">
      <c r="B109" s="86">
        <v>29311</v>
      </c>
      <c r="C109" s="50">
        <v>11.2</v>
      </c>
      <c r="D109" s="50">
        <v>11.2</v>
      </c>
      <c r="G109" s="211">
        <f t="shared" si="1"/>
        <v>11.2</v>
      </c>
      <c r="H109" s="211">
        <f t="shared" si="1"/>
        <v>11.2</v>
      </c>
    </row>
    <row r="110" spans="2:8" s="112" customFormat="1" outlineLevel="1">
      <c r="B110" s="86">
        <v>29341</v>
      </c>
      <c r="C110" s="50">
        <v>11.45</v>
      </c>
      <c r="D110" s="50">
        <v>11.73</v>
      </c>
      <c r="G110" s="211">
        <f t="shared" si="1"/>
        <v>11.45</v>
      </c>
      <c r="H110" s="211">
        <f t="shared" si="1"/>
        <v>11.73</v>
      </c>
    </row>
    <row r="111" spans="2:8" s="112" customFormat="1" outlineLevel="1">
      <c r="B111" s="86">
        <v>29372</v>
      </c>
      <c r="C111" s="50">
        <v>11.8</v>
      </c>
      <c r="D111" s="50">
        <v>11.78</v>
      </c>
      <c r="G111" s="211">
        <f t="shared" si="1"/>
        <v>11.8</v>
      </c>
      <c r="H111" s="211">
        <f t="shared" si="1"/>
        <v>11.78</v>
      </c>
    </row>
    <row r="112" spans="2:8" s="112" customFormat="1" outlineLevel="1">
      <c r="B112" s="86">
        <v>29402</v>
      </c>
      <c r="C112" s="50">
        <v>11.78</v>
      </c>
      <c r="D112" s="50">
        <v>11.76</v>
      </c>
      <c r="G112" s="211">
        <f t="shared" si="1"/>
        <v>11.78</v>
      </c>
      <c r="H112" s="211">
        <f t="shared" si="1"/>
        <v>11.76</v>
      </c>
    </row>
    <row r="113" spans="2:8" s="112" customFormat="1" outlineLevel="1">
      <c r="B113" s="86">
        <v>29433</v>
      </c>
      <c r="C113" s="50">
        <v>11.78</v>
      </c>
      <c r="D113" s="50">
        <v>11.78</v>
      </c>
      <c r="G113" s="211">
        <f t="shared" si="1"/>
        <v>11.78</v>
      </c>
      <c r="H113" s="211">
        <f t="shared" si="1"/>
        <v>11.78</v>
      </c>
    </row>
    <row r="114" spans="2:8" s="112" customFormat="1" outlineLevel="1">
      <c r="B114" s="86">
        <v>29464</v>
      </c>
      <c r="C114" s="50">
        <v>11.78</v>
      </c>
      <c r="D114" s="50">
        <v>11.82</v>
      </c>
      <c r="G114" s="211">
        <f t="shared" si="1"/>
        <v>11.78</v>
      </c>
      <c r="H114" s="211">
        <f t="shared" si="1"/>
        <v>11.82</v>
      </c>
    </row>
    <row r="115" spans="2:8" s="112" customFormat="1" outlineLevel="1">
      <c r="B115" s="86">
        <v>29494</v>
      </c>
      <c r="C115" s="50">
        <v>11.79</v>
      </c>
      <c r="D115" s="50">
        <v>11.78</v>
      </c>
      <c r="G115" s="211">
        <f t="shared" si="1"/>
        <v>11.79</v>
      </c>
      <c r="H115" s="211">
        <f t="shared" si="1"/>
        <v>11.78</v>
      </c>
    </row>
    <row r="116" spans="2:8" s="112" customFormat="1" outlineLevel="1">
      <c r="B116" s="86">
        <v>29525</v>
      </c>
      <c r="C116" s="50">
        <v>11.88</v>
      </c>
      <c r="D116" s="50">
        <v>11.9</v>
      </c>
      <c r="G116" s="211">
        <f t="shared" si="1"/>
        <v>11.88</v>
      </c>
      <c r="H116" s="211">
        <f t="shared" si="1"/>
        <v>11.9</v>
      </c>
    </row>
    <row r="117" spans="2:8" s="112" customFormat="1" outlineLevel="1">
      <c r="B117" s="86">
        <v>29555</v>
      </c>
      <c r="C117" s="50">
        <v>12.42</v>
      </c>
      <c r="D117" s="50">
        <v>12.42</v>
      </c>
      <c r="G117" s="211">
        <f t="shared" si="1"/>
        <v>12.42</v>
      </c>
      <c r="H117" s="211">
        <f t="shared" si="1"/>
        <v>12.42</v>
      </c>
    </row>
    <row r="118" spans="2:8" s="112" customFormat="1" outlineLevel="1">
      <c r="B118" s="86">
        <v>29586</v>
      </c>
      <c r="C118" s="50">
        <v>12.72</v>
      </c>
      <c r="D118" s="50">
        <v>12.6</v>
      </c>
      <c r="G118" s="211">
        <f t="shared" si="1"/>
        <v>12.72</v>
      </c>
      <c r="H118" s="211">
        <f t="shared" si="1"/>
        <v>12.6</v>
      </c>
    </row>
    <row r="119" spans="2:8" s="112" customFormat="1" outlineLevel="1">
      <c r="B119" s="86">
        <v>29617</v>
      </c>
      <c r="C119" s="50">
        <v>13.1</v>
      </c>
      <c r="D119" s="50">
        <v>13.1</v>
      </c>
      <c r="G119" s="211">
        <f t="shared" si="1"/>
        <v>13.1</v>
      </c>
      <c r="H119" s="211">
        <f t="shared" si="1"/>
        <v>13.1</v>
      </c>
    </row>
    <row r="120" spans="2:8" s="112" customFormat="1" outlineLevel="1">
      <c r="B120" s="86">
        <v>29645</v>
      </c>
      <c r="C120" s="50">
        <v>13.1</v>
      </c>
      <c r="D120" s="50">
        <v>13.1</v>
      </c>
      <c r="G120" s="211">
        <f t="shared" si="1"/>
        <v>13.1</v>
      </c>
      <c r="H120" s="211">
        <f t="shared" si="1"/>
        <v>13.1</v>
      </c>
    </row>
    <row r="121" spans="2:8" s="112" customFormat="1" outlineLevel="1">
      <c r="B121" s="86">
        <v>29676</v>
      </c>
      <c r="C121" s="50">
        <v>13.1</v>
      </c>
      <c r="D121" s="50">
        <v>13.1</v>
      </c>
      <c r="G121" s="211">
        <f t="shared" si="1"/>
        <v>13.1</v>
      </c>
      <c r="H121" s="211">
        <f t="shared" si="1"/>
        <v>13.1</v>
      </c>
    </row>
    <row r="122" spans="2:8" s="112" customFormat="1" outlineLevel="1">
      <c r="B122" s="86">
        <v>29706</v>
      </c>
      <c r="C122" s="50">
        <v>13.1</v>
      </c>
      <c r="D122" s="50">
        <v>13.1</v>
      </c>
      <c r="G122" s="211">
        <f t="shared" si="1"/>
        <v>13.1</v>
      </c>
      <c r="H122" s="211">
        <f t="shared" si="1"/>
        <v>13.1</v>
      </c>
    </row>
    <row r="123" spans="2:8" s="112" customFormat="1" outlineLevel="1">
      <c r="B123" s="86">
        <v>29737</v>
      </c>
      <c r="C123" s="50">
        <v>13.1</v>
      </c>
      <c r="D123" s="50">
        <v>13.1</v>
      </c>
      <c r="G123" s="211">
        <f t="shared" si="1"/>
        <v>13.1</v>
      </c>
      <c r="H123" s="211">
        <f t="shared" si="1"/>
        <v>13.1</v>
      </c>
    </row>
    <row r="124" spans="2:8" s="112" customFormat="1" outlineLevel="1">
      <c r="B124" s="86">
        <v>29767</v>
      </c>
      <c r="C124" s="50">
        <v>13.1</v>
      </c>
      <c r="D124" s="50">
        <v>13.1</v>
      </c>
      <c r="G124" s="211">
        <f t="shared" si="1"/>
        <v>13.1</v>
      </c>
      <c r="H124" s="211">
        <f t="shared" si="1"/>
        <v>13.1</v>
      </c>
    </row>
    <row r="125" spans="2:8" s="112" customFormat="1" outlineLevel="1">
      <c r="B125" s="86">
        <v>29798</v>
      </c>
      <c r="C125" s="50">
        <v>13.75</v>
      </c>
      <c r="D125" s="50">
        <v>13.9</v>
      </c>
      <c r="G125" s="211">
        <f t="shared" si="1"/>
        <v>13.75</v>
      </c>
      <c r="H125" s="211">
        <f t="shared" si="1"/>
        <v>13.9</v>
      </c>
    </row>
    <row r="126" spans="2:8" s="112" customFormat="1" outlineLevel="1">
      <c r="B126" s="86">
        <v>29829</v>
      </c>
      <c r="C126" s="50">
        <v>15</v>
      </c>
      <c r="D126" s="50">
        <v>15</v>
      </c>
      <c r="G126" s="211">
        <f t="shared" si="1"/>
        <v>15</v>
      </c>
      <c r="H126" s="211">
        <f t="shared" si="1"/>
        <v>15</v>
      </c>
    </row>
    <row r="127" spans="2:8" s="112" customFormat="1" outlineLevel="1">
      <c r="B127" s="86">
        <v>29859</v>
      </c>
      <c r="C127" s="50">
        <v>15</v>
      </c>
      <c r="D127" s="50">
        <v>15</v>
      </c>
      <c r="G127" s="211">
        <f t="shared" si="1"/>
        <v>15</v>
      </c>
      <c r="H127" s="211">
        <f t="shared" si="1"/>
        <v>15</v>
      </c>
    </row>
    <row r="128" spans="2:8" s="112" customFormat="1" outlineLevel="1">
      <c r="B128" s="86">
        <v>29890</v>
      </c>
      <c r="C128" s="50">
        <v>15</v>
      </c>
      <c r="D128" s="50">
        <v>15</v>
      </c>
      <c r="G128" s="211">
        <f t="shared" si="1"/>
        <v>15</v>
      </c>
      <c r="H128" s="211">
        <f t="shared" si="1"/>
        <v>15</v>
      </c>
    </row>
    <row r="129" spans="2:8" s="112" customFormat="1" outlineLevel="1">
      <c r="B129" s="86">
        <v>29920</v>
      </c>
      <c r="C129" s="50">
        <v>15</v>
      </c>
      <c r="D129" s="50">
        <v>15</v>
      </c>
      <c r="G129" s="211">
        <f t="shared" si="1"/>
        <v>15</v>
      </c>
      <c r="H129" s="211">
        <f t="shared" si="1"/>
        <v>15</v>
      </c>
    </row>
    <row r="130" spans="2:8" s="112" customFormat="1" outlineLevel="1">
      <c r="B130" s="86">
        <v>29951</v>
      </c>
      <c r="C130" s="50">
        <v>14.9</v>
      </c>
      <c r="D130" s="50">
        <v>15</v>
      </c>
      <c r="G130" s="211">
        <f t="shared" si="1"/>
        <v>14.9</v>
      </c>
      <c r="H130" s="211">
        <f t="shared" si="1"/>
        <v>15</v>
      </c>
    </row>
    <row r="131" spans="2:8" s="112" customFormat="1" outlineLevel="1">
      <c r="B131" s="86">
        <v>29982</v>
      </c>
      <c r="C131" s="50">
        <v>15</v>
      </c>
      <c r="D131" s="50">
        <v>15</v>
      </c>
      <c r="G131" s="211">
        <f t="shared" si="1"/>
        <v>15</v>
      </c>
      <c r="H131" s="211">
        <f t="shared" si="1"/>
        <v>15</v>
      </c>
    </row>
    <row r="132" spans="2:8" s="112" customFormat="1" outlineLevel="1">
      <c r="B132" s="86">
        <v>30010</v>
      </c>
      <c r="C132" s="50">
        <v>15.1</v>
      </c>
      <c r="D132" s="50">
        <v>15.1</v>
      </c>
      <c r="G132" s="211">
        <f t="shared" si="1"/>
        <v>15.1</v>
      </c>
      <c r="H132" s="211">
        <f t="shared" si="1"/>
        <v>15.1</v>
      </c>
    </row>
    <row r="133" spans="2:8" s="112" customFormat="1" outlineLevel="1">
      <c r="B133" s="86">
        <v>30041</v>
      </c>
      <c r="C133" s="50">
        <v>15.2</v>
      </c>
      <c r="D133" s="50">
        <v>15.15</v>
      </c>
      <c r="G133" s="211">
        <f t="shared" si="1"/>
        <v>15.2</v>
      </c>
      <c r="H133" s="211">
        <f t="shared" si="1"/>
        <v>15.15</v>
      </c>
    </row>
    <row r="134" spans="2:8" s="112" customFormat="1" outlineLevel="1">
      <c r="B134" s="86">
        <v>30071</v>
      </c>
      <c r="C134" s="50">
        <v>15.3</v>
      </c>
      <c r="D134" s="50">
        <v>15.2</v>
      </c>
      <c r="G134" s="211">
        <f t="shared" si="1"/>
        <v>15.3</v>
      </c>
      <c r="H134" s="211">
        <f t="shared" si="1"/>
        <v>15.2</v>
      </c>
    </row>
    <row r="135" spans="2:8" s="112" customFormat="1" outlineLevel="1">
      <c r="B135" s="86">
        <v>30102</v>
      </c>
      <c r="C135" s="50">
        <v>16.399999999999999</v>
      </c>
      <c r="D135" s="50">
        <v>16.399999999999999</v>
      </c>
      <c r="G135" s="211">
        <f t="shared" si="1"/>
        <v>16.399999999999999</v>
      </c>
      <c r="H135" s="211">
        <f t="shared" si="1"/>
        <v>16.399999999999999</v>
      </c>
    </row>
    <row r="136" spans="2:8" s="112" customFormat="1" outlineLevel="1">
      <c r="B136" s="86">
        <v>30132</v>
      </c>
      <c r="C136" s="50">
        <v>16.399999999999999</v>
      </c>
      <c r="D136" s="50">
        <v>16.399999999999999</v>
      </c>
      <c r="G136" s="211">
        <f t="shared" si="1"/>
        <v>16.399999999999999</v>
      </c>
      <c r="H136" s="211">
        <f t="shared" si="1"/>
        <v>16.399999999999999</v>
      </c>
    </row>
    <row r="137" spans="2:8" s="112" customFormat="1" outlineLevel="1">
      <c r="B137" s="86">
        <v>30163</v>
      </c>
      <c r="C137" s="50">
        <v>16.399999999999999</v>
      </c>
      <c r="D137" s="50">
        <v>16.399999999999999</v>
      </c>
      <c r="G137" s="211">
        <f t="shared" si="1"/>
        <v>16.399999999999999</v>
      </c>
      <c r="H137" s="211">
        <f t="shared" si="1"/>
        <v>16.399999999999999</v>
      </c>
    </row>
    <row r="138" spans="2:8" s="112" customFormat="1" outlineLevel="1">
      <c r="B138" s="86">
        <v>30194</v>
      </c>
      <c r="C138" s="50">
        <v>16.600000000000001</v>
      </c>
      <c r="D138" s="50">
        <v>16.5</v>
      </c>
      <c r="G138" s="211">
        <f t="shared" si="1"/>
        <v>16.600000000000001</v>
      </c>
      <c r="H138" s="211">
        <f t="shared" si="1"/>
        <v>16.5</v>
      </c>
    </row>
    <row r="139" spans="2:8" s="112" customFormat="1" outlineLevel="1">
      <c r="B139" s="86">
        <v>30224</v>
      </c>
      <c r="C139" s="50">
        <v>15.2</v>
      </c>
      <c r="D139" s="50">
        <v>15.2</v>
      </c>
      <c r="G139" s="211">
        <f t="shared" si="1"/>
        <v>15.2</v>
      </c>
      <c r="H139" s="211">
        <f t="shared" si="1"/>
        <v>15.2</v>
      </c>
    </row>
    <row r="140" spans="2:8" s="112" customFormat="1" outlineLevel="1">
      <c r="B140" s="86">
        <v>30255</v>
      </c>
      <c r="C140" s="50">
        <v>14.55</v>
      </c>
      <c r="D140" s="50">
        <v>14.55</v>
      </c>
      <c r="G140" s="211">
        <f t="shared" ref="G140:H203" si="2">IF(C140="",E140,C140)</f>
        <v>14.55</v>
      </c>
      <c r="H140" s="211">
        <f t="shared" si="2"/>
        <v>14.55</v>
      </c>
    </row>
    <row r="141" spans="2:8" s="112" customFormat="1" outlineLevel="1">
      <c r="B141" s="86">
        <v>30285</v>
      </c>
      <c r="C141" s="50">
        <v>14.6</v>
      </c>
      <c r="D141" s="50">
        <v>14.6</v>
      </c>
      <c r="G141" s="211">
        <f t="shared" si="2"/>
        <v>14.6</v>
      </c>
      <c r="H141" s="211">
        <f t="shared" si="2"/>
        <v>14.6</v>
      </c>
    </row>
    <row r="142" spans="2:8" s="112" customFormat="1" outlineLevel="1">
      <c r="B142" s="86">
        <v>30316</v>
      </c>
      <c r="C142" s="50">
        <v>14</v>
      </c>
      <c r="D142" s="50">
        <v>14</v>
      </c>
      <c r="G142" s="211">
        <f t="shared" si="2"/>
        <v>14</v>
      </c>
      <c r="H142" s="211">
        <f t="shared" si="2"/>
        <v>14</v>
      </c>
    </row>
    <row r="143" spans="2:8" s="112" customFormat="1" outlineLevel="1">
      <c r="B143" s="86">
        <v>30347</v>
      </c>
      <c r="C143" s="50">
        <v>12.6</v>
      </c>
      <c r="D143" s="50">
        <v>13</v>
      </c>
      <c r="G143" s="211">
        <f t="shared" si="2"/>
        <v>12.6</v>
      </c>
      <c r="H143" s="211">
        <f t="shared" si="2"/>
        <v>13</v>
      </c>
    </row>
    <row r="144" spans="2:8" s="112" customFormat="1" outlineLevel="1">
      <c r="B144" s="86">
        <v>30375</v>
      </c>
      <c r="C144" s="50">
        <v>13.4</v>
      </c>
      <c r="D144" s="50">
        <v>13.6</v>
      </c>
      <c r="G144" s="211">
        <f t="shared" si="2"/>
        <v>13.4</v>
      </c>
      <c r="H144" s="211">
        <f t="shared" si="2"/>
        <v>13.6</v>
      </c>
    </row>
    <row r="145" spans="2:8" s="112" customFormat="1" outlineLevel="1">
      <c r="B145" s="86">
        <v>30406</v>
      </c>
      <c r="C145" s="50">
        <v>14.4</v>
      </c>
      <c r="D145" s="50">
        <v>14.4</v>
      </c>
      <c r="G145" s="211">
        <f t="shared" si="2"/>
        <v>14.4</v>
      </c>
      <c r="H145" s="211">
        <f t="shared" si="2"/>
        <v>14.4</v>
      </c>
    </row>
    <row r="146" spans="2:8" s="112" customFormat="1" outlineLevel="1">
      <c r="B146" s="86">
        <v>30436</v>
      </c>
      <c r="C146" s="50">
        <v>13.5</v>
      </c>
      <c r="D146" s="50">
        <v>14.1</v>
      </c>
      <c r="G146" s="211">
        <f t="shared" si="2"/>
        <v>13.5</v>
      </c>
      <c r="H146" s="211">
        <f t="shared" si="2"/>
        <v>14.1</v>
      </c>
    </row>
    <row r="147" spans="2:8" s="112" customFormat="1" outlineLevel="1">
      <c r="B147" s="86">
        <v>30467</v>
      </c>
      <c r="C147" s="50">
        <v>12.8</v>
      </c>
      <c r="D147" s="50">
        <v>13.1</v>
      </c>
      <c r="G147" s="211">
        <f t="shared" si="2"/>
        <v>12.8</v>
      </c>
      <c r="H147" s="211">
        <f t="shared" si="2"/>
        <v>13.1</v>
      </c>
    </row>
    <row r="148" spans="2:8" s="112" customFormat="1" outlineLevel="1">
      <c r="B148" s="86">
        <v>30497</v>
      </c>
      <c r="C148" s="50">
        <v>14.3</v>
      </c>
      <c r="D148" s="50">
        <v>14.7</v>
      </c>
      <c r="G148" s="211">
        <f t="shared" si="2"/>
        <v>14.3</v>
      </c>
      <c r="H148" s="211">
        <f t="shared" si="2"/>
        <v>14.7</v>
      </c>
    </row>
    <row r="149" spans="2:8" s="112" customFormat="1" outlineLevel="1">
      <c r="B149" s="86">
        <v>30528</v>
      </c>
      <c r="C149" s="50">
        <v>14.3</v>
      </c>
      <c r="D149" s="50">
        <v>14.8</v>
      </c>
      <c r="G149" s="211">
        <f t="shared" si="2"/>
        <v>14.3</v>
      </c>
      <c r="H149" s="211">
        <f t="shared" si="2"/>
        <v>14.8</v>
      </c>
    </row>
    <row r="150" spans="2:8" s="112" customFormat="1" outlineLevel="1">
      <c r="B150" s="86">
        <v>30559</v>
      </c>
      <c r="C150" s="50">
        <v>14.4</v>
      </c>
      <c r="D150" s="50">
        <v>14.7</v>
      </c>
      <c r="G150" s="211">
        <f t="shared" si="2"/>
        <v>14.4</v>
      </c>
      <c r="H150" s="211">
        <f t="shared" si="2"/>
        <v>14.7</v>
      </c>
    </row>
    <row r="151" spans="2:8" s="112" customFormat="1" outlineLevel="1">
      <c r="B151" s="86">
        <v>30589</v>
      </c>
      <c r="C151" s="50">
        <v>13.5</v>
      </c>
      <c r="D151" s="50">
        <v>14.15</v>
      </c>
      <c r="G151" s="211">
        <f t="shared" si="2"/>
        <v>13.5</v>
      </c>
      <c r="H151" s="211">
        <f t="shared" si="2"/>
        <v>14.15</v>
      </c>
    </row>
    <row r="152" spans="2:8" s="112" customFormat="1" outlineLevel="1">
      <c r="B152" s="86">
        <v>30620</v>
      </c>
      <c r="C152" s="50">
        <v>12.35</v>
      </c>
      <c r="D152" s="50">
        <v>13.4</v>
      </c>
      <c r="G152" s="211">
        <f t="shared" si="2"/>
        <v>12.35</v>
      </c>
      <c r="H152" s="211">
        <f t="shared" si="2"/>
        <v>13.4</v>
      </c>
    </row>
    <row r="153" spans="2:8" s="112" customFormat="1" outlineLevel="1">
      <c r="B153" s="86">
        <v>30650</v>
      </c>
      <c r="C153" s="50">
        <v>11.9</v>
      </c>
      <c r="D153" s="50">
        <v>13.2</v>
      </c>
      <c r="G153" s="211">
        <f t="shared" si="2"/>
        <v>11.9</v>
      </c>
      <c r="H153" s="211">
        <f t="shared" si="2"/>
        <v>13.2</v>
      </c>
    </row>
    <row r="154" spans="2:8" s="112" customFormat="1" outlineLevel="1">
      <c r="B154" s="86">
        <v>30681</v>
      </c>
      <c r="C154" s="50">
        <v>12.8</v>
      </c>
      <c r="D154" s="50">
        <v>13.5</v>
      </c>
      <c r="G154" s="211">
        <f t="shared" si="2"/>
        <v>12.8</v>
      </c>
      <c r="H154" s="211">
        <f t="shared" si="2"/>
        <v>13.5</v>
      </c>
    </row>
    <row r="155" spans="2:8" s="112" customFormat="1" outlineLevel="1">
      <c r="B155" s="86">
        <v>30712</v>
      </c>
      <c r="C155" s="50">
        <v>12.9</v>
      </c>
      <c r="D155" s="50">
        <v>13.5</v>
      </c>
      <c r="G155" s="211">
        <f t="shared" si="2"/>
        <v>12.9</v>
      </c>
      <c r="H155" s="211">
        <f t="shared" si="2"/>
        <v>13.5</v>
      </c>
    </row>
    <row r="156" spans="2:8" s="112" customFormat="1" outlineLevel="1">
      <c r="B156" s="86">
        <v>30741</v>
      </c>
      <c r="C156" s="50">
        <v>13.15</v>
      </c>
      <c r="D156" s="50">
        <v>14</v>
      </c>
      <c r="G156" s="211">
        <f t="shared" si="2"/>
        <v>13.15</v>
      </c>
      <c r="H156" s="211">
        <f t="shared" si="2"/>
        <v>14</v>
      </c>
    </row>
    <row r="157" spans="2:8" s="112" customFormat="1" outlineLevel="1">
      <c r="B157" s="86">
        <v>30772</v>
      </c>
      <c r="C157" s="50">
        <v>13.25</v>
      </c>
      <c r="D157" s="50">
        <v>14.1</v>
      </c>
      <c r="G157" s="211">
        <f t="shared" si="2"/>
        <v>13.25</v>
      </c>
      <c r="H157" s="211">
        <f t="shared" si="2"/>
        <v>14.1</v>
      </c>
    </row>
    <row r="158" spans="2:8" s="112" customFormat="1" outlineLevel="1">
      <c r="B158" s="86">
        <v>30802</v>
      </c>
      <c r="C158" s="50">
        <v>13</v>
      </c>
      <c r="D158" s="50">
        <v>13.9</v>
      </c>
      <c r="G158" s="211">
        <f t="shared" si="2"/>
        <v>13</v>
      </c>
      <c r="H158" s="211">
        <f t="shared" si="2"/>
        <v>13.9</v>
      </c>
    </row>
    <row r="159" spans="2:8" s="112" customFormat="1" outlineLevel="1">
      <c r="B159" s="86">
        <v>30833</v>
      </c>
      <c r="C159" s="50">
        <v>13.2</v>
      </c>
      <c r="D159" s="50">
        <v>14.15</v>
      </c>
      <c r="G159" s="211">
        <f t="shared" si="2"/>
        <v>13.2</v>
      </c>
      <c r="H159" s="211">
        <f t="shared" si="2"/>
        <v>14.15</v>
      </c>
    </row>
    <row r="160" spans="2:8" s="112" customFormat="1" outlineLevel="1">
      <c r="B160" s="86">
        <v>30863</v>
      </c>
      <c r="C160" s="50">
        <v>12.95</v>
      </c>
      <c r="D160" s="50">
        <v>13.75</v>
      </c>
      <c r="G160" s="211">
        <f t="shared" si="2"/>
        <v>12.95</v>
      </c>
      <c r="H160" s="211">
        <f t="shared" si="2"/>
        <v>13.75</v>
      </c>
    </row>
    <row r="161" spans="2:8" s="112" customFormat="1" outlineLevel="1">
      <c r="B161" s="86">
        <v>30894</v>
      </c>
      <c r="C161" s="50">
        <v>12.75</v>
      </c>
      <c r="D161" s="50">
        <v>13.15</v>
      </c>
      <c r="G161" s="211">
        <f t="shared" si="2"/>
        <v>12.75</v>
      </c>
      <c r="H161" s="211">
        <f t="shared" si="2"/>
        <v>13.15</v>
      </c>
    </row>
    <row r="162" spans="2:8" s="112" customFormat="1" outlineLevel="1">
      <c r="B162" s="86">
        <v>30925</v>
      </c>
      <c r="C162" s="50">
        <v>12.15</v>
      </c>
      <c r="D162" s="50">
        <v>12.8</v>
      </c>
      <c r="G162" s="211">
        <f t="shared" si="2"/>
        <v>12.15</v>
      </c>
      <c r="H162" s="211">
        <f t="shared" si="2"/>
        <v>12.8</v>
      </c>
    </row>
    <row r="163" spans="2:8" s="112" customFormat="1" outlineLevel="1">
      <c r="B163" s="86">
        <v>30955</v>
      </c>
      <c r="C163" s="50">
        <v>12.6</v>
      </c>
      <c r="D163" s="50">
        <v>13.1</v>
      </c>
      <c r="G163" s="211">
        <f t="shared" si="2"/>
        <v>12.6</v>
      </c>
      <c r="H163" s="211">
        <f t="shared" si="2"/>
        <v>13.1</v>
      </c>
    </row>
    <row r="164" spans="2:8" s="112" customFormat="1" outlineLevel="1">
      <c r="B164" s="86">
        <v>30986</v>
      </c>
      <c r="C164" s="50">
        <v>12.85</v>
      </c>
      <c r="D164" s="50">
        <v>13.2</v>
      </c>
      <c r="G164" s="211">
        <f t="shared" si="2"/>
        <v>12.85</v>
      </c>
      <c r="H164" s="211">
        <f t="shared" si="2"/>
        <v>13.2</v>
      </c>
    </row>
    <row r="165" spans="2:8" s="112" customFormat="1" outlineLevel="1">
      <c r="B165" s="86">
        <v>31016</v>
      </c>
      <c r="C165" s="50">
        <v>13</v>
      </c>
      <c r="D165" s="50">
        <v>13.25</v>
      </c>
      <c r="G165" s="211">
        <f t="shared" si="2"/>
        <v>13</v>
      </c>
      <c r="H165" s="211">
        <f t="shared" si="2"/>
        <v>13.25</v>
      </c>
    </row>
    <row r="166" spans="2:8" s="112" customFormat="1" outlineLevel="1">
      <c r="B166" s="86">
        <v>31047</v>
      </c>
      <c r="C166" s="50">
        <v>13.1</v>
      </c>
      <c r="D166" s="50">
        <v>13.4</v>
      </c>
      <c r="G166" s="211">
        <f t="shared" si="2"/>
        <v>13.1</v>
      </c>
      <c r="H166" s="211">
        <f t="shared" si="2"/>
        <v>13.4</v>
      </c>
    </row>
    <row r="167" spans="2:8" s="112" customFormat="1" outlineLevel="1">
      <c r="B167" s="86">
        <v>31078</v>
      </c>
      <c r="C167" s="50">
        <v>12.9</v>
      </c>
      <c r="D167" s="50">
        <v>13.1</v>
      </c>
      <c r="G167" s="211">
        <f t="shared" si="2"/>
        <v>12.9</v>
      </c>
      <c r="H167" s="211">
        <f t="shared" si="2"/>
        <v>13.1</v>
      </c>
    </row>
    <row r="168" spans="2:8" s="112" customFormat="1" outlineLevel="1">
      <c r="B168" s="86">
        <v>31106</v>
      </c>
      <c r="C168" s="50">
        <v>13.4</v>
      </c>
      <c r="D168" s="50">
        <v>13.7</v>
      </c>
      <c r="G168" s="211">
        <f t="shared" si="2"/>
        <v>13.4</v>
      </c>
      <c r="H168" s="211">
        <f t="shared" si="2"/>
        <v>13.7</v>
      </c>
    </row>
    <row r="169" spans="2:8" s="112" customFormat="1" outlineLevel="1">
      <c r="B169" s="86">
        <v>31137</v>
      </c>
      <c r="C169" s="50">
        <v>13.6</v>
      </c>
      <c r="D169" s="50">
        <v>13.8</v>
      </c>
      <c r="G169" s="211">
        <f t="shared" si="2"/>
        <v>13.6</v>
      </c>
      <c r="H169" s="211">
        <f t="shared" si="2"/>
        <v>13.8</v>
      </c>
    </row>
    <row r="170" spans="2:8" s="112" customFormat="1" outlineLevel="1">
      <c r="B170" s="86">
        <v>31167</v>
      </c>
      <c r="C170" s="50">
        <v>13.8</v>
      </c>
      <c r="D170" s="50">
        <v>13.95</v>
      </c>
      <c r="G170" s="211">
        <f t="shared" si="2"/>
        <v>13.8</v>
      </c>
      <c r="H170" s="211">
        <f t="shared" si="2"/>
        <v>13.95</v>
      </c>
    </row>
    <row r="171" spans="2:8" s="112" customFormat="1" outlineLevel="1">
      <c r="B171" s="86">
        <v>31198</v>
      </c>
      <c r="C171" s="50">
        <v>13.6</v>
      </c>
      <c r="D171" s="50">
        <v>13.8</v>
      </c>
      <c r="G171" s="211">
        <f t="shared" si="2"/>
        <v>13.6</v>
      </c>
      <c r="H171" s="211">
        <f t="shared" si="2"/>
        <v>13.8</v>
      </c>
    </row>
    <row r="172" spans="2:8" s="112" customFormat="1" outlineLevel="1">
      <c r="B172" s="86">
        <v>31228</v>
      </c>
      <c r="C172" s="50">
        <v>13.35</v>
      </c>
      <c r="D172" s="50">
        <v>13.5</v>
      </c>
      <c r="G172" s="211">
        <f t="shared" si="2"/>
        <v>13.35</v>
      </c>
      <c r="H172" s="211">
        <f t="shared" si="2"/>
        <v>13.5</v>
      </c>
    </row>
    <row r="173" spans="2:8" s="112" customFormat="1" outlineLevel="1">
      <c r="B173" s="86">
        <v>31259</v>
      </c>
      <c r="C173" s="50">
        <v>13.3</v>
      </c>
      <c r="D173" s="50">
        <v>13.4</v>
      </c>
      <c r="G173" s="211">
        <f t="shared" si="2"/>
        <v>13.3</v>
      </c>
      <c r="H173" s="211">
        <f t="shared" si="2"/>
        <v>13.4</v>
      </c>
    </row>
    <row r="174" spans="2:8" s="112" customFormat="1" outlineLevel="1">
      <c r="B174" s="86">
        <v>31290</v>
      </c>
      <c r="C174" s="50">
        <v>14</v>
      </c>
      <c r="D174" s="50">
        <v>13.95</v>
      </c>
      <c r="G174" s="211">
        <f t="shared" si="2"/>
        <v>14</v>
      </c>
      <c r="H174" s="211">
        <f t="shared" si="2"/>
        <v>13.95</v>
      </c>
    </row>
    <row r="175" spans="2:8" s="112" customFormat="1" outlineLevel="1">
      <c r="B175" s="86">
        <v>31320</v>
      </c>
      <c r="C175" s="50">
        <v>13.9</v>
      </c>
      <c r="D175" s="50">
        <v>13.8</v>
      </c>
      <c r="G175" s="211">
        <f t="shared" si="2"/>
        <v>13.9</v>
      </c>
      <c r="H175" s="211">
        <f t="shared" si="2"/>
        <v>13.8</v>
      </c>
    </row>
    <row r="176" spans="2:8" s="112" customFormat="1" outlineLevel="1">
      <c r="B176" s="86">
        <v>31351</v>
      </c>
      <c r="C176" s="50">
        <v>14.75</v>
      </c>
      <c r="D176" s="50">
        <v>14.55</v>
      </c>
      <c r="G176" s="211">
        <f t="shared" si="2"/>
        <v>14.75</v>
      </c>
      <c r="H176" s="211">
        <f t="shared" si="2"/>
        <v>14.55</v>
      </c>
    </row>
    <row r="177" spans="2:8" s="112" customFormat="1" outlineLevel="1">
      <c r="B177" s="86">
        <v>31381</v>
      </c>
      <c r="C177" s="50">
        <v>15.2</v>
      </c>
      <c r="D177" s="50">
        <v>15.05</v>
      </c>
      <c r="G177" s="211">
        <f t="shared" si="2"/>
        <v>15.2</v>
      </c>
      <c r="H177" s="211">
        <f t="shared" si="2"/>
        <v>15.05</v>
      </c>
    </row>
    <row r="178" spans="2:8" s="112" customFormat="1" outlineLevel="1">
      <c r="B178" s="86">
        <v>31412</v>
      </c>
      <c r="C178" s="50">
        <v>15.2</v>
      </c>
      <c r="D178" s="50">
        <v>14.85</v>
      </c>
      <c r="G178" s="211">
        <f t="shared" si="2"/>
        <v>15.2</v>
      </c>
      <c r="H178" s="211">
        <f t="shared" si="2"/>
        <v>14.85</v>
      </c>
    </row>
    <row r="179" spans="2:8" s="112" customFormat="1" outlineLevel="1">
      <c r="B179" s="86">
        <v>31443</v>
      </c>
      <c r="C179" s="50">
        <v>14.3</v>
      </c>
      <c r="D179" s="50">
        <v>14.1</v>
      </c>
      <c r="G179" s="211">
        <f t="shared" si="2"/>
        <v>14.3</v>
      </c>
      <c r="H179" s="211">
        <f t="shared" si="2"/>
        <v>14.1</v>
      </c>
    </row>
    <row r="180" spans="2:8" s="112" customFormat="1" outlineLevel="1">
      <c r="B180" s="86">
        <v>31471</v>
      </c>
      <c r="C180" s="50">
        <v>13.9</v>
      </c>
      <c r="D180" s="50">
        <v>13.7</v>
      </c>
      <c r="G180" s="211">
        <f t="shared" si="2"/>
        <v>13.9</v>
      </c>
      <c r="H180" s="211">
        <f t="shared" si="2"/>
        <v>13.7</v>
      </c>
    </row>
    <row r="181" spans="2:8" s="112" customFormat="1" outlineLevel="1">
      <c r="B181" s="86">
        <v>31502</v>
      </c>
      <c r="C181" s="50">
        <v>12.9</v>
      </c>
      <c r="D181" s="50">
        <v>12.6</v>
      </c>
      <c r="G181" s="211">
        <f t="shared" si="2"/>
        <v>12.9</v>
      </c>
      <c r="H181" s="211">
        <f t="shared" si="2"/>
        <v>12.6</v>
      </c>
    </row>
    <row r="182" spans="2:8" s="112" customFormat="1" outlineLevel="1">
      <c r="B182" s="86">
        <v>31532</v>
      </c>
      <c r="C182" s="50">
        <v>12.4</v>
      </c>
      <c r="D182" s="50">
        <v>12.25</v>
      </c>
      <c r="G182" s="211">
        <f t="shared" si="2"/>
        <v>12.4</v>
      </c>
      <c r="H182" s="211">
        <f t="shared" si="2"/>
        <v>12.25</v>
      </c>
    </row>
    <row r="183" spans="2:8" s="112" customFormat="1" outlineLevel="1">
      <c r="B183" s="86">
        <v>31563</v>
      </c>
      <c r="C183" s="50">
        <v>12.65</v>
      </c>
      <c r="D183" s="50">
        <v>12.65</v>
      </c>
      <c r="G183" s="211">
        <f t="shared" si="2"/>
        <v>12.65</v>
      </c>
      <c r="H183" s="211">
        <f t="shared" si="2"/>
        <v>12.65</v>
      </c>
    </row>
    <row r="184" spans="2:8" s="112" customFormat="1" outlineLevel="1">
      <c r="B184" s="86">
        <v>31593</v>
      </c>
      <c r="C184" s="50">
        <v>12.8</v>
      </c>
      <c r="D184" s="50">
        <v>12.95</v>
      </c>
      <c r="G184" s="211">
        <f t="shared" si="2"/>
        <v>12.8</v>
      </c>
      <c r="H184" s="211">
        <f t="shared" si="2"/>
        <v>12.95</v>
      </c>
    </row>
    <row r="185" spans="2:8" s="112" customFormat="1" outlineLevel="1">
      <c r="B185" s="86">
        <v>31624</v>
      </c>
      <c r="C185" s="50">
        <v>14.35</v>
      </c>
      <c r="D185" s="50">
        <v>14.2</v>
      </c>
      <c r="G185" s="211">
        <f t="shared" si="2"/>
        <v>14.35</v>
      </c>
      <c r="H185" s="211">
        <f t="shared" si="2"/>
        <v>14.2</v>
      </c>
    </row>
    <row r="186" spans="2:8" s="112" customFormat="1" outlineLevel="1">
      <c r="B186" s="86">
        <v>31655</v>
      </c>
      <c r="C186" s="50">
        <v>14.55</v>
      </c>
      <c r="D186" s="50">
        <v>14.1</v>
      </c>
      <c r="G186" s="211">
        <f t="shared" si="2"/>
        <v>14.55</v>
      </c>
      <c r="H186" s="211">
        <f t="shared" si="2"/>
        <v>14.1</v>
      </c>
    </row>
    <row r="187" spans="2:8" s="112" customFormat="1" outlineLevel="1">
      <c r="B187" s="86">
        <v>31685</v>
      </c>
      <c r="C187" s="50">
        <v>14.4</v>
      </c>
      <c r="D187" s="50">
        <v>13.85</v>
      </c>
      <c r="G187" s="211">
        <f t="shared" si="2"/>
        <v>14.4</v>
      </c>
      <c r="H187" s="211">
        <f t="shared" si="2"/>
        <v>13.85</v>
      </c>
    </row>
    <row r="188" spans="2:8" s="112" customFormat="1" outlineLevel="1">
      <c r="B188" s="86">
        <v>31716</v>
      </c>
      <c r="C188" s="50">
        <v>13.85</v>
      </c>
      <c r="D188" s="50">
        <v>13.6</v>
      </c>
      <c r="G188" s="211">
        <f t="shared" si="2"/>
        <v>13.85</v>
      </c>
      <c r="H188" s="211">
        <f t="shared" si="2"/>
        <v>13.6</v>
      </c>
    </row>
    <row r="189" spans="2:8" s="112" customFormat="1" outlineLevel="1">
      <c r="B189" s="86">
        <v>31746</v>
      </c>
      <c r="C189" s="50">
        <v>13.95</v>
      </c>
      <c r="D189" s="50">
        <v>13.6</v>
      </c>
      <c r="G189" s="211">
        <f t="shared" si="2"/>
        <v>13.95</v>
      </c>
      <c r="H189" s="211">
        <f t="shared" si="2"/>
        <v>13.6</v>
      </c>
    </row>
    <row r="190" spans="2:8" s="112" customFormat="1" outlineLevel="1">
      <c r="B190" s="86">
        <v>31777</v>
      </c>
      <c r="C190" s="50">
        <v>13.85</v>
      </c>
      <c r="D190" s="50">
        <v>13.4</v>
      </c>
      <c r="G190" s="211">
        <f t="shared" si="2"/>
        <v>13.85</v>
      </c>
      <c r="H190" s="211">
        <f t="shared" si="2"/>
        <v>13.4</v>
      </c>
    </row>
    <row r="191" spans="2:8" s="112" customFormat="1" outlineLevel="1">
      <c r="B191" s="86">
        <v>31808</v>
      </c>
      <c r="C191" s="50">
        <v>14.7</v>
      </c>
      <c r="D191" s="50">
        <v>13.8</v>
      </c>
      <c r="G191" s="211">
        <f t="shared" si="2"/>
        <v>14.7</v>
      </c>
      <c r="H191" s="211">
        <f t="shared" si="2"/>
        <v>13.8</v>
      </c>
    </row>
    <row r="192" spans="2:8" s="112" customFormat="1" outlineLevel="1">
      <c r="B192" s="86">
        <v>31836</v>
      </c>
      <c r="C192" s="50">
        <v>14.55</v>
      </c>
      <c r="D192" s="50">
        <v>14</v>
      </c>
      <c r="G192" s="211">
        <f t="shared" si="2"/>
        <v>14.55</v>
      </c>
      <c r="H192" s="211">
        <f t="shared" si="2"/>
        <v>14</v>
      </c>
    </row>
    <row r="193" spans="2:8" s="112" customFormat="1" outlineLevel="1">
      <c r="B193" s="86">
        <v>31867</v>
      </c>
      <c r="C193" s="50">
        <v>13.85</v>
      </c>
      <c r="D193" s="50">
        <v>13.45</v>
      </c>
      <c r="G193" s="211">
        <f t="shared" si="2"/>
        <v>13.85</v>
      </c>
      <c r="H193" s="211">
        <f t="shared" si="2"/>
        <v>13.45</v>
      </c>
    </row>
    <row r="194" spans="2:8" s="112" customFormat="1" outlineLevel="1">
      <c r="B194" s="86">
        <v>31897</v>
      </c>
      <c r="C194" s="50">
        <v>13.5</v>
      </c>
      <c r="D194" s="50">
        <v>13.05</v>
      </c>
      <c r="G194" s="211">
        <f t="shared" si="2"/>
        <v>13.5</v>
      </c>
      <c r="H194" s="211">
        <f t="shared" si="2"/>
        <v>13.05</v>
      </c>
    </row>
    <row r="195" spans="2:8" s="112" customFormat="1" outlineLevel="1">
      <c r="B195" s="86">
        <v>31928</v>
      </c>
      <c r="C195" s="50">
        <v>13.45</v>
      </c>
      <c r="D195" s="50">
        <v>13</v>
      </c>
      <c r="G195" s="211">
        <f t="shared" si="2"/>
        <v>13.45</v>
      </c>
      <c r="H195" s="211">
        <f t="shared" si="2"/>
        <v>13</v>
      </c>
    </row>
    <row r="196" spans="2:8" s="112" customFormat="1" outlineLevel="1">
      <c r="B196" s="86">
        <v>31958</v>
      </c>
      <c r="C196" s="50">
        <v>13.1</v>
      </c>
      <c r="D196" s="50">
        <v>12.8</v>
      </c>
      <c r="G196" s="211">
        <f t="shared" si="2"/>
        <v>13.1</v>
      </c>
      <c r="H196" s="211">
        <f t="shared" si="2"/>
        <v>12.8</v>
      </c>
    </row>
    <row r="197" spans="2:8" s="112" customFormat="1" outlineLevel="1">
      <c r="B197" s="86">
        <v>31989</v>
      </c>
      <c r="C197" s="50">
        <v>13</v>
      </c>
      <c r="D197" s="50">
        <v>12.95</v>
      </c>
      <c r="G197" s="211">
        <f t="shared" si="2"/>
        <v>13</v>
      </c>
      <c r="H197" s="211">
        <f t="shared" si="2"/>
        <v>12.95</v>
      </c>
    </row>
    <row r="198" spans="2:8" s="112" customFormat="1" outlineLevel="1">
      <c r="B198" s="86">
        <v>32020</v>
      </c>
      <c r="C198" s="50">
        <v>12.8</v>
      </c>
      <c r="D198" s="50">
        <v>12.95</v>
      </c>
      <c r="G198" s="211">
        <f t="shared" si="2"/>
        <v>12.8</v>
      </c>
      <c r="H198" s="211">
        <f t="shared" si="2"/>
        <v>12.95</v>
      </c>
    </row>
    <row r="199" spans="2:8" s="112" customFormat="1" outlineLevel="1">
      <c r="B199" s="86">
        <v>32050</v>
      </c>
      <c r="C199" s="50">
        <v>11.95</v>
      </c>
      <c r="D199" s="50">
        <v>12.5</v>
      </c>
      <c r="G199" s="211">
        <f t="shared" si="2"/>
        <v>11.95</v>
      </c>
      <c r="H199" s="211">
        <f t="shared" si="2"/>
        <v>12.5</v>
      </c>
    </row>
    <row r="200" spans="2:8" s="112" customFormat="1" outlineLevel="1">
      <c r="B200" s="86">
        <v>32081</v>
      </c>
      <c r="C200" s="50">
        <v>13.4</v>
      </c>
      <c r="D200" s="50">
        <v>13.65</v>
      </c>
      <c r="G200" s="211">
        <f t="shared" si="2"/>
        <v>13.4</v>
      </c>
      <c r="H200" s="211">
        <f t="shared" si="2"/>
        <v>13.65</v>
      </c>
    </row>
    <row r="201" spans="2:8" s="112" customFormat="1" outlineLevel="1">
      <c r="B201" s="86">
        <v>32111</v>
      </c>
      <c r="C201" s="50">
        <v>12.8</v>
      </c>
      <c r="D201" s="50">
        <v>13.3</v>
      </c>
      <c r="G201" s="211">
        <f t="shared" si="2"/>
        <v>12.8</v>
      </c>
      <c r="H201" s="211">
        <f t="shared" si="2"/>
        <v>13.3</v>
      </c>
    </row>
    <row r="202" spans="2:8" s="112" customFormat="1" outlineLevel="1">
      <c r="B202" s="86">
        <v>32142</v>
      </c>
      <c r="C202" s="50">
        <v>12.15</v>
      </c>
      <c r="D202" s="50">
        <v>12.85</v>
      </c>
      <c r="G202" s="211">
        <f t="shared" si="2"/>
        <v>12.15</v>
      </c>
      <c r="H202" s="211">
        <f t="shared" si="2"/>
        <v>12.85</v>
      </c>
    </row>
    <row r="203" spans="2:8" s="112" customFormat="1" outlineLevel="1">
      <c r="B203" s="86">
        <v>32173</v>
      </c>
      <c r="C203" s="50">
        <v>11.9</v>
      </c>
      <c r="D203" s="50">
        <v>12.4</v>
      </c>
      <c r="G203" s="211">
        <f t="shared" si="2"/>
        <v>11.9</v>
      </c>
      <c r="H203" s="211">
        <f t="shared" si="2"/>
        <v>12.4</v>
      </c>
    </row>
    <row r="204" spans="2:8" s="112" customFormat="1" outlineLevel="1">
      <c r="B204" s="86">
        <v>32202</v>
      </c>
      <c r="C204" s="50">
        <v>11.9</v>
      </c>
      <c r="D204" s="50">
        <v>12.3</v>
      </c>
      <c r="G204" s="211">
        <f t="shared" ref="G204:H267" si="3">IF(C204="",E204,C204)</f>
        <v>11.9</v>
      </c>
      <c r="H204" s="211">
        <f t="shared" si="3"/>
        <v>12.3</v>
      </c>
    </row>
    <row r="205" spans="2:8" s="112" customFormat="1" outlineLevel="1">
      <c r="B205" s="86">
        <v>32233</v>
      </c>
      <c r="C205" s="50">
        <v>11.5</v>
      </c>
      <c r="D205" s="50">
        <v>11.9</v>
      </c>
      <c r="G205" s="211">
        <f t="shared" si="3"/>
        <v>11.5</v>
      </c>
      <c r="H205" s="211">
        <f t="shared" si="3"/>
        <v>11.9</v>
      </c>
    </row>
    <row r="206" spans="2:8" s="112" customFormat="1" outlineLevel="1">
      <c r="B206" s="86">
        <v>32263</v>
      </c>
      <c r="C206" s="50">
        <v>11.25</v>
      </c>
      <c r="D206" s="50">
        <v>11.5</v>
      </c>
      <c r="G206" s="211">
        <f t="shared" si="3"/>
        <v>11.25</v>
      </c>
      <c r="H206" s="211">
        <f t="shared" si="3"/>
        <v>11.5</v>
      </c>
    </row>
    <row r="207" spans="2:8" s="112" customFormat="1" outlineLevel="1">
      <c r="B207" s="86">
        <v>32294</v>
      </c>
      <c r="C207" s="50">
        <v>12.45</v>
      </c>
      <c r="D207" s="50">
        <v>12.3</v>
      </c>
      <c r="G207" s="211">
        <f t="shared" si="3"/>
        <v>12.45</v>
      </c>
      <c r="H207" s="211">
        <f t="shared" si="3"/>
        <v>12.3</v>
      </c>
    </row>
    <row r="208" spans="2:8" s="112" customFormat="1" outlineLevel="1">
      <c r="B208" s="86">
        <v>32324</v>
      </c>
      <c r="C208" s="50">
        <v>11.95</v>
      </c>
      <c r="D208" s="50">
        <v>11.95</v>
      </c>
      <c r="G208" s="211">
        <f t="shared" si="3"/>
        <v>11.95</v>
      </c>
      <c r="H208" s="211">
        <f t="shared" si="3"/>
        <v>11.95</v>
      </c>
    </row>
    <row r="209" spans="2:8" s="112" customFormat="1" outlineLevel="1">
      <c r="B209" s="86">
        <v>32355</v>
      </c>
      <c r="C209" s="50">
        <v>12.05</v>
      </c>
      <c r="D209" s="50">
        <v>11.95</v>
      </c>
      <c r="G209" s="211">
        <f t="shared" si="3"/>
        <v>12.05</v>
      </c>
      <c r="H209" s="211">
        <f t="shared" si="3"/>
        <v>11.95</v>
      </c>
    </row>
    <row r="210" spans="2:8" s="112" customFormat="1" outlineLevel="1">
      <c r="B210" s="86">
        <v>32386</v>
      </c>
      <c r="C210" s="50">
        <v>12.3</v>
      </c>
      <c r="D210" s="50">
        <v>11.8</v>
      </c>
      <c r="G210" s="211">
        <f t="shared" si="3"/>
        <v>12.3</v>
      </c>
      <c r="H210" s="211">
        <f t="shared" si="3"/>
        <v>11.8</v>
      </c>
    </row>
    <row r="211" spans="2:8" s="112" customFormat="1" outlineLevel="1">
      <c r="B211" s="86">
        <v>32416</v>
      </c>
      <c r="C211" s="50">
        <v>12.6</v>
      </c>
      <c r="D211" s="50">
        <v>11.95</v>
      </c>
      <c r="G211" s="211">
        <f t="shared" si="3"/>
        <v>12.6</v>
      </c>
      <c r="H211" s="211">
        <f t="shared" si="3"/>
        <v>11.95</v>
      </c>
    </row>
    <row r="212" spans="2:8" s="112" customFormat="1" outlineLevel="1">
      <c r="B212" s="86">
        <v>32447</v>
      </c>
      <c r="C212" s="50">
        <v>12.7</v>
      </c>
      <c r="D212" s="50">
        <v>11.9</v>
      </c>
      <c r="G212" s="211">
        <f t="shared" si="3"/>
        <v>12.7</v>
      </c>
      <c r="H212" s="211">
        <f t="shared" si="3"/>
        <v>11.9</v>
      </c>
    </row>
    <row r="213" spans="2:8" s="112" customFormat="1" outlineLevel="1">
      <c r="B213" s="86">
        <v>32477</v>
      </c>
      <c r="C213" s="50">
        <v>13.05</v>
      </c>
      <c r="D213" s="50">
        <v>12.35</v>
      </c>
      <c r="G213" s="211">
        <f t="shared" si="3"/>
        <v>13.05</v>
      </c>
      <c r="H213" s="211">
        <f t="shared" si="3"/>
        <v>12.35</v>
      </c>
    </row>
    <row r="214" spans="2:8" s="112" customFormat="1" outlineLevel="1">
      <c r="B214" s="86">
        <v>32508</v>
      </c>
      <c r="C214" s="50">
        <v>13.5</v>
      </c>
      <c r="D214" s="50">
        <v>12.95</v>
      </c>
      <c r="G214" s="211">
        <f t="shared" si="3"/>
        <v>13.5</v>
      </c>
      <c r="H214" s="211">
        <f t="shared" si="3"/>
        <v>12.95</v>
      </c>
    </row>
    <row r="215" spans="2:8" s="112" customFormat="1" outlineLevel="1">
      <c r="B215" s="86">
        <v>32539</v>
      </c>
      <c r="C215" s="50">
        <v>14.05</v>
      </c>
      <c r="D215" s="50">
        <v>13.3</v>
      </c>
      <c r="G215" s="211">
        <f t="shared" si="3"/>
        <v>14.05</v>
      </c>
      <c r="H215" s="211">
        <f t="shared" si="3"/>
        <v>13.3</v>
      </c>
    </row>
    <row r="216" spans="2:8" s="112" customFormat="1" outlineLevel="1">
      <c r="B216" s="86">
        <v>32567</v>
      </c>
      <c r="C216" s="50">
        <v>14.35</v>
      </c>
      <c r="D216" s="50">
        <v>13.65</v>
      </c>
      <c r="G216" s="211">
        <f t="shared" si="3"/>
        <v>14.35</v>
      </c>
      <c r="H216" s="211">
        <f t="shared" si="3"/>
        <v>13.65</v>
      </c>
    </row>
    <row r="217" spans="2:8" s="112" customFormat="1" outlineLevel="1">
      <c r="B217" s="86">
        <v>32598</v>
      </c>
      <c r="C217" s="50">
        <v>14.3</v>
      </c>
      <c r="D217" s="50">
        <v>13.65</v>
      </c>
      <c r="G217" s="211">
        <f t="shared" si="3"/>
        <v>14.3</v>
      </c>
      <c r="H217" s="211">
        <f t="shared" si="3"/>
        <v>13.65</v>
      </c>
    </row>
    <row r="218" spans="2:8" s="112" customFormat="1" outlineLevel="1">
      <c r="B218" s="86">
        <v>32628</v>
      </c>
      <c r="C218" s="50">
        <v>14.25</v>
      </c>
      <c r="D218" s="50">
        <v>13.4</v>
      </c>
      <c r="G218" s="211">
        <f t="shared" si="3"/>
        <v>14.25</v>
      </c>
      <c r="H218" s="211">
        <f t="shared" si="3"/>
        <v>13.4</v>
      </c>
    </row>
    <row r="219" spans="2:8" s="112" customFormat="1" outlineLevel="1">
      <c r="B219" s="86">
        <v>32659</v>
      </c>
      <c r="C219" s="50">
        <v>14.65</v>
      </c>
      <c r="D219" s="50">
        <v>13.9</v>
      </c>
      <c r="G219" s="211">
        <f t="shared" si="3"/>
        <v>14.65</v>
      </c>
      <c r="H219" s="211">
        <f t="shared" si="3"/>
        <v>13.9</v>
      </c>
    </row>
    <row r="220" spans="2:8" s="112" customFormat="1" outlineLevel="1">
      <c r="B220" s="86">
        <v>32689</v>
      </c>
      <c r="C220" s="50">
        <v>14.2</v>
      </c>
      <c r="D220" s="50">
        <v>13.5</v>
      </c>
      <c r="G220" s="211">
        <f t="shared" si="3"/>
        <v>14.2</v>
      </c>
      <c r="H220" s="211">
        <f t="shared" si="3"/>
        <v>13.5</v>
      </c>
    </row>
    <row r="221" spans="2:8" s="112" customFormat="1" outlineLevel="1">
      <c r="B221" s="86">
        <v>32720</v>
      </c>
      <c r="C221" s="50">
        <v>14</v>
      </c>
      <c r="D221" s="50">
        <v>13.35</v>
      </c>
      <c r="G221" s="211">
        <f t="shared" si="3"/>
        <v>14</v>
      </c>
      <c r="H221" s="211">
        <f t="shared" si="3"/>
        <v>13.35</v>
      </c>
    </row>
    <row r="222" spans="2:8" s="112" customFormat="1" outlineLevel="1">
      <c r="B222" s="86">
        <v>32751</v>
      </c>
      <c r="C222" s="50">
        <v>13.7</v>
      </c>
      <c r="D222" s="50">
        <v>12.95</v>
      </c>
      <c r="G222" s="211">
        <f t="shared" si="3"/>
        <v>13.7</v>
      </c>
      <c r="H222" s="211">
        <f t="shared" si="3"/>
        <v>12.95</v>
      </c>
    </row>
    <row r="223" spans="2:8" s="112" customFormat="1" outlineLevel="1">
      <c r="B223" s="86">
        <v>32781</v>
      </c>
      <c r="C223" s="50">
        <v>14.55</v>
      </c>
      <c r="D223" s="50">
        <v>13.65</v>
      </c>
      <c r="G223" s="211">
        <f t="shared" si="3"/>
        <v>14.55</v>
      </c>
      <c r="H223" s="211">
        <f t="shared" si="3"/>
        <v>13.65</v>
      </c>
    </row>
    <row r="224" spans="2:8" s="112" customFormat="1" outlineLevel="1">
      <c r="B224" s="86">
        <v>32812</v>
      </c>
      <c r="C224" s="50">
        <v>14.5</v>
      </c>
      <c r="D224" s="50">
        <v>13.55</v>
      </c>
      <c r="G224" s="211">
        <f t="shared" si="3"/>
        <v>14.5</v>
      </c>
      <c r="H224" s="211">
        <f t="shared" si="3"/>
        <v>13.55</v>
      </c>
    </row>
    <row r="225" spans="2:8" s="112" customFormat="1" outlineLevel="1">
      <c r="B225" s="86">
        <v>32842</v>
      </c>
      <c r="C225" s="50">
        <v>13.85</v>
      </c>
      <c r="D225" s="50">
        <v>13.1</v>
      </c>
      <c r="G225" s="211">
        <f t="shared" si="3"/>
        <v>13.85</v>
      </c>
      <c r="H225" s="211">
        <f t="shared" si="3"/>
        <v>13.1</v>
      </c>
    </row>
    <row r="226" spans="2:8" s="112" customFormat="1" outlineLevel="1">
      <c r="B226" s="86">
        <v>32873</v>
      </c>
      <c r="C226" s="50">
        <v>13.45</v>
      </c>
      <c r="D226" s="50">
        <v>12.9</v>
      </c>
      <c r="G226" s="211">
        <f t="shared" si="3"/>
        <v>13.45</v>
      </c>
      <c r="H226" s="211">
        <f t="shared" si="3"/>
        <v>12.9</v>
      </c>
    </row>
    <row r="227" spans="2:8" s="112" customFormat="1" outlineLevel="1">
      <c r="B227" s="86">
        <v>32904</v>
      </c>
      <c r="C227" s="50">
        <v>13.25</v>
      </c>
      <c r="D227" s="50">
        <v>12.8</v>
      </c>
      <c r="G227" s="211">
        <f t="shared" si="3"/>
        <v>13.25</v>
      </c>
      <c r="H227" s="211">
        <f t="shared" si="3"/>
        <v>12.8</v>
      </c>
    </row>
    <row r="228" spans="2:8" s="112" customFormat="1" outlineLevel="1">
      <c r="B228" s="86">
        <v>32932</v>
      </c>
      <c r="C228" s="50">
        <v>13.8</v>
      </c>
      <c r="D228" s="50">
        <v>13.3</v>
      </c>
      <c r="G228" s="211">
        <f t="shared" si="3"/>
        <v>13.8</v>
      </c>
      <c r="H228" s="211">
        <f t="shared" si="3"/>
        <v>13.3</v>
      </c>
    </row>
    <row r="229" spans="2:8" s="112" customFormat="1" outlineLevel="1">
      <c r="B229" s="86">
        <v>32963</v>
      </c>
      <c r="C229" s="50">
        <v>13.87</v>
      </c>
      <c r="D229" s="50">
        <v>13.44</v>
      </c>
      <c r="G229" s="211">
        <f t="shared" si="3"/>
        <v>13.87</v>
      </c>
      <c r="H229" s="211">
        <f t="shared" si="3"/>
        <v>13.44</v>
      </c>
    </row>
    <row r="230" spans="2:8" s="112" customFormat="1" outlineLevel="1">
      <c r="B230" s="86">
        <v>32993</v>
      </c>
      <c r="C230" s="50">
        <v>14.24</v>
      </c>
      <c r="D230" s="50">
        <v>13.78</v>
      </c>
      <c r="G230" s="211">
        <f t="shared" si="3"/>
        <v>14.24</v>
      </c>
      <c r="H230" s="211">
        <f t="shared" si="3"/>
        <v>13.78</v>
      </c>
    </row>
    <row r="231" spans="2:8" s="112" customFormat="1" outlineLevel="1">
      <c r="B231" s="86">
        <v>33024</v>
      </c>
      <c r="C231" s="50">
        <v>14.02</v>
      </c>
      <c r="D231" s="50">
        <v>13.51</v>
      </c>
      <c r="G231" s="211">
        <f t="shared" si="3"/>
        <v>14.02</v>
      </c>
      <c r="H231" s="211">
        <f t="shared" si="3"/>
        <v>13.51</v>
      </c>
    </row>
    <row r="232" spans="2:8" s="112" customFormat="1" outlineLevel="1">
      <c r="B232" s="86">
        <v>33054</v>
      </c>
      <c r="C232" s="50">
        <v>13.8</v>
      </c>
      <c r="D232" s="50">
        <v>13.4</v>
      </c>
      <c r="G232" s="211">
        <f t="shared" si="3"/>
        <v>13.8</v>
      </c>
      <c r="H232" s="211">
        <f t="shared" si="3"/>
        <v>13.4</v>
      </c>
    </row>
    <row r="233" spans="2:8" s="112" customFormat="1" outlineLevel="1">
      <c r="B233" s="86">
        <v>33085</v>
      </c>
      <c r="C233" s="50">
        <v>13.51</v>
      </c>
      <c r="D233" s="50">
        <v>13.16</v>
      </c>
      <c r="G233" s="211">
        <f t="shared" si="3"/>
        <v>13.51</v>
      </c>
      <c r="H233" s="211">
        <f t="shared" si="3"/>
        <v>13.16</v>
      </c>
    </row>
    <row r="234" spans="2:8" s="112" customFormat="1" outlineLevel="1">
      <c r="B234" s="86">
        <v>33116</v>
      </c>
      <c r="C234" s="50">
        <v>13.41</v>
      </c>
      <c r="D234" s="50">
        <v>13.49</v>
      </c>
      <c r="G234" s="211">
        <f t="shared" si="3"/>
        <v>13.41</v>
      </c>
      <c r="H234" s="211">
        <f t="shared" si="3"/>
        <v>13.49</v>
      </c>
    </row>
    <row r="235" spans="2:8" s="112" customFormat="1" outlineLevel="1">
      <c r="B235" s="86">
        <v>33146</v>
      </c>
      <c r="C235" s="50">
        <v>13.17</v>
      </c>
      <c r="D235" s="50">
        <v>13.63</v>
      </c>
      <c r="G235" s="211">
        <f t="shared" si="3"/>
        <v>13.17</v>
      </c>
      <c r="H235" s="211">
        <f t="shared" si="3"/>
        <v>13.63</v>
      </c>
    </row>
    <row r="236" spans="2:8" s="112" customFormat="1" outlineLevel="1">
      <c r="B236" s="86">
        <v>33177</v>
      </c>
      <c r="C236" s="50">
        <v>12.77</v>
      </c>
      <c r="D236" s="50">
        <v>13.35</v>
      </c>
      <c r="G236" s="211">
        <f t="shared" si="3"/>
        <v>12.77</v>
      </c>
      <c r="H236" s="211">
        <f t="shared" si="3"/>
        <v>13.35</v>
      </c>
    </row>
    <row r="237" spans="2:8" s="112" customFormat="1" outlineLevel="1">
      <c r="B237" s="86">
        <v>33207</v>
      </c>
      <c r="C237" s="50">
        <v>12.36</v>
      </c>
      <c r="D237" s="50">
        <v>12.23</v>
      </c>
      <c r="G237" s="211">
        <f t="shared" si="3"/>
        <v>12.36</v>
      </c>
      <c r="H237" s="211">
        <f t="shared" si="3"/>
        <v>12.23</v>
      </c>
    </row>
    <row r="238" spans="2:8" s="112" customFormat="1" outlineLevel="1">
      <c r="B238" s="86">
        <v>33238</v>
      </c>
      <c r="C238" s="50">
        <v>11.99</v>
      </c>
      <c r="D238" s="50">
        <v>12.07</v>
      </c>
      <c r="G238" s="211">
        <f t="shared" si="3"/>
        <v>11.99</v>
      </c>
      <c r="H238" s="211">
        <f t="shared" si="3"/>
        <v>12.07</v>
      </c>
    </row>
    <row r="239" spans="2:8" s="112" customFormat="1" outlineLevel="1">
      <c r="B239" s="86">
        <v>33269</v>
      </c>
      <c r="C239" s="50">
        <v>11.6</v>
      </c>
      <c r="D239" s="50">
        <v>11.52</v>
      </c>
      <c r="G239" s="211">
        <f t="shared" si="3"/>
        <v>11.6</v>
      </c>
      <c r="H239" s="211">
        <f t="shared" si="3"/>
        <v>11.52</v>
      </c>
    </row>
    <row r="240" spans="2:8" s="112" customFormat="1" outlineLevel="1">
      <c r="B240" s="86">
        <v>33297</v>
      </c>
      <c r="C240" s="50">
        <v>11.32</v>
      </c>
      <c r="D240" s="50">
        <v>11.53</v>
      </c>
      <c r="G240" s="211">
        <f t="shared" si="3"/>
        <v>11.32</v>
      </c>
      <c r="H240" s="211">
        <f t="shared" si="3"/>
        <v>11.53</v>
      </c>
    </row>
    <row r="241" spans="2:8" s="112" customFormat="1" outlineLevel="1">
      <c r="B241" s="86">
        <v>33328</v>
      </c>
      <c r="C241" s="50">
        <v>11.31</v>
      </c>
      <c r="D241" s="50">
        <v>11.38</v>
      </c>
      <c r="G241" s="211">
        <f t="shared" si="3"/>
        <v>11.31</v>
      </c>
      <c r="H241" s="211">
        <f t="shared" si="3"/>
        <v>11.38</v>
      </c>
    </row>
    <row r="242" spans="2:8" s="112" customFormat="1" outlineLevel="1">
      <c r="B242" s="86">
        <v>33358</v>
      </c>
      <c r="C242" s="50">
        <v>10.89</v>
      </c>
      <c r="D242" s="50">
        <v>10.98</v>
      </c>
      <c r="G242" s="211">
        <f t="shared" si="3"/>
        <v>10.89</v>
      </c>
      <c r="H242" s="211">
        <f t="shared" si="3"/>
        <v>10.98</v>
      </c>
    </row>
    <row r="243" spans="2:8" s="112" customFormat="1" outlineLevel="1">
      <c r="B243" s="86">
        <v>33389</v>
      </c>
      <c r="C243" s="50">
        <v>10.59</v>
      </c>
      <c r="D243" s="50">
        <v>10.75</v>
      </c>
      <c r="G243" s="211">
        <f t="shared" si="3"/>
        <v>10.59</v>
      </c>
      <c r="H243" s="211">
        <f t="shared" si="3"/>
        <v>10.75</v>
      </c>
    </row>
    <row r="244" spans="2:8" s="112" customFormat="1" outlineLevel="1">
      <c r="B244" s="86">
        <v>33419</v>
      </c>
      <c r="C244" s="50">
        <v>11.07</v>
      </c>
      <c r="D244" s="50">
        <v>11.17</v>
      </c>
      <c r="G244" s="211">
        <f t="shared" si="3"/>
        <v>11.07</v>
      </c>
      <c r="H244" s="211">
        <f t="shared" si="3"/>
        <v>11.17</v>
      </c>
    </row>
    <row r="245" spans="2:8" s="112" customFormat="1" outlineLevel="1">
      <c r="B245" s="86">
        <v>33450</v>
      </c>
      <c r="C245" s="50">
        <v>10.85</v>
      </c>
      <c r="D245" s="50">
        <v>10.99</v>
      </c>
      <c r="G245" s="211">
        <f t="shared" si="3"/>
        <v>10.85</v>
      </c>
      <c r="H245" s="211">
        <f t="shared" si="3"/>
        <v>10.99</v>
      </c>
    </row>
    <row r="246" spans="2:8" s="112" customFormat="1" outlineLevel="1">
      <c r="B246" s="86">
        <v>33481</v>
      </c>
      <c r="C246" s="50">
        <v>10.64</v>
      </c>
      <c r="D246" s="50">
        <v>10.67</v>
      </c>
      <c r="G246" s="211">
        <f t="shared" si="3"/>
        <v>10.64</v>
      </c>
      <c r="H246" s="211">
        <f t="shared" si="3"/>
        <v>10.67</v>
      </c>
    </row>
    <row r="247" spans="2:8" s="112" customFormat="1" outlineLevel="1">
      <c r="B247" s="86">
        <v>33511</v>
      </c>
      <c r="C247" s="50">
        <v>10.029999999999999</v>
      </c>
      <c r="D247" s="50">
        <v>10.31</v>
      </c>
      <c r="G247" s="211">
        <f t="shared" si="3"/>
        <v>10.029999999999999</v>
      </c>
      <c r="H247" s="211">
        <f t="shared" si="3"/>
        <v>10.31</v>
      </c>
    </row>
    <row r="248" spans="2:8" s="112" customFormat="1" outlineLevel="1">
      <c r="B248" s="86">
        <v>33542</v>
      </c>
      <c r="C248" s="50">
        <v>8.9600000000000009</v>
      </c>
      <c r="D248" s="50">
        <v>9.82</v>
      </c>
      <c r="G248" s="211">
        <f t="shared" si="3"/>
        <v>8.9600000000000009</v>
      </c>
      <c r="H248" s="211">
        <f t="shared" si="3"/>
        <v>9.82</v>
      </c>
    </row>
    <row r="249" spans="2:8" s="112" customFormat="1" outlineLevel="1">
      <c r="B249" s="86">
        <v>33572</v>
      </c>
      <c r="C249" s="50">
        <v>8.98</v>
      </c>
      <c r="D249" s="50">
        <v>9.7799999999999994</v>
      </c>
      <c r="G249" s="211">
        <f t="shared" si="3"/>
        <v>8.98</v>
      </c>
      <c r="H249" s="211">
        <f t="shared" si="3"/>
        <v>9.7799999999999994</v>
      </c>
    </row>
    <row r="250" spans="2:8" s="112" customFormat="1" outlineLevel="1">
      <c r="B250" s="86">
        <v>33603</v>
      </c>
      <c r="C250" s="50">
        <v>8.2200000000000006</v>
      </c>
      <c r="D250" s="50">
        <v>9.39</v>
      </c>
      <c r="G250" s="211">
        <f t="shared" si="3"/>
        <v>8.2200000000000006</v>
      </c>
      <c r="H250" s="211">
        <f t="shared" si="3"/>
        <v>9.39</v>
      </c>
    </row>
    <row r="251" spans="2:8" s="112" customFormat="1" outlineLevel="1">
      <c r="B251" s="86">
        <v>33634</v>
      </c>
      <c r="C251" s="50">
        <v>9.42</v>
      </c>
      <c r="D251" s="50">
        <v>10.11</v>
      </c>
      <c r="G251" s="211">
        <f t="shared" si="3"/>
        <v>9.42</v>
      </c>
      <c r="H251" s="211">
        <f t="shared" si="3"/>
        <v>10.11</v>
      </c>
    </row>
    <row r="252" spans="2:8" s="112" customFormat="1" outlineLevel="1">
      <c r="B252" s="86">
        <v>33663</v>
      </c>
      <c r="C252" s="50">
        <v>9.42</v>
      </c>
      <c r="D252" s="50">
        <v>10.039999999999999</v>
      </c>
      <c r="G252" s="211">
        <f t="shared" si="3"/>
        <v>9.42</v>
      </c>
      <c r="H252" s="211">
        <f t="shared" si="3"/>
        <v>10.039999999999999</v>
      </c>
    </row>
    <row r="253" spans="2:8" s="112" customFormat="1" outlineLevel="1">
      <c r="B253" s="86">
        <v>33694</v>
      </c>
      <c r="C253" s="50">
        <v>9.42</v>
      </c>
      <c r="D253" s="50">
        <v>9.89</v>
      </c>
      <c r="G253" s="211">
        <f t="shared" si="3"/>
        <v>9.42</v>
      </c>
      <c r="H253" s="211">
        <f t="shared" si="3"/>
        <v>9.89</v>
      </c>
    </row>
    <row r="254" spans="2:8" s="112" customFormat="1" outlineLevel="1">
      <c r="B254" s="86">
        <v>33724</v>
      </c>
      <c r="C254" s="50">
        <v>8.68</v>
      </c>
      <c r="D254" s="50">
        <v>9.43</v>
      </c>
      <c r="G254" s="211">
        <f t="shared" si="3"/>
        <v>8.68</v>
      </c>
      <c r="H254" s="211">
        <f t="shared" si="3"/>
        <v>9.43</v>
      </c>
    </row>
    <row r="255" spans="2:8" s="112" customFormat="1" outlineLevel="1">
      <c r="B255" s="86">
        <v>33755</v>
      </c>
      <c r="C255" s="50">
        <v>8.3699999999999992</v>
      </c>
      <c r="D255" s="50">
        <v>9.1199999999999992</v>
      </c>
      <c r="G255" s="211">
        <f t="shared" si="3"/>
        <v>8.3699999999999992</v>
      </c>
      <c r="H255" s="211">
        <f t="shared" si="3"/>
        <v>9.1199999999999992</v>
      </c>
    </row>
    <row r="256" spans="2:8" s="112" customFormat="1" outlineLevel="1">
      <c r="B256" s="86">
        <v>33785</v>
      </c>
      <c r="C256" s="50">
        <v>7.83</v>
      </c>
      <c r="D256" s="50">
        <v>8.9</v>
      </c>
      <c r="G256" s="211">
        <f t="shared" si="3"/>
        <v>7.83</v>
      </c>
      <c r="H256" s="211">
        <f t="shared" si="3"/>
        <v>8.9</v>
      </c>
    </row>
    <row r="257" spans="2:8" s="112" customFormat="1" outlineLevel="1">
      <c r="B257" s="86">
        <v>33816</v>
      </c>
      <c r="C257" s="50">
        <v>7.05</v>
      </c>
      <c r="D257" s="50">
        <v>8.3000000000000007</v>
      </c>
      <c r="G257" s="211">
        <f t="shared" si="3"/>
        <v>7.05</v>
      </c>
      <c r="H257" s="211">
        <f t="shared" si="3"/>
        <v>8.3000000000000007</v>
      </c>
    </row>
    <row r="258" spans="2:8" s="112" customFormat="1" outlineLevel="1">
      <c r="B258" s="86">
        <v>33847</v>
      </c>
      <c r="C258" s="50">
        <v>8.41</v>
      </c>
      <c r="D258" s="50">
        <v>8.9700000000000006</v>
      </c>
      <c r="G258" s="211">
        <f t="shared" si="3"/>
        <v>8.41</v>
      </c>
      <c r="H258" s="211">
        <f t="shared" si="3"/>
        <v>8.9700000000000006</v>
      </c>
    </row>
    <row r="259" spans="2:8" s="112" customFormat="1" outlineLevel="1">
      <c r="B259" s="86">
        <v>33877</v>
      </c>
      <c r="C259" s="50">
        <v>8.32</v>
      </c>
      <c r="D259" s="50">
        <v>8.94</v>
      </c>
      <c r="G259" s="211">
        <f t="shared" si="3"/>
        <v>8.32</v>
      </c>
      <c r="H259" s="211">
        <f t="shared" si="3"/>
        <v>8.94</v>
      </c>
    </row>
    <row r="260" spans="2:8" s="112" customFormat="1" outlineLevel="1">
      <c r="B260" s="86">
        <v>33908</v>
      </c>
      <c r="C260" s="50">
        <v>8.2899999999999991</v>
      </c>
      <c r="D260" s="50">
        <v>8.86</v>
      </c>
      <c r="G260" s="211">
        <f t="shared" si="3"/>
        <v>8.2899999999999991</v>
      </c>
      <c r="H260" s="211">
        <f t="shared" si="3"/>
        <v>8.86</v>
      </c>
    </row>
    <row r="261" spans="2:8" s="112" customFormat="1" outlineLevel="1">
      <c r="B261" s="86">
        <v>33938</v>
      </c>
      <c r="C261" s="50">
        <v>8.48</v>
      </c>
      <c r="D261" s="50">
        <v>9.14</v>
      </c>
      <c r="G261" s="211">
        <f t="shared" si="3"/>
        <v>8.48</v>
      </c>
      <c r="H261" s="211">
        <f t="shared" si="3"/>
        <v>9.14</v>
      </c>
    </row>
    <row r="262" spans="2:8" s="112" customFormat="1" outlineLevel="1">
      <c r="B262" s="86">
        <v>33969</v>
      </c>
      <c r="C262" s="50">
        <v>8.24</v>
      </c>
      <c r="D262" s="50">
        <v>8.94</v>
      </c>
      <c r="G262" s="211">
        <f t="shared" si="3"/>
        <v>8.24</v>
      </c>
      <c r="H262" s="211">
        <f t="shared" si="3"/>
        <v>8.94</v>
      </c>
    </row>
    <row r="263" spans="2:8" s="112" customFormat="1" outlineLevel="1">
      <c r="B263" s="86">
        <v>34000</v>
      </c>
      <c r="C263" s="50">
        <v>8</v>
      </c>
      <c r="D263" s="50">
        <v>8.6</v>
      </c>
      <c r="G263" s="211">
        <f t="shared" si="3"/>
        <v>8</v>
      </c>
      <c r="H263" s="211">
        <f t="shared" si="3"/>
        <v>8.6</v>
      </c>
    </row>
    <row r="264" spans="2:8" s="112" customFormat="1" outlineLevel="1">
      <c r="B264" s="86">
        <v>34028</v>
      </c>
      <c r="C264" s="50">
        <v>7.26</v>
      </c>
      <c r="D264" s="50">
        <v>7.98</v>
      </c>
      <c r="G264" s="211">
        <f t="shared" si="3"/>
        <v>7.26</v>
      </c>
      <c r="H264" s="211">
        <f t="shared" si="3"/>
        <v>7.98</v>
      </c>
    </row>
    <row r="265" spans="2:8" s="112" customFormat="1" outlineLevel="1">
      <c r="B265" s="86">
        <v>34059</v>
      </c>
      <c r="C265" s="50">
        <v>7.05</v>
      </c>
      <c r="D265" s="50">
        <v>7.82</v>
      </c>
      <c r="G265" s="211">
        <f t="shared" si="3"/>
        <v>7.05</v>
      </c>
      <c r="H265" s="211">
        <f t="shared" si="3"/>
        <v>7.82</v>
      </c>
    </row>
    <row r="266" spans="2:8" s="112" customFormat="1" outlineLevel="1">
      <c r="B266" s="86">
        <v>34089</v>
      </c>
      <c r="C266" s="50">
        <v>6.69</v>
      </c>
      <c r="D266" s="50">
        <v>7.55</v>
      </c>
      <c r="G266" s="211">
        <f t="shared" si="3"/>
        <v>6.69</v>
      </c>
      <c r="H266" s="211">
        <f t="shared" si="3"/>
        <v>7.55</v>
      </c>
    </row>
    <row r="267" spans="2:8" s="112" customFormat="1" outlineLevel="1">
      <c r="B267" s="86">
        <v>34120</v>
      </c>
      <c r="C267" s="50">
        <v>7.09</v>
      </c>
      <c r="D267" s="50">
        <v>7.71</v>
      </c>
      <c r="G267" s="211">
        <f t="shared" si="3"/>
        <v>7.09</v>
      </c>
      <c r="H267" s="211">
        <f t="shared" si="3"/>
        <v>7.71</v>
      </c>
    </row>
    <row r="268" spans="2:8" s="112" customFormat="1" outlineLevel="1">
      <c r="B268" s="86">
        <v>34150</v>
      </c>
      <c r="C268" s="50">
        <v>6.83</v>
      </c>
      <c r="D268" s="50">
        <v>7.37</v>
      </c>
      <c r="G268" s="211">
        <f t="shared" ref="G268:H331" si="4">IF(C268="",E268,C268)</f>
        <v>6.83</v>
      </c>
      <c r="H268" s="211">
        <f t="shared" si="4"/>
        <v>7.37</v>
      </c>
    </row>
    <row r="269" spans="2:8" s="112" customFormat="1" outlineLevel="1">
      <c r="B269" s="86">
        <v>34181</v>
      </c>
      <c r="C269" s="50">
        <v>6.43</v>
      </c>
      <c r="D269" s="50">
        <v>6.88</v>
      </c>
      <c r="G269" s="211">
        <f t="shared" si="4"/>
        <v>6.43</v>
      </c>
      <c r="H269" s="211">
        <f t="shared" si="4"/>
        <v>6.88</v>
      </c>
    </row>
    <row r="270" spans="2:8" s="112" customFormat="1" outlineLevel="1">
      <c r="B270" s="86">
        <v>34212</v>
      </c>
      <c r="C270" s="50">
        <v>6.16</v>
      </c>
      <c r="D270" s="50">
        <v>6.64</v>
      </c>
      <c r="G270" s="211">
        <f t="shared" si="4"/>
        <v>6.16</v>
      </c>
      <c r="H270" s="211">
        <f t="shared" si="4"/>
        <v>6.64</v>
      </c>
    </row>
    <row r="271" spans="2:8" s="112" customFormat="1" outlineLevel="1">
      <c r="B271" s="86">
        <v>34242</v>
      </c>
      <c r="C271" s="50">
        <v>6.35</v>
      </c>
      <c r="D271" s="50">
        <v>6.84</v>
      </c>
      <c r="G271" s="211">
        <f t="shared" si="4"/>
        <v>6.35</v>
      </c>
      <c r="H271" s="211">
        <f t="shared" si="4"/>
        <v>6.84</v>
      </c>
    </row>
    <row r="272" spans="2:8" s="112" customFormat="1" outlineLevel="1">
      <c r="B272" s="86">
        <v>34273</v>
      </c>
      <c r="C272" s="50">
        <v>6.01</v>
      </c>
      <c r="D272" s="50">
        <v>6.49</v>
      </c>
      <c r="G272" s="211">
        <f t="shared" si="4"/>
        <v>6.01</v>
      </c>
      <c r="H272" s="211">
        <f t="shared" si="4"/>
        <v>6.49</v>
      </c>
    </row>
    <row r="273" spans="2:8" s="112" customFormat="1" outlineLevel="1">
      <c r="B273" s="86">
        <v>34303</v>
      </c>
      <c r="C273" s="50">
        <v>6.36</v>
      </c>
      <c r="D273" s="50">
        <v>6.81</v>
      </c>
      <c r="G273" s="211">
        <f t="shared" si="4"/>
        <v>6.36</v>
      </c>
      <c r="H273" s="211">
        <f t="shared" si="4"/>
        <v>6.81</v>
      </c>
    </row>
    <row r="274" spans="2:8" s="112" customFormat="1" outlineLevel="1">
      <c r="B274" s="86">
        <v>34334</v>
      </c>
      <c r="C274" s="50">
        <v>6.17</v>
      </c>
      <c r="D274" s="50">
        <v>6.68</v>
      </c>
      <c r="G274" s="211">
        <f t="shared" si="4"/>
        <v>6.17</v>
      </c>
      <c r="H274" s="211">
        <f t="shared" si="4"/>
        <v>6.68</v>
      </c>
    </row>
    <row r="275" spans="2:8" s="112" customFormat="1" outlineLevel="1">
      <c r="B275" s="86">
        <v>34365</v>
      </c>
      <c r="C275" s="50">
        <v>6.05</v>
      </c>
      <c r="D275" s="50">
        <v>6.36</v>
      </c>
      <c r="G275" s="211">
        <f t="shared" si="4"/>
        <v>6.05</v>
      </c>
      <c r="H275" s="211">
        <f t="shared" si="4"/>
        <v>6.36</v>
      </c>
    </row>
    <row r="276" spans="2:8" s="112" customFormat="1" outlineLevel="1">
      <c r="B276" s="86">
        <v>34393</v>
      </c>
      <c r="C276" s="50">
        <v>6.72</v>
      </c>
      <c r="D276" s="50">
        <v>7.05</v>
      </c>
      <c r="G276" s="211">
        <f t="shared" si="4"/>
        <v>6.72</v>
      </c>
      <c r="H276" s="211">
        <f t="shared" si="4"/>
        <v>7.05</v>
      </c>
    </row>
    <row r="277" spans="2:8" s="112" customFormat="1" outlineLevel="1">
      <c r="B277" s="86">
        <v>34424</v>
      </c>
      <c r="C277" s="50">
        <v>7.57</v>
      </c>
      <c r="D277" s="50">
        <v>7.95</v>
      </c>
      <c r="G277" s="211">
        <f t="shared" si="4"/>
        <v>7.57</v>
      </c>
      <c r="H277" s="211">
        <f t="shared" si="4"/>
        <v>7.95</v>
      </c>
    </row>
    <row r="278" spans="2:8" s="112" customFormat="1" outlineLevel="1">
      <c r="B278" s="86">
        <v>34454</v>
      </c>
      <c r="C278" s="50">
        <v>7.94</v>
      </c>
      <c r="D278" s="50">
        <v>8.44</v>
      </c>
      <c r="G278" s="211">
        <f t="shared" si="4"/>
        <v>7.94</v>
      </c>
      <c r="H278" s="211">
        <f t="shared" si="4"/>
        <v>8.44</v>
      </c>
    </row>
    <row r="279" spans="2:8" s="112" customFormat="1" outlineLevel="1">
      <c r="B279" s="86">
        <v>34485</v>
      </c>
      <c r="C279" s="50">
        <v>8.14</v>
      </c>
      <c r="D279" s="50">
        <v>8.7899999999999991</v>
      </c>
      <c r="G279" s="211">
        <f t="shared" si="4"/>
        <v>8.14</v>
      </c>
      <c r="H279" s="211">
        <f t="shared" si="4"/>
        <v>8.7899999999999991</v>
      </c>
    </row>
    <row r="280" spans="2:8" s="112" customFormat="1" outlineLevel="1">
      <c r="B280" s="86">
        <v>34515</v>
      </c>
      <c r="C280" s="50">
        <v>9.0399999999999991</v>
      </c>
      <c r="D280" s="50">
        <v>9.6300000000000008</v>
      </c>
      <c r="G280" s="211">
        <f t="shared" si="4"/>
        <v>9.0399999999999991</v>
      </c>
      <c r="H280" s="211">
        <f t="shared" si="4"/>
        <v>9.6300000000000008</v>
      </c>
    </row>
    <row r="281" spans="2:8" s="112" customFormat="1" outlineLevel="1">
      <c r="B281" s="86">
        <v>34546</v>
      </c>
      <c r="C281" s="50">
        <v>8.9600000000000009</v>
      </c>
      <c r="D281" s="50">
        <v>9.57</v>
      </c>
      <c r="G281" s="211">
        <f t="shared" si="4"/>
        <v>8.9600000000000009</v>
      </c>
      <c r="H281" s="211">
        <f t="shared" si="4"/>
        <v>9.57</v>
      </c>
    </row>
    <row r="282" spans="2:8" s="112" customFormat="1" outlineLevel="1">
      <c r="B282" s="86">
        <v>34577</v>
      </c>
      <c r="C282" s="50">
        <v>8.81</v>
      </c>
      <c r="D282" s="50">
        <v>9.36</v>
      </c>
      <c r="G282" s="211">
        <f t="shared" si="4"/>
        <v>8.81</v>
      </c>
      <c r="H282" s="211">
        <f t="shared" si="4"/>
        <v>9.36</v>
      </c>
    </row>
    <row r="283" spans="2:8" s="112" customFormat="1" outlineLevel="1">
      <c r="B283" s="86">
        <v>34607</v>
      </c>
      <c r="C283" s="50">
        <v>9.74</v>
      </c>
      <c r="D283" s="50">
        <v>10.33</v>
      </c>
      <c r="G283" s="211">
        <f t="shared" si="4"/>
        <v>9.74</v>
      </c>
      <c r="H283" s="211">
        <f t="shared" si="4"/>
        <v>10.33</v>
      </c>
    </row>
    <row r="284" spans="2:8" s="112" customFormat="1" outlineLevel="1">
      <c r="B284" s="86">
        <v>34638</v>
      </c>
      <c r="C284" s="50">
        <v>10.06</v>
      </c>
      <c r="D284" s="50">
        <v>10.51</v>
      </c>
      <c r="G284" s="211">
        <f t="shared" si="4"/>
        <v>10.06</v>
      </c>
      <c r="H284" s="211">
        <f t="shared" si="4"/>
        <v>10.51</v>
      </c>
    </row>
    <row r="285" spans="2:8" s="112" customFormat="1" outlineLevel="1">
      <c r="B285" s="86">
        <v>34668</v>
      </c>
      <c r="C285" s="50">
        <v>10.27</v>
      </c>
      <c r="D285" s="50">
        <v>10.47</v>
      </c>
      <c r="G285" s="211">
        <f t="shared" si="4"/>
        <v>10.27</v>
      </c>
      <c r="H285" s="211">
        <f t="shared" si="4"/>
        <v>10.47</v>
      </c>
    </row>
    <row r="286" spans="2:8" s="112" customFormat="1" outlineLevel="1">
      <c r="B286" s="86">
        <v>34699</v>
      </c>
      <c r="C286" s="50">
        <v>10.06</v>
      </c>
      <c r="D286" s="50">
        <v>10.039999999999999</v>
      </c>
      <c r="G286" s="211">
        <f t="shared" si="4"/>
        <v>10.06</v>
      </c>
      <c r="H286" s="211">
        <f t="shared" si="4"/>
        <v>10.039999999999999</v>
      </c>
    </row>
    <row r="287" spans="2:8" s="112" customFormat="1" outlineLevel="1">
      <c r="B287" s="86">
        <v>34730</v>
      </c>
      <c r="C287" s="50">
        <v>10.305</v>
      </c>
      <c r="D287" s="50">
        <v>10.3345</v>
      </c>
      <c r="G287" s="211">
        <f t="shared" si="4"/>
        <v>10.305</v>
      </c>
      <c r="H287" s="211">
        <f t="shared" si="4"/>
        <v>10.3345</v>
      </c>
    </row>
    <row r="288" spans="2:8" s="112" customFormat="1" outlineLevel="1">
      <c r="B288" s="86">
        <v>34758</v>
      </c>
      <c r="C288" s="50">
        <v>9.9604999999999997</v>
      </c>
      <c r="D288" s="50">
        <v>10.146500000000001</v>
      </c>
      <c r="G288" s="211">
        <f t="shared" si="4"/>
        <v>9.9604999999999997</v>
      </c>
      <c r="H288" s="211">
        <f t="shared" si="4"/>
        <v>10.146500000000001</v>
      </c>
    </row>
    <row r="289" spans="2:8" s="112" customFormat="1" outlineLevel="1">
      <c r="B289" s="86">
        <v>34789</v>
      </c>
      <c r="C289" s="50">
        <v>9.80882608695652</v>
      </c>
      <c r="D289" s="50">
        <v>10.137826086956521</v>
      </c>
      <c r="G289" s="211">
        <f t="shared" si="4"/>
        <v>9.80882608695652</v>
      </c>
      <c r="H289" s="211">
        <f t="shared" si="4"/>
        <v>10.137826086956521</v>
      </c>
    </row>
    <row r="290" spans="2:8" s="112" customFormat="1" outlineLevel="1">
      <c r="B290" s="86">
        <v>34819</v>
      </c>
      <c r="C290" s="50">
        <v>9.460529411764707</v>
      </c>
      <c r="D290" s="50">
        <v>9.7988235294117629</v>
      </c>
      <c r="G290" s="211">
        <f t="shared" si="4"/>
        <v>9.460529411764707</v>
      </c>
      <c r="H290" s="211">
        <f t="shared" si="4"/>
        <v>9.7988235294117629</v>
      </c>
    </row>
    <row r="291" spans="2:8" s="112" customFormat="1" outlineLevel="1">
      <c r="B291" s="86">
        <v>34850</v>
      </c>
      <c r="C291" s="50">
        <v>8.6817391304347833</v>
      </c>
      <c r="D291" s="50">
        <v>9.1060869565217395</v>
      </c>
      <c r="G291" s="211">
        <f t="shared" si="4"/>
        <v>8.6817391304347833</v>
      </c>
      <c r="H291" s="211">
        <f t="shared" si="4"/>
        <v>9.1060869565217395</v>
      </c>
    </row>
    <row r="292" spans="2:8" s="112" customFormat="1" outlineLevel="1">
      <c r="B292" s="86">
        <v>34880</v>
      </c>
      <c r="C292" s="50">
        <v>8.2690476190476172</v>
      </c>
      <c r="D292" s="50">
        <v>8.8561904761904771</v>
      </c>
      <c r="G292" s="211">
        <f t="shared" si="4"/>
        <v>8.2690476190476172</v>
      </c>
      <c r="H292" s="211">
        <f t="shared" si="4"/>
        <v>8.8561904761904771</v>
      </c>
    </row>
    <row r="293" spans="2:8" s="112" customFormat="1" outlineLevel="1">
      <c r="B293" s="86">
        <v>34911</v>
      </c>
      <c r="C293" s="50">
        <v>8.4428571428571413</v>
      </c>
      <c r="D293" s="50">
        <v>9.0819047619047613</v>
      </c>
      <c r="G293" s="211">
        <f t="shared" si="4"/>
        <v>8.4428571428571413</v>
      </c>
      <c r="H293" s="211">
        <f t="shared" si="4"/>
        <v>9.0819047619047613</v>
      </c>
    </row>
    <row r="294" spans="2:8" s="112" customFormat="1" outlineLevel="1">
      <c r="B294" s="86">
        <v>34942</v>
      </c>
      <c r="C294" s="50">
        <v>8.5817391304347819</v>
      </c>
      <c r="D294" s="50">
        <v>9.1243478260869555</v>
      </c>
      <c r="G294" s="211">
        <f t="shared" si="4"/>
        <v>8.5817391304347819</v>
      </c>
      <c r="H294" s="211">
        <f t="shared" si="4"/>
        <v>9.1243478260869555</v>
      </c>
    </row>
    <row r="295" spans="2:8" s="112" customFormat="1" outlineLevel="1">
      <c r="B295" s="86">
        <v>34972</v>
      </c>
      <c r="C295" s="50">
        <v>8.1690476190476176</v>
      </c>
      <c r="D295" s="50">
        <v>8.6861904761904771</v>
      </c>
      <c r="G295" s="211">
        <f t="shared" si="4"/>
        <v>8.1690476190476176</v>
      </c>
      <c r="H295" s="211">
        <f t="shared" si="4"/>
        <v>8.6861904761904771</v>
      </c>
    </row>
    <row r="296" spans="2:8" s="112" customFormat="1" outlineLevel="1">
      <c r="B296" s="86">
        <v>35003</v>
      </c>
      <c r="C296" s="50">
        <v>8.0436363636363648</v>
      </c>
      <c r="D296" s="50">
        <v>8.5086363636363647</v>
      </c>
      <c r="G296" s="211">
        <f t="shared" si="4"/>
        <v>8.0436363636363648</v>
      </c>
      <c r="H296" s="211">
        <f t="shared" si="4"/>
        <v>8.5086363636363647</v>
      </c>
    </row>
    <row r="297" spans="2:8" s="112" customFormat="1" outlineLevel="1">
      <c r="B297" s="86">
        <v>35033</v>
      </c>
      <c r="C297" s="50">
        <v>8.0377272727272739</v>
      </c>
      <c r="D297" s="50">
        <v>8.4949999999999992</v>
      </c>
      <c r="G297" s="211">
        <f t="shared" si="4"/>
        <v>8.0377272727272739</v>
      </c>
      <c r="H297" s="211">
        <f t="shared" si="4"/>
        <v>8.4949999999999992</v>
      </c>
    </row>
    <row r="298" spans="2:8" s="112" customFormat="1" outlineLevel="1">
      <c r="B298" s="86">
        <v>35064</v>
      </c>
      <c r="C298" s="50">
        <v>7.8526315789473697</v>
      </c>
      <c r="D298" s="50">
        <v>8.2547368421052632</v>
      </c>
      <c r="G298" s="211">
        <f t="shared" si="4"/>
        <v>7.8526315789473697</v>
      </c>
      <c r="H298" s="211">
        <f t="shared" si="4"/>
        <v>8.2547368421052632</v>
      </c>
    </row>
    <row r="299" spans="2:8" s="112" customFormat="1" outlineLevel="1">
      <c r="B299" s="86">
        <v>35095</v>
      </c>
      <c r="C299" s="50">
        <v>7.7590476190476201</v>
      </c>
      <c r="D299" s="50">
        <v>8.1123809523809509</v>
      </c>
      <c r="G299" s="211">
        <f t="shared" si="4"/>
        <v>7.7590476190476201</v>
      </c>
      <c r="H299" s="211">
        <f t="shared" si="4"/>
        <v>8.1123809523809509</v>
      </c>
    </row>
    <row r="300" spans="2:8" s="112" customFormat="1" outlineLevel="1">
      <c r="B300" s="86">
        <v>35124</v>
      </c>
      <c r="C300" s="50">
        <v>7.8866666666666667</v>
      </c>
      <c r="D300" s="50">
        <v>8.2485714285714291</v>
      </c>
      <c r="G300" s="211">
        <f t="shared" si="4"/>
        <v>7.8866666666666667</v>
      </c>
      <c r="H300" s="211">
        <f t="shared" si="4"/>
        <v>8.2485714285714291</v>
      </c>
    </row>
    <row r="301" spans="2:8" s="112" customFormat="1" outlineLevel="1">
      <c r="B301" s="86">
        <v>35155</v>
      </c>
      <c r="C301" s="50">
        <v>8.4695238095238103</v>
      </c>
      <c r="D301" s="50">
        <v>8.8080952380952375</v>
      </c>
      <c r="G301" s="211">
        <f t="shared" si="4"/>
        <v>8.4695238095238103</v>
      </c>
      <c r="H301" s="211">
        <f t="shared" si="4"/>
        <v>8.8080952380952375</v>
      </c>
    </row>
    <row r="302" spans="2:8" s="112" customFormat="1" outlineLevel="1">
      <c r="B302" s="86">
        <v>35185</v>
      </c>
      <c r="C302" s="50">
        <v>8.6</v>
      </c>
      <c r="D302" s="50">
        <v>8.8736842105263154</v>
      </c>
      <c r="G302" s="211">
        <f t="shared" si="4"/>
        <v>8.6</v>
      </c>
      <c r="H302" s="211">
        <f t="shared" si="4"/>
        <v>8.8736842105263154</v>
      </c>
    </row>
    <row r="303" spans="2:8" s="112" customFormat="1" outlineLevel="1">
      <c r="B303" s="86">
        <v>35216</v>
      </c>
      <c r="C303" s="50">
        <v>8.5317391304347829</v>
      </c>
      <c r="D303" s="50">
        <v>8.83217391304348</v>
      </c>
      <c r="G303" s="211">
        <f t="shared" si="4"/>
        <v>8.5317391304347829</v>
      </c>
      <c r="H303" s="211">
        <f t="shared" si="4"/>
        <v>8.83217391304348</v>
      </c>
    </row>
    <row r="304" spans="2:8" s="112" customFormat="1" outlineLevel="1">
      <c r="B304" s="86">
        <v>35246</v>
      </c>
      <c r="C304" s="50">
        <v>8.6221052631578967</v>
      </c>
      <c r="D304" s="50">
        <v>8.9315789473684237</v>
      </c>
      <c r="G304" s="211">
        <f t="shared" si="4"/>
        <v>8.6221052631578967</v>
      </c>
      <c r="H304" s="211">
        <f t="shared" si="4"/>
        <v>8.9315789473684237</v>
      </c>
    </row>
    <row r="305" spans="2:8" s="112" customFormat="1" outlineLevel="1">
      <c r="B305" s="86">
        <v>35277</v>
      </c>
      <c r="C305" s="50">
        <v>8.346521739130436</v>
      </c>
      <c r="D305" s="50">
        <v>8.6295652173913027</v>
      </c>
      <c r="G305" s="211">
        <f t="shared" si="4"/>
        <v>8.346521739130436</v>
      </c>
      <c r="H305" s="211">
        <f t="shared" si="4"/>
        <v>8.6295652173913027</v>
      </c>
    </row>
    <row r="306" spans="2:8" s="112" customFormat="1" outlineLevel="1">
      <c r="B306" s="86">
        <v>35308</v>
      </c>
      <c r="C306" s="50">
        <v>7.5927272727272737</v>
      </c>
      <c r="D306" s="50">
        <v>8.0399999999999991</v>
      </c>
      <c r="G306" s="211">
        <f t="shared" si="4"/>
        <v>7.5927272727272737</v>
      </c>
      <c r="H306" s="211">
        <f t="shared" si="4"/>
        <v>8.0399999999999991</v>
      </c>
    </row>
    <row r="307" spans="2:8" s="112" customFormat="1" outlineLevel="1">
      <c r="B307" s="86">
        <v>35338</v>
      </c>
      <c r="C307" s="50">
        <v>7.5728571428571438</v>
      </c>
      <c r="D307" s="50">
        <v>8.0033333333333339</v>
      </c>
      <c r="G307" s="211">
        <f t="shared" si="4"/>
        <v>7.5728571428571438</v>
      </c>
      <c r="H307" s="211">
        <f t="shared" si="4"/>
        <v>8.0033333333333339</v>
      </c>
    </row>
    <row r="308" spans="2:8" s="112" customFormat="1" outlineLevel="1">
      <c r="B308" s="86">
        <v>35369</v>
      </c>
      <c r="C308" s="50">
        <v>7.1691304347826081</v>
      </c>
      <c r="D308" s="50">
        <v>7.5504347826086953</v>
      </c>
      <c r="G308" s="211">
        <f t="shared" si="4"/>
        <v>7.1691304347826081</v>
      </c>
      <c r="H308" s="211">
        <f t="shared" si="4"/>
        <v>7.5504347826086953</v>
      </c>
    </row>
    <row r="309" spans="2:8" s="112" customFormat="1" outlineLevel="1">
      <c r="B309" s="86">
        <v>35399</v>
      </c>
      <c r="C309" s="50">
        <v>6.838571428571429</v>
      </c>
      <c r="D309" s="50">
        <v>7.1566666666666663</v>
      </c>
      <c r="G309" s="211">
        <f t="shared" si="4"/>
        <v>6.838571428571429</v>
      </c>
      <c r="H309" s="211">
        <f t="shared" si="4"/>
        <v>7.1566666666666663</v>
      </c>
    </row>
    <row r="310" spans="2:8" s="112" customFormat="1" outlineLevel="1">
      <c r="B310" s="86">
        <v>35430</v>
      </c>
      <c r="C310" s="50">
        <v>6.9264999999999999</v>
      </c>
      <c r="D310" s="50">
        <v>7.3239999999999998</v>
      </c>
      <c r="G310" s="211">
        <f t="shared" si="4"/>
        <v>6.9264999999999999</v>
      </c>
      <c r="H310" s="211">
        <f t="shared" si="4"/>
        <v>7.3239999999999998</v>
      </c>
    </row>
    <row r="311" spans="2:8" s="112" customFormat="1" outlineLevel="1">
      <c r="B311" s="86">
        <v>35461</v>
      </c>
      <c r="C311" s="50">
        <v>6.9895238095238081</v>
      </c>
      <c r="D311" s="50">
        <v>7.4590476190476185</v>
      </c>
      <c r="G311" s="211">
        <f t="shared" si="4"/>
        <v>6.9895238095238081</v>
      </c>
      <c r="H311" s="211">
        <f t="shared" si="4"/>
        <v>7.4590476190476185</v>
      </c>
    </row>
    <row r="312" spans="2:8" s="112" customFormat="1" outlineLevel="1">
      <c r="B312" s="86">
        <v>35489</v>
      </c>
      <c r="C312" s="50">
        <v>7.0334999999999992</v>
      </c>
      <c r="D312" s="50">
        <v>7.394000000000001</v>
      </c>
      <c r="G312" s="211">
        <f t="shared" si="4"/>
        <v>7.0334999999999992</v>
      </c>
      <c r="H312" s="211">
        <f t="shared" si="4"/>
        <v>7.394000000000001</v>
      </c>
    </row>
    <row r="313" spans="2:8" s="112" customFormat="1" outlineLevel="1">
      <c r="B313" s="86">
        <v>35520</v>
      </c>
      <c r="C313" s="50">
        <v>7.4947368421052634</v>
      </c>
      <c r="D313" s="50">
        <v>7.8994736842105269</v>
      </c>
      <c r="G313" s="211">
        <f t="shared" si="4"/>
        <v>7.4947368421052634</v>
      </c>
      <c r="H313" s="211">
        <f t="shared" si="4"/>
        <v>7.8994736842105269</v>
      </c>
    </row>
    <row r="314" spans="2:8" s="112" customFormat="1" outlineLevel="1">
      <c r="B314" s="86">
        <v>35550</v>
      </c>
      <c r="C314" s="50">
        <v>7.4</v>
      </c>
      <c r="D314" s="50">
        <v>7.9238095238095223</v>
      </c>
      <c r="G314" s="211">
        <f t="shared" si="4"/>
        <v>7.4</v>
      </c>
      <c r="H314" s="211">
        <f t="shared" si="4"/>
        <v>7.9238095238095223</v>
      </c>
    </row>
    <row r="315" spans="2:8" s="112" customFormat="1" outlineLevel="1">
      <c r="B315" s="86">
        <v>35581</v>
      </c>
      <c r="C315" s="50">
        <v>7.165909090909091</v>
      </c>
      <c r="D315" s="50">
        <v>7.6745454545454548</v>
      </c>
      <c r="G315" s="211">
        <f t="shared" si="4"/>
        <v>7.165909090909091</v>
      </c>
      <c r="H315" s="211">
        <f t="shared" si="4"/>
        <v>7.6745454545454548</v>
      </c>
    </row>
    <row r="316" spans="2:8" s="112" customFormat="1" outlineLevel="1">
      <c r="B316" s="86">
        <v>35611</v>
      </c>
      <c r="C316" s="50">
        <v>6.5405000000000015</v>
      </c>
      <c r="D316" s="50">
        <v>7.1510000000000016</v>
      </c>
      <c r="G316" s="211">
        <f t="shared" si="4"/>
        <v>6.5405000000000015</v>
      </c>
      <c r="H316" s="211">
        <f t="shared" si="4"/>
        <v>7.1510000000000016</v>
      </c>
    </row>
    <row r="317" spans="2:8" s="112" customFormat="1" outlineLevel="1">
      <c r="B317" s="86">
        <v>35642</v>
      </c>
      <c r="C317" s="50">
        <v>6.1517391304347822</v>
      </c>
      <c r="D317" s="50">
        <v>6.6426086956521742</v>
      </c>
      <c r="G317" s="211">
        <f t="shared" si="4"/>
        <v>6.1517391304347822</v>
      </c>
      <c r="H317" s="211">
        <f t="shared" si="4"/>
        <v>6.6426086956521742</v>
      </c>
    </row>
    <row r="318" spans="2:8" s="112" customFormat="1" outlineLevel="1">
      <c r="B318" s="86">
        <v>35673</v>
      </c>
      <c r="C318" s="50">
        <v>6.1076190476190471</v>
      </c>
      <c r="D318" s="50">
        <v>6.6509523809523818</v>
      </c>
      <c r="G318" s="211">
        <f t="shared" si="4"/>
        <v>6.1076190476190471</v>
      </c>
      <c r="H318" s="211">
        <f t="shared" si="4"/>
        <v>6.6509523809523818</v>
      </c>
    </row>
    <row r="319" spans="2:8" s="112" customFormat="1" outlineLevel="1">
      <c r="B319" s="86">
        <v>35703</v>
      </c>
      <c r="C319" s="50">
        <v>5.8209090909090895</v>
      </c>
      <c r="D319" s="50">
        <v>6.3113636363636374</v>
      </c>
      <c r="G319" s="211">
        <f t="shared" si="4"/>
        <v>5.8209090909090895</v>
      </c>
      <c r="H319" s="211">
        <f t="shared" si="4"/>
        <v>6.3113636363636374</v>
      </c>
    </row>
    <row r="320" spans="2:8" s="112" customFormat="1" outlineLevel="1">
      <c r="B320" s="86">
        <v>35734</v>
      </c>
      <c r="C320" s="50">
        <v>5.775652173913044</v>
      </c>
      <c r="D320" s="50">
        <v>6.1821739130434779</v>
      </c>
      <c r="G320" s="211">
        <f t="shared" si="4"/>
        <v>5.775652173913044</v>
      </c>
      <c r="H320" s="211">
        <f t="shared" si="4"/>
        <v>6.1821739130434779</v>
      </c>
    </row>
    <row r="321" spans="2:8" s="112" customFormat="1" outlineLevel="1">
      <c r="B321" s="86">
        <v>35764</v>
      </c>
      <c r="C321" s="50">
        <v>5.72</v>
      </c>
      <c r="D321" s="50">
        <v>6.0310000000000006</v>
      </c>
      <c r="G321" s="211">
        <f t="shared" si="4"/>
        <v>5.72</v>
      </c>
      <c r="H321" s="211">
        <f t="shared" si="4"/>
        <v>6.0310000000000006</v>
      </c>
    </row>
    <row r="322" spans="2:8" s="112" customFormat="1" outlineLevel="1">
      <c r="B322" s="86">
        <v>35795</v>
      </c>
      <c r="C322" s="50">
        <v>5.8257142857142856</v>
      </c>
      <c r="D322" s="50">
        <v>6.13904761904762</v>
      </c>
      <c r="G322" s="211">
        <f t="shared" si="4"/>
        <v>5.8257142857142856</v>
      </c>
      <c r="H322" s="211">
        <f t="shared" si="4"/>
        <v>6.13904761904762</v>
      </c>
    </row>
    <row r="323" spans="2:8" s="112" customFormat="1" outlineLevel="1">
      <c r="B323" s="86">
        <v>35826</v>
      </c>
      <c r="C323" s="50">
        <v>5.5055000000000005</v>
      </c>
      <c r="D323" s="50">
        <v>5.8060000000000009</v>
      </c>
      <c r="G323" s="211">
        <f t="shared" si="4"/>
        <v>5.5055000000000005</v>
      </c>
      <c r="H323" s="211">
        <f t="shared" si="4"/>
        <v>5.8060000000000009</v>
      </c>
    </row>
    <row r="324" spans="2:8" s="112" customFormat="1" outlineLevel="1">
      <c r="B324" s="86">
        <v>35854</v>
      </c>
      <c r="C324" s="50">
        <v>5.5329999999999995</v>
      </c>
      <c r="D324" s="50">
        <v>5.8870000000000005</v>
      </c>
      <c r="G324" s="211">
        <f t="shared" si="4"/>
        <v>5.5329999999999995</v>
      </c>
      <c r="H324" s="211">
        <f t="shared" si="4"/>
        <v>5.8870000000000005</v>
      </c>
    </row>
    <row r="325" spans="2:8" s="112" customFormat="1" outlineLevel="1">
      <c r="B325" s="86">
        <v>35885</v>
      </c>
      <c r="C325" s="50">
        <v>5.4877272727272732</v>
      </c>
      <c r="D325" s="50">
        <v>5.8650000000000002</v>
      </c>
      <c r="G325" s="211">
        <f t="shared" si="4"/>
        <v>5.4877272727272732</v>
      </c>
      <c r="H325" s="211">
        <f t="shared" si="4"/>
        <v>5.8650000000000002</v>
      </c>
    </row>
    <row r="326" spans="2:8" s="112" customFormat="1" outlineLevel="1">
      <c r="B326" s="86">
        <v>35915</v>
      </c>
      <c r="C326" s="50">
        <v>5.3150000000000004</v>
      </c>
      <c r="D326" s="50">
        <v>5.6849999999999996</v>
      </c>
      <c r="G326" s="211">
        <f t="shared" si="4"/>
        <v>5.3150000000000004</v>
      </c>
      <c r="H326" s="211">
        <f t="shared" si="4"/>
        <v>5.6849999999999996</v>
      </c>
    </row>
    <row r="327" spans="2:8" s="112" customFormat="1" outlineLevel="1">
      <c r="B327" s="86">
        <v>35946</v>
      </c>
      <c r="C327" s="50">
        <v>5.3119047619047608</v>
      </c>
      <c r="D327" s="50">
        <v>5.6390476190476191</v>
      </c>
      <c r="G327" s="211">
        <f t="shared" si="4"/>
        <v>5.3119047619047608</v>
      </c>
      <c r="H327" s="211">
        <f t="shared" si="4"/>
        <v>5.6390476190476191</v>
      </c>
    </row>
    <row r="328" spans="2:8" s="112" customFormat="1" outlineLevel="1">
      <c r="B328" s="86">
        <v>35976</v>
      </c>
      <c r="C328" s="50">
        <v>5.4066666666666672</v>
      </c>
      <c r="D328" s="50">
        <v>5.5761904761904759</v>
      </c>
      <c r="G328" s="211">
        <f t="shared" si="4"/>
        <v>5.4066666666666672</v>
      </c>
      <c r="H328" s="211">
        <f t="shared" si="4"/>
        <v>5.5761904761904759</v>
      </c>
    </row>
    <row r="329" spans="2:8" s="112" customFormat="1" outlineLevel="1">
      <c r="B329" s="86">
        <v>36007</v>
      </c>
      <c r="C329" s="50">
        <v>5.3460869565217388</v>
      </c>
      <c r="D329" s="50">
        <v>5.5213043478260877</v>
      </c>
      <c r="G329" s="211">
        <f t="shared" si="4"/>
        <v>5.3460869565217388</v>
      </c>
      <c r="H329" s="211">
        <f t="shared" si="4"/>
        <v>5.5213043478260877</v>
      </c>
    </row>
    <row r="330" spans="2:8" s="112" customFormat="1" outlineLevel="1">
      <c r="B330" s="86">
        <v>36038</v>
      </c>
      <c r="C330" s="50">
        <v>5.48</v>
      </c>
      <c r="D330" s="50">
        <v>5.6385714285714288</v>
      </c>
      <c r="G330" s="211">
        <f t="shared" si="4"/>
        <v>5.48</v>
      </c>
      <c r="H330" s="211">
        <f t="shared" si="4"/>
        <v>5.6385714285714288</v>
      </c>
    </row>
    <row r="331" spans="2:8" s="112" customFormat="1" outlineLevel="1">
      <c r="B331" s="86">
        <v>36068</v>
      </c>
      <c r="C331" s="50">
        <v>5.13</v>
      </c>
      <c r="D331" s="50">
        <v>5.3459090909090907</v>
      </c>
      <c r="G331" s="211">
        <f t="shared" si="4"/>
        <v>5.13</v>
      </c>
      <c r="H331" s="211">
        <f t="shared" si="4"/>
        <v>5.3459090909090907</v>
      </c>
    </row>
    <row r="332" spans="2:8" s="112" customFormat="1" outlineLevel="1">
      <c r="B332" s="86">
        <v>36099</v>
      </c>
      <c r="C332" s="50">
        <v>4.6281818181818188</v>
      </c>
      <c r="D332" s="50">
        <v>4.9659090909090917</v>
      </c>
      <c r="G332" s="211">
        <f t="shared" ref="G332:H395" si="5">IF(C332="",E332,C332)</f>
        <v>4.6281818181818188</v>
      </c>
      <c r="H332" s="211">
        <f t="shared" si="5"/>
        <v>4.9659090909090917</v>
      </c>
    </row>
    <row r="333" spans="2:8" s="112" customFormat="1" outlineLevel="1">
      <c r="B333" s="86">
        <v>36129</v>
      </c>
      <c r="C333" s="50">
        <v>4.8266666666666662</v>
      </c>
      <c r="D333" s="50">
        <v>5.1309523809523805</v>
      </c>
      <c r="G333" s="211">
        <f t="shared" si="5"/>
        <v>4.8266666666666662</v>
      </c>
      <c r="H333" s="211">
        <f t="shared" si="5"/>
        <v>5.1309523809523805</v>
      </c>
    </row>
    <row r="334" spans="2:8" s="112" customFormat="1" outlineLevel="1">
      <c r="B334" s="86">
        <v>36160</v>
      </c>
      <c r="C334" s="50">
        <v>4.6104761904761906</v>
      </c>
      <c r="D334" s="50">
        <v>4.8547619047619053</v>
      </c>
      <c r="G334" s="211">
        <f t="shared" si="5"/>
        <v>4.6104761904761906</v>
      </c>
      <c r="H334" s="211">
        <f t="shared" si="5"/>
        <v>4.8547619047619053</v>
      </c>
    </row>
    <row r="335" spans="2:8" s="112" customFormat="1" outlineLevel="1">
      <c r="B335" s="86">
        <v>36191</v>
      </c>
      <c r="C335" s="50">
        <v>4.9147368421052633</v>
      </c>
      <c r="D335" s="50">
        <v>5.1278947368421059</v>
      </c>
      <c r="G335" s="211">
        <f t="shared" si="5"/>
        <v>4.9147368421052633</v>
      </c>
      <c r="H335" s="211">
        <f t="shared" si="5"/>
        <v>5.1278947368421059</v>
      </c>
    </row>
    <row r="336" spans="2:8" s="112" customFormat="1" outlineLevel="1">
      <c r="B336" s="86">
        <v>36219</v>
      </c>
      <c r="C336" s="50">
        <v>5.0594999999999999</v>
      </c>
      <c r="D336" s="50">
        <v>5.3</v>
      </c>
      <c r="G336" s="211">
        <f t="shared" si="5"/>
        <v>5.0594999999999999</v>
      </c>
      <c r="H336" s="211">
        <f t="shared" si="5"/>
        <v>5.3</v>
      </c>
    </row>
    <row r="337" spans="2:8" s="112" customFormat="1" outlineLevel="1">
      <c r="B337" s="86">
        <v>36250</v>
      </c>
      <c r="C337" s="50">
        <v>5.2408695652173902</v>
      </c>
      <c r="D337" s="50">
        <v>5.5265217391304349</v>
      </c>
      <c r="G337" s="211">
        <f t="shared" si="5"/>
        <v>5.2408695652173902</v>
      </c>
      <c r="H337" s="211">
        <f t="shared" si="5"/>
        <v>5.5265217391304349</v>
      </c>
    </row>
    <row r="338" spans="2:8" s="112" customFormat="1" outlineLevel="1">
      <c r="B338" s="86">
        <v>36280</v>
      </c>
      <c r="C338" s="50">
        <v>5.0425000000000004</v>
      </c>
      <c r="D338" s="50">
        <v>5.3574999999999999</v>
      </c>
      <c r="G338" s="211">
        <f t="shared" si="5"/>
        <v>5.0425000000000004</v>
      </c>
      <c r="H338" s="211">
        <f t="shared" si="5"/>
        <v>5.3574999999999999</v>
      </c>
    </row>
    <row r="339" spans="2:8" s="112" customFormat="1" outlineLevel="1">
      <c r="B339" s="86">
        <v>36311</v>
      </c>
      <c r="C339" s="50">
        <v>5.5757142857142856</v>
      </c>
      <c r="D339" s="50">
        <v>5.8757142857142854</v>
      </c>
      <c r="G339" s="211">
        <f t="shared" si="5"/>
        <v>5.5757142857142856</v>
      </c>
      <c r="H339" s="211">
        <f t="shared" si="5"/>
        <v>5.8757142857142854</v>
      </c>
    </row>
    <row r="340" spans="2:8" s="112" customFormat="1" outlineLevel="1">
      <c r="B340" s="86">
        <v>36341</v>
      </c>
      <c r="C340" s="50">
        <v>5.8357142857142872</v>
      </c>
      <c r="D340" s="50">
        <v>6.206666666666667</v>
      </c>
      <c r="G340" s="211">
        <f t="shared" si="5"/>
        <v>5.8357142857142872</v>
      </c>
      <c r="H340" s="211">
        <f t="shared" si="5"/>
        <v>6.206666666666667</v>
      </c>
    </row>
    <row r="341" spans="2:8" s="112" customFormat="1" outlineLevel="1">
      <c r="B341" s="86">
        <v>36372</v>
      </c>
      <c r="C341" s="50">
        <v>5.7631818181818177</v>
      </c>
      <c r="D341" s="50">
        <v>6.1359090909090916</v>
      </c>
      <c r="G341" s="211">
        <f t="shared" si="5"/>
        <v>5.7631818181818177</v>
      </c>
      <c r="H341" s="211">
        <f t="shared" si="5"/>
        <v>6.1359090909090916</v>
      </c>
    </row>
    <row r="342" spans="2:8" s="112" customFormat="1" outlineLevel="1">
      <c r="B342" s="86">
        <v>36403</v>
      </c>
      <c r="C342" s="50">
        <v>5.9409090909090905</v>
      </c>
      <c r="D342" s="50">
        <v>6.34</v>
      </c>
      <c r="G342" s="211">
        <f t="shared" si="5"/>
        <v>5.9409090909090905</v>
      </c>
      <c r="H342" s="211">
        <f t="shared" si="5"/>
        <v>6.34</v>
      </c>
    </row>
    <row r="343" spans="2:8" s="112" customFormat="1" outlineLevel="1">
      <c r="B343" s="86">
        <v>36433</v>
      </c>
      <c r="C343" s="50">
        <v>5.9981818181818172</v>
      </c>
      <c r="D343" s="50">
        <v>6.3413636363636376</v>
      </c>
      <c r="G343" s="211">
        <f t="shared" si="5"/>
        <v>5.9981818181818172</v>
      </c>
      <c r="H343" s="211">
        <f t="shared" si="5"/>
        <v>6.3413636363636376</v>
      </c>
    </row>
    <row r="344" spans="2:8" s="112" customFormat="1" outlineLevel="1">
      <c r="B344" s="86">
        <v>36464</v>
      </c>
      <c r="C344" s="50">
        <v>6.2857142857142856</v>
      </c>
      <c r="D344" s="50">
        <v>6.6066666666666674</v>
      </c>
      <c r="G344" s="211">
        <f t="shared" si="5"/>
        <v>6.2857142857142856</v>
      </c>
      <c r="H344" s="211">
        <f t="shared" si="5"/>
        <v>6.6066666666666674</v>
      </c>
    </row>
    <row r="345" spans="2:8" s="112" customFormat="1" outlineLevel="1">
      <c r="B345" s="86">
        <v>36494</v>
      </c>
      <c r="C345" s="50">
        <v>6.3113636363636365</v>
      </c>
      <c r="D345" s="50">
        <v>6.5563636363636366</v>
      </c>
      <c r="G345" s="211">
        <f t="shared" si="5"/>
        <v>6.3113636363636365</v>
      </c>
      <c r="H345" s="211">
        <f t="shared" si="5"/>
        <v>6.5563636363636366</v>
      </c>
    </row>
    <row r="346" spans="2:8" s="112" customFormat="1" outlineLevel="1">
      <c r="B346" s="86">
        <v>36525</v>
      </c>
      <c r="C346" s="50">
        <v>6.4880952380952381</v>
      </c>
      <c r="D346" s="50">
        <v>6.7371428571428584</v>
      </c>
      <c r="G346" s="211">
        <f t="shared" si="5"/>
        <v>6.4880952380952381</v>
      </c>
      <c r="H346" s="211">
        <f t="shared" si="5"/>
        <v>6.7371428571428584</v>
      </c>
    </row>
    <row r="347" spans="2:8" s="112" customFormat="1" outlineLevel="1">
      <c r="B347" s="86">
        <v>36556</v>
      </c>
      <c r="C347" s="50">
        <v>6.9942105263157899</v>
      </c>
      <c r="D347" s="50">
        <v>7.1778947368421049</v>
      </c>
      <c r="G347" s="211">
        <f t="shared" si="5"/>
        <v>6.9942105263157899</v>
      </c>
      <c r="H347" s="211">
        <f t="shared" si="5"/>
        <v>7.1778947368421049</v>
      </c>
    </row>
    <row r="348" spans="2:8" s="112" customFormat="1" outlineLevel="1">
      <c r="B348" s="86">
        <v>36585</v>
      </c>
      <c r="C348" s="50">
        <v>6.8995238095238092</v>
      </c>
      <c r="D348" s="50">
        <v>6.9576190476190485</v>
      </c>
      <c r="G348" s="211">
        <f t="shared" si="5"/>
        <v>6.8995238095238092</v>
      </c>
      <c r="H348" s="211">
        <f t="shared" si="5"/>
        <v>6.9576190476190485</v>
      </c>
    </row>
    <row r="349" spans="2:8" s="112" customFormat="1" outlineLevel="1">
      <c r="B349" s="86">
        <v>36616</v>
      </c>
      <c r="C349" s="50">
        <v>6.5647826086956522</v>
      </c>
      <c r="D349" s="50">
        <v>6.5704347826086957</v>
      </c>
      <c r="G349" s="211">
        <f t="shared" si="5"/>
        <v>6.5647826086956522</v>
      </c>
      <c r="H349" s="211">
        <f t="shared" si="5"/>
        <v>6.5704347826086957</v>
      </c>
    </row>
    <row r="350" spans="2:8" s="112" customFormat="1" outlineLevel="1">
      <c r="B350" s="86">
        <v>36646</v>
      </c>
      <c r="C350" s="50">
        <v>6.2970588235294125</v>
      </c>
      <c r="D350" s="50">
        <v>6.2647058823529411</v>
      </c>
      <c r="G350" s="211">
        <f t="shared" si="5"/>
        <v>6.2970588235294125</v>
      </c>
      <c r="H350" s="211">
        <f t="shared" si="5"/>
        <v>6.2647058823529411</v>
      </c>
    </row>
    <row r="351" spans="2:8" s="112" customFormat="1" outlineLevel="1">
      <c r="B351" s="86">
        <v>36677</v>
      </c>
      <c r="C351" s="50">
        <v>6.446956521739132</v>
      </c>
      <c r="D351" s="50">
        <v>6.4656521739130435</v>
      </c>
      <c r="G351" s="211">
        <f t="shared" si="5"/>
        <v>6.446956521739132</v>
      </c>
      <c r="H351" s="211">
        <f t="shared" si="5"/>
        <v>6.4656521739130435</v>
      </c>
    </row>
    <row r="352" spans="2:8" s="112" customFormat="1" outlineLevel="1">
      <c r="B352" s="86">
        <v>36707</v>
      </c>
      <c r="C352" s="50">
        <v>6.1028571428571423</v>
      </c>
      <c r="D352" s="50">
        <v>6.1723809523809523</v>
      </c>
      <c r="G352" s="211">
        <f t="shared" si="5"/>
        <v>6.1028571428571423</v>
      </c>
      <c r="H352" s="211">
        <f t="shared" si="5"/>
        <v>6.1723809523809523</v>
      </c>
    </row>
    <row r="353" spans="2:8" s="112" customFormat="1" outlineLevel="1">
      <c r="B353" s="86">
        <v>36738</v>
      </c>
      <c r="C353" s="50">
        <v>6.0652380952380947</v>
      </c>
      <c r="D353" s="50">
        <v>6.1619047619047631</v>
      </c>
      <c r="G353" s="211">
        <f t="shared" si="5"/>
        <v>6.0652380952380947</v>
      </c>
      <c r="H353" s="211">
        <f t="shared" si="5"/>
        <v>6.1619047619047631</v>
      </c>
    </row>
    <row r="354" spans="2:8" s="112" customFormat="1" outlineLevel="1">
      <c r="B354" s="86">
        <v>36769</v>
      </c>
      <c r="C354" s="50">
        <v>6.2760869565217385</v>
      </c>
      <c r="D354" s="50">
        <v>6.227391304347826</v>
      </c>
      <c r="G354" s="211">
        <f t="shared" si="5"/>
        <v>6.2760869565217385</v>
      </c>
      <c r="H354" s="211">
        <f t="shared" si="5"/>
        <v>6.227391304347826</v>
      </c>
    </row>
    <row r="355" spans="2:8" s="112" customFormat="1" outlineLevel="1">
      <c r="B355" s="86">
        <v>36799</v>
      </c>
      <c r="C355" s="50">
        <v>6.1783333333333337</v>
      </c>
      <c r="D355" s="50">
        <v>6.1361904761904755</v>
      </c>
      <c r="G355" s="211">
        <f t="shared" si="5"/>
        <v>6.1783333333333337</v>
      </c>
      <c r="H355" s="211">
        <f t="shared" si="5"/>
        <v>6.1361904761904755</v>
      </c>
    </row>
    <row r="356" spans="2:8" s="112" customFormat="1" outlineLevel="1">
      <c r="B356" s="86">
        <v>36830</v>
      </c>
      <c r="C356" s="50">
        <v>6.0597727272727262</v>
      </c>
      <c r="D356" s="50">
        <v>6.1079545454545459</v>
      </c>
      <c r="G356" s="211">
        <f t="shared" si="5"/>
        <v>6.0597727272727262</v>
      </c>
      <c r="H356" s="211">
        <f t="shared" si="5"/>
        <v>6.1079545454545459</v>
      </c>
    </row>
    <row r="357" spans="2:8" s="112" customFormat="1" outlineLevel="1">
      <c r="B357" s="86">
        <v>36860</v>
      </c>
      <c r="C357" s="50">
        <v>5.933863636363637</v>
      </c>
      <c r="D357" s="50">
        <v>5.9895454545454534</v>
      </c>
      <c r="G357" s="211">
        <f t="shared" si="5"/>
        <v>5.933863636363637</v>
      </c>
      <c r="H357" s="211">
        <f t="shared" si="5"/>
        <v>5.9895454545454534</v>
      </c>
    </row>
    <row r="358" spans="2:8" s="112" customFormat="1" outlineLevel="1">
      <c r="B358" s="86">
        <v>36891</v>
      </c>
      <c r="C358" s="50">
        <v>5.4371052631578936</v>
      </c>
      <c r="D358" s="50">
        <v>5.5431578947368418</v>
      </c>
      <c r="G358" s="211">
        <f t="shared" si="5"/>
        <v>5.4371052631578936</v>
      </c>
      <c r="H358" s="211">
        <f t="shared" si="5"/>
        <v>5.5431578947368418</v>
      </c>
    </row>
    <row r="359" spans="2:8" s="112" customFormat="1" outlineLevel="1">
      <c r="B359" s="86">
        <v>36922</v>
      </c>
      <c r="C359" s="50">
        <v>5.1516666666666655</v>
      </c>
      <c r="D359" s="50">
        <v>5.4054761904761905</v>
      </c>
      <c r="G359" s="211">
        <f t="shared" si="5"/>
        <v>5.1516666666666655</v>
      </c>
      <c r="H359" s="211">
        <f t="shared" si="5"/>
        <v>5.4054761904761905</v>
      </c>
    </row>
    <row r="360" spans="2:8" s="112" customFormat="1" outlineLevel="1">
      <c r="B360" s="86">
        <v>36950</v>
      </c>
      <c r="C360" s="50">
        <v>5.0547500000000003</v>
      </c>
      <c r="D360" s="50">
        <v>5.32125</v>
      </c>
      <c r="G360" s="211">
        <f t="shared" si="5"/>
        <v>5.0547500000000003</v>
      </c>
      <c r="H360" s="211">
        <f t="shared" si="5"/>
        <v>5.32125</v>
      </c>
    </row>
    <row r="361" spans="2:8" s="112" customFormat="1" outlineLevel="1">
      <c r="B361" s="86">
        <v>36981</v>
      </c>
      <c r="C361" s="50">
        <v>4.8015909090909092</v>
      </c>
      <c r="D361" s="50">
        <v>5.1306818181818192</v>
      </c>
      <c r="G361" s="211">
        <f t="shared" si="5"/>
        <v>4.8015909090909092</v>
      </c>
      <c r="H361" s="211">
        <f t="shared" si="5"/>
        <v>5.1306818181818192</v>
      </c>
    </row>
    <row r="362" spans="2:8" s="112" customFormat="1" outlineLevel="1">
      <c r="B362" s="86">
        <v>37011</v>
      </c>
      <c r="C362" s="50">
        <v>5.1613888888888901</v>
      </c>
      <c r="D362" s="50">
        <v>5.5772222222222227</v>
      </c>
      <c r="G362" s="211">
        <f t="shared" si="5"/>
        <v>5.1613888888888901</v>
      </c>
      <c r="H362" s="211">
        <f t="shared" si="5"/>
        <v>5.5772222222222227</v>
      </c>
    </row>
    <row r="363" spans="2:8" s="112" customFormat="1" outlineLevel="1">
      <c r="B363" s="86">
        <v>37042</v>
      </c>
      <c r="C363" s="50">
        <v>5.5047826086956526</v>
      </c>
      <c r="D363" s="50">
        <v>5.9434782608695658</v>
      </c>
      <c r="G363" s="211">
        <f t="shared" si="5"/>
        <v>5.5047826086956526</v>
      </c>
      <c r="H363" s="211">
        <f t="shared" si="5"/>
        <v>5.9434782608695658</v>
      </c>
    </row>
    <row r="364" spans="2:8" s="112" customFormat="1" outlineLevel="1">
      <c r="B364" s="86">
        <v>37072</v>
      </c>
      <c r="C364" s="50">
        <v>5.5855000000000006</v>
      </c>
      <c r="D364" s="50">
        <v>5.8967499999999999</v>
      </c>
      <c r="G364" s="211">
        <f t="shared" si="5"/>
        <v>5.5855000000000006</v>
      </c>
      <c r="H364" s="211">
        <f t="shared" si="5"/>
        <v>5.8967499999999999</v>
      </c>
    </row>
    <row r="365" spans="2:8" s="112" customFormat="1" outlineLevel="1">
      <c r="B365" s="86">
        <v>37103</v>
      </c>
      <c r="C365" s="50">
        <v>5.8393181818181823</v>
      </c>
      <c r="D365" s="50">
        <v>6.0863636363636351</v>
      </c>
      <c r="G365" s="211">
        <f t="shared" si="5"/>
        <v>5.8393181818181823</v>
      </c>
      <c r="H365" s="211">
        <f t="shared" si="5"/>
        <v>6.0863636363636351</v>
      </c>
    </row>
    <row r="366" spans="2:8" s="112" customFormat="1" outlineLevel="1">
      <c r="B366" s="86">
        <v>37134</v>
      </c>
      <c r="C366" s="50">
        <v>5.4904347826086957</v>
      </c>
      <c r="D366" s="50">
        <v>5.7615217391304352</v>
      </c>
      <c r="G366" s="211">
        <f t="shared" si="5"/>
        <v>5.4904347826086957</v>
      </c>
      <c r="H366" s="211">
        <f t="shared" si="5"/>
        <v>5.7615217391304352</v>
      </c>
    </row>
    <row r="367" spans="2:8" s="112" customFormat="1" outlineLevel="1">
      <c r="B367" s="86">
        <v>37164</v>
      </c>
      <c r="C367" s="50">
        <v>5.0784999999999991</v>
      </c>
      <c r="D367" s="50">
        <v>5.5782500000000006</v>
      </c>
      <c r="G367" s="211">
        <f t="shared" si="5"/>
        <v>5.0784999999999991</v>
      </c>
      <c r="H367" s="211">
        <f t="shared" si="5"/>
        <v>5.5782500000000006</v>
      </c>
    </row>
    <row r="368" spans="2:8" s="112" customFormat="1" outlineLevel="1">
      <c r="B368" s="86">
        <v>37195</v>
      </c>
      <c r="C368" s="50">
        <v>4.8150000000000004</v>
      </c>
      <c r="D368" s="50">
        <v>5.4076086956521738</v>
      </c>
      <c r="G368" s="211">
        <f t="shared" si="5"/>
        <v>4.8150000000000004</v>
      </c>
      <c r="H368" s="211">
        <f t="shared" si="5"/>
        <v>5.4076086956521738</v>
      </c>
    </row>
    <row r="369" spans="2:8" s="112" customFormat="1" outlineLevel="1">
      <c r="B369" s="86">
        <v>37225</v>
      </c>
      <c r="C369" s="50">
        <v>4.9334090909090911</v>
      </c>
      <c r="D369" s="50">
        <v>5.457727272727273</v>
      </c>
      <c r="G369" s="211">
        <f t="shared" si="5"/>
        <v>4.9334090909090911</v>
      </c>
      <c r="H369" s="211">
        <f t="shared" si="5"/>
        <v>5.457727272727273</v>
      </c>
    </row>
    <row r="370" spans="2:8" s="112" customFormat="1" outlineLevel="1">
      <c r="B370" s="86">
        <v>37256</v>
      </c>
      <c r="C370" s="50">
        <v>5.3278947368421044</v>
      </c>
      <c r="D370" s="50">
        <v>5.8168421052631567</v>
      </c>
      <c r="G370" s="211">
        <f t="shared" si="5"/>
        <v>5.3278947368421044</v>
      </c>
      <c r="H370" s="211">
        <f t="shared" si="5"/>
        <v>5.8168421052631567</v>
      </c>
    </row>
    <row r="371" spans="2:8" s="112" customFormat="1" outlineLevel="1">
      <c r="B371" s="86">
        <v>37287</v>
      </c>
      <c r="C371" s="50">
        <v>5.4119047619047613</v>
      </c>
      <c r="D371" s="50">
        <v>5.8583333333333325</v>
      </c>
      <c r="G371" s="211">
        <f t="shared" si="5"/>
        <v>5.4119047619047613</v>
      </c>
      <c r="H371" s="211">
        <f t="shared" si="5"/>
        <v>5.8583333333333325</v>
      </c>
    </row>
    <row r="372" spans="2:8" s="112" customFormat="1" outlineLevel="1">
      <c r="B372" s="86">
        <v>37315</v>
      </c>
      <c r="C372" s="50">
        <v>5.6317499999999994</v>
      </c>
      <c r="D372" s="50">
        <v>5.9457500000000012</v>
      </c>
      <c r="G372" s="211">
        <f t="shared" si="5"/>
        <v>5.6317499999999994</v>
      </c>
      <c r="H372" s="211">
        <f t="shared" si="5"/>
        <v>5.9457500000000012</v>
      </c>
    </row>
    <row r="373" spans="2:8" s="112" customFormat="1" outlineLevel="1">
      <c r="B373" s="86">
        <v>37346</v>
      </c>
      <c r="C373" s="50">
        <v>5.9974999999999996</v>
      </c>
      <c r="D373" s="50">
        <v>6.3089999999999993</v>
      </c>
      <c r="G373" s="211">
        <f t="shared" si="5"/>
        <v>5.9974999999999996</v>
      </c>
      <c r="H373" s="211">
        <f t="shared" si="5"/>
        <v>6.3089999999999993</v>
      </c>
    </row>
    <row r="374" spans="2:8" s="112" customFormat="1" outlineLevel="1">
      <c r="B374" s="86">
        <v>37376</v>
      </c>
      <c r="C374" s="50">
        <v>5.9634999999999998</v>
      </c>
      <c r="D374" s="50">
        <v>6.2939999999999996</v>
      </c>
      <c r="G374" s="211">
        <f t="shared" si="5"/>
        <v>5.9634999999999998</v>
      </c>
      <c r="H374" s="211">
        <f t="shared" si="5"/>
        <v>6.2939999999999996</v>
      </c>
    </row>
    <row r="375" spans="2:8" s="112" customFormat="1" outlineLevel="1">
      <c r="B375" s="86">
        <v>37407</v>
      </c>
      <c r="C375" s="50">
        <v>5.9628260869565208</v>
      </c>
      <c r="D375" s="50">
        <v>6.2152173913043489</v>
      </c>
      <c r="G375" s="211">
        <f t="shared" si="5"/>
        <v>5.9628260869565208</v>
      </c>
      <c r="H375" s="211">
        <f t="shared" si="5"/>
        <v>6.2152173913043489</v>
      </c>
    </row>
    <row r="376" spans="2:8" s="112" customFormat="1" outlineLevel="1">
      <c r="B376" s="86">
        <v>37437</v>
      </c>
      <c r="C376" s="50">
        <v>5.833157894736841</v>
      </c>
      <c r="D376" s="50">
        <v>6.0076315789473691</v>
      </c>
      <c r="G376" s="211">
        <f t="shared" si="5"/>
        <v>5.833157894736841</v>
      </c>
      <c r="H376" s="211">
        <f t="shared" si="5"/>
        <v>6.0076315789473691</v>
      </c>
    </row>
    <row r="377" spans="2:8" s="112" customFormat="1" outlineLevel="1">
      <c r="B377" s="86">
        <v>37468</v>
      </c>
      <c r="C377" s="50">
        <v>5.6169565217391302</v>
      </c>
      <c r="D377" s="50">
        <v>5.8597826086956539</v>
      </c>
      <c r="G377" s="211">
        <f t="shared" si="5"/>
        <v>5.6169565217391302</v>
      </c>
      <c r="H377" s="211">
        <f t="shared" si="5"/>
        <v>5.8597826086956539</v>
      </c>
    </row>
    <row r="378" spans="2:8" s="112" customFormat="1" outlineLevel="1">
      <c r="B378" s="86">
        <v>37499</v>
      </c>
      <c r="C378" s="50">
        <v>5.3904545454545456</v>
      </c>
      <c r="D378" s="50">
        <v>5.6484090909090909</v>
      </c>
      <c r="G378" s="211">
        <f t="shared" si="5"/>
        <v>5.3904545454545456</v>
      </c>
      <c r="H378" s="211">
        <f t="shared" si="5"/>
        <v>5.6484090909090909</v>
      </c>
    </row>
    <row r="379" spans="2:8" s="112" customFormat="1" outlineLevel="1">
      <c r="B379" s="86">
        <v>37529</v>
      </c>
      <c r="C379" s="50">
        <v>5.2278571428571441</v>
      </c>
      <c r="D379" s="50">
        <v>5.4357142857142851</v>
      </c>
      <c r="G379" s="211">
        <f t="shared" si="5"/>
        <v>5.2278571428571441</v>
      </c>
      <c r="H379" s="211">
        <f t="shared" si="5"/>
        <v>5.4357142857142851</v>
      </c>
    </row>
    <row r="380" spans="2:8" s="112" customFormat="1" outlineLevel="1">
      <c r="B380" s="86">
        <v>37560</v>
      </c>
      <c r="C380" s="50">
        <v>5.3160869565217386</v>
      </c>
      <c r="D380" s="50">
        <v>5.6591304347826075</v>
      </c>
      <c r="G380" s="211">
        <f t="shared" si="5"/>
        <v>5.3160869565217386</v>
      </c>
      <c r="H380" s="211">
        <f t="shared" si="5"/>
        <v>5.6591304347826075</v>
      </c>
    </row>
    <row r="381" spans="2:8" s="112" customFormat="1" outlineLevel="1">
      <c r="B381" s="86">
        <v>37590</v>
      </c>
      <c r="C381" s="50">
        <v>5.10952380952381</v>
      </c>
      <c r="D381" s="50">
        <v>5.4995238095238097</v>
      </c>
      <c r="G381" s="211">
        <f t="shared" si="5"/>
        <v>5.10952380952381</v>
      </c>
      <c r="H381" s="211">
        <f t="shared" si="5"/>
        <v>5.4995238095238097</v>
      </c>
    </row>
    <row r="382" spans="2:8" s="112" customFormat="1" outlineLevel="1">
      <c r="B382" s="86">
        <v>37621</v>
      </c>
      <c r="C382" s="50">
        <v>4.9967499999999987</v>
      </c>
      <c r="D382" s="50">
        <v>5.3949999999999996</v>
      </c>
      <c r="G382" s="211">
        <f t="shared" si="5"/>
        <v>4.9967499999999987</v>
      </c>
      <c r="H382" s="211">
        <f t="shared" si="5"/>
        <v>5.3949999999999996</v>
      </c>
    </row>
    <row r="383" spans="2:8" s="112" customFormat="1" outlineLevel="1">
      <c r="B383" s="86">
        <v>37652</v>
      </c>
      <c r="C383" s="50">
        <v>4.9059523809523808</v>
      </c>
      <c r="D383" s="50">
        <v>5.2750000000000004</v>
      </c>
      <c r="G383" s="211">
        <f t="shared" si="5"/>
        <v>4.9059523809523808</v>
      </c>
      <c r="H383" s="211">
        <f t="shared" si="5"/>
        <v>5.2750000000000004</v>
      </c>
    </row>
    <row r="384" spans="2:8" s="112" customFormat="1" outlineLevel="1">
      <c r="B384" s="86">
        <v>37680</v>
      </c>
      <c r="C384" s="50">
        <v>4.7420000000000009</v>
      </c>
      <c r="D384" s="50">
        <v>5.1677500000000007</v>
      </c>
      <c r="G384" s="211">
        <f t="shared" si="5"/>
        <v>4.7420000000000009</v>
      </c>
      <c r="H384" s="211">
        <f t="shared" si="5"/>
        <v>5.1677500000000007</v>
      </c>
    </row>
    <row r="385" spans="2:8" s="112" customFormat="1" outlineLevel="1">
      <c r="B385" s="86">
        <v>37711</v>
      </c>
      <c r="C385" s="50">
        <v>4.8423809523809522</v>
      </c>
      <c r="D385" s="50">
        <v>5.2716666666666656</v>
      </c>
      <c r="G385" s="211">
        <f t="shared" si="5"/>
        <v>4.8423809523809522</v>
      </c>
      <c r="H385" s="211">
        <f t="shared" si="5"/>
        <v>5.2716666666666656</v>
      </c>
    </row>
    <row r="386" spans="2:8" s="112" customFormat="1" outlineLevel="1">
      <c r="B386" s="86">
        <v>37741</v>
      </c>
      <c r="C386" s="50">
        <v>4.9576315789473684</v>
      </c>
      <c r="D386" s="50">
        <v>5.3460526315789467</v>
      </c>
      <c r="G386" s="211">
        <f t="shared" si="5"/>
        <v>4.9576315789473684</v>
      </c>
      <c r="H386" s="211">
        <f t="shared" si="5"/>
        <v>5.3460526315789467</v>
      </c>
    </row>
    <row r="387" spans="2:8" s="112" customFormat="1" outlineLevel="1">
      <c r="B387" s="86">
        <v>37772</v>
      </c>
      <c r="C387" s="50">
        <v>4.7438636363636357</v>
      </c>
      <c r="D387" s="50">
        <v>5.0281818181818183</v>
      </c>
      <c r="G387" s="211">
        <f t="shared" si="5"/>
        <v>4.7438636363636357</v>
      </c>
      <c r="H387" s="211">
        <f t="shared" si="5"/>
        <v>5.0281818181818183</v>
      </c>
    </row>
    <row r="388" spans="2:8" s="112" customFormat="1" outlineLevel="1">
      <c r="B388" s="86">
        <v>37802</v>
      </c>
      <c r="C388" s="50">
        <v>4.4930000000000003</v>
      </c>
      <c r="D388" s="50">
        <v>4.8027499999999987</v>
      </c>
      <c r="G388" s="211">
        <f t="shared" si="5"/>
        <v>4.4930000000000003</v>
      </c>
      <c r="H388" s="211">
        <f t="shared" si="5"/>
        <v>4.8027499999999987</v>
      </c>
    </row>
    <row r="389" spans="2:8" s="112" customFormat="1" outlineLevel="1">
      <c r="B389" s="86">
        <v>37833</v>
      </c>
      <c r="C389" s="50">
        <v>4.894347826086956</v>
      </c>
      <c r="D389" s="50">
        <v>5.2328260869565222</v>
      </c>
      <c r="G389" s="211">
        <f t="shared" si="5"/>
        <v>4.894347826086956</v>
      </c>
      <c r="H389" s="211">
        <f t="shared" si="5"/>
        <v>5.2328260869565222</v>
      </c>
    </row>
    <row r="390" spans="2:8" s="112" customFormat="1" outlineLevel="1">
      <c r="B390" s="86">
        <v>37864</v>
      </c>
      <c r="C390" s="50">
        <v>5.2223809523809521</v>
      </c>
      <c r="D390" s="50">
        <v>5.5240476190476189</v>
      </c>
      <c r="G390" s="211">
        <f t="shared" si="5"/>
        <v>5.2223809523809521</v>
      </c>
      <c r="H390" s="211">
        <f t="shared" si="5"/>
        <v>5.5240476190476189</v>
      </c>
    </row>
    <row r="391" spans="2:8" s="112" customFormat="1" outlineLevel="1">
      <c r="B391" s="86">
        <v>37894</v>
      </c>
      <c r="C391" s="50">
        <v>5.3140909090909094</v>
      </c>
      <c r="D391" s="50">
        <v>5.5129545454545452</v>
      </c>
      <c r="G391" s="211">
        <f t="shared" si="5"/>
        <v>5.3140909090909094</v>
      </c>
      <c r="H391" s="211">
        <f t="shared" si="5"/>
        <v>5.5129545454545452</v>
      </c>
    </row>
    <row r="392" spans="2:8" s="112" customFormat="1" outlineLevel="1">
      <c r="B392" s="86">
        <v>37925</v>
      </c>
      <c r="C392" s="50">
        <v>5.4739130434782615</v>
      </c>
      <c r="D392" s="50">
        <v>5.6086956521739131</v>
      </c>
      <c r="G392" s="211">
        <f t="shared" si="5"/>
        <v>5.4739130434782615</v>
      </c>
      <c r="H392" s="211">
        <f t="shared" si="5"/>
        <v>5.6086956521739131</v>
      </c>
    </row>
    <row r="393" spans="2:8" s="112" customFormat="1" outlineLevel="1">
      <c r="B393" s="86">
        <v>37955</v>
      </c>
      <c r="C393" s="50">
        <v>5.8274999999999997</v>
      </c>
      <c r="D393" s="50">
        <v>5.8739999999999997</v>
      </c>
      <c r="G393" s="211">
        <f t="shared" si="5"/>
        <v>5.8274999999999997</v>
      </c>
      <c r="H393" s="211">
        <f t="shared" si="5"/>
        <v>5.8739999999999997</v>
      </c>
    </row>
    <row r="394" spans="2:8" s="112" customFormat="1" outlineLevel="1">
      <c r="B394" s="86">
        <v>37986</v>
      </c>
      <c r="C394" s="50">
        <v>5.7054761904761913</v>
      </c>
      <c r="D394" s="50">
        <v>5.7573809523809523</v>
      </c>
      <c r="G394" s="211">
        <f t="shared" si="5"/>
        <v>5.7054761904761913</v>
      </c>
      <c r="H394" s="211">
        <f t="shared" si="5"/>
        <v>5.7573809523809523</v>
      </c>
    </row>
    <row r="395" spans="2:8" s="112" customFormat="1" outlineLevel="1">
      <c r="B395" s="86">
        <v>38017</v>
      </c>
      <c r="C395" s="50">
        <v>5.6340000000000021</v>
      </c>
      <c r="D395" s="50">
        <v>5.7004999999999999</v>
      </c>
      <c r="G395" s="211">
        <f t="shared" si="5"/>
        <v>5.6340000000000021</v>
      </c>
      <c r="H395" s="211">
        <f t="shared" si="5"/>
        <v>5.7004999999999999</v>
      </c>
    </row>
    <row r="396" spans="2:8" s="112" customFormat="1" outlineLevel="1">
      <c r="B396" s="86">
        <v>38046</v>
      </c>
      <c r="C396" s="50">
        <v>5.5592500000000005</v>
      </c>
      <c r="D396" s="50">
        <v>5.6205000000000007</v>
      </c>
      <c r="G396" s="211">
        <f t="shared" ref="G396:H459" si="6">IF(C396="",E396,C396)</f>
        <v>5.5592500000000005</v>
      </c>
      <c r="H396" s="211">
        <f t="shared" si="6"/>
        <v>5.6205000000000007</v>
      </c>
    </row>
    <row r="397" spans="2:8" s="112" customFormat="1" outlineLevel="1">
      <c r="B397" s="86">
        <v>38077</v>
      </c>
      <c r="C397" s="50">
        <v>5.3047826086956515</v>
      </c>
      <c r="D397" s="50">
        <v>5.4154347826086964</v>
      </c>
      <c r="G397" s="211">
        <f t="shared" si="6"/>
        <v>5.3047826086956515</v>
      </c>
      <c r="H397" s="211">
        <f t="shared" si="6"/>
        <v>5.4154347826086964</v>
      </c>
    </row>
    <row r="398" spans="2:8" s="112" customFormat="1" outlineLevel="1">
      <c r="B398" s="86">
        <v>38107</v>
      </c>
      <c r="C398" s="50">
        <v>5.584249999999999</v>
      </c>
      <c r="D398" s="50">
        <v>5.802999999999999</v>
      </c>
      <c r="G398" s="211">
        <f t="shared" si="6"/>
        <v>5.584249999999999</v>
      </c>
      <c r="H398" s="211">
        <f t="shared" si="6"/>
        <v>5.802999999999999</v>
      </c>
    </row>
    <row r="399" spans="2:8" s="112" customFormat="1" outlineLevel="1">
      <c r="B399" s="86">
        <v>38138</v>
      </c>
      <c r="C399" s="50">
        <v>5.7102380952380942</v>
      </c>
      <c r="D399" s="50">
        <v>5.9580952380952379</v>
      </c>
      <c r="G399" s="211">
        <f t="shared" si="6"/>
        <v>5.7102380952380942</v>
      </c>
      <c r="H399" s="211">
        <f t="shared" si="6"/>
        <v>5.9580952380952379</v>
      </c>
    </row>
    <row r="400" spans="2:8" s="112" customFormat="1" outlineLevel="1">
      <c r="B400" s="86">
        <v>38168</v>
      </c>
      <c r="C400" s="50">
        <v>5.5623809523809529</v>
      </c>
      <c r="D400" s="50">
        <v>5.8454761904761892</v>
      </c>
      <c r="G400" s="211">
        <f t="shared" si="6"/>
        <v>5.5623809523809529</v>
      </c>
      <c r="H400" s="211">
        <f t="shared" si="6"/>
        <v>5.8454761904761892</v>
      </c>
    </row>
    <row r="401" spans="2:8" s="112" customFormat="1" outlineLevel="1">
      <c r="B401" s="86">
        <v>38199</v>
      </c>
      <c r="C401" s="50">
        <v>5.5597727272727289</v>
      </c>
      <c r="D401" s="50">
        <v>5.7177272727272728</v>
      </c>
      <c r="G401" s="211">
        <f t="shared" si="6"/>
        <v>5.5597727272727289</v>
      </c>
      <c r="H401" s="211">
        <f t="shared" si="6"/>
        <v>5.7177272727272728</v>
      </c>
    </row>
    <row r="402" spans="2:8" s="112" customFormat="1" outlineLevel="1">
      <c r="B402" s="86">
        <v>38230</v>
      </c>
      <c r="C402" s="50">
        <v>5.4640909090909098</v>
      </c>
      <c r="D402" s="50">
        <v>5.5831818181818171</v>
      </c>
      <c r="G402" s="211">
        <f t="shared" si="6"/>
        <v>5.4640909090909098</v>
      </c>
      <c r="H402" s="211">
        <f t="shared" si="6"/>
        <v>5.5831818181818171</v>
      </c>
    </row>
    <row r="403" spans="2:8" s="112" customFormat="1" outlineLevel="1">
      <c r="B403" s="86">
        <v>38260</v>
      </c>
      <c r="C403" s="50">
        <v>5.3090909090909069</v>
      </c>
      <c r="D403" s="50">
        <v>5.4120454545454555</v>
      </c>
      <c r="G403" s="211">
        <f t="shared" si="6"/>
        <v>5.3090909090909069</v>
      </c>
      <c r="H403" s="211">
        <f t="shared" si="6"/>
        <v>5.4120454545454555</v>
      </c>
    </row>
    <row r="404" spans="2:8" s="112" customFormat="1" outlineLevel="1">
      <c r="B404" s="86">
        <v>38291</v>
      </c>
      <c r="C404" s="50">
        <v>5.2702380952380947</v>
      </c>
      <c r="D404" s="50">
        <v>5.4014285714285712</v>
      </c>
      <c r="G404" s="211">
        <f t="shared" si="6"/>
        <v>5.2702380952380947</v>
      </c>
      <c r="H404" s="211">
        <f t="shared" si="6"/>
        <v>5.4014285714285712</v>
      </c>
    </row>
    <row r="405" spans="2:8" s="112" customFormat="1" outlineLevel="1">
      <c r="B405" s="86">
        <v>38321</v>
      </c>
      <c r="C405" s="50">
        <v>5.273863636363636</v>
      </c>
      <c r="D405" s="50">
        <v>5.4</v>
      </c>
      <c r="G405" s="211">
        <f t="shared" si="6"/>
        <v>5.273863636363636</v>
      </c>
      <c r="H405" s="211">
        <f t="shared" si="6"/>
        <v>5.4</v>
      </c>
    </row>
    <row r="406" spans="2:8" s="112" customFormat="1" outlineLevel="1">
      <c r="B406" s="86">
        <v>38352</v>
      </c>
      <c r="C406" s="50">
        <v>5.0999999999999996</v>
      </c>
      <c r="D406" s="50">
        <v>5.2319047619047616</v>
      </c>
      <c r="G406" s="211">
        <f t="shared" si="6"/>
        <v>5.0999999999999996</v>
      </c>
      <c r="H406" s="211">
        <f t="shared" si="6"/>
        <v>5.2319047619047616</v>
      </c>
    </row>
    <row r="407" spans="2:8" s="112" customFormat="1" outlineLevel="1">
      <c r="B407" s="86">
        <v>38383</v>
      </c>
      <c r="C407" s="50">
        <v>5.2571052631578947</v>
      </c>
      <c r="D407" s="50">
        <v>5.3518421052631568</v>
      </c>
      <c r="G407" s="211">
        <f t="shared" si="6"/>
        <v>5.2571052631578947</v>
      </c>
      <c r="H407" s="211">
        <f t="shared" si="6"/>
        <v>5.3518421052631568</v>
      </c>
    </row>
    <row r="408" spans="2:8" s="112" customFormat="1" outlineLevel="1">
      <c r="B408" s="86">
        <v>38411</v>
      </c>
      <c r="C408" s="50">
        <v>5.41</v>
      </c>
      <c r="D408" s="50">
        <v>5.3977500000000003</v>
      </c>
      <c r="G408" s="211">
        <f t="shared" si="6"/>
        <v>5.41</v>
      </c>
      <c r="H408" s="211">
        <f t="shared" si="6"/>
        <v>5.3977500000000003</v>
      </c>
    </row>
    <row r="409" spans="2:8" s="112" customFormat="1" outlineLevel="1">
      <c r="B409" s="86">
        <v>38442</v>
      </c>
      <c r="C409" s="50">
        <v>5.6342857142857152</v>
      </c>
      <c r="D409" s="50">
        <v>5.6526190476190479</v>
      </c>
      <c r="G409" s="211">
        <f t="shared" si="6"/>
        <v>5.6342857142857152</v>
      </c>
      <c r="H409" s="211">
        <f t="shared" si="6"/>
        <v>5.6526190476190479</v>
      </c>
    </row>
    <row r="410" spans="2:8" s="112" customFormat="1" outlineLevel="1">
      <c r="B410" s="86">
        <v>38472</v>
      </c>
      <c r="C410" s="50">
        <v>5.4455000000000009</v>
      </c>
      <c r="D410" s="50">
        <v>5.4719999999999995</v>
      </c>
      <c r="G410" s="211">
        <f t="shared" si="6"/>
        <v>5.4455000000000009</v>
      </c>
      <c r="H410" s="211">
        <f t="shared" si="6"/>
        <v>5.4719999999999995</v>
      </c>
    </row>
    <row r="411" spans="2:8" s="112" customFormat="1" outlineLevel="1">
      <c r="B411" s="86">
        <v>38503</v>
      </c>
      <c r="C411" s="50">
        <v>5.2477272727272721</v>
      </c>
      <c r="D411" s="50">
        <v>5.2877272727272731</v>
      </c>
      <c r="G411" s="211">
        <f t="shared" si="6"/>
        <v>5.2477272727272721</v>
      </c>
      <c r="H411" s="211">
        <f t="shared" si="6"/>
        <v>5.2877272727272731</v>
      </c>
    </row>
    <row r="412" spans="2:8" s="112" customFormat="1" outlineLevel="1">
      <c r="B412" s="86">
        <v>38533</v>
      </c>
      <c r="C412" s="50">
        <v>5.1383333333333319</v>
      </c>
      <c r="D412" s="50">
        <v>5.1404761904761909</v>
      </c>
      <c r="G412" s="211">
        <f t="shared" si="6"/>
        <v>5.1383333333333319</v>
      </c>
      <c r="H412" s="211">
        <f t="shared" si="6"/>
        <v>5.1404761904761909</v>
      </c>
    </row>
    <row r="413" spans="2:8" s="112" customFormat="1" outlineLevel="1">
      <c r="B413" s="86">
        <v>38564</v>
      </c>
      <c r="C413" s="50">
        <v>5.1935714285714285</v>
      </c>
      <c r="D413" s="50">
        <v>5.1902380952380955</v>
      </c>
      <c r="G413" s="211">
        <f t="shared" si="6"/>
        <v>5.1935714285714285</v>
      </c>
      <c r="H413" s="211">
        <f t="shared" si="6"/>
        <v>5.1902380952380955</v>
      </c>
    </row>
    <row r="414" spans="2:8" s="112" customFormat="1" outlineLevel="1">
      <c r="B414" s="86">
        <v>38595</v>
      </c>
      <c r="C414" s="50">
        <v>5.1715217391304336</v>
      </c>
      <c r="D414" s="50">
        <v>5.2186956521739134</v>
      </c>
      <c r="G414" s="211">
        <f t="shared" si="6"/>
        <v>5.1715217391304336</v>
      </c>
      <c r="H414" s="211">
        <f t="shared" si="6"/>
        <v>5.2186956521739134</v>
      </c>
    </row>
    <row r="415" spans="2:8" s="112" customFormat="1" outlineLevel="1">
      <c r="B415" s="86">
        <v>38625</v>
      </c>
      <c r="C415" s="50">
        <v>5.1479545454545468</v>
      </c>
      <c r="D415" s="50">
        <v>5.1863636363636365</v>
      </c>
      <c r="G415" s="211">
        <f t="shared" si="6"/>
        <v>5.1479545454545468</v>
      </c>
      <c r="H415" s="211">
        <f t="shared" si="6"/>
        <v>5.1863636363636365</v>
      </c>
    </row>
    <row r="416" spans="2:8" s="112" customFormat="1" outlineLevel="1">
      <c r="B416" s="86">
        <v>38656</v>
      </c>
      <c r="C416" s="50">
        <v>5.3621428571428575</v>
      </c>
      <c r="D416" s="50">
        <v>5.4002380952380955</v>
      </c>
      <c r="G416" s="211">
        <f t="shared" si="6"/>
        <v>5.3621428571428575</v>
      </c>
      <c r="H416" s="211">
        <f t="shared" si="6"/>
        <v>5.4002380952380955</v>
      </c>
    </row>
    <row r="417" spans="2:8" s="112" customFormat="1" outlineLevel="1">
      <c r="B417" s="86">
        <v>38686</v>
      </c>
      <c r="C417" s="50">
        <v>5.373636363636364</v>
      </c>
      <c r="D417" s="50">
        <v>5.4352272727272721</v>
      </c>
      <c r="G417" s="211">
        <f t="shared" si="6"/>
        <v>5.373636363636364</v>
      </c>
      <c r="H417" s="211">
        <f t="shared" si="6"/>
        <v>5.4352272727272721</v>
      </c>
    </row>
    <row r="418" spans="2:8" s="112" customFormat="1" outlineLevel="1">
      <c r="B418" s="86">
        <v>38717</v>
      </c>
      <c r="C418" s="50">
        <v>5.3427500000000006</v>
      </c>
      <c r="D418" s="50">
        <v>5.3465000000000007</v>
      </c>
      <c r="G418" s="211">
        <f t="shared" si="6"/>
        <v>5.3427500000000006</v>
      </c>
      <c r="H418" s="211">
        <f t="shared" si="6"/>
        <v>5.3465000000000007</v>
      </c>
    </row>
    <row r="419" spans="2:8" s="112" customFormat="1" outlineLevel="1">
      <c r="B419" s="86">
        <v>38748</v>
      </c>
      <c r="C419" s="50">
        <v>5.1765000000000008</v>
      </c>
      <c r="D419" s="50">
        <v>5.2035</v>
      </c>
      <c r="G419" s="211">
        <f t="shared" si="6"/>
        <v>5.1765000000000008</v>
      </c>
      <c r="H419" s="211">
        <f t="shared" si="6"/>
        <v>5.2035</v>
      </c>
    </row>
    <row r="420" spans="2:8" s="112" customFormat="1" outlineLevel="1">
      <c r="B420" s="86">
        <v>38776</v>
      </c>
      <c r="C420" s="50">
        <v>5.2385000000000002</v>
      </c>
      <c r="D420" s="50">
        <v>5.2720000000000011</v>
      </c>
      <c r="G420" s="211">
        <f t="shared" si="6"/>
        <v>5.2385000000000002</v>
      </c>
      <c r="H420" s="211">
        <f t="shared" si="6"/>
        <v>5.2720000000000011</v>
      </c>
    </row>
    <row r="421" spans="2:8" s="112" customFormat="1" outlineLevel="1">
      <c r="B421" s="86">
        <v>38807</v>
      </c>
      <c r="C421" s="50">
        <v>5.2976086956521735</v>
      </c>
      <c r="D421" s="50">
        <v>5.341304347826088</v>
      </c>
      <c r="G421" s="211">
        <f t="shared" si="6"/>
        <v>5.2976086956521735</v>
      </c>
      <c r="H421" s="211">
        <f t="shared" si="6"/>
        <v>5.341304347826088</v>
      </c>
    </row>
    <row r="422" spans="2:8" s="112" customFormat="1" outlineLevel="1">
      <c r="B422" s="86">
        <v>38837</v>
      </c>
      <c r="C422" s="50">
        <v>5.55</v>
      </c>
      <c r="D422" s="50">
        <v>5.5797058823529415</v>
      </c>
      <c r="G422" s="211">
        <f t="shared" si="6"/>
        <v>5.55</v>
      </c>
      <c r="H422" s="211">
        <f t="shared" si="6"/>
        <v>5.5797058823529415</v>
      </c>
    </row>
    <row r="423" spans="2:8" s="112" customFormat="1" outlineLevel="1">
      <c r="B423" s="86">
        <v>38868</v>
      </c>
      <c r="C423" s="50">
        <v>5.7308695652173913</v>
      </c>
      <c r="D423" s="50">
        <v>5.75</v>
      </c>
      <c r="G423" s="211">
        <f t="shared" si="6"/>
        <v>5.7308695652173913</v>
      </c>
      <c r="H423" s="211">
        <f t="shared" si="6"/>
        <v>5.75</v>
      </c>
    </row>
    <row r="424" spans="2:8" s="112" customFormat="1" outlineLevel="1">
      <c r="B424" s="86">
        <v>38898</v>
      </c>
      <c r="C424" s="50">
        <v>5.7483333333333331</v>
      </c>
      <c r="D424" s="50">
        <v>5.7378571428571421</v>
      </c>
      <c r="G424" s="211">
        <f t="shared" si="6"/>
        <v>5.7483333333333331</v>
      </c>
      <c r="H424" s="211">
        <f t="shared" si="6"/>
        <v>5.7378571428571421</v>
      </c>
    </row>
    <row r="425" spans="2:8" s="112" customFormat="1" outlineLevel="1">
      <c r="B425" s="86">
        <v>38929</v>
      </c>
      <c r="C425" s="50">
        <v>5.8688095238095235</v>
      </c>
      <c r="D425" s="50">
        <v>5.8340476190476194</v>
      </c>
      <c r="G425" s="211">
        <f t="shared" si="6"/>
        <v>5.8688095238095235</v>
      </c>
      <c r="H425" s="211">
        <f t="shared" si="6"/>
        <v>5.8340476190476194</v>
      </c>
    </row>
    <row r="426" spans="2:8" s="112" customFormat="1" outlineLevel="1">
      <c r="B426" s="86">
        <v>38960</v>
      </c>
      <c r="C426" s="50">
        <v>5.8402173913043471</v>
      </c>
      <c r="D426" s="50">
        <v>5.7732608695652177</v>
      </c>
      <c r="G426" s="211">
        <f t="shared" si="6"/>
        <v>5.8402173913043471</v>
      </c>
      <c r="H426" s="211">
        <f t="shared" si="6"/>
        <v>5.7732608695652177</v>
      </c>
    </row>
    <row r="427" spans="2:8" s="112" customFormat="1" outlineLevel="1">
      <c r="B427" s="86">
        <v>38990</v>
      </c>
      <c r="C427" s="50">
        <v>5.7390476190476196</v>
      </c>
      <c r="D427" s="50">
        <v>5.6016666666666657</v>
      </c>
      <c r="G427" s="211">
        <f t="shared" si="6"/>
        <v>5.7390476190476196</v>
      </c>
      <c r="H427" s="211">
        <f t="shared" si="6"/>
        <v>5.6016666666666657</v>
      </c>
    </row>
    <row r="428" spans="2:8" s="112" customFormat="1" outlineLevel="1">
      <c r="B428" s="86">
        <v>39021</v>
      </c>
      <c r="C428" s="50">
        <v>5.8290476190476195</v>
      </c>
      <c r="D428" s="50">
        <v>5.665</v>
      </c>
      <c r="G428" s="211">
        <f t="shared" si="6"/>
        <v>5.8290476190476195</v>
      </c>
      <c r="H428" s="211">
        <f t="shared" si="6"/>
        <v>5.665</v>
      </c>
    </row>
    <row r="429" spans="2:8" s="112" customFormat="1" outlineLevel="1">
      <c r="B429" s="86">
        <v>39051</v>
      </c>
      <c r="C429" s="50">
        <v>5.7956818181818184</v>
      </c>
      <c r="D429" s="50">
        <v>5.5995454545454546</v>
      </c>
      <c r="G429" s="211">
        <f t="shared" si="6"/>
        <v>5.7956818181818184</v>
      </c>
      <c r="H429" s="211">
        <f t="shared" si="6"/>
        <v>5.5995454545454546</v>
      </c>
    </row>
    <row r="430" spans="2:8" s="112" customFormat="1" outlineLevel="1">
      <c r="B430" s="86">
        <v>39082</v>
      </c>
      <c r="C430" s="50">
        <v>5.8684210526315788</v>
      </c>
      <c r="D430" s="50">
        <v>5.6965789473684216</v>
      </c>
      <c r="G430" s="211">
        <f t="shared" si="6"/>
        <v>5.8684210526315788</v>
      </c>
      <c r="H430" s="211">
        <f t="shared" si="6"/>
        <v>5.6965789473684216</v>
      </c>
    </row>
    <row r="431" spans="2:8" s="112" customFormat="1" outlineLevel="1">
      <c r="B431" s="86">
        <v>39113</v>
      </c>
      <c r="C431" s="50">
        <v>6.0471428571428572</v>
      </c>
      <c r="D431" s="50">
        <v>5.8776190476190475</v>
      </c>
      <c r="G431" s="211">
        <f t="shared" si="6"/>
        <v>6.0471428571428572</v>
      </c>
      <c r="H431" s="211">
        <f t="shared" si="6"/>
        <v>5.8776190476190475</v>
      </c>
    </row>
    <row r="432" spans="2:8" s="112" customFormat="1" outlineLevel="1">
      <c r="B432" s="86">
        <v>39141</v>
      </c>
      <c r="C432" s="50">
        <v>5.9649999999999999</v>
      </c>
      <c r="D432" s="50">
        <v>5.8092499999999996</v>
      </c>
      <c r="G432" s="211">
        <f t="shared" si="6"/>
        <v>5.9649999999999999</v>
      </c>
      <c r="H432" s="211">
        <f t="shared" si="6"/>
        <v>5.8092499999999996</v>
      </c>
    </row>
    <row r="433" spans="2:8" s="112" customFormat="1" outlineLevel="1">
      <c r="B433" s="86">
        <v>39172</v>
      </c>
      <c r="C433" s="50">
        <v>5.9493181818181817</v>
      </c>
      <c r="D433" s="50">
        <v>5.7368181818181814</v>
      </c>
      <c r="G433" s="211">
        <f t="shared" si="6"/>
        <v>5.9493181818181817</v>
      </c>
      <c r="H433" s="211">
        <f t="shared" si="6"/>
        <v>5.7368181818181814</v>
      </c>
    </row>
    <row r="434" spans="2:8" s="112" customFormat="1" outlineLevel="1">
      <c r="B434" s="86">
        <v>39202</v>
      </c>
      <c r="C434" s="50">
        <v>6.1083333333333334</v>
      </c>
      <c r="D434" s="50">
        <v>5.9097222222222223</v>
      </c>
      <c r="G434" s="211">
        <f t="shared" si="6"/>
        <v>6.1083333333333334</v>
      </c>
      <c r="H434" s="211">
        <f t="shared" si="6"/>
        <v>5.9097222222222223</v>
      </c>
    </row>
    <row r="435" spans="2:8" s="112" customFormat="1" outlineLevel="1">
      <c r="B435" s="86">
        <v>39233</v>
      </c>
      <c r="C435" s="50">
        <v>6.071739130434783</v>
      </c>
      <c r="D435" s="50">
        <v>5.9208695652173899</v>
      </c>
      <c r="G435" s="211">
        <f t="shared" si="6"/>
        <v>6.071739130434783</v>
      </c>
      <c r="H435" s="211">
        <f t="shared" si="6"/>
        <v>5.9208695652173899</v>
      </c>
    </row>
    <row r="436" spans="2:8" s="112" customFormat="1" outlineLevel="1">
      <c r="B436" s="86">
        <v>39263</v>
      </c>
      <c r="C436" s="50">
        <v>6.3359999999999985</v>
      </c>
      <c r="D436" s="50">
        <v>6.2047499999999998</v>
      </c>
      <c r="G436" s="211">
        <f t="shared" si="6"/>
        <v>6.3359999999999985</v>
      </c>
      <c r="H436" s="211">
        <f t="shared" si="6"/>
        <v>6.2047499999999998</v>
      </c>
    </row>
    <row r="437" spans="2:8" s="112" customFormat="1" outlineLevel="1">
      <c r="B437" s="86">
        <v>39294</v>
      </c>
      <c r="C437" s="50">
        <v>6.3040909090909079</v>
      </c>
      <c r="D437" s="50">
        <v>6.1497727272727269</v>
      </c>
      <c r="G437" s="211">
        <f t="shared" si="6"/>
        <v>6.3040909090909079</v>
      </c>
      <c r="H437" s="211">
        <f t="shared" si="6"/>
        <v>6.1497727272727269</v>
      </c>
    </row>
    <row r="438" spans="2:8" s="112" customFormat="1" outlineLevel="1">
      <c r="B438" s="86">
        <v>39325</v>
      </c>
      <c r="C438" s="50">
        <v>6.1315909090909093</v>
      </c>
      <c r="D438" s="50">
        <v>5.9259090909090899</v>
      </c>
      <c r="G438" s="211">
        <f t="shared" si="6"/>
        <v>6.1315909090909093</v>
      </c>
      <c r="H438" s="211">
        <f t="shared" si="6"/>
        <v>5.9259090909090899</v>
      </c>
    </row>
    <row r="439" spans="2:8" s="112" customFormat="1" outlineLevel="1">
      <c r="B439" s="86">
        <v>39355</v>
      </c>
      <c r="C439" s="50">
        <v>6.2073684210526316</v>
      </c>
      <c r="D439" s="50">
        <v>5.9921052631578942</v>
      </c>
      <c r="G439" s="211">
        <f t="shared" si="6"/>
        <v>6.2073684210526316</v>
      </c>
      <c r="H439" s="211">
        <f t="shared" si="6"/>
        <v>5.9921052631578942</v>
      </c>
    </row>
    <row r="440" spans="2:8" s="112" customFormat="1" outlineLevel="1">
      <c r="B440" s="86">
        <v>39386</v>
      </c>
      <c r="C440" s="50">
        <v>6.4547826086956528</v>
      </c>
      <c r="D440" s="50">
        <v>6.1743478260869562</v>
      </c>
      <c r="G440" s="211">
        <f t="shared" si="6"/>
        <v>6.4547826086956528</v>
      </c>
      <c r="H440" s="211">
        <f t="shared" si="6"/>
        <v>6.1743478260869562</v>
      </c>
    </row>
    <row r="441" spans="2:8" s="112" customFormat="1" outlineLevel="1">
      <c r="B441" s="86">
        <v>39416</v>
      </c>
      <c r="C441" s="50">
        <v>6.3613636363636354</v>
      </c>
      <c r="D441" s="50">
        <v>6.0254545454545454</v>
      </c>
      <c r="G441" s="211">
        <f t="shared" si="6"/>
        <v>6.3613636363636354</v>
      </c>
      <c r="H441" s="211">
        <f t="shared" si="6"/>
        <v>6.0254545454545454</v>
      </c>
    </row>
    <row r="442" spans="2:8" s="112" customFormat="1" outlineLevel="1">
      <c r="B442" s="86">
        <v>39447</v>
      </c>
      <c r="C442" s="50">
        <v>6.4636842105263161</v>
      </c>
      <c r="D442" s="50">
        <v>6.2076315789473684</v>
      </c>
      <c r="G442" s="211">
        <f t="shared" si="6"/>
        <v>6.4636842105263161</v>
      </c>
      <c r="H442" s="211">
        <f t="shared" si="6"/>
        <v>6.2076315789473684</v>
      </c>
    </row>
    <row r="443" spans="2:8" s="112" customFormat="1" outlineLevel="1">
      <c r="B443" s="86">
        <v>39478</v>
      </c>
      <c r="C443" s="50">
        <v>6.3423809523809522</v>
      </c>
      <c r="D443" s="50">
        <v>6.076428571428572</v>
      </c>
      <c r="G443" s="211">
        <f t="shared" si="6"/>
        <v>6.3423809523809522</v>
      </c>
      <c r="H443" s="211">
        <f t="shared" si="6"/>
        <v>6.076428571428572</v>
      </c>
    </row>
    <row r="444" spans="2:8" s="112" customFormat="1" outlineLevel="1">
      <c r="B444" s="86">
        <v>39507</v>
      </c>
      <c r="C444" s="50">
        <v>6.5009523809523797</v>
      </c>
      <c r="D444" s="50">
        <v>6.2945238095238079</v>
      </c>
      <c r="G444" s="211">
        <f t="shared" si="6"/>
        <v>6.5009523809523797</v>
      </c>
      <c r="H444" s="211">
        <f t="shared" si="6"/>
        <v>6.2945238095238079</v>
      </c>
    </row>
    <row r="445" spans="2:8" s="112" customFormat="1" outlineLevel="1">
      <c r="B445" s="86">
        <v>39538</v>
      </c>
      <c r="C445" s="50">
        <v>6.1002631578947364</v>
      </c>
      <c r="D445" s="50">
        <v>6.0855263157894726</v>
      </c>
      <c r="G445" s="211">
        <f t="shared" si="6"/>
        <v>6.1002631578947364</v>
      </c>
      <c r="H445" s="211">
        <f t="shared" si="6"/>
        <v>6.0855263157894726</v>
      </c>
    </row>
    <row r="446" spans="2:8" s="112" customFormat="1" outlineLevel="1">
      <c r="B446" s="86">
        <v>39568</v>
      </c>
      <c r="C446" s="50">
        <v>6.1861904761904745</v>
      </c>
      <c r="D446" s="50">
        <v>6.1704761904761893</v>
      </c>
      <c r="G446" s="211">
        <f t="shared" si="6"/>
        <v>6.1861904761904745</v>
      </c>
      <c r="H446" s="211">
        <f t="shared" si="6"/>
        <v>6.1704761904761893</v>
      </c>
    </row>
    <row r="447" spans="2:8" s="112" customFormat="1" outlineLevel="1">
      <c r="B447" s="86">
        <v>39599</v>
      </c>
      <c r="C447" s="50">
        <v>6.3336363636363622</v>
      </c>
      <c r="D447" s="50">
        <v>6.3550000000000004</v>
      </c>
      <c r="G447" s="211">
        <f t="shared" si="6"/>
        <v>6.3336363636363622</v>
      </c>
      <c r="H447" s="211">
        <f t="shared" si="6"/>
        <v>6.3550000000000004</v>
      </c>
    </row>
    <row r="448" spans="2:8" s="112" customFormat="1" outlineLevel="1">
      <c r="B448" s="86">
        <v>39629</v>
      </c>
      <c r="C448" s="50">
        <v>6.6902500000000007</v>
      </c>
      <c r="D448" s="50">
        <v>6.5867499999999994</v>
      </c>
      <c r="G448" s="211">
        <f t="shared" si="6"/>
        <v>6.6902500000000007</v>
      </c>
      <c r="H448" s="211">
        <f t="shared" si="6"/>
        <v>6.5867499999999994</v>
      </c>
    </row>
    <row r="449" spans="2:8" s="112" customFormat="1" outlineLevel="1">
      <c r="B449" s="86">
        <v>39660</v>
      </c>
      <c r="C449" s="50">
        <v>6.4043478260869557</v>
      </c>
      <c r="D449" s="50">
        <v>6.3665217391304365</v>
      </c>
      <c r="G449" s="211">
        <f t="shared" si="6"/>
        <v>6.4043478260869557</v>
      </c>
      <c r="H449" s="211">
        <f t="shared" si="6"/>
        <v>6.3665217391304365</v>
      </c>
    </row>
    <row r="450" spans="2:8" s="112" customFormat="1" outlineLevel="1">
      <c r="B450" s="86">
        <v>39691</v>
      </c>
      <c r="C450" s="50">
        <v>5.7739999999999991</v>
      </c>
      <c r="D450" s="50">
        <v>5.8624999999999998</v>
      </c>
      <c r="G450" s="211">
        <f t="shared" si="6"/>
        <v>5.7739999999999991</v>
      </c>
      <c r="H450" s="211">
        <f t="shared" si="6"/>
        <v>5.8624999999999998</v>
      </c>
    </row>
    <row r="451" spans="2:8" s="112" customFormat="1" outlineLevel="1">
      <c r="B451" s="86">
        <v>39721</v>
      </c>
      <c r="C451" s="50">
        <v>5.5363636363636353</v>
      </c>
      <c r="D451" s="50">
        <v>5.6459090909090897</v>
      </c>
      <c r="G451" s="211">
        <f t="shared" si="6"/>
        <v>5.5363636363636353</v>
      </c>
      <c r="H451" s="211">
        <f t="shared" si="6"/>
        <v>5.6459090909090897</v>
      </c>
    </row>
    <row r="452" spans="2:8" s="112" customFormat="1" outlineLevel="1">
      <c r="B452" s="86">
        <v>39752</v>
      </c>
      <c r="C452" s="50">
        <v>4.8284090909090907</v>
      </c>
      <c r="D452" s="50">
        <v>5.2152272727272724</v>
      </c>
      <c r="G452" s="211">
        <f t="shared" si="6"/>
        <v>4.8284090909090907</v>
      </c>
      <c r="H452" s="211">
        <f t="shared" si="6"/>
        <v>5.2152272727272724</v>
      </c>
    </row>
    <row r="453" spans="2:8" s="112" customFormat="1" outlineLevel="1">
      <c r="B453" s="86">
        <v>39782</v>
      </c>
      <c r="C453" s="50">
        <v>4.2787499999999996</v>
      </c>
      <c r="D453" s="50">
        <v>4.9407499999999995</v>
      </c>
      <c r="G453" s="211">
        <f t="shared" si="6"/>
        <v>4.2787499999999996</v>
      </c>
      <c r="H453" s="211">
        <f t="shared" si="6"/>
        <v>4.9407499999999995</v>
      </c>
    </row>
    <row r="454" spans="2:8" s="112" customFormat="1" outlineLevel="1">
      <c r="B454" s="86">
        <v>39813</v>
      </c>
      <c r="C454" s="50">
        <v>3.7221428571428561</v>
      </c>
      <c r="D454" s="50">
        <v>4.2157142857142853</v>
      </c>
      <c r="G454" s="211">
        <f t="shared" si="6"/>
        <v>3.7221428571428561</v>
      </c>
      <c r="H454" s="211">
        <f t="shared" si="6"/>
        <v>4.2157142857142853</v>
      </c>
    </row>
    <row r="455" spans="2:8" s="112" customFormat="1" outlineLevel="1">
      <c r="B455" s="86">
        <v>39844</v>
      </c>
      <c r="C455" s="50">
        <v>3.49675</v>
      </c>
      <c r="D455" s="50">
        <v>4.0857499999999991</v>
      </c>
      <c r="G455" s="211">
        <f t="shared" si="6"/>
        <v>3.49675</v>
      </c>
      <c r="H455" s="211">
        <f t="shared" si="6"/>
        <v>4.0857499999999991</v>
      </c>
    </row>
    <row r="456" spans="2:8" s="112" customFormat="1" outlineLevel="1">
      <c r="B456" s="86">
        <v>39872</v>
      </c>
      <c r="C456" s="50">
        <v>3.5894999999999997</v>
      </c>
      <c r="D456" s="50">
        <v>4.253000000000001</v>
      </c>
      <c r="G456" s="211">
        <f t="shared" si="6"/>
        <v>3.5894999999999997</v>
      </c>
      <c r="H456" s="211">
        <f t="shared" si="6"/>
        <v>4.253000000000001</v>
      </c>
    </row>
    <row r="457" spans="2:8" s="112" customFormat="1" outlineLevel="1">
      <c r="B457" s="86">
        <v>39903</v>
      </c>
      <c r="C457" s="50">
        <v>3.7286363636363631</v>
      </c>
      <c r="D457" s="50">
        <v>4.3277272727272722</v>
      </c>
      <c r="G457" s="211">
        <f t="shared" si="6"/>
        <v>3.7286363636363631</v>
      </c>
      <c r="H457" s="211">
        <f t="shared" si="6"/>
        <v>4.3277272727272722</v>
      </c>
    </row>
    <row r="458" spans="2:8" s="112" customFormat="1" outlineLevel="1">
      <c r="B458" s="86">
        <v>39933</v>
      </c>
      <c r="C458" s="50">
        <v>4.0454999999999988</v>
      </c>
      <c r="D458" s="50">
        <v>4.5120000000000005</v>
      </c>
      <c r="G458" s="211">
        <f t="shared" si="6"/>
        <v>4.0454999999999988</v>
      </c>
      <c r="H458" s="211">
        <f t="shared" si="6"/>
        <v>4.5120000000000005</v>
      </c>
    </row>
    <row r="459" spans="2:8" s="112" customFormat="1" outlineLevel="1">
      <c r="B459" s="86">
        <v>39964</v>
      </c>
      <c r="C459" s="50">
        <v>4.4742857142857151</v>
      </c>
      <c r="D459" s="50">
        <v>5.0042857142857144</v>
      </c>
      <c r="G459" s="211">
        <f t="shared" si="6"/>
        <v>4.4742857142857151</v>
      </c>
      <c r="H459" s="211">
        <f t="shared" si="6"/>
        <v>5.0042857142857144</v>
      </c>
    </row>
    <row r="460" spans="2:8" s="112" customFormat="1" outlineLevel="1">
      <c r="B460" s="86">
        <v>39994</v>
      </c>
      <c r="C460" s="50">
        <v>5.1021428571428578</v>
      </c>
      <c r="D460" s="50">
        <v>5.5566666666666666</v>
      </c>
      <c r="G460" s="211">
        <f t="shared" ref="G460:H523" si="7">IF(C460="",E460,C460)</f>
        <v>5.1021428571428578</v>
      </c>
      <c r="H460" s="211">
        <f t="shared" si="7"/>
        <v>5.5566666666666666</v>
      </c>
    </row>
    <row r="461" spans="2:8" s="112" customFormat="1" outlineLevel="1">
      <c r="B461" s="86">
        <v>40025</v>
      </c>
      <c r="C461" s="50">
        <v>5.20804347826087</v>
      </c>
      <c r="D461" s="50">
        <v>5.4878260869565221</v>
      </c>
      <c r="G461" s="211">
        <f t="shared" si="7"/>
        <v>5.20804347826087</v>
      </c>
      <c r="H461" s="211">
        <f t="shared" si="7"/>
        <v>5.4878260869565221</v>
      </c>
    </row>
    <row r="462" spans="2:8" s="112" customFormat="1" outlineLevel="1">
      <c r="B462" s="86">
        <v>40056</v>
      </c>
      <c r="C462" s="50">
        <v>5.3915000000000006</v>
      </c>
      <c r="D462" s="50">
        <v>5.5332500000000007</v>
      </c>
      <c r="G462" s="211">
        <f t="shared" si="7"/>
        <v>5.3915000000000006</v>
      </c>
      <c r="H462" s="211">
        <f t="shared" si="7"/>
        <v>5.5332500000000007</v>
      </c>
    </row>
    <row r="463" spans="2:8" s="112" customFormat="1" outlineLevel="1">
      <c r="B463" s="86">
        <v>40086</v>
      </c>
      <c r="C463" s="50">
        <v>5.1395454545454529</v>
      </c>
      <c r="D463" s="50">
        <v>5.3236363636363642</v>
      </c>
      <c r="G463" s="211">
        <f t="shared" si="7"/>
        <v>5.1395454545454529</v>
      </c>
      <c r="H463" s="211">
        <f t="shared" si="7"/>
        <v>5.3236363636363642</v>
      </c>
    </row>
    <row r="464" spans="2:8" s="112" customFormat="1" outlineLevel="1">
      <c r="B464" s="86">
        <v>40117</v>
      </c>
      <c r="C464" s="50">
        <v>5.3545238095238101</v>
      </c>
      <c r="D464" s="50">
        <v>5.4502380952380962</v>
      </c>
      <c r="G464" s="211">
        <f t="shared" si="7"/>
        <v>5.3545238095238101</v>
      </c>
      <c r="H464" s="211">
        <f t="shared" si="7"/>
        <v>5.4502380952380962</v>
      </c>
    </row>
    <row r="465" spans="2:8" s="112" customFormat="1" outlineLevel="1">
      <c r="B465" s="86">
        <v>40147</v>
      </c>
      <c r="C465" s="50">
        <v>5.237619047619047</v>
      </c>
      <c r="D465" s="50">
        <v>5.4666666666666668</v>
      </c>
      <c r="G465" s="211">
        <f t="shared" si="7"/>
        <v>5.237619047619047</v>
      </c>
      <c r="H465" s="211">
        <f t="shared" si="7"/>
        <v>5.4666666666666668</v>
      </c>
    </row>
    <row r="466" spans="2:8" s="112" customFormat="1" outlineLevel="1">
      <c r="B466" s="86">
        <v>40178</v>
      </c>
      <c r="C466" s="50">
        <v>5.15</v>
      </c>
      <c r="D466" s="50">
        <v>5.4730952380952367</v>
      </c>
      <c r="G466" s="211">
        <f t="shared" si="7"/>
        <v>5.15</v>
      </c>
      <c r="H466" s="211">
        <f t="shared" si="7"/>
        <v>5.4730952380952367</v>
      </c>
    </row>
    <row r="467" spans="2:8" s="112" customFormat="1" outlineLevel="1">
      <c r="B467" s="86">
        <v>40209</v>
      </c>
      <c r="C467" s="50">
        <v>5.2725</v>
      </c>
      <c r="D467" s="50">
        <v>5.5575000000000001</v>
      </c>
      <c r="G467" s="211">
        <f t="shared" si="7"/>
        <v>5.2725</v>
      </c>
      <c r="H467" s="211">
        <f t="shared" si="7"/>
        <v>5.5575000000000001</v>
      </c>
    </row>
    <row r="468" spans="2:8" s="112" customFormat="1" outlineLevel="1">
      <c r="B468" s="86">
        <v>40237</v>
      </c>
      <c r="C468" s="50">
        <v>5.12</v>
      </c>
      <c r="D468" s="50">
        <v>5.4775</v>
      </c>
      <c r="G468" s="211">
        <f t="shared" si="7"/>
        <v>5.12</v>
      </c>
      <c r="H468" s="211">
        <f t="shared" si="7"/>
        <v>5.4775</v>
      </c>
    </row>
    <row r="469" spans="2:8" s="112" customFormat="1" outlineLevel="1">
      <c r="B469" s="86">
        <v>40268</v>
      </c>
      <c r="C469" s="50">
        <v>5.34</v>
      </c>
      <c r="D469" s="50">
        <v>5.62</v>
      </c>
      <c r="G469" s="211">
        <f t="shared" si="7"/>
        <v>5.34</v>
      </c>
      <c r="H469" s="211">
        <f t="shared" si="7"/>
        <v>5.62</v>
      </c>
    </row>
    <row r="470" spans="2:8" s="112" customFormat="1" outlineLevel="1">
      <c r="B470" s="86">
        <v>40298</v>
      </c>
      <c r="C470" s="50">
        <v>5.53</v>
      </c>
      <c r="D470" s="50">
        <v>5.7949999999999999</v>
      </c>
      <c r="G470" s="211">
        <f t="shared" si="7"/>
        <v>5.53</v>
      </c>
      <c r="H470" s="211">
        <f t="shared" si="7"/>
        <v>5.7949999999999999</v>
      </c>
    </row>
    <row r="471" spans="2:8" s="112" customFormat="1" outlineLevel="1">
      <c r="B471" s="86">
        <v>40329</v>
      </c>
      <c r="C471" s="50">
        <v>5.2050000000000001</v>
      </c>
      <c r="D471" s="50">
        <v>5.48</v>
      </c>
      <c r="G471" s="211">
        <f t="shared" si="7"/>
        <v>5.2050000000000001</v>
      </c>
      <c r="H471" s="211">
        <f t="shared" si="7"/>
        <v>5.48</v>
      </c>
    </row>
    <row r="472" spans="2:8" s="112" customFormat="1" outlineLevel="1">
      <c r="B472" s="86">
        <v>40359</v>
      </c>
      <c r="C472" s="50">
        <v>4.9725000000000001</v>
      </c>
      <c r="D472" s="50">
        <v>5.3274999999999997</v>
      </c>
      <c r="G472" s="211">
        <f t="shared" si="7"/>
        <v>4.9725000000000001</v>
      </c>
      <c r="H472" s="211">
        <f t="shared" si="7"/>
        <v>5.3274999999999997</v>
      </c>
    </row>
    <row r="473" spans="2:8" s="112" customFormat="1" outlineLevel="1">
      <c r="B473" s="86">
        <v>40390</v>
      </c>
      <c r="C473" s="50">
        <v>4.7925000000000004</v>
      </c>
      <c r="D473" s="50">
        <v>5.1449999999999996</v>
      </c>
      <c r="G473" s="211">
        <f t="shared" si="7"/>
        <v>4.7925000000000004</v>
      </c>
      <c r="H473" s="211">
        <f t="shared" si="7"/>
        <v>5.1449999999999996</v>
      </c>
    </row>
    <row r="474" spans="2:8" s="112" customFormat="1" outlineLevel="1">
      <c r="B474" s="86">
        <v>40421</v>
      </c>
      <c r="C474" s="50">
        <v>4.6624999999999996</v>
      </c>
      <c r="D474" s="50">
        <v>4.97</v>
      </c>
      <c r="G474" s="211">
        <f t="shared" si="7"/>
        <v>4.6624999999999996</v>
      </c>
      <c r="H474" s="211">
        <f t="shared" si="7"/>
        <v>4.97</v>
      </c>
    </row>
    <row r="475" spans="2:8" s="112" customFormat="1" outlineLevel="1">
      <c r="B475" s="86">
        <v>40451</v>
      </c>
      <c r="C475" s="50">
        <v>4.8075000000000001</v>
      </c>
      <c r="D475" s="50">
        <v>5.0025000000000004</v>
      </c>
      <c r="G475" s="211">
        <f t="shared" si="7"/>
        <v>4.8075000000000001</v>
      </c>
      <c r="H475" s="211">
        <f t="shared" si="7"/>
        <v>5.0025000000000004</v>
      </c>
    </row>
    <row r="476" spans="2:8" s="112" customFormat="1" outlineLevel="1">
      <c r="B476" s="86">
        <v>40482</v>
      </c>
      <c r="C476" s="50">
        <v>4.9675000000000002</v>
      </c>
      <c r="D476" s="50">
        <v>5.085</v>
      </c>
      <c r="G476" s="211">
        <f t="shared" si="7"/>
        <v>4.9675000000000002</v>
      </c>
      <c r="H476" s="211">
        <f t="shared" si="7"/>
        <v>5.085</v>
      </c>
    </row>
    <row r="477" spans="2:8" s="112" customFormat="1" outlineLevel="1">
      <c r="B477" s="86">
        <v>40512</v>
      </c>
      <c r="C477" s="50">
        <v>5.21</v>
      </c>
      <c r="D477" s="50">
        <v>5.3775000000000004</v>
      </c>
      <c r="G477" s="211">
        <f t="shared" si="7"/>
        <v>5.21</v>
      </c>
      <c r="H477" s="211">
        <f t="shared" si="7"/>
        <v>5.3775000000000004</v>
      </c>
    </row>
    <row r="478" spans="2:8" s="112" customFormat="1" outlineLevel="1">
      <c r="B478" s="86">
        <v>40543</v>
      </c>
      <c r="C478" s="50">
        <v>5.33</v>
      </c>
      <c r="D478" s="50">
        <v>5.5549999999999997</v>
      </c>
      <c r="G478" s="211">
        <f t="shared" si="7"/>
        <v>5.33</v>
      </c>
      <c r="H478" s="211">
        <f t="shared" si="7"/>
        <v>5.5549999999999997</v>
      </c>
    </row>
    <row r="479" spans="2:8" s="112" customFormat="1" outlineLevel="1">
      <c r="B479" s="86">
        <v>40574</v>
      </c>
      <c r="C479" s="50">
        <v>5.2750000000000004</v>
      </c>
      <c r="D479" s="50">
        <v>5.5200000000000005</v>
      </c>
      <c r="G479" s="211">
        <f t="shared" si="7"/>
        <v>5.2750000000000004</v>
      </c>
      <c r="H479" s="211">
        <f t="shared" si="7"/>
        <v>5.5200000000000005</v>
      </c>
    </row>
    <row r="480" spans="2:8" s="112" customFormat="1" outlineLevel="1">
      <c r="B480" s="86">
        <v>40602</v>
      </c>
      <c r="C480" s="50">
        <v>5.39</v>
      </c>
      <c r="D480" s="50">
        <v>5.61</v>
      </c>
      <c r="G480" s="211">
        <f t="shared" si="7"/>
        <v>5.39</v>
      </c>
      <c r="H480" s="211">
        <f t="shared" si="7"/>
        <v>5.61</v>
      </c>
    </row>
    <row r="481" spans="2:8" s="112" customFormat="1" outlineLevel="1">
      <c r="B481" s="86">
        <v>40633</v>
      </c>
      <c r="C481" s="50">
        <v>5.2075000000000005</v>
      </c>
      <c r="D481" s="50">
        <v>5.4350000000000005</v>
      </c>
      <c r="G481" s="211">
        <f t="shared" si="7"/>
        <v>5.2075000000000005</v>
      </c>
      <c r="H481" s="211">
        <f t="shared" si="7"/>
        <v>5.4350000000000005</v>
      </c>
    </row>
    <row r="482" spans="2:8" s="112" customFormat="1" outlineLevel="1">
      <c r="B482" s="86">
        <v>40663</v>
      </c>
      <c r="C482" s="50">
        <v>5.2925000000000004</v>
      </c>
      <c r="D482" s="50">
        <v>5.5125000000000002</v>
      </c>
      <c r="G482" s="211">
        <f t="shared" si="7"/>
        <v>5.2925000000000004</v>
      </c>
      <c r="H482" s="211">
        <f t="shared" si="7"/>
        <v>5.5125000000000002</v>
      </c>
    </row>
    <row r="483" spans="2:8" s="112" customFormat="1" outlineLevel="1">
      <c r="B483" s="86">
        <v>40694</v>
      </c>
      <c r="C483" s="50">
        <v>5.1524999999999999</v>
      </c>
      <c r="D483" s="50">
        <v>5.3250000000000002</v>
      </c>
      <c r="G483" s="211">
        <f t="shared" si="7"/>
        <v>5.1524999999999999</v>
      </c>
      <c r="H483" s="211">
        <f t="shared" si="7"/>
        <v>5.3250000000000002</v>
      </c>
    </row>
    <row r="484" spans="2:8" s="112" customFormat="1" outlineLevel="1">
      <c r="B484" s="86">
        <v>40724</v>
      </c>
      <c r="C484" s="50">
        <v>4.8849999999999998</v>
      </c>
      <c r="D484" s="50">
        <v>5.16</v>
      </c>
      <c r="G484" s="211">
        <f t="shared" si="7"/>
        <v>4.8849999999999998</v>
      </c>
      <c r="H484" s="211">
        <f t="shared" si="7"/>
        <v>5.16</v>
      </c>
    </row>
    <row r="485" spans="2:8" s="112" customFormat="1" outlineLevel="1">
      <c r="B485" s="86">
        <v>40755</v>
      </c>
      <c r="C485" s="50">
        <v>4.6574999999999998</v>
      </c>
      <c r="D485" s="50">
        <v>5.0200000000000005</v>
      </c>
      <c r="G485" s="211">
        <f t="shared" si="7"/>
        <v>4.6574999999999998</v>
      </c>
      <c r="H485" s="211">
        <f t="shared" si="7"/>
        <v>5.0200000000000005</v>
      </c>
    </row>
    <row r="486" spans="2:8" s="112" customFormat="1" outlineLevel="1">
      <c r="B486" s="86">
        <v>40786</v>
      </c>
      <c r="C486" s="50">
        <v>4.0175000000000001</v>
      </c>
      <c r="D486" s="50">
        <v>4.4924999999999997</v>
      </c>
      <c r="G486" s="211">
        <f t="shared" si="7"/>
        <v>4.0175000000000001</v>
      </c>
      <c r="H486" s="211">
        <f t="shared" si="7"/>
        <v>4.4924999999999997</v>
      </c>
    </row>
    <row r="487" spans="2:8" s="112" customFormat="1" outlineLevel="1">
      <c r="B487" s="86">
        <v>40816</v>
      </c>
      <c r="C487" s="50">
        <v>3.7875000000000001</v>
      </c>
      <c r="D487" s="50">
        <v>4.2024999999999997</v>
      </c>
      <c r="G487" s="211">
        <f t="shared" si="7"/>
        <v>3.7875000000000001</v>
      </c>
      <c r="H487" s="211">
        <f t="shared" si="7"/>
        <v>4.2024999999999997</v>
      </c>
    </row>
    <row r="488" spans="2:8" s="112" customFormat="1" outlineLevel="1">
      <c r="B488" s="86">
        <v>40847</v>
      </c>
      <c r="C488" s="50">
        <v>3.9450000000000003</v>
      </c>
      <c r="D488" s="50">
        <v>4.37</v>
      </c>
      <c r="G488" s="211">
        <f t="shared" si="7"/>
        <v>3.9450000000000003</v>
      </c>
      <c r="H488" s="211">
        <f t="shared" si="7"/>
        <v>4.37</v>
      </c>
    </row>
    <row r="489" spans="2:8" s="112" customFormat="1" outlineLevel="1">
      <c r="B489" s="86">
        <v>40877</v>
      </c>
      <c r="C489" s="50">
        <v>3.5725000000000002</v>
      </c>
      <c r="D489" s="50">
        <v>4.0825000000000005</v>
      </c>
      <c r="G489" s="211">
        <f t="shared" si="7"/>
        <v>3.5725000000000002</v>
      </c>
      <c r="H489" s="211">
        <f t="shared" si="7"/>
        <v>4.0825000000000005</v>
      </c>
    </row>
    <row r="490" spans="2:8" s="112" customFormat="1" outlineLevel="1">
      <c r="B490" s="86">
        <v>40908</v>
      </c>
      <c r="C490" s="50">
        <v>3.335</v>
      </c>
      <c r="D490" s="50">
        <v>3.8250000000000002</v>
      </c>
      <c r="G490" s="211">
        <f t="shared" si="7"/>
        <v>3.335</v>
      </c>
      <c r="H490" s="211">
        <f t="shared" si="7"/>
        <v>3.8250000000000002</v>
      </c>
    </row>
    <row r="491" spans="2:8" s="112" customFormat="1" outlineLevel="1">
      <c r="B491" s="86">
        <v>40939</v>
      </c>
      <c r="C491" s="50">
        <v>3.3875000000000002</v>
      </c>
      <c r="D491" s="50">
        <v>3.7949999999999999</v>
      </c>
      <c r="G491" s="211">
        <f t="shared" si="7"/>
        <v>3.3875000000000002</v>
      </c>
      <c r="H491" s="211">
        <f t="shared" si="7"/>
        <v>3.7949999999999999</v>
      </c>
    </row>
    <row r="492" spans="2:8" s="112" customFormat="1" outlineLevel="1">
      <c r="B492" s="86">
        <v>40968</v>
      </c>
      <c r="C492" s="50">
        <v>3.62</v>
      </c>
      <c r="D492" s="50">
        <v>3.97</v>
      </c>
      <c r="G492" s="211">
        <f t="shared" si="7"/>
        <v>3.62</v>
      </c>
      <c r="H492" s="211">
        <f t="shared" si="7"/>
        <v>3.97</v>
      </c>
    </row>
    <row r="493" spans="2:8" s="112" customFormat="1" outlineLevel="1">
      <c r="B493" s="86">
        <v>40999</v>
      </c>
      <c r="C493" s="50">
        <v>3.75</v>
      </c>
      <c r="D493" s="50">
        <v>4.1500000000000004</v>
      </c>
      <c r="G493" s="211">
        <f t="shared" si="7"/>
        <v>3.75</v>
      </c>
      <c r="H493" s="211">
        <f t="shared" si="7"/>
        <v>4.1500000000000004</v>
      </c>
    </row>
    <row r="494" spans="2:8" s="112" customFormat="1" outlineLevel="1">
      <c r="B494" s="86">
        <v>41029</v>
      </c>
      <c r="C494" s="50">
        <v>3.3625000000000003</v>
      </c>
      <c r="D494" s="50">
        <v>3.8574999999999999</v>
      </c>
      <c r="G494" s="211">
        <f t="shared" si="7"/>
        <v>3.3625000000000003</v>
      </c>
      <c r="H494" s="211">
        <f t="shared" si="7"/>
        <v>3.8574999999999999</v>
      </c>
    </row>
    <row r="495" spans="2:8" s="112" customFormat="1" outlineLevel="1">
      <c r="B495" s="86">
        <v>41060</v>
      </c>
      <c r="C495" s="50">
        <v>2.75</v>
      </c>
      <c r="D495" s="50">
        <v>3.2774999999999999</v>
      </c>
      <c r="G495" s="211">
        <f t="shared" si="7"/>
        <v>2.75</v>
      </c>
      <c r="H495" s="211">
        <f t="shared" si="7"/>
        <v>3.2774999999999999</v>
      </c>
    </row>
    <row r="496" spans="2:8" s="112" customFormat="1" outlineLevel="1">
      <c r="B496" s="86">
        <v>41090</v>
      </c>
      <c r="C496" s="50">
        <v>2.4925000000000002</v>
      </c>
      <c r="D496" s="50">
        <v>2.9950000000000001</v>
      </c>
      <c r="G496" s="211">
        <f t="shared" si="7"/>
        <v>2.4925000000000002</v>
      </c>
      <c r="H496" s="211">
        <f t="shared" si="7"/>
        <v>2.9950000000000001</v>
      </c>
    </row>
    <row r="497" spans="2:8" s="112" customFormat="1" outlineLevel="1">
      <c r="B497" s="86">
        <v>41121</v>
      </c>
      <c r="C497" s="50">
        <v>2.4675000000000002</v>
      </c>
      <c r="D497" s="50">
        <v>2.8875000000000002</v>
      </c>
      <c r="G497" s="211">
        <f t="shared" si="7"/>
        <v>2.4675000000000002</v>
      </c>
      <c r="H497" s="211">
        <f t="shared" si="7"/>
        <v>2.8875000000000002</v>
      </c>
    </row>
    <row r="498" spans="2:8" s="112" customFormat="1" outlineLevel="1">
      <c r="B498" s="86">
        <v>41152</v>
      </c>
      <c r="C498" s="50">
        <v>2.8174999999999999</v>
      </c>
      <c r="D498" s="50">
        <v>3.1875</v>
      </c>
      <c r="G498" s="211">
        <f t="shared" si="7"/>
        <v>2.8174999999999999</v>
      </c>
      <c r="H498" s="211">
        <f t="shared" si="7"/>
        <v>3.1875</v>
      </c>
    </row>
    <row r="499" spans="2:8" s="112" customFormat="1" outlineLevel="1">
      <c r="B499" s="86">
        <v>41182</v>
      </c>
      <c r="C499" s="50">
        <v>2.6625000000000001</v>
      </c>
      <c r="D499" s="50">
        <v>3.0925000000000002</v>
      </c>
      <c r="G499" s="211">
        <f t="shared" si="7"/>
        <v>2.6625000000000001</v>
      </c>
      <c r="H499" s="211">
        <f t="shared" si="7"/>
        <v>3.0925000000000002</v>
      </c>
    </row>
    <row r="500" spans="2:8" s="112" customFormat="1" outlineLevel="1">
      <c r="B500" s="86">
        <v>41213</v>
      </c>
      <c r="C500" s="50">
        <v>2.6150000000000002</v>
      </c>
      <c r="D500" s="50">
        <v>3.0225</v>
      </c>
      <c r="G500" s="211">
        <f t="shared" si="7"/>
        <v>2.6150000000000002</v>
      </c>
      <c r="H500" s="211">
        <f t="shared" si="7"/>
        <v>3.0225</v>
      </c>
    </row>
    <row r="501" spans="2:8" s="112" customFormat="1" outlineLevel="1">
      <c r="B501" s="86">
        <v>41243</v>
      </c>
      <c r="C501" s="50">
        <v>2.7349999999999999</v>
      </c>
      <c r="D501" s="50">
        <v>3.0874999999999999</v>
      </c>
      <c r="G501" s="211">
        <f t="shared" si="7"/>
        <v>2.7349999999999999</v>
      </c>
      <c r="H501" s="211">
        <f t="shared" si="7"/>
        <v>3.0874999999999999</v>
      </c>
    </row>
    <row r="502" spans="2:8" s="112" customFormat="1" outlineLevel="1">
      <c r="B502" s="86">
        <v>41274</v>
      </c>
      <c r="C502" s="50">
        <v>2.8250000000000002</v>
      </c>
      <c r="D502" s="50">
        <v>3.2275</v>
      </c>
      <c r="G502" s="211">
        <f t="shared" si="7"/>
        <v>2.8250000000000002</v>
      </c>
      <c r="H502" s="211">
        <f t="shared" si="7"/>
        <v>3.2275</v>
      </c>
    </row>
    <row r="503" spans="2:8" s="112" customFormat="1" outlineLevel="1">
      <c r="B503" s="86">
        <v>41305</v>
      </c>
      <c r="C503" s="50">
        <v>2.9375</v>
      </c>
      <c r="D503" s="50">
        <v>3.3975</v>
      </c>
      <c r="G503" s="211">
        <f t="shared" si="7"/>
        <v>2.9375</v>
      </c>
      <c r="H503" s="211">
        <f t="shared" si="7"/>
        <v>3.3975</v>
      </c>
    </row>
    <row r="504" spans="2:8" s="112" customFormat="1" outlineLevel="1">
      <c r="B504" s="86">
        <v>41333</v>
      </c>
      <c r="C504" s="50">
        <v>3.02</v>
      </c>
      <c r="D504" s="50">
        <v>3.4975000000000001</v>
      </c>
      <c r="G504" s="211">
        <f t="shared" si="7"/>
        <v>3.02</v>
      </c>
      <c r="H504" s="211">
        <f t="shared" si="7"/>
        <v>3.4975000000000001</v>
      </c>
    </row>
    <row r="505" spans="2:8" s="112" customFormat="1" outlineLevel="1">
      <c r="B505" s="86">
        <v>41364</v>
      </c>
      <c r="C505" s="50">
        <v>3.1175000000000002</v>
      </c>
      <c r="D505" s="50">
        <v>3.5125000000000002</v>
      </c>
      <c r="G505" s="211">
        <f t="shared" si="7"/>
        <v>3.1175000000000002</v>
      </c>
      <c r="H505" s="211">
        <f t="shared" si="7"/>
        <v>3.5125000000000002</v>
      </c>
    </row>
    <row r="506" spans="2:8" s="112" customFormat="1" outlineLevel="1">
      <c r="B506" s="86">
        <v>41394</v>
      </c>
      <c r="C506" s="50">
        <v>2.9075000000000002</v>
      </c>
      <c r="D506" s="50">
        <v>3.2450000000000001</v>
      </c>
      <c r="G506" s="211">
        <f t="shared" si="7"/>
        <v>2.9075000000000002</v>
      </c>
      <c r="H506" s="211">
        <f t="shared" si="7"/>
        <v>3.2450000000000001</v>
      </c>
    </row>
    <row r="507" spans="2:8" s="112" customFormat="1" outlineLevel="1">
      <c r="B507" s="86">
        <v>41425</v>
      </c>
      <c r="C507" s="50">
        <v>2.7875000000000001</v>
      </c>
      <c r="D507" s="50">
        <v>3.2250000000000001</v>
      </c>
      <c r="G507" s="211">
        <f t="shared" si="7"/>
        <v>2.7875000000000001</v>
      </c>
      <c r="H507" s="211">
        <f t="shared" si="7"/>
        <v>3.2250000000000001</v>
      </c>
    </row>
    <row r="508" spans="2:8">
      <c r="B508" s="86">
        <v>41455</v>
      </c>
      <c r="C508" s="86"/>
      <c r="D508" s="86"/>
      <c r="E508" s="50">
        <v>2.9624999999999999</v>
      </c>
      <c r="F508" s="50">
        <v>3.54</v>
      </c>
      <c r="G508" s="211">
        <f t="shared" si="7"/>
        <v>2.9624999999999999</v>
      </c>
      <c r="H508" s="211">
        <f t="shared" si="7"/>
        <v>3.54</v>
      </c>
    </row>
    <row r="509" spans="2:8">
      <c r="B509" s="86">
        <v>41486</v>
      </c>
      <c r="C509" s="86"/>
      <c r="D509" s="86"/>
      <c r="E509" s="50">
        <v>3.09</v>
      </c>
      <c r="F509" s="50">
        <v>3.75</v>
      </c>
      <c r="G509" s="211">
        <f t="shared" si="7"/>
        <v>3.09</v>
      </c>
      <c r="H509" s="211">
        <f t="shared" si="7"/>
        <v>3.75</v>
      </c>
    </row>
    <row r="510" spans="2:8">
      <c r="B510" s="86">
        <v>41517</v>
      </c>
      <c r="C510" s="86"/>
      <c r="D510" s="86"/>
      <c r="E510" s="50">
        <v>3.14</v>
      </c>
      <c r="F510" s="50">
        <v>3.86</v>
      </c>
      <c r="G510" s="211">
        <f t="shared" si="7"/>
        <v>3.14</v>
      </c>
      <c r="H510" s="211">
        <f t="shared" si="7"/>
        <v>3.86</v>
      </c>
    </row>
    <row r="511" spans="2:8">
      <c r="B511" s="86">
        <v>41547</v>
      </c>
      <c r="C511" s="86"/>
      <c r="D511" s="86"/>
      <c r="E511" s="50">
        <v>3.33</v>
      </c>
      <c r="F511" s="50">
        <v>3.9950000000000001</v>
      </c>
      <c r="G511" s="211">
        <f t="shared" si="7"/>
        <v>3.33</v>
      </c>
      <c r="H511" s="211">
        <f t="shared" si="7"/>
        <v>3.9950000000000001</v>
      </c>
    </row>
    <row r="512" spans="2:8">
      <c r="B512" s="86">
        <v>41578</v>
      </c>
      <c r="C512" s="86"/>
      <c r="D512" s="86"/>
      <c r="E512" s="50">
        <v>3.3475000000000001</v>
      </c>
      <c r="F512" s="50">
        <v>3.97</v>
      </c>
      <c r="G512" s="211">
        <f t="shared" si="7"/>
        <v>3.3475000000000001</v>
      </c>
      <c r="H512" s="211">
        <f t="shared" si="7"/>
        <v>3.97</v>
      </c>
    </row>
    <row r="513" spans="2:8">
      <c r="B513" s="86">
        <v>41608</v>
      </c>
      <c r="C513" s="86"/>
      <c r="D513" s="86"/>
      <c r="E513" s="50">
        <v>3.46</v>
      </c>
      <c r="F513" s="50">
        <v>4.125</v>
      </c>
      <c r="G513" s="211">
        <f t="shared" si="7"/>
        <v>3.46</v>
      </c>
      <c r="H513" s="211">
        <f t="shared" si="7"/>
        <v>4.125</v>
      </c>
    </row>
    <row r="514" spans="2:8">
      <c r="B514" s="86">
        <v>41639</v>
      </c>
      <c r="C514" s="86"/>
      <c r="D514" s="86"/>
      <c r="E514" s="50">
        <v>3.4575</v>
      </c>
      <c r="F514" s="50">
        <v>4.2424999999999997</v>
      </c>
      <c r="G514" s="211">
        <f t="shared" si="7"/>
        <v>3.4575</v>
      </c>
      <c r="H514" s="211">
        <f t="shared" si="7"/>
        <v>4.2424999999999997</v>
      </c>
    </row>
    <row r="515" spans="2:8">
      <c r="B515" s="86">
        <v>41670</v>
      </c>
      <c r="C515" s="86"/>
      <c r="D515" s="86"/>
      <c r="E515" s="50">
        <v>3.41</v>
      </c>
      <c r="F515" s="50">
        <v>4.1825000000000001</v>
      </c>
      <c r="G515" s="211">
        <f t="shared" si="7"/>
        <v>3.41</v>
      </c>
      <c r="H515" s="211">
        <f t="shared" si="7"/>
        <v>4.1825000000000001</v>
      </c>
    </row>
    <row r="516" spans="2:8">
      <c r="B516" s="86">
        <v>41698</v>
      </c>
      <c r="C516" s="86"/>
      <c r="D516" s="86"/>
      <c r="E516" s="50">
        <v>3.4050000000000002</v>
      </c>
      <c r="F516" s="50">
        <v>4.12</v>
      </c>
      <c r="G516" s="211">
        <f t="shared" si="7"/>
        <v>3.4050000000000002</v>
      </c>
      <c r="H516" s="211">
        <f t="shared" si="7"/>
        <v>4.12</v>
      </c>
    </row>
    <row r="517" spans="2:8">
      <c r="B517" s="86">
        <v>41729</v>
      </c>
      <c r="C517" s="86"/>
      <c r="D517" s="86"/>
      <c r="E517" s="50">
        <v>3.41</v>
      </c>
      <c r="F517" s="50">
        <v>4.1025</v>
      </c>
      <c r="G517" s="211">
        <f t="shared" si="7"/>
        <v>3.41</v>
      </c>
      <c r="H517" s="211">
        <f t="shared" si="7"/>
        <v>4.1025</v>
      </c>
    </row>
    <row r="518" spans="2:8">
      <c r="B518" s="86">
        <v>41759</v>
      </c>
      <c r="C518" s="86"/>
      <c r="D518" s="86"/>
      <c r="E518" s="50">
        <v>3.3925000000000001</v>
      </c>
      <c r="F518" s="50">
        <v>4.03</v>
      </c>
      <c r="G518" s="211">
        <f t="shared" si="7"/>
        <v>3.3925000000000001</v>
      </c>
      <c r="H518" s="211">
        <f t="shared" si="7"/>
        <v>4.03</v>
      </c>
    </row>
    <row r="519" spans="2:8">
      <c r="B519" s="86">
        <v>41790</v>
      </c>
      <c r="C519" s="86"/>
      <c r="D519" s="86"/>
      <c r="E519" s="50">
        <v>3.2025000000000001</v>
      </c>
      <c r="F519" s="50">
        <v>3.7749999999999999</v>
      </c>
      <c r="G519" s="211">
        <f t="shared" si="7"/>
        <v>3.2025000000000001</v>
      </c>
      <c r="H519" s="211">
        <f t="shared" si="7"/>
        <v>3.7749999999999999</v>
      </c>
    </row>
    <row r="520" spans="2:8">
      <c r="B520" s="86">
        <v>41820</v>
      </c>
      <c r="C520" s="86"/>
      <c r="D520" s="86"/>
      <c r="E520" s="50">
        <v>3.12</v>
      </c>
      <c r="F520" s="50">
        <v>3.7025000000000001</v>
      </c>
      <c r="G520" s="211">
        <f t="shared" si="7"/>
        <v>3.12</v>
      </c>
      <c r="H520" s="211">
        <f t="shared" si="7"/>
        <v>3.7025000000000001</v>
      </c>
    </row>
    <row r="521" spans="2:8">
      <c r="B521" s="86">
        <v>41851</v>
      </c>
      <c r="C521" s="86"/>
      <c r="D521" s="86"/>
      <c r="E521" s="50">
        <v>2.9375</v>
      </c>
      <c r="F521" s="50">
        <v>3.4675000000000002</v>
      </c>
      <c r="G521" s="211">
        <f t="shared" si="7"/>
        <v>2.9375</v>
      </c>
      <c r="H521" s="211">
        <f t="shared" si="7"/>
        <v>3.4675000000000002</v>
      </c>
    </row>
    <row r="522" spans="2:8">
      <c r="B522" s="86">
        <v>41882</v>
      </c>
      <c r="C522" s="86"/>
      <c r="D522" s="86"/>
      <c r="E522" s="50">
        <v>2.9250000000000003</v>
      </c>
      <c r="F522" s="50">
        <v>3.41</v>
      </c>
      <c r="G522" s="211">
        <f t="shared" si="7"/>
        <v>2.9250000000000003</v>
      </c>
      <c r="H522" s="211">
        <f t="shared" si="7"/>
        <v>3.41</v>
      </c>
    </row>
    <row r="523" spans="2:8">
      <c r="B523" s="86">
        <v>41912</v>
      </c>
      <c r="C523" s="86"/>
      <c r="D523" s="86"/>
      <c r="E523" s="50">
        <v>3.0449999999999999</v>
      </c>
      <c r="F523" s="50">
        <v>3.5449999999999999</v>
      </c>
      <c r="G523" s="211">
        <f t="shared" si="7"/>
        <v>3.0449999999999999</v>
      </c>
      <c r="H523" s="211">
        <f t="shared" si="7"/>
        <v>3.5449999999999999</v>
      </c>
    </row>
    <row r="524" spans="2:8">
      <c r="B524" s="86">
        <v>41943</v>
      </c>
      <c r="C524" s="86"/>
      <c r="D524" s="86"/>
      <c r="E524" s="50">
        <v>2.8450000000000002</v>
      </c>
      <c r="F524" s="50">
        <v>3.3174999999999999</v>
      </c>
      <c r="G524" s="211">
        <f t="shared" ref="G524:H587" si="8">IF(C524="",E524,C524)</f>
        <v>2.8450000000000002</v>
      </c>
      <c r="H524" s="211">
        <f t="shared" si="8"/>
        <v>3.3174999999999999</v>
      </c>
    </row>
    <row r="525" spans="2:8">
      <c r="B525" s="86">
        <v>41973</v>
      </c>
      <c r="C525" s="86"/>
      <c r="D525" s="86"/>
      <c r="E525" s="50">
        <v>2.7675000000000001</v>
      </c>
      <c r="F525" s="50">
        <v>3.2575000000000003</v>
      </c>
      <c r="G525" s="211">
        <f t="shared" si="8"/>
        <v>2.7675000000000001</v>
      </c>
      <c r="H525" s="211">
        <f t="shared" si="8"/>
        <v>3.2575000000000003</v>
      </c>
    </row>
    <row r="526" spans="2:8">
      <c r="B526" s="86">
        <v>42004</v>
      </c>
      <c r="C526" s="86"/>
      <c r="D526" s="86"/>
      <c r="E526" s="50">
        <v>2.4350000000000001</v>
      </c>
      <c r="F526" s="50">
        <v>2.9550000000000001</v>
      </c>
      <c r="G526" s="211">
        <f t="shared" si="8"/>
        <v>2.4350000000000001</v>
      </c>
      <c r="H526" s="211">
        <f t="shared" si="8"/>
        <v>2.9550000000000001</v>
      </c>
    </row>
    <row r="527" spans="2:8">
      <c r="B527" s="86">
        <v>42035</v>
      </c>
      <c r="C527" s="86"/>
      <c r="D527" s="86"/>
      <c r="E527" s="50">
        <v>2.2075</v>
      </c>
      <c r="F527" s="50">
        <v>2.6375000000000002</v>
      </c>
      <c r="G527" s="211">
        <f t="shared" si="8"/>
        <v>2.2075</v>
      </c>
      <c r="H527" s="211">
        <f t="shared" si="8"/>
        <v>2.6375000000000002</v>
      </c>
    </row>
    <row r="528" spans="2:8">
      <c r="B528" s="86">
        <v>42063</v>
      </c>
      <c r="C528" s="86"/>
      <c r="D528" s="86"/>
      <c r="E528" s="50">
        <v>2.0125000000000002</v>
      </c>
      <c r="F528" s="50">
        <v>2.5024999999999999</v>
      </c>
      <c r="G528" s="211">
        <f t="shared" si="8"/>
        <v>2.0125000000000002</v>
      </c>
      <c r="H528" s="211">
        <f t="shared" si="8"/>
        <v>2.5024999999999999</v>
      </c>
    </row>
    <row r="529" spans="2:8">
      <c r="B529" s="86">
        <v>42094</v>
      </c>
      <c r="C529" s="86"/>
      <c r="D529" s="86"/>
      <c r="E529" s="50">
        <v>1.9775</v>
      </c>
      <c r="F529" s="50">
        <v>2.4824999999999999</v>
      </c>
      <c r="G529" s="211">
        <f t="shared" si="8"/>
        <v>1.9775</v>
      </c>
      <c r="H529" s="211">
        <f t="shared" si="8"/>
        <v>2.4824999999999999</v>
      </c>
    </row>
    <row r="530" spans="2:8">
      <c r="B530" s="86">
        <v>42124</v>
      </c>
      <c r="C530" s="86"/>
      <c r="D530" s="86"/>
      <c r="E530" s="50">
        <v>1.9475</v>
      </c>
      <c r="F530" s="50">
        <v>2.41</v>
      </c>
      <c r="G530" s="211">
        <f t="shared" si="8"/>
        <v>1.9475</v>
      </c>
      <c r="H530" s="211">
        <f t="shared" si="8"/>
        <v>2.41</v>
      </c>
    </row>
    <row r="531" spans="2:8">
      <c r="B531" s="86">
        <v>42155</v>
      </c>
      <c r="C531" s="86"/>
      <c r="D531" s="86"/>
      <c r="E531" s="50">
        <v>2.27</v>
      </c>
      <c r="F531" s="50">
        <v>2.88</v>
      </c>
      <c r="G531" s="211">
        <f t="shared" si="8"/>
        <v>2.27</v>
      </c>
      <c r="H531" s="211">
        <f t="shared" si="8"/>
        <v>2.88</v>
      </c>
    </row>
    <row r="532" spans="2:8">
      <c r="B532" s="86">
        <v>42185</v>
      </c>
      <c r="C532" s="86"/>
      <c r="D532" s="86"/>
      <c r="E532" s="50">
        <v>2.2875000000000001</v>
      </c>
      <c r="F532" s="50">
        <v>2.9750000000000001</v>
      </c>
      <c r="G532" s="211">
        <f t="shared" si="8"/>
        <v>2.2875000000000001</v>
      </c>
      <c r="H532" s="211">
        <f t="shared" si="8"/>
        <v>2.9750000000000001</v>
      </c>
    </row>
    <row r="533" spans="2:8">
      <c r="B533" s="86">
        <v>42216</v>
      </c>
      <c r="C533" s="86"/>
      <c r="D533" s="86"/>
      <c r="E533" s="50">
        <v>2.2025000000000001</v>
      </c>
      <c r="F533" s="50">
        <v>2.9024999999999999</v>
      </c>
      <c r="G533" s="211">
        <f t="shared" si="8"/>
        <v>2.2025000000000001</v>
      </c>
      <c r="H533" s="211">
        <f t="shared" si="8"/>
        <v>2.9024999999999999</v>
      </c>
    </row>
    <row r="534" spans="2:8">
      <c r="B534" s="86">
        <v>42247</v>
      </c>
      <c r="C534" s="86"/>
      <c r="D534" s="86"/>
      <c r="E534" s="50">
        <v>2.1</v>
      </c>
      <c r="F534" s="50">
        <v>2.7149999999999999</v>
      </c>
      <c r="G534" s="211">
        <f t="shared" si="8"/>
        <v>2.1</v>
      </c>
      <c r="H534" s="211">
        <f t="shared" si="8"/>
        <v>2.7149999999999999</v>
      </c>
    </row>
    <row r="535" spans="2:8">
      <c r="B535" s="86">
        <v>42277</v>
      </c>
      <c r="C535" s="86"/>
      <c r="D535" s="86"/>
      <c r="E535" s="50">
        <v>2.1025</v>
      </c>
      <c r="F535" s="50">
        <v>2.6949999999999998</v>
      </c>
      <c r="G535" s="211">
        <f t="shared" si="8"/>
        <v>2.1025</v>
      </c>
      <c r="H535" s="211">
        <f t="shared" si="8"/>
        <v>2.6949999999999998</v>
      </c>
    </row>
    <row r="536" spans="2:8">
      <c r="B536" s="86">
        <v>42308</v>
      </c>
      <c r="C536" s="86"/>
      <c r="D536" s="86"/>
      <c r="E536" s="50">
        <v>2.0725000000000002</v>
      </c>
      <c r="F536" s="50">
        <v>2.6225000000000001</v>
      </c>
      <c r="G536" s="211">
        <f t="shared" si="8"/>
        <v>2.0725000000000002</v>
      </c>
      <c r="H536" s="211">
        <f t="shared" si="8"/>
        <v>2.6225000000000001</v>
      </c>
    </row>
    <row r="537" spans="2:8">
      <c r="B537" s="86">
        <v>42338</v>
      </c>
      <c r="C537" s="86"/>
      <c r="D537" s="86"/>
      <c r="E537" s="50">
        <v>2.2774999999999999</v>
      </c>
      <c r="F537" s="50">
        <v>2.8525</v>
      </c>
      <c r="G537" s="211">
        <f t="shared" si="8"/>
        <v>2.2774999999999999</v>
      </c>
      <c r="H537" s="211">
        <f t="shared" si="8"/>
        <v>2.8525</v>
      </c>
    </row>
    <row r="538" spans="2:8">
      <c r="B538" s="86">
        <v>42369</v>
      </c>
      <c r="C538" s="86"/>
      <c r="D538" s="86"/>
      <c r="E538" s="50">
        <v>2.2850000000000001</v>
      </c>
      <c r="F538" s="50">
        <v>2.8450000000000002</v>
      </c>
      <c r="G538" s="211">
        <f t="shared" si="8"/>
        <v>2.2850000000000001</v>
      </c>
      <c r="H538" s="211">
        <f t="shared" si="8"/>
        <v>2.8450000000000002</v>
      </c>
    </row>
    <row r="539" spans="2:8">
      <c r="B539" s="86">
        <v>42400</v>
      </c>
      <c r="C539" s="86"/>
      <c r="D539" s="86"/>
      <c r="E539" s="50">
        <v>2.1475</v>
      </c>
      <c r="F539" s="50">
        <v>2.7250000000000001</v>
      </c>
      <c r="G539" s="211">
        <f t="shared" si="8"/>
        <v>2.1475</v>
      </c>
      <c r="H539" s="211">
        <f t="shared" si="8"/>
        <v>2.7250000000000001</v>
      </c>
    </row>
    <row r="540" spans="2:8">
      <c r="B540" s="86">
        <v>42429</v>
      </c>
      <c r="C540" s="86"/>
      <c r="D540" s="86"/>
      <c r="E540" s="50">
        <v>1.99</v>
      </c>
      <c r="F540" s="50">
        <v>2.4750000000000001</v>
      </c>
      <c r="G540" s="211">
        <f t="shared" si="8"/>
        <v>1.99</v>
      </c>
      <c r="H540" s="211">
        <f t="shared" si="8"/>
        <v>2.4750000000000001</v>
      </c>
    </row>
    <row r="541" spans="2:8">
      <c r="B541" s="86">
        <v>42460</v>
      </c>
      <c r="C541" s="86"/>
      <c r="D541" s="86"/>
      <c r="E541" s="50">
        <v>2.1350000000000002</v>
      </c>
      <c r="F541" s="50">
        <v>2.5674999999999999</v>
      </c>
      <c r="G541" s="211">
        <f t="shared" si="8"/>
        <v>2.1350000000000002</v>
      </c>
      <c r="H541" s="211">
        <f t="shared" si="8"/>
        <v>2.5674999999999999</v>
      </c>
    </row>
    <row r="542" spans="2:8">
      <c r="B542" s="86">
        <v>42490</v>
      </c>
      <c r="C542" s="86"/>
      <c r="D542" s="86"/>
      <c r="E542" s="50">
        <v>2.0925000000000002</v>
      </c>
      <c r="F542" s="50">
        <v>2.5150000000000001</v>
      </c>
      <c r="G542" s="211">
        <f t="shared" si="8"/>
        <v>2.0925000000000002</v>
      </c>
      <c r="H542" s="211">
        <f t="shared" si="8"/>
        <v>2.5150000000000001</v>
      </c>
    </row>
    <row r="543" spans="2:8">
      <c r="B543" s="86">
        <v>42521</v>
      </c>
      <c r="C543" s="86"/>
      <c r="D543" s="86"/>
      <c r="E543" s="50">
        <v>1.8325</v>
      </c>
      <c r="F543" s="50">
        <v>2.3199999999999998</v>
      </c>
      <c r="G543" s="211">
        <f t="shared" si="8"/>
        <v>1.8325</v>
      </c>
      <c r="H543" s="211">
        <f t="shared" si="8"/>
        <v>2.3199999999999998</v>
      </c>
    </row>
    <row r="544" spans="2:8">
      <c r="B544" s="86">
        <v>42551</v>
      </c>
      <c r="C544" s="86"/>
      <c r="D544" s="86"/>
      <c r="E544" s="50">
        <v>1.72</v>
      </c>
      <c r="F544" s="50">
        <v>2.1175000000000002</v>
      </c>
      <c r="G544" s="211">
        <f t="shared" si="8"/>
        <v>1.72</v>
      </c>
      <c r="H544" s="211">
        <f t="shared" si="8"/>
        <v>2.1175000000000002</v>
      </c>
    </row>
    <row r="545" spans="2:8">
      <c r="B545" s="86">
        <v>42582</v>
      </c>
      <c r="C545" s="86"/>
      <c r="D545" s="86"/>
      <c r="E545" s="50">
        <v>1.615</v>
      </c>
      <c r="F545" s="50">
        <v>1.9275</v>
      </c>
      <c r="G545" s="211">
        <f t="shared" si="8"/>
        <v>1.615</v>
      </c>
      <c r="H545" s="211">
        <f t="shared" si="8"/>
        <v>1.9275</v>
      </c>
    </row>
    <row r="546" spans="2:8">
      <c r="B546" s="86">
        <v>42613</v>
      </c>
      <c r="C546" s="86"/>
      <c r="D546" s="86"/>
      <c r="E546" s="50">
        <v>1.5375000000000001</v>
      </c>
      <c r="F546" s="50">
        <v>1.875</v>
      </c>
      <c r="G546" s="211">
        <f t="shared" si="8"/>
        <v>1.5375000000000001</v>
      </c>
      <c r="H546" s="211">
        <f t="shared" si="8"/>
        <v>1.875</v>
      </c>
    </row>
    <row r="547" spans="2:8">
      <c r="B547" s="86">
        <v>42643</v>
      </c>
      <c r="C547" s="86"/>
      <c r="D547" s="86"/>
      <c r="E547" s="50">
        <v>1.6950000000000001</v>
      </c>
      <c r="F547" s="50">
        <v>1.9850000000000001</v>
      </c>
      <c r="G547" s="211">
        <f t="shared" si="8"/>
        <v>1.6950000000000001</v>
      </c>
      <c r="H547" s="211">
        <f t="shared" si="8"/>
        <v>1.9850000000000001</v>
      </c>
    </row>
    <row r="548" spans="2:8">
      <c r="B548" s="86">
        <v>42674</v>
      </c>
      <c r="C548" s="86"/>
      <c r="D548" s="86"/>
      <c r="E548" s="50">
        <v>1.8325</v>
      </c>
      <c r="F548" s="50">
        <v>2.2000000000000002</v>
      </c>
      <c r="G548" s="211">
        <f t="shared" si="8"/>
        <v>1.8325</v>
      </c>
      <c r="H548" s="211">
        <f t="shared" si="8"/>
        <v>2.2000000000000002</v>
      </c>
    </row>
    <row r="549" spans="2:8">
      <c r="B549" s="86">
        <v>42704</v>
      </c>
      <c r="C549" s="86"/>
      <c r="D549" s="86"/>
      <c r="E549" s="50">
        <v>2.0150000000000001</v>
      </c>
      <c r="F549" s="50">
        <v>2.5049999999999999</v>
      </c>
      <c r="G549" s="211">
        <f t="shared" si="8"/>
        <v>2.0150000000000001</v>
      </c>
      <c r="H549" s="211">
        <f t="shared" si="8"/>
        <v>2.5049999999999999</v>
      </c>
    </row>
    <row r="550" spans="2:8">
      <c r="B550" s="86">
        <v>42735</v>
      </c>
      <c r="C550" s="86"/>
      <c r="D550" s="86"/>
      <c r="E550" s="50">
        <v>2.2400000000000002</v>
      </c>
      <c r="F550" s="50">
        <v>2.7925</v>
      </c>
      <c r="G550" s="211">
        <f t="shared" si="8"/>
        <v>2.2400000000000002</v>
      </c>
      <c r="H550" s="211">
        <f t="shared" si="8"/>
        <v>2.7925</v>
      </c>
    </row>
    <row r="551" spans="2:8">
      <c r="B551" s="86">
        <v>42766</v>
      </c>
      <c r="C551" s="86"/>
      <c r="D551" s="86"/>
      <c r="E551" s="50">
        <v>2.21</v>
      </c>
      <c r="F551" s="50">
        <v>2.7275</v>
      </c>
      <c r="G551" s="211">
        <f t="shared" si="8"/>
        <v>2.21</v>
      </c>
      <c r="H551" s="211">
        <f t="shared" si="8"/>
        <v>2.7275</v>
      </c>
    </row>
    <row r="552" spans="2:8">
      <c r="B552" s="86">
        <v>42794</v>
      </c>
      <c r="C552" s="86"/>
      <c r="D552" s="86"/>
      <c r="E552" s="50">
        <v>2.2175000000000002</v>
      </c>
      <c r="F552" s="50">
        <v>2.75</v>
      </c>
      <c r="G552" s="211">
        <f t="shared" si="8"/>
        <v>2.2175000000000002</v>
      </c>
      <c r="H552" s="211">
        <f t="shared" si="8"/>
        <v>2.75</v>
      </c>
    </row>
    <row r="553" spans="2:8">
      <c r="B553" s="86">
        <v>42825</v>
      </c>
      <c r="C553" s="86"/>
      <c r="D553" s="86"/>
      <c r="E553" s="50">
        <v>2.2925</v>
      </c>
      <c r="F553" s="50">
        <v>2.81</v>
      </c>
      <c r="G553" s="211">
        <f t="shared" si="8"/>
        <v>2.2925</v>
      </c>
      <c r="H553" s="211">
        <f t="shared" si="8"/>
        <v>2.81</v>
      </c>
    </row>
    <row r="554" spans="2:8">
      <c r="B554" s="86">
        <v>42855</v>
      </c>
      <c r="C554" s="86"/>
      <c r="D554" s="86"/>
      <c r="E554" s="50">
        <v>2.0874999999999999</v>
      </c>
      <c r="F554" s="50">
        <v>2.56</v>
      </c>
      <c r="G554" s="211">
        <f t="shared" si="8"/>
        <v>2.0874999999999999</v>
      </c>
      <c r="H554" s="211">
        <f t="shared" si="8"/>
        <v>2.56</v>
      </c>
    </row>
    <row r="555" spans="2:8">
      <c r="B555" s="86">
        <v>42886</v>
      </c>
      <c r="C555" s="86"/>
      <c r="D555" s="86"/>
      <c r="E555" s="50">
        <v>2.0525000000000002</v>
      </c>
      <c r="F555" s="50">
        <v>2.5425</v>
      </c>
      <c r="G555" s="211">
        <f t="shared" si="8"/>
        <v>2.0525000000000002</v>
      </c>
      <c r="H555" s="211">
        <f t="shared" si="8"/>
        <v>2.5425</v>
      </c>
    </row>
    <row r="556" spans="2:8">
      <c r="B556" s="86">
        <v>42916</v>
      </c>
      <c r="C556" s="86"/>
      <c r="D556" s="86"/>
      <c r="E556" s="50">
        <v>1.9875</v>
      </c>
      <c r="F556" s="50">
        <v>2.4075000000000002</v>
      </c>
      <c r="G556" s="211">
        <f t="shared" si="8"/>
        <v>1.9875</v>
      </c>
      <c r="H556" s="211">
        <f t="shared" si="8"/>
        <v>2.4075000000000002</v>
      </c>
    </row>
    <row r="557" spans="2:8">
      <c r="B557" s="86">
        <v>42947</v>
      </c>
      <c r="C557" s="86"/>
      <c r="D557" s="86"/>
      <c r="E557" s="50">
        <v>2.2124999999999999</v>
      </c>
      <c r="F557" s="50">
        <v>2.6425000000000001</v>
      </c>
      <c r="G557" s="211">
        <f t="shared" si="8"/>
        <v>2.2124999999999999</v>
      </c>
      <c r="H557" s="211">
        <f t="shared" si="8"/>
        <v>2.6425000000000001</v>
      </c>
    </row>
    <row r="558" spans="2:8">
      <c r="B558" s="86">
        <v>42978</v>
      </c>
      <c r="C558" s="86"/>
      <c r="D558" s="86"/>
      <c r="E558" s="50">
        <v>2.1850000000000001</v>
      </c>
      <c r="F558" s="50">
        <v>2.5975000000000001</v>
      </c>
      <c r="G558" s="211">
        <f t="shared" si="8"/>
        <v>2.1850000000000001</v>
      </c>
      <c r="H558" s="211">
        <f t="shared" si="8"/>
        <v>2.5975000000000001</v>
      </c>
    </row>
    <row r="559" spans="2:8">
      <c r="B559" s="86">
        <v>43008</v>
      </c>
      <c r="C559" s="86"/>
      <c r="D559" s="86"/>
      <c r="E559" s="50">
        <v>2.2999999999999998</v>
      </c>
      <c r="F559" s="50">
        <v>2.7</v>
      </c>
      <c r="G559" s="211">
        <f t="shared" si="8"/>
        <v>2.2999999999999998</v>
      </c>
      <c r="H559" s="211">
        <f t="shared" si="8"/>
        <v>2.7</v>
      </c>
    </row>
    <row r="560" spans="2:8">
      <c r="B560" s="86">
        <v>43039</v>
      </c>
      <c r="C560" s="86"/>
      <c r="D560" s="86"/>
      <c r="E560" s="50">
        <v>2.34</v>
      </c>
      <c r="F560" s="50">
        <v>2.78</v>
      </c>
      <c r="G560" s="211">
        <f t="shared" si="8"/>
        <v>2.34</v>
      </c>
      <c r="H560" s="211">
        <f t="shared" si="8"/>
        <v>2.78</v>
      </c>
    </row>
    <row r="561" spans="2:8">
      <c r="B561" s="86">
        <v>43069</v>
      </c>
      <c r="C561" s="86"/>
      <c r="D561" s="86"/>
      <c r="E561" s="50">
        <v>2.16</v>
      </c>
      <c r="F561" s="50">
        <v>2.57</v>
      </c>
      <c r="G561" s="211">
        <f t="shared" si="8"/>
        <v>2.16</v>
      </c>
      <c r="H561" s="211">
        <f t="shared" si="8"/>
        <v>2.57</v>
      </c>
    </row>
    <row r="562" spans="2:8">
      <c r="B562" s="86">
        <v>43100</v>
      </c>
      <c r="C562" s="86"/>
      <c r="D562" s="86"/>
      <c r="E562" s="51">
        <v>2.25</v>
      </c>
      <c r="F562" s="51">
        <v>2.58</v>
      </c>
      <c r="G562" s="211">
        <f t="shared" si="8"/>
        <v>2.25</v>
      </c>
      <c r="H562" s="211">
        <f t="shared" si="8"/>
        <v>2.58</v>
      </c>
    </row>
    <row r="563" spans="2:8">
      <c r="B563" s="86">
        <v>43131</v>
      </c>
      <c r="C563" s="86"/>
      <c r="D563" s="86"/>
      <c r="E563" s="50">
        <v>2.39</v>
      </c>
      <c r="F563" s="50">
        <v>2.75</v>
      </c>
      <c r="G563" s="211">
        <f t="shared" si="8"/>
        <v>2.39</v>
      </c>
      <c r="H563" s="211">
        <f t="shared" si="8"/>
        <v>2.75</v>
      </c>
    </row>
    <row r="564" spans="2:8">
      <c r="B564" s="86">
        <v>43159</v>
      </c>
      <c r="C564" s="86"/>
      <c r="D564" s="86"/>
      <c r="E564" s="50">
        <v>2.4</v>
      </c>
      <c r="F564" s="50">
        <v>2.86</v>
      </c>
      <c r="G564" s="211">
        <f t="shared" si="8"/>
        <v>2.4</v>
      </c>
      <c r="H564" s="211">
        <f t="shared" si="8"/>
        <v>2.86</v>
      </c>
    </row>
    <row r="565" spans="2:8">
      <c r="B565" s="86">
        <v>43190</v>
      </c>
      <c r="C565" s="86"/>
      <c r="D565" s="86"/>
      <c r="E565" s="50">
        <v>2.35</v>
      </c>
      <c r="F565" s="50">
        <v>2.72</v>
      </c>
      <c r="G565" s="211">
        <f t="shared" si="8"/>
        <v>2.35</v>
      </c>
      <c r="H565" s="211">
        <f t="shared" si="8"/>
        <v>2.72</v>
      </c>
    </row>
    <row r="566" spans="2:8">
      <c r="B566" s="86">
        <v>43220</v>
      </c>
      <c r="C566" s="86"/>
      <c r="D566" s="86"/>
      <c r="E566" s="50">
        <v>2.42</v>
      </c>
      <c r="F566" s="50">
        <v>2.74</v>
      </c>
      <c r="G566" s="211">
        <f t="shared" si="8"/>
        <v>2.42</v>
      </c>
      <c r="H566" s="211">
        <f t="shared" si="8"/>
        <v>2.74</v>
      </c>
    </row>
    <row r="567" spans="2:8">
      <c r="B567" s="86">
        <v>43251</v>
      </c>
      <c r="C567" s="86"/>
      <c r="D567" s="86"/>
      <c r="E567" s="50">
        <v>2.41</v>
      </c>
      <c r="F567" s="50">
        <v>2.79</v>
      </c>
      <c r="G567" s="211">
        <f t="shared" si="8"/>
        <v>2.41</v>
      </c>
      <c r="H567" s="211">
        <f t="shared" si="8"/>
        <v>2.79</v>
      </c>
    </row>
    <row r="568" spans="2:8">
      <c r="B568" s="86">
        <v>43281</v>
      </c>
      <c r="C568" s="86"/>
      <c r="D568" s="86"/>
      <c r="E568" s="50">
        <v>2.36</v>
      </c>
      <c r="F568" s="50">
        <v>2.7</v>
      </c>
      <c r="G568" s="211">
        <f t="shared" si="8"/>
        <v>2.36</v>
      </c>
      <c r="H568" s="211">
        <f t="shared" si="8"/>
        <v>2.7</v>
      </c>
    </row>
    <row r="569" spans="2:8">
      <c r="B569" s="86">
        <v>43312</v>
      </c>
      <c r="C569" s="86"/>
      <c r="D569" s="86"/>
      <c r="E569" s="50">
        <v>2.29</v>
      </c>
      <c r="F569" s="50">
        <v>2.64</v>
      </c>
      <c r="G569" s="211">
        <f t="shared" si="8"/>
        <v>2.29</v>
      </c>
      <c r="H569" s="211">
        <f t="shared" si="8"/>
        <v>2.64</v>
      </c>
    </row>
    <row r="570" spans="2:8">
      <c r="B570" s="86">
        <v>43343</v>
      </c>
      <c r="C570" s="86"/>
      <c r="D570" s="86"/>
      <c r="E570" s="50">
        <v>2.2400000000000002</v>
      </c>
      <c r="F570" s="50">
        <v>2.59</v>
      </c>
      <c r="G570" s="211">
        <f t="shared" si="8"/>
        <v>2.2400000000000002</v>
      </c>
      <c r="H570" s="211">
        <f t="shared" si="8"/>
        <v>2.59</v>
      </c>
    </row>
    <row r="571" spans="2:8">
      <c r="B571" s="86">
        <v>43373</v>
      </c>
      <c r="C571" s="86"/>
      <c r="D571" s="86"/>
      <c r="E571" s="50">
        <v>2.25</v>
      </c>
      <c r="F571" s="50">
        <v>2.63</v>
      </c>
      <c r="G571" s="211">
        <f t="shared" si="8"/>
        <v>2.25</v>
      </c>
      <c r="H571" s="211">
        <f t="shared" si="8"/>
        <v>2.63</v>
      </c>
    </row>
    <row r="572" spans="2:8">
      <c r="B572" s="86">
        <v>43404</v>
      </c>
      <c r="C572" s="86"/>
      <c r="D572" s="86"/>
      <c r="E572" s="50">
        <v>2.2799999999999998</v>
      </c>
      <c r="F572" s="50">
        <v>2.68</v>
      </c>
      <c r="G572" s="211">
        <f t="shared" si="8"/>
        <v>2.2799999999999998</v>
      </c>
      <c r="H572" s="211">
        <f t="shared" si="8"/>
        <v>2.68</v>
      </c>
    </row>
    <row r="573" spans="2:8">
      <c r="B573" s="86">
        <v>43434</v>
      </c>
      <c r="C573" s="86"/>
      <c r="D573" s="86"/>
      <c r="E573" s="50">
        <v>2.3199999999999998</v>
      </c>
      <c r="F573" s="50">
        <v>2.68</v>
      </c>
      <c r="G573" s="211">
        <f t="shared" si="8"/>
        <v>2.3199999999999998</v>
      </c>
      <c r="H573" s="211">
        <f t="shared" si="8"/>
        <v>2.68</v>
      </c>
    </row>
    <row r="574" spans="2:8">
      <c r="B574" s="86">
        <v>43465</v>
      </c>
      <c r="C574" s="86"/>
      <c r="D574" s="86"/>
      <c r="E574" s="50">
        <v>2.1</v>
      </c>
      <c r="F574" s="50">
        <v>2.4300000000000002</v>
      </c>
      <c r="G574" s="211">
        <f t="shared" si="8"/>
        <v>2.1</v>
      </c>
      <c r="H574" s="211">
        <f t="shared" si="8"/>
        <v>2.4300000000000002</v>
      </c>
    </row>
    <row r="575" spans="2:8">
      <c r="B575" s="86">
        <v>43496</v>
      </c>
      <c r="C575" s="86"/>
      <c r="D575" s="86"/>
      <c r="E575" s="50">
        <v>1.91</v>
      </c>
      <c r="F575" s="50">
        <v>2.27</v>
      </c>
      <c r="G575" s="211">
        <f t="shared" si="8"/>
        <v>1.91</v>
      </c>
      <c r="H575" s="211">
        <f t="shared" si="8"/>
        <v>2.27</v>
      </c>
    </row>
    <row r="576" spans="2:8">
      <c r="B576" s="86">
        <v>43524</v>
      </c>
      <c r="C576" s="86"/>
      <c r="D576" s="86"/>
      <c r="E576" s="50">
        <v>1.74</v>
      </c>
      <c r="F576" s="50">
        <v>2.13</v>
      </c>
      <c r="G576" s="211">
        <f t="shared" si="8"/>
        <v>1.74</v>
      </c>
      <c r="H576" s="211">
        <f t="shared" si="8"/>
        <v>2.13</v>
      </c>
    </row>
    <row r="577" spans="2:8">
      <c r="B577" s="86">
        <v>43555</v>
      </c>
      <c r="C577" s="86"/>
      <c r="D577" s="86"/>
      <c r="E577" s="50">
        <v>1.59</v>
      </c>
      <c r="F577" s="50">
        <v>1.96</v>
      </c>
      <c r="G577" s="211">
        <f t="shared" si="8"/>
        <v>1.59</v>
      </c>
      <c r="H577" s="211">
        <f t="shared" si="8"/>
        <v>1.96</v>
      </c>
    </row>
    <row r="578" spans="2:8">
      <c r="B578" s="86">
        <v>43585</v>
      </c>
      <c r="C578" s="86"/>
      <c r="D578" s="86"/>
      <c r="E578" s="50">
        <v>1.48</v>
      </c>
      <c r="F578" s="50">
        <v>1.86</v>
      </c>
      <c r="G578" s="211">
        <f t="shared" si="8"/>
        <v>1.48</v>
      </c>
      <c r="H578" s="211">
        <f t="shared" si="8"/>
        <v>1.86</v>
      </c>
    </row>
    <row r="579" spans="2:8">
      <c r="B579" s="86">
        <v>43616</v>
      </c>
      <c r="C579" s="86"/>
      <c r="D579" s="86"/>
      <c r="E579" s="50">
        <v>1.29</v>
      </c>
      <c r="F579" s="50">
        <v>1.65</v>
      </c>
      <c r="G579" s="211">
        <f t="shared" si="8"/>
        <v>1.29</v>
      </c>
      <c r="H579" s="211">
        <f t="shared" si="8"/>
        <v>1.65</v>
      </c>
    </row>
    <row r="580" spans="2:8">
      <c r="B580" s="86">
        <v>43646</v>
      </c>
      <c r="C580" s="86"/>
      <c r="D580" s="86"/>
      <c r="E580" s="50">
        <v>1.07</v>
      </c>
      <c r="F580" s="50">
        <v>1.38</v>
      </c>
      <c r="G580" s="211">
        <f t="shared" si="8"/>
        <v>1.07</v>
      </c>
      <c r="H580" s="211">
        <f t="shared" si="8"/>
        <v>1.38</v>
      </c>
    </row>
    <row r="581" spans="2:8">
      <c r="B581" s="86">
        <v>43677</v>
      </c>
      <c r="C581" s="86"/>
      <c r="D581" s="86"/>
      <c r="E581" s="50">
        <v>1</v>
      </c>
      <c r="F581" s="50">
        <v>1.31</v>
      </c>
      <c r="G581" s="211">
        <f t="shared" si="8"/>
        <v>1</v>
      </c>
      <c r="H581" s="211">
        <f t="shared" si="8"/>
        <v>1.31</v>
      </c>
    </row>
    <row r="582" spans="2:8">
      <c r="B582" s="86">
        <v>43708</v>
      </c>
      <c r="C582" s="86"/>
      <c r="D582" s="86"/>
      <c r="E582" s="52">
        <v>0.71</v>
      </c>
      <c r="F582" s="52">
        <v>0.95</v>
      </c>
      <c r="G582" s="211">
        <f t="shared" si="8"/>
        <v>0.71</v>
      </c>
      <c r="H582" s="211">
        <f t="shared" si="8"/>
        <v>0.95</v>
      </c>
    </row>
    <row r="583" spans="2:8">
      <c r="B583" s="86">
        <v>43738</v>
      </c>
      <c r="C583" s="86"/>
      <c r="D583" s="86"/>
      <c r="E583" s="52">
        <v>0.81</v>
      </c>
      <c r="F583" s="52">
        <v>1.03</v>
      </c>
      <c r="G583" s="211">
        <f t="shared" si="8"/>
        <v>0.81</v>
      </c>
      <c r="H583" s="211">
        <f t="shared" si="8"/>
        <v>1.03</v>
      </c>
    </row>
    <row r="584" spans="2:8">
      <c r="B584" s="86">
        <v>43769</v>
      </c>
      <c r="C584" s="86"/>
      <c r="D584" s="86"/>
      <c r="E584" s="52">
        <v>0.76</v>
      </c>
      <c r="F584" s="52">
        <v>1.03</v>
      </c>
      <c r="G584" s="211">
        <f t="shared" si="8"/>
        <v>0.76</v>
      </c>
      <c r="H584" s="211">
        <f t="shared" si="8"/>
        <v>1.03</v>
      </c>
    </row>
    <row r="585" spans="2:8">
      <c r="B585" s="86">
        <v>43799</v>
      </c>
      <c r="C585" s="86"/>
      <c r="D585" s="86"/>
      <c r="E585" s="52">
        <v>0.86</v>
      </c>
      <c r="F585" s="52">
        <v>1.1499999999999999</v>
      </c>
      <c r="G585" s="211">
        <f t="shared" si="8"/>
        <v>0.86</v>
      </c>
      <c r="H585" s="211">
        <f t="shared" si="8"/>
        <v>1.1499999999999999</v>
      </c>
    </row>
    <row r="586" spans="2:8">
      <c r="B586" s="86">
        <v>43830</v>
      </c>
      <c r="C586" s="86"/>
      <c r="D586" s="86"/>
      <c r="E586" s="51">
        <v>0.88</v>
      </c>
      <c r="F586" s="51">
        <v>1.2</v>
      </c>
      <c r="G586" s="211">
        <f t="shared" si="8"/>
        <v>0.88</v>
      </c>
      <c r="H586" s="211">
        <f t="shared" si="8"/>
        <v>1.2</v>
      </c>
    </row>
    <row r="587" spans="2:8">
      <c r="B587" s="86">
        <v>43861</v>
      </c>
      <c r="C587" s="86"/>
      <c r="D587" s="86"/>
      <c r="E587" s="51">
        <v>0.85</v>
      </c>
      <c r="F587" s="51">
        <v>1.1499999999999999</v>
      </c>
      <c r="G587" s="211">
        <f t="shared" si="8"/>
        <v>0.85</v>
      </c>
      <c r="H587" s="211">
        <f t="shared" si="8"/>
        <v>1.1499999999999999</v>
      </c>
    </row>
    <row r="588" spans="2:8">
      <c r="B588" s="86">
        <v>43890</v>
      </c>
      <c r="C588" s="86"/>
      <c r="D588" s="86"/>
      <c r="E588" s="51">
        <v>0.74</v>
      </c>
      <c r="F588" s="51">
        <v>0.98</v>
      </c>
      <c r="G588" s="211">
        <f t="shared" ref="G588:H613" si="9">IF(C588="",E588,C588)</f>
        <v>0.74</v>
      </c>
      <c r="H588" s="211">
        <f t="shared" si="9"/>
        <v>0.98</v>
      </c>
    </row>
    <row r="589" spans="2:8">
      <c r="B589" s="86">
        <v>43921</v>
      </c>
      <c r="C589" s="86"/>
      <c r="D589" s="86"/>
      <c r="E589" s="51">
        <v>0.5</v>
      </c>
      <c r="F589" s="51">
        <v>0.89</v>
      </c>
      <c r="G589" s="211">
        <f t="shared" si="9"/>
        <v>0.5</v>
      </c>
      <c r="H589" s="211">
        <f t="shared" si="9"/>
        <v>0.89</v>
      </c>
    </row>
    <row r="590" spans="2:8">
      <c r="B590" s="86">
        <v>43951</v>
      </c>
      <c r="C590" s="86"/>
      <c r="D590" s="86"/>
      <c r="E590" s="51">
        <v>0.42</v>
      </c>
      <c r="F590" s="51">
        <v>0.86</v>
      </c>
      <c r="G590" s="211">
        <f t="shared" si="9"/>
        <v>0.42</v>
      </c>
      <c r="H590" s="211">
        <f t="shared" si="9"/>
        <v>0.86</v>
      </c>
    </row>
    <row r="591" spans="2:8">
      <c r="B591" s="86">
        <v>43982</v>
      </c>
      <c r="C591" s="86"/>
      <c r="D591" s="86"/>
      <c r="E591" s="51">
        <v>0.4</v>
      </c>
      <c r="F591" s="51">
        <v>0.91</v>
      </c>
      <c r="G591" s="211">
        <f t="shared" si="9"/>
        <v>0.4</v>
      </c>
      <c r="H591" s="211">
        <f t="shared" si="9"/>
        <v>0.91</v>
      </c>
    </row>
    <row r="592" spans="2:8">
      <c r="B592" s="86">
        <v>44012</v>
      </c>
      <c r="C592" s="86"/>
      <c r="D592" s="86"/>
      <c r="E592" s="51">
        <v>0.4</v>
      </c>
      <c r="F592" s="51">
        <v>0.92</v>
      </c>
      <c r="G592" s="211">
        <f t="shared" si="9"/>
        <v>0.4</v>
      </c>
      <c r="H592" s="211">
        <f t="shared" si="9"/>
        <v>0.92</v>
      </c>
    </row>
    <row r="593" spans="2:8">
      <c r="B593" s="86">
        <v>44043</v>
      </c>
      <c r="C593" s="86"/>
      <c r="D593" s="86"/>
      <c r="E593" s="51">
        <v>0.42</v>
      </c>
      <c r="F593" s="51">
        <v>0.88</v>
      </c>
      <c r="G593" s="211">
        <f t="shared" si="9"/>
        <v>0.42</v>
      </c>
      <c r="H593" s="211">
        <f t="shared" si="9"/>
        <v>0.88</v>
      </c>
    </row>
    <row r="594" spans="2:8">
      <c r="B594" s="86">
        <v>44074</v>
      </c>
      <c r="C594" s="86"/>
      <c r="D594" s="86"/>
      <c r="E594" s="51">
        <v>0.43</v>
      </c>
      <c r="F594" s="51">
        <v>0.89</v>
      </c>
      <c r="G594" s="211">
        <f t="shared" si="9"/>
        <v>0.43</v>
      </c>
      <c r="H594" s="211">
        <f t="shared" si="9"/>
        <v>0.89</v>
      </c>
    </row>
    <row r="595" spans="2:8">
      <c r="B595" s="86">
        <v>44104</v>
      </c>
      <c r="C595" s="86"/>
      <c r="D595" s="86"/>
      <c r="E595" s="51">
        <v>0.39</v>
      </c>
      <c r="F595" s="51">
        <v>0.9</v>
      </c>
      <c r="G595" s="211">
        <f t="shared" si="9"/>
        <v>0.39</v>
      </c>
      <c r="H595" s="211">
        <f t="shared" si="9"/>
        <v>0.9</v>
      </c>
    </row>
    <row r="596" spans="2:8">
      <c r="B596" s="86">
        <v>44135</v>
      </c>
      <c r="C596" s="86"/>
      <c r="D596" s="86"/>
      <c r="E596" s="51">
        <v>0.28999999999999998</v>
      </c>
      <c r="F596" s="51">
        <v>0.82</v>
      </c>
      <c r="G596" s="211">
        <f t="shared" si="9"/>
        <v>0.28999999999999998</v>
      </c>
      <c r="H596" s="211">
        <f t="shared" si="9"/>
        <v>0.82</v>
      </c>
    </row>
    <row r="597" spans="2:8">
      <c r="B597" s="86">
        <v>44165</v>
      </c>
      <c r="C597" s="86"/>
      <c r="D597" s="86"/>
      <c r="E597" s="51">
        <v>0.28999999999999998</v>
      </c>
      <c r="F597" s="51">
        <v>0.87</v>
      </c>
      <c r="G597" s="211">
        <f t="shared" si="9"/>
        <v>0.28999999999999998</v>
      </c>
      <c r="H597" s="211">
        <f t="shared" si="9"/>
        <v>0.87</v>
      </c>
    </row>
    <row r="598" spans="2:8">
      <c r="B598" s="86">
        <v>44196</v>
      </c>
      <c r="C598" s="86"/>
      <c r="D598" s="86"/>
      <c r="E598" s="51">
        <v>0.34</v>
      </c>
      <c r="F598" s="51">
        <v>0.98</v>
      </c>
      <c r="G598" s="211">
        <f t="shared" si="9"/>
        <v>0.34</v>
      </c>
      <c r="H598" s="211">
        <f t="shared" si="9"/>
        <v>0.98</v>
      </c>
    </row>
    <row r="599" spans="2:8">
      <c r="B599" s="86">
        <v>44227</v>
      </c>
      <c r="C599" s="86"/>
      <c r="D599" s="86"/>
      <c r="E599" s="51">
        <v>0.37</v>
      </c>
      <c r="F599" s="51">
        <v>1.05</v>
      </c>
      <c r="G599" s="211">
        <f t="shared" si="9"/>
        <v>0.37</v>
      </c>
      <c r="H599" s="211">
        <f t="shared" si="9"/>
        <v>1.05</v>
      </c>
    </row>
    <row r="600" spans="2:8">
      <c r="B600" s="86">
        <v>44255</v>
      </c>
      <c r="C600" s="86"/>
      <c r="D600" s="86"/>
      <c r="E600" s="51">
        <v>0.48</v>
      </c>
      <c r="F600" s="51">
        <v>1.32</v>
      </c>
      <c r="G600" s="211">
        <f t="shared" si="9"/>
        <v>0.48</v>
      </c>
      <c r="H600" s="211">
        <f t="shared" si="9"/>
        <v>1.32</v>
      </c>
    </row>
    <row r="601" spans="2:8">
      <c r="B601" s="86">
        <v>44286</v>
      </c>
      <c r="C601" s="86"/>
      <c r="D601" s="86"/>
      <c r="E601" s="51">
        <v>0.71</v>
      </c>
      <c r="F601" s="51">
        <v>1.69</v>
      </c>
      <c r="G601" s="211">
        <f t="shared" si="9"/>
        <v>0.71</v>
      </c>
      <c r="H601" s="211">
        <f t="shared" si="9"/>
        <v>1.69</v>
      </c>
    </row>
    <row r="602" spans="2:8">
      <c r="B602" s="86">
        <v>44316</v>
      </c>
      <c r="C602" s="86"/>
      <c r="D602" s="86"/>
      <c r="E602" s="51">
        <v>0.69</v>
      </c>
      <c r="F602" s="51">
        <v>1.65</v>
      </c>
      <c r="G602" s="211">
        <f t="shared" si="9"/>
        <v>0.69</v>
      </c>
      <c r="H602" s="211">
        <f t="shared" si="9"/>
        <v>1.65</v>
      </c>
    </row>
    <row r="603" spans="2:8">
      <c r="B603" s="86">
        <v>44347</v>
      </c>
      <c r="C603" s="86"/>
      <c r="D603" s="86"/>
      <c r="E603" s="51">
        <v>0.7</v>
      </c>
      <c r="F603" s="51">
        <v>1.62</v>
      </c>
      <c r="G603" s="211">
        <f t="shared" si="9"/>
        <v>0.7</v>
      </c>
      <c r="H603" s="211">
        <f t="shared" si="9"/>
        <v>1.62</v>
      </c>
    </row>
    <row r="604" spans="2:8">
      <c r="B604" s="86">
        <v>44377</v>
      </c>
      <c r="C604" s="86"/>
      <c r="D604" s="86"/>
      <c r="E604" s="51">
        <v>0.73</v>
      </c>
      <c r="F604" s="51">
        <v>1.52</v>
      </c>
      <c r="G604" s="211">
        <f t="shared" si="9"/>
        <v>0.73</v>
      </c>
      <c r="H604" s="211">
        <f t="shared" si="9"/>
        <v>1.52</v>
      </c>
    </row>
    <row r="605" spans="2:8">
      <c r="B605" s="86">
        <v>44408</v>
      </c>
      <c r="C605" s="86"/>
      <c r="D605" s="86"/>
      <c r="E605" s="51">
        <v>0.64</v>
      </c>
      <c r="F605" s="51">
        <v>1.25</v>
      </c>
      <c r="G605" s="211">
        <f t="shared" si="9"/>
        <v>0.64</v>
      </c>
      <c r="H605" s="211">
        <f t="shared" si="9"/>
        <v>1.25</v>
      </c>
    </row>
    <row r="606" spans="2:8">
      <c r="B606" s="86">
        <v>44439</v>
      </c>
      <c r="C606" s="86"/>
      <c r="D606" s="86"/>
      <c r="E606" s="51">
        <v>0.56999999999999995</v>
      </c>
      <c r="F606" s="51">
        <v>1.1200000000000001</v>
      </c>
      <c r="G606" s="211">
        <f t="shared" si="9"/>
        <v>0.56999999999999995</v>
      </c>
      <c r="H606" s="211">
        <f t="shared" si="9"/>
        <v>1.1200000000000001</v>
      </c>
    </row>
    <row r="607" spans="2:8">
      <c r="B607" s="86">
        <v>44469</v>
      </c>
      <c r="C607" s="86"/>
      <c r="D607" s="86"/>
      <c r="E607" s="51">
        <v>0.66</v>
      </c>
      <c r="F607" s="51">
        <v>1.28</v>
      </c>
      <c r="G607" s="211">
        <f t="shared" si="9"/>
        <v>0.66</v>
      </c>
      <c r="H607" s="211">
        <f t="shared" si="9"/>
        <v>1.28</v>
      </c>
    </row>
    <row r="608" spans="2:8">
      <c r="B608" s="86">
        <v>44500</v>
      </c>
      <c r="C608" s="86"/>
      <c r="D608" s="86"/>
      <c r="E608" s="51">
        <v>1.1100000000000001</v>
      </c>
      <c r="F608" s="51">
        <v>1.72</v>
      </c>
      <c r="G608" s="211">
        <f t="shared" si="9"/>
        <v>1.1100000000000001</v>
      </c>
      <c r="H608" s="211">
        <f t="shared" si="9"/>
        <v>1.72</v>
      </c>
    </row>
    <row r="609" spans="2:14">
      <c r="B609" s="86">
        <v>44530</v>
      </c>
      <c r="C609" s="86"/>
      <c r="D609" s="86"/>
      <c r="E609" s="51">
        <v>1.38</v>
      </c>
      <c r="F609" s="51">
        <v>1.81</v>
      </c>
      <c r="G609" s="211">
        <f t="shared" si="9"/>
        <v>1.38</v>
      </c>
      <c r="H609" s="211">
        <f t="shared" si="9"/>
        <v>1.81</v>
      </c>
    </row>
    <row r="610" spans="2:14">
      <c r="B610" s="86">
        <v>44561</v>
      </c>
      <c r="C610" s="86"/>
      <c r="D610" s="86"/>
      <c r="E610" s="51">
        <v>1.32</v>
      </c>
      <c r="F610" s="51">
        <v>1.61</v>
      </c>
      <c r="G610" s="211">
        <f t="shared" si="9"/>
        <v>1.32</v>
      </c>
      <c r="H610" s="211">
        <f t="shared" si="9"/>
        <v>1.61</v>
      </c>
    </row>
    <row r="611" spans="2:14">
      <c r="B611" s="86">
        <v>44592</v>
      </c>
      <c r="C611" s="86"/>
      <c r="D611" s="86"/>
      <c r="E611" s="51">
        <v>1.54</v>
      </c>
      <c r="F611" s="51">
        <v>1.88</v>
      </c>
      <c r="G611" s="211">
        <f t="shared" si="9"/>
        <v>1.54</v>
      </c>
      <c r="H611" s="211">
        <f t="shared" si="9"/>
        <v>1.88</v>
      </c>
    </row>
    <row r="612" spans="2:14">
      <c r="B612" s="86">
        <v>44620</v>
      </c>
      <c r="C612" s="86"/>
      <c r="D612" s="86"/>
      <c r="E612" s="51">
        <v>1.81</v>
      </c>
      <c r="F612" s="51">
        <v>2.11</v>
      </c>
      <c r="G612" s="211">
        <f t="shared" si="9"/>
        <v>1.81</v>
      </c>
      <c r="H612" s="211">
        <f t="shared" si="9"/>
        <v>2.11</v>
      </c>
    </row>
    <row r="613" spans="2:14">
      <c r="B613" s="86">
        <v>44651</v>
      </c>
      <c r="C613" s="86"/>
      <c r="D613" s="86"/>
      <c r="E613" s="51">
        <v>2.21</v>
      </c>
      <c r="F613" s="51">
        <v>2.5</v>
      </c>
      <c r="G613" s="211">
        <f t="shared" si="9"/>
        <v>2.21</v>
      </c>
      <c r="H613" s="211">
        <f t="shared" si="9"/>
        <v>2.5</v>
      </c>
    </row>
    <row r="614" spans="2:14">
      <c r="B614" s="86">
        <v>44681</v>
      </c>
      <c r="C614" s="86"/>
      <c r="D614" s="86"/>
      <c r="E614" s="51">
        <v>2.77</v>
      </c>
      <c r="F614" s="51">
        <v>3.01</v>
      </c>
      <c r="G614" s="211">
        <f t="shared" ref="G614:H618" si="10">IF(C614="",E614,C614)</f>
        <v>2.77</v>
      </c>
      <c r="H614" s="211">
        <f t="shared" si="10"/>
        <v>3.01</v>
      </c>
    </row>
    <row r="615" spans="2:14">
      <c r="B615" s="86">
        <v>44712</v>
      </c>
      <c r="C615" s="86"/>
      <c r="D615" s="86"/>
      <c r="E615" s="51">
        <v>3.09</v>
      </c>
      <c r="F615" s="51">
        <v>3.38</v>
      </c>
      <c r="G615" s="211">
        <f t="shared" si="10"/>
        <v>3.09</v>
      </c>
      <c r="H615" s="211">
        <f t="shared" si="10"/>
        <v>3.38</v>
      </c>
    </row>
    <row r="616" spans="2:14">
      <c r="B616" s="86">
        <v>44742</v>
      </c>
      <c r="C616" s="86"/>
      <c r="D616" s="86"/>
      <c r="E616" s="51">
        <v>3.5</v>
      </c>
      <c r="F616" s="51">
        <v>3.77</v>
      </c>
      <c r="G616" s="211">
        <f t="shared" si="10"/>
        <v>3.5</v>
      </c>
      <c r="H616" s="211">
        <f t="shared" si="10"/>
        <v>3.77</v>
      </c>
    </row>
    <row r="617" spans="2:14">
      <c r="B617" s="86">
        <v>44773</v>
      </c>
      <c r="C617" s="86"/>
      <c r="D617" s="86"/>
      <c r="E617" s="51">
        <v>3.16</v>
      </c>
      <c r="F617" s="51">
        <v>3.42</v>
      </c>
      <c r="G617" s="211">
        <f t="shared" si="10"/>
        <v>3.16</v>
      </c>
      <c r="H617" s="211">
        <f t="shared" si="10"/>
        <v>3.42</v>
      </c>
    </row>
    <row r="618" spans="2:14">
      <c r="B618" s="86">
        <v>44804</v>
      </c>
      <c r="C618" s="86"/>
      <c r="D618" s="86"/>
      <c r="E618" s="51">
        <v>3.16</v>
      </c>
      <c r="F618" s="51">
        <v>3.37</v>
      </c>
      <c r="G618" s="211">
        <f t="shared" si="10"/>
        <v>3.16</v>
      </c>
      <c r="H618" s="211">
        <f t="shared" si="10"/>
        <v>3.37</v>
      </c>
    </row>
    <row r="619" spans="2:14">
      <c r="B619" s="86">
        <v>44834</v>
      </c>
      <c r="C619" s="86"/>
      <c r="D619" s="86"/>
      <c r="E619" s="51">
        <v>3.5</v>
      </c>
      <c r="F619" s="51">
        <v>3.74</v>
      </c>
      <c r="G619" s="211">
        <f t="shared" ref="G619" si="11">IF(C619="",E619,C619)</f>
        <v>3.5</v>
      </c>
      <c r="H619" s="211">
        <f t="shared" ref="H619" si="12">IF(D619="",F619,D619)</f>
        <v>3.74</v>
      </c>
    </row>
    <row r="620" spans="2:14">
      <c r="B620" s="86">
        <v>44865</v>
      </c>
      <c r="C620" s="86"/>
      <c r="D620" s="86"/>
      <c r="E620" s="51">
        <v>3.61</v>
      </c>
      <c r="F620" s="51">
        <v>3.92</v>
      </c>
      <c r="G620" s="211">
        <f t="shared" ref="G620:G622" si="13">IF(C620="",E620,C620)</f>
        <v>3.61</v>
      </c>
      <c r="H620" s="211">
        <f t="shared" ref="H620:H622" si="14">IF(D620="",F620,D620)</f>
        <v>3.92</v>
      </c>
    </row>
    <row r="621" spans="2:14">
      <c r="B621" s="86">
        <v>44895</v>
      </c>
      <c r="C621" s="86"/>
      <c r="D621" s="86"/>
      <c r="E621" s="51">
        <v>3.42</v>
      </c>
      <c r="F621" s="51">
        <v>3.71</v>
      </c>
      <c r="G621" s="211">
        <f t="shared" si="13"/>
        <v>3.42</v>
      </c>
      <c r="H621" s="211">
        <f t="shared" si="14"/>
        <v>3.71</v>
      </c>
    </row>
    <row r="622" spans="2:14">
      <c r="B622" s="86">
        <v>44926</v>
      </c>
      <c r="C622" s="86"/>
      <c r="D622" s="86"/>
      <c r="E622" s="51">
        <v>3.31</v>
      </c>
      <c r="F622" s="51">
        <v>3.57</v>
      </c>
      <c r="G622" s="211">
        <f t="shared" si="13"/>
        <v>3.31</v>
      </c>
      <c r="H622" s="211">
        <f t="shared" si="14"/>
        <v>3.57</v>
      </c>
    </row>
    <row r="623" spans="2:14">
      <c r="B623" s="86"/>
      <c r="C623" s="86"/>
      <c r="D623" s="86"/>
      <c r="G623" s="212"/>
      <c r="H623" s="212"/>
    </row>
    <row r="624" spans="2:14" ht="13.8">
      <c r="B624" s="187" t="s">
        <v>35</v>
      </c>
      <c r="C624" s="186"/>
      <c r="D624" s="191"/>
      <c r="E624" s="191"/>
      <c r="F624" s="191"/>
      <c r="G624" s="191"/>
      <c r="H624" s="191"/>
      <c r="I624" s="192"/>
      <c r="J624" s="191"/>
      <c r="K624" s="191"/>
      <c r="L624" s="191"/>
      <c r="M624" s="191"/>
      <c r="N624" s="191"/>
    </row>
    <row r="625"/>
    <row r="626"/>
    <row r="627"/>
  </sheetData>
  <hyperlinks>
    <hyperlink ref="E3" r:id="rId1" xr:uid="{BD7CDDC7-FF4B-4868-8EF2-2DBA6C2367C0}"/>
    <hyperlink ref="F3" r:id="rId2" xr:uid="{90F416C9-42AB-4374-AFB7-CFEBFDEE3C9E}"/>
    <hyperlink ref="C3" r:id="rId3" xr:uid="{14FB0242-4E33-4614-A1EA-012C4CB87C16}"/>
    <hyperlink ref="D3" r:id="rId4" xr:uid="{139800A2-ADC3-4754-9CDC-BD4D2357B1EC}"/>
  </hyperlinks>
  <printOptions headings="1" gridLines="1"/>
  <pageMargins left="0.39370078740157483" right="0.39370078740157483" top="0.70866141732283472" bottom="0.70866141732283472" header="0.51181102362204722" footer="0.51181102362204722"/>
  <pageSetup paperSize="9" scale="90" orientation="portrait"/>
  <headerFooter alignWithMargins="0">
    <oddHeader>&amp;LReserve Bank of Australia&amp;R&amp;F</oddHeader>
    <oddFooter>&amp;L&amp;D &amp;T&amp;CPage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64B-D49F-B74A-9266-19067ABD92E6}">
  <sheetPr>
    <tabColor rgb="FFFFFFCC"/>
  </sheetPr>
  <dimension ref="A1:BC150"/>
  <sheetViews>
    <sheetView showGridLines="0" zoomScale="70" zoomScaleNormal="70" workbookViewId="0">
      <pane ySplit="4" topLeftCell="A5" activePane="bottomLeft" state="frozen"/>
      <selection pane="bottomLeft" activeCell="A5" sqref="A5"/>
    </sheetView>
  </sheetViews>
  <sheetFormatPr defaultColWidth="0" defaultRowHeight="15" zeroHeight="1"/>
  <cols>
    <col min="1" max="1" width="3.109375" style="73" customWidth="1"/>
    <col min="2" max="2" width="14.44140625" style="79" customWidth="1"/>
    <col min="3" max="3" width="14.109375" style="79" customWidth="1"/>
    <col min="4" max="4" width="12.6640625" style="79" customWidth="1"/>
    <col min="5" max="5" width="19.44140625" style="79" customWidth="1"/>
    <col min="6" max="6" width="12.44140625" style="73" customWidth="1"/>
    <col min="7" max="7" width="12" style="73" hidden="1" customWidth="1"/>
    <col min="8" max="8" width="9.109375" style="73" hidden="1" customWidth="1"/>
    <col min="9" max="9" width="20" style="73" hidden="1" customWidth="1"/>
    <col min="10" max="53" width="0" style="73" hidden="1" customWidth="1"/>
    <col min="54" max="55" width="0" style="73" hidden="1"/>
    <col min="56" max="16384" width="9.109375" style="73" hidden="1"/>
  </cols>
  <sheetData>
    <row r="1" spans="2:9" s="70" customFormat="1" ht="25.8">
      <c r="B1" s="166" t="s">
        <v>183</v>
      </c>
      <c r="C1" s="76"/>
      <c r="D1" s="75"/>
      <c r="E1" s="75"/>
      <c r="F1" s="69"/>
      <c r="G1" s="69"/>
      <c r="H1" s="69"/>
      <c r="I1" s="69"/>
    </row>
    <row r="2" spans="2:9" s="70" customFormat="1" ht="21">
      <c r="B2" s="200"/>
      <c r="C2" s="77"/>
      <c r="D2" s="77"/>
      <c r="E2" s="77"/>
      <c r="F2" s="71"/>
      <c r="G2" s="71"/>
      <c r="H2" s="71"/>
      <c r="I2" s="71"/>
    </row>
    <row r="3" spans="2:9" ht="15.75" customHeight="1">
      <c r="B3" s="311"/>
      <c r="C3" s="311"/>
      <c r="D3" s="78"/>
      <c r="E3" s="78"/>
    </row>
    <row r="4" spans="2:9" ht="46.8">
      <c r="B4" s="80" t="s">
        <v>73</v>
      </c>
      <c r="C4" s="80" t="s">
        <v>74</v>
      </c>
      <c r="D4" s="80" t="s">
        <v>75</v>
      </c>
      <c r="E4" s="80" t="s">
        <v>76</v>
      </c>
    </row>
    <row r="5" spans="2:9">
      <c r="B5" s="79">
        <v>1883</v>
      </c>
      <c r="C5" s="84">
        <v>3.7999999999999999E-2</v>
      </c>
      <c r="D5" s="84">
        <v>0.28999999999999998</v>
      </c>
      <c r="E5" s="85">
        <f>(D5-C5)+1</f>
        <v>1.252</v>
      </c>
      <c r="F5" s="83"/>
      <c r="G5" s="72"/>
    </row>
    <row r="6" spans="2:9">
      <c r="B6" s="79">
        <v>1884</v>
      </c>
      <c r="C6" s="84">
        <v>3.6999999999999998E-2</v>
      </c>
      <c r="D6" s="84">
        <v>4.3999999999999997E-2</v>
      </c>
      <c r="E6" s="85">
        <f t="shared" ref="E6:E69" si="0">(D6-C6)+1</f>
        <v>1.0069999999999999</v>
      </c>
      <c r="F6" s="83"/>
      <c r="G6" s="72"/>
    </row>
    <row r="7" spans="2:9">
      <c r="B7" s="79">
        <v>1885</v>
      </c>
      <c r="C7" s="84">
        <v>3.7999999999999999E-2</v>
      </c>
      <c r="D7" s="84">
        <v>0.113</v>
      </c>
      <c r="E7" s="85">
        <f>(D7-C7)+1</f>
        <v>1.075</v>
      </c>
      <c r="F7" s="83"/>
      <c r="G7" s="72"/>
    </row>
    <row r="8" spans="2:9">
      <c r="B8" s="79">
        <v>1886</v>
      </c>
      <c r="C8" s="84">
        <v>3.7999999999999999E-2</v>
      </c>
      <c r="D8" s="84">
        <v>2.9000000000000001E-2</v>
      </c>
      <c r="E8" s="85">
        <f t="shared" si="0"/>
        <v>0.99099999999999999</v>
      </c>
      <c r="F8" s="83"/>
      <c r="G8" s="72"/>
    </row>
    <row r="9" spans="2:9">
      <c r="B9" s="79">
        <v>1887</v>
      </c>
      <c r="C9" s="84">
        <v>3.5999999999999997E-2</v>
      </c>
      <c r="D9" s="84">
        <v>0.28199999999999997</v>
      </c>
      <c r="E9" s="85">
        <f t="shared" si="0"/>
        <v>1.246</v>
      </c>
      <c r="F9" s="83"/>
      <c r="G9" s="72"/>
    </row>
    <row r="10" spans="2:9">
      <c r="B10" s="79">
        <v>1888</v>
      </c>
      <c r="C10" s="84">
        <v>3.4000000000000002E-2</v>
      </c>
      <c r="D10" s="84">
        <v>0.26200000000000001</v>
      </c>
      <c r="E10" s="85">
        <f t="shared" si="0"/>
        <v>1.228</v>
      </c>
      <c r="F10" s="83"/>
      <c r="G10" s="72"/>
    </row>
    <row r="11" spans="2:9">
      <c r="B11" s="79">
        <v>1889</v>
      </c>
      <c r="C11" s="84">
        <v>3.4000000000000002E-2</v>
      </c>
      <c r="D11" s="84">
        <v>-1.0999999999999999E-2</v>
      </c>
      <c r="E11" s="85">
        <f t="shared" si="0"/>
        <v>0.95499999999999996</v>
      </c>
      <c r="F11" s="83"/>
      <c r="G11" s="72"/>
    </row>
    <row r="12" spans="2:9">
      <c r="B12" s="79">
        <v>1890</v>
      </c>
      <c r="C12" s="84">
        <v>3.5000000000000003E-2</v>
      </c>
      <c r="D12" s="84">
        <v>1.4E-2</v>
      </c>
      <c r="E12" s="85">
        <f t="shared" si="0"/>
        <v>0.97899999999999998</v>
      </c>
      <c r="F12" s="83"/>
      <c r="G12" s="72"/>
    </row>
    <row r="13" spans="2:9">
      <c r="B13" s="79">
        <v>1891</v>
      </c>
      <c r="C13" s="84">
        <v>3.7999999999999999E-2</v>
      </c>
      <c r="D13" s="84">
        <v>-0.104</v>
      </c>
      <c r="E13" s="85">
        <f t="shared" si="0"/>
        <v>0.85799999999999998</v>
      </c>
      <c r="F13" s="83"/>
      <c r="G13" s="72"/>
    </row>
    <row r="14" spans="2:9">
      <c r="B14" s="79">
        <v>1892</v>
      </c>
      <c r="C14" s="84">
        <v>3.7999999999999999E-2</v>
      </c>
      <c r="D14" s="84">
        <v>6.3E-2</v>
      </c>
      <c r="E14" s="85">
        <f t="shared" si="0"/>
        <v>1.0249999999999999</v>
      </c>
      <c r="F14" s="83"/>
      <c r="G14" s="72"/>
    </row>
    <row r="15" spans="2:9">
      <c r="B15" s="79">
        <v>1893</v>
      </c>
      <c r="C15" s="84">
        <v>3.7999999999999999E-2</v>
      </c>
      <c r="D15" s="84">
        <v>-4.9000000000000002E-2</v>
      </c>
      <c r="E15" s="85">
        <f t="shared" si="0"/>
        <v>0.91300000000000003</v>
      </c>
      <c r="F15" s="83"/>
      <c r="G15" s="72"/>
    </row>
    <row r="16" spans="2:9">
      <c r="B16" s="79">
        <v>1894</v>
      </c>
      <c r="C16" s="84">
        <v>3.5000000000000003E-2</v>
      </c>
      <c r="D16" s="84">
        <v>0.106</v>
      </c>
      <c r="E16" s="85">
        <f t="shared" si="0"/>
        <v>1.071</v>
      </c>
      <c r="F16" s="83"/>
      <c r="G16" s="72"/>
    </row>
    <row r="17" spans="2:7">
      <c r="B17" s="79">
        <v>1895</v>
      </c>
      <c r="C17" s="84">
        <v>3.3000000000000002E-2</v>
      </c>
      <c r="D17" s="84">
        <v>0.20100000000000001</v>
      </c>
      <c r="E17" s="85">
        <f t="shared" si="0"/>
        <v>1.1679999999999999</v>
      </c>
      <c r="F17" s="83"/>
      <c r="G17" s="72"/>
    </row>
    <row r="18" spans="2:7">
      <c r="B18" s="79">
        <v>1896</v>
      </c>
      <c r="C18" s="84">
        <v>3.2000000000000001E-2</v>
      </c>
      <c r="D18" s="84">
        <v>1.7000000000000001E-2</v>
      </c>
      <c r="E18" s="85">
        <f t="shared" si="0"/>
        <v>0.98499999999999999</v>
      </c>
      <c r="F18" s="83"/>
      <c r="G18" s="72"/>
    </row>
    <row r="19" spans="2:7">
      <c r="B19" s="79">
        <v>1897</v>
      </c>
      <c r="C19" s="84">
        <v>0.03</v>
      </c>
      <c r="D19" s="84">
        <v>8.5000000000000006E-2</v>
      </c>
      <c r="E19" s="85">
        <f t="shared" si="0"/>
        <v>1.0549999999999999</v>
      </c>
      <c r="F19" s="83"/>
      <c r="G19" s="72"/>
    </row>
    <row r="20" spans="2:7">
      <c r="B20" s="79">
        <v>1898</v>
      </c>
      <c r="C20" s="84">
        <v>3.3000000000000002E-2</v>
      </c>
      <c r="D20" s="84">
        <v>0.155</v>
      </c>
      <c r="E20" s="85">
        <f t="shared" si="0"/>
        <v>1.1219999999999999</v>
      </c>
      <c r="F20" s="83"/>
      <c r="G20" s="72"/>
    </row>
    <row r="21" spans="2:7">
      <c r="B21" s="79">
        <v>1899</v>
      </c>
      <c r="C21" s="84">
        <v>3.5000000000000003E-2</v>
      </c>
      <c r="D21" s="84">
        <v>0.121</v>
      </c>
      <c r="E21" s="85">
        <f t="shared" si="0"/>
        <v>1.0860000000000001</v>
      </c>
      <c r="F21" s="83"/>
      <c r="G21" s="72"/>
    </row>
    <row r="22" spans="2:7">
      <c r="B22" s="79">
        <v>1900</v>
      </c>
      <c r="C22" s="84">
        <v>3.3000000000000002E-2</v>
      </c>
      <c r="D22" s="84">
        <v>0.122</v>
      </c>
      <c r="E22" s="85">
        <f t="shared" si="0"/>
        <v>1.089</v>
      </c>
      <c r="F22" s="83"/>
      <c r="G22" s="72"/>
    </row>
    <row r="23" spans="2:7">
      <c r="B23" s="79">
        <v>1901</v>
      </c>
      <c r="C23" s="84">
        <v>3.3000000000000002E-2</v>
      </c>
      <c r="D23" s="84">
        <v>-3.2000000000000001E-2</v>
      </c>
      <c r="E23" s="85">
        <f t="shared" si="0"/>
        <v>0.93500000000000005</v>
      </c>
      <c r="F23" s="83"/>
      <c r="G23" s="72"/>
    </row>
    <row r="24" spans="2:7">
      <c r="B24" s="79">
        <v>1902</v>
      </c>
      <c r="C24" s="84">
        <v>3.5000000000000003E-2</v>
      </c>
      <c r="D24" s="84">
        <v>0.156</v>
      </c>
      <c r="E24" s="85">
        <f t="shared" si="0"/>
        <v>1.121</v>
      </c>
      <c r="F24" s="83"/>
      <c r="G24" s="72"/>
    </row>
    <row r="25" spans="2:7">
      <c r="B25" s="79">
        <v>1903</v>
      </c>
      <c r="C25" s="84">
        <v>3.5999999999999997E-2</v>
      </c>
      <c r="D25" s="84">
        <v>0.219</v>
      </c>
      <c r="E25" s="85">
        <f t="shared" si="0"/>
        <v>1.1830000000000001</v>
      </c>
      <c r="F25" s="83"/>
      <c r="G25" s="72"/>
    </row>
    <row r="26" spans="2:7">
      <c r="B26" s="79">
        <v>1904</v>
      </c>
      <c r="C26" s="84">
        <v>3.6999999999999998E-2</v>
      </c>
      <c r="D26" s="84">
        <v>7.4999999999999997E-2</v>
      </c>
      <c r="E26" s="85">
        <f t="shared" si="0"/>
        <v>1.038</v>
      </c>
      <c r="F26" s="83"/>
      <c r="G26" s="72"/>
    </row>
    <row r="27" spans="2:7">
      <c r="B27" s="79">
        <v>1905</v>
      </c>
      <c r="C27" s="84">
        <v>3.5000000000000003E-2</v>
      </c>
      <c r="D27" s="84">
        <v>0.14599999999999999</v>
      </c>
      <c r="E27" s="85">
        <f t="shared" si="0"/>
        <v>1.111</v>
      </c>
      <c r="F27" s="83"/>
      <c r="G27" s="72"/>
    </row>
    <row r="28" spans="2:7">
      <c r="B28" s="79">
        <v>1906</v>
      </c>
      <c r="C28" s="84">
        <v>3.5000000000000003E-2</v>
      </c>
      <c r="D28" s="84">
        <v>0.10199999999999999</v>
      </c>
      <c r="E28" s="85">
        <f t="shared" si="0"/>
        <v>1.0669999999999999</v>
      </c>
      <c r="F28" s="83"/>
      <c r="G28" s="72"/>
    </row>
    <row r="29" spans="2:7">
      <c r="B29" s="79">
        <v>1907</v>
      </c>
      <c r="C29" s="84">
        <v>3.5000000000000003E-2</v>
      </c>
      <c r="D29" s="84">
        <v>8.7999999999999995E-2</v>
      </c>
      <c r="E29" s="85">
        <f t="shared" si="0"/>
        <v>1.0529999999999999</v>
      </c>
      <c r="F29" s="83"/>
      <c r="G29" s="72"/>
    </row>
    <row r="30" spans="2:7">
      <c r="B30" s="79">
        <v>1908</v>
      </c>
      <c r="C30" s="84">
        <v>3.5000000000000003E-2</v>
      </c>
      <c r="D30" s="84">
        <v>0.17299999999999999</v>
      </c>
      <c r="E30" s="85">
        <f t="shared" si="0"/>
        <v>1.1379999999999999</v>
      </c>
      <c r="F30" s="83"/>
      <c r="G30" s="72"/>
    </row>
    <row r="31" spans="2:7">
      <c r="B31" s="79">
        <v>1909</v>
      </c>
      <c r="C31" s="84">
        <v>3.5999999999999997E-2</v>
      </c>
      <c r="D31" s="84">
        <v>0.13500000000000001</v>
      </c>
      <c r="E31" s="85">
        <f t="shared" si="0"/>
        <v>1.099</v>
      </c>
      <c r="F31" s="83"/>
      <c r="G31" s="72"/>
    </row>
    <row r="32" spans="2:7">
      <c r="B32" s="79">
        <v>1910</v>
      </c>
      <c r="C32" s="84">
        <v>3.7999999999999999E-2</v>
      </c>
      <c r="D32" s="84">
        <v>6.7000000000000004E-2</v>
      </c>
      <c r="E32" s="85">
        <f t="shared" si="0"/>
        <v>1.0289999999999999</v>
      </c>
      <c r="F32" s="83"/>
      <c r="G32" s="72"/>
    </row>
    <row r="33" spans="2:7">
      <c r="B33" s="79">
        <v>1911</v>
      </c>
      <c r="C33" s="84">
        <v>3.7999999999999999E-2</v>
      </c>
      <c r="D33" s="84">
        <v>0.107</v>
      </c>
      <c r="E33" s="85">
        <f t="shared" si="0"/>
        <v>1.069</v>
      </c>
      <c r="F33" s="83"/>
      <c r="G33" s="72"/>
    </row>
    <row r="34" spans="2:7">
      <c r="B34" s="79">
        <v>1912</v>
      </c>
      <c r="C34" s="84">
        <v>3.9E-2</v>
      </c>
      <c r="D34" s="84">
        <v>8.5999999999999993E-2</v>
      </c>
      <c r="E34" s="85">
        <f t="shared" si="0"/>
        <v>1.0469999999999999</v>
      </c>
      <c r="F34" s="83"/>
      <c r="G34" s="72"/>
    </row>
    <row r="35" spans="2:7">
      <c r="B35" s="79">
        <v>1913</v>
      </c>
      <c r="C35" s="84">
        <v>4.2999999999999997E-2</v>
      </c>
      <c r="D35" s="84">
        <v>8.8999999999999996E-2</v>
      </c>
      <c r="E35" s="85">
        <f t="shared" si="0"/>
        <v>1.046</v>
      </c>
      <c r="F35" s="83"/>
      <c r="G35" s="72"/>
    </row>
    <row r="36" spans="2:7">
      <c r="B36" s="79">
        <v>1914</v>
      </c>
      <c r="C36" s="84">
        <v>4.2999999999999997E-2</v>
      </c>
      <c r="D36" s="84">
        <v>0.114</v>
      </c>
      <c r="E36" s="85">
        <f t="shared" si="0"/>
        <v>1.071</v>
      </c>
      <c r="F36" s="83"/>
      <c r="G36" s="72"/>
    </row>
    <row r="37" spans="2:7">
      <c r="B37" s="79">
        <v>1915</v>
      </c>
      <c r="C37" s="84">
        <v>4.5999999999999999E-2</v>
      </c>
      <c r="D37" s="84">
        <v>-3.5000000000000003E-2</v>
      </c>
      <c r="E37" s="85">
        <f t="shared" si="0"/>
        <v>0.91900000000000004</v>
      </c>
      <c r="F37" s="83"/>
      <c r="G37" s="72"/>
    </row>
    <row r="38" spans="2:7">
      <c r="B38" s="79">
        <v>1916</v>
      </c>
      <c r="C38" s="84">
        <v>4.9000000000000002E-2</v>
      </c>
      <c r="D38" s="84">
        <v>-3.4000000000000002E-2</v>
      </c>
      <c r="E38" s="85">
        <f t="shared" si="0"/>
        <v>0.91700000000000004</v>
      </c>
      <c r="F38" s="83"/>
      <c r="G38" s="72"/>
    </row>
    <row r="39" spans="2:7">
      <c r="B39" s="79">
        <v>1917</v>
      </c>
      <c r="C39" s="84">
        <v>4.7E-2</v>
      </c>
      <c r="D39" s="84">
        <v>0.155</v>
      </c>
      <c r="E39" s="85">
        <f t="shared" si="0"/>
        <v>1.1080000000000001</v>
      </c>
      <c r="F39" s="83"/>
      <c r="G39" s="72"/>
    </row>
    <row r="40" spans="2:7">
      <c r="B40" s="79">
        <v>1918</v>
      </c>
      <c r="C40" s="84">
        <v>0.05</v>
      </c>
      <c r="D40" s="84">
        <v>7.4999999999999997E-2</v>
      </c>
      <c r="E40" s="85">
        <f t="shared" si="0"/>
        <v>1.0249999999999999</v>
      </c>
      <c r="F40" s="83"/>
      <c r="G40" s="72"/>
    </row>
    <row r="41" spans="2:7">
      <c r="B41" s="79">
        <v>1919</v>
      </c>
      <c r="C41" s="84">
        <v>5.3999999999999999E-2</v>
      </c>
      <c r="D41" s="84">
        <v>0.187</v>
      </c>
      <c r="E41" s="85">
        <f t="shared" si="0"/>
        <v>1.133</v>
      </c>
      <c r="F41" s="83"/>
      <c r="G41" s="72"/>
    </row>
    <row r="42" spans="2:7">
      <c r="B42" s="79">
        <v>1920</v>
      </c>
      <c r="C42" s="84">
        <v>6.7000000000000004E-2</v>
      </c>
      <c r="D42" s="84">
        <v>8.1000000000000003E-2</v>
      </c>
      <c r="E42" s="85">
        <f t="shared" si="0"/>
        <v>1.014</v>
      </c>
      <c r="F42" s="83"/>
      <c r="G42" s="72"/>
    </row>
    <row r="43" spans="2:7">
      <c r="B43" s="79">
        <v>1921</v>
      </c>
      <c r="C43" s="84">
        <v>5.8999999999999997E-2</v>
      </c>
      <c r="D43" s="84">
        <v>0.19900000000000001</v>
      </c>
      <c r="E43" s="85">
        <f t="shared" si="0"/>
        <v>1.1400000000000001</v>
      </c>
      <c r="F43" s="83"/>
      <c r="G43" s="72"/>
    </row>
    <row r="44" spans="2:7">
      <c r="B44" s="79">
        <v>1922</v>
      </c>
      <c r="C44" s="84">
        <v>5.7000000000000002E-2</v>
      </c>
      <c r="D44" s="84">
        <v>0.21299999999999999</v>
      </c>
      <c r="E44" s="85">
        <f t="shared" si="0"/>
        <v>1.1559999999999999</v>
      </c>
      <c r="F44" s="83"/>
      <c r="G44" s="72"/>
    </row>
    <row r="45" spans="2:7">
      <c r="B45" s="79">
        <v>1923</v>
      </c>
      <c r="C45" s="84">
        <v>5.8999999999999997E-2</v>
      </c>
      <c r="D45" s="84">
        <v>0.16200000000000001</v>
      </c>
      <c r="E45" s="85">
        <f t="shared" si="0"/>
        <v>1.103</v>
      </c>
      <c r="F45" s="83"/>
      <c r="G45" s="72"/>
    </row>
    <row r="46" spans="2:7">
      <c r="B46" s="79">
        <v>1924</v>
      </c>
      <c r="C46" s="84">
        <v>5.3999999999999999E-2</v>
      </c>
      <c r="D46" s="84">
        <v>0.13700000000000001</v>
      </c>
      <c r="E46" s="85">
        <f t="shared" si="0"/>
        <v>1.083</v>
      </c>
      <c r="F46" s="83"/>
      <c r="G46" s="72"/>
    </row>
    <row r="47" spans="2:7">
      <c r="B47" s="79">
        <v>1925</v>
      </c>
      <c r="C47" s="84">
        <v>5.1999999999999998E-2</v>
      </c>
      <c r="D47" s="84">
        <v>0.17699999999999999</v>
      </c>
      <c r="E47" s="85">
        <f t="shared" si="0"/>
        <v>1.125</v>
      </c>
      <c r="F47" s="83"/>
      <c r="G47" s="72"/>
    </row>
    <row r="48" spans="2:7">
      <c r="B48" s="79">
        <v>1926</v>
      </c>
      <c r="C48" s="84">
        <v>5.2999999999999999E-2</v>
      </c>
      <c r="D48" s="84">
        <v>0.14099999999999999</v>
      </c>
      <c r="E48" s="85">
        <f t="shared" si="0"/>
        <v>1.0880000000000001</v>
      </c>
      <c r="F48" s="83"/>
      <c r="G48" s="72"/>
    </row>
    <row r="49" spans="2:7">
      <c r="B49" s="79">
        <v>1927</v>
      </c>
      <c r="C49" s="84">
        <v>5.3999999999999999E-2</v>
      </c>
      <c r="D49" s="84">
        <v>0.124</v>
      </c>
      <c r="E49" s="85">
        <f t="shared" si="0"/>
        <v>1.07</v>
      </c>
      <c r="F49" s="83"/>
      <c r="G49" s="72"/>
    </row>
    <row r="50" spans="2:7">
      <c r="B50" s="79">
        <v>1928</v>
      </c>
      <c r="C50" s="84">
        <v>5.2999999999999999E-2</v>
      </c>
      <c r="D50" s="84">
        <v>0.17699999999999999</v>
      </c>
      <c r="E50" s="85">
        <f t="shared" si="0"/>
        <v>1.1240000000000001</v>
      </c>
      <c r="F50" s="83"/>
      <c r="G50" s="72"/>
    </row>
    <row r="51" spans="2:7">
      <c r="B51" s="79">
        <v>1929</v>
      </c>
      <c r="C51" s="84">
        <v>5.6000000000000001E-2</v>
      </c>
      <c r="D51" s="84">
        <v>-5.2999999999999999E-2</v>
      </c>
      <c r="E51" s="85">
        <f t="shared" si="0"/>
        <v>0.89100000000000001</v>
      </c>
      <c r="F51" s="83"/>
      <c r="G51" s="72"/>
    </row>
    <row r="52" spans="2:7">
      <c r="B52" s="79">
        <v>1930</v>
      </c>
      <c r="C52" s="84">
        <v>6.5000000000000002E-2</v>
      </c>
      <c r="D52" s="84">
        <v>-0.29599999999999999</v>
      </c>
      <c r="E52" s="85">
        <f t="shared" si="0"/>
        <v>0.63900000000000001</v>
      </c>
      <c r="F52" s="83"/>
      <c r="G52" s="72"/>
    </row>
    <row r="53" spans="2:7">
      <c r="B53" s="79">
        <v>1931</v>
      </c>
      <c r="C53" s="84">
        <v>4.7E-2</v>
      </c>
      <c r="D53" s="84">
        <v>0.17699999999999999</v>
      </c>
      <c r="E53" s="85">
        <f t="shared" si="0"/>
        <v>1.1299999999999999</v>
      </c>
      <c r="F53" s="83"/>
      <c r="G53" s="72"/>
    </row>
    <row r="54" spans="2:7">
      <c r="B54" s="79">
        <v>1932</v>
      </c>
      <c r="C54" s="84">
        <v>3.9E-2</v>
      </c>
      <c r="D54" s="84">
        <v>0.248</v>
      </c>
      <c r="E54" s="85">
        <f t="shared" si="0"/>
        <v>1.2090000000000001</v>
      </c>
      <c r="F54" s="83"/>
      <c r="G54" s="72"/>
    </row>
    <row r="55" spans="2:7">
      <c r="B55" s="79">
        <v>1933</v>
      </c>
      <c r="C55" s="84">
        <v>3.5999999999999997E-2</v>
      </c>
      <c r="D55" s="84">
        <v>0.25600000000000001</v>
      </c>
      <c r="E55" s="85">
        <f t="shared" si="0"/>
        <v>1.22</v>
      </c>
      <c r="F55" s="83"/>
      <c r="G55" s="72"/>
    </row>
    <row r="56" spans="2:7">
      <c r="B56" s="79">
        <v>1934</v>
      </c>
      <c r="C56" s="84">
        <v>3.3000000000000002E-2</v>
      </c>
      <c r="D56" s="84">
        <v>0.23200000000000001</v>
      </c>
      <c r="E56" s="85">
        <f t="shared" si="0"/>
        <v>1.1990000000000001</v>
      </c>
      <c r="F56" s="83"/>
      <c r="G56" s="72"/>
    </row>
    <row r="57" spans="2:7">
      <c r="B57" s="79">
        <v>1935</v>
      </c>
      <c r="C57" s="84">
        <v>3.6999999999999998E-2</v>
      </c>
      <c r="D57" s="84">
        <v>0.10100000000000001</v>
      </c>
      <c r="E57" s="85">
        <f t="shared" si="0"/>
        <v>1.0640000000000001</v>
      </c>
      <c r="F57" s="83"/>
      <c r="G57" s="72"/>
    </row>
    <row r="58" spans="2:7">
      <c r="B58" s="79">
        <v>1936</v>
      </c>
      <c r="C58" s="84">
        <v>0.04</v>
      </c>
      <c r="D58" s="84">
        <v>0.19800000000000001</v>
      </c>
      <c r="E58" s="85">
        <f t="shared" si="0"/>
        <v>1.1579999999999999</v>
      </c>
      <c r="F58" s="83"/>
      <c r="G58" s="72"/>
    </row>
    <row r="59" spans="2:7">
      <c r="B59" s="79">
        <v>1937</v>
      </c>
      <c r="C59" s="84">
        <v>3.6999999999999998E-2</v>
      </c>
      <c r="D59" s="84">
        <v>2.4E-2</v>
      </c>
      <c r="E59" s="85">
        <f t="shared" si="0"/>
        <v>0.98699999999999999</v>
      </c>
      <c r="F59" s="83"/>
      <c r="G59" s="72"/>
    </row>
    <row r="60" spans="2:7">
      <c r="B60" s="79">
        <v>1938</v>
      </c>
      <c r="C60" s="84">
        <v>3.9E-2</v>
      </c>
      <c r="D60" s="84">
        <v>-5.0000000000000001E-3</v>
      </c>
      <c r="E60" s="85">
        <f t="shared" si="0"/>
        <v>0.95599999999999996</v>
      </c>
      <c r="F60" s="83"/>
      <c r="G60" s="72"/>
    </row>
    <row r="61" spans="2:7">
      <c r="B61" s="79">
        <v>1939</v>
      </c>
      <c r="C61" s="84">
        <v>3.7999999999999999E-2</v>
      </c>
      <c r="D61" s="84">
        <v>5.2999999999999999E-2</v>
      </c>
      <c r="E61" s="85">
        <f t="shared" si="0"/>
        <v>1.0149999999999999</v>
      </c>
      <c r="F61" s="83"/>
      <c r="G61" s="72"/>
    </row>
    <row r="62" spans="2:7">
      <c r="B62" s="79">
        <v>1940</v>
      </c>
      <c r="C62" s="84">
        <v>3.1E-2</v>
      </c>
      <c r="D62" s="84">
        <v>3.5000000000000003E-2</v>
      </c>
      <c r="E62" s="85">
        <f t="shared" si="0"/>
        <v>1.004</v>
      </c>
      <c r="F62" s="83"/>
      <c r="G62" s="72"/>
    </row>
    <row r="63" spans="2:7">
      <c r="B63" s="79">
        <v>1941</v>
      </c>
      <c r="C63" s="84">
        <v>3.3000000000000002E-2</v>
      </c>
      <c r="D63" s="84">
        <v>-5.5E-2</v>
      </c>
      <c r="E63" s="85">
        <f t="shared" si="0"/>
        <v>0.91200000000000003</v>
      </c>
      <c r="F63" s="83"/>
      <c r="G63" s="72"/>
    </row>
    <row r="64" spans="2:7">
      <c r="B64" s="79">
        <v>1942</v>
      </c>
      <c r="C64" s="84">
        <v>3.2000000000000001E-2</v>
      </c>
      <c r="D64" s="84">
        <v>0.184</v>
      </c>
      <c r="E64" s="85">
        <f t="shared" si="0"/>
        <v>1.1519999999999999</v>
      </c>
      <c r="F64" s="83"/>
      <c r="G64" s="72"/>
    </row>
    <row r="65" spans="2:9">
      <c r="B65" s="79">
        <v>1943</v>
      </c>
      <c r="C65" s="84">
        <v>3.2000000000000001E-2</v>
      </c>
      <c r="D65" s="84">
        <v>8.8999999999999996E-2</v>
      </c>
      <c r="E65" s="85">
        <f t="shared" si="0"/>
        <v>1.0569999999999999</v>
      </c>
      <c r="F65" s="83"/>
      <c r="G65" s="72"/>
    </row>
    <row r="66" spans="2:9">
      <c r="B66" s="79">
        <v>1944</v>
      </c>
      <c r="C66" s="84">
        <v>3.2000000000000001E-2</v>
      </c>
      <c r="D66" s="84">
        <v>0.08</v>
      </c>
      <c r="E66" s="85">
        <f t="shared" si="0"/>
        <v>1.048</v>
      </c>
      <c r="F66" s="83"/>
      <c r="G66" s="72"/>
    </row>
    <row r="67" spans="2:9">
      <c r="B67" s="79">
        <v>1945</v>
      </c>
      <c r="C67" s="84">
        <v>3.3000000000000002E-2</v>
      </c>
      <c r="D67" s="84">
        <v>0.14099999999999999</v>
      </c>
      <c r="E67" s="85">
        <f t="shared" si="0"/>
        <v>1.1080000000000001</v>
      </c>
      <c r="F67" s="83"/>
      <c r="G67" s="72"/>
    </row>
    <row r="68" spans="2:9">
      <c r="B68" s="79">
        <v>1946</v>
      </c>
      <c r="C68" s="84">
        <v>3.2000000000000001E-2</v>
      </c>
      <c r="D68" s="84">
        <v>0.13300000000000001</v>
      </c>
      <c r="E68" s="85">
        <f t="shared" si="0"/>
        <v>1.101</v>
      </c>
      <c r="F68" s="83"/>
      <c r="G68" s="72"/>
    </row>
    <row r="69" spans="2:9">
      <c r="B69" s="79">
        <v>1947</v>
      </c>
      <c r="C69" s="84">
        <v>3.2000000000000001E-2</v>
      </c>
      <c r="D69" s="84">
        <v>0.16600000000000001</v>
      </c>
      <c r="E69" s="85">
        <f t="shared" si="0"/>
        <v>1.1339999999999999</v>
      </c>
      <c r="F69" s="83"/>
      <c r="G69" s="72"/>
    </row>
    <row r="70" spans="2:9">
      <c r="B70" s="79">
        <v>1948</v>
      </c>
      <c r="C70" s="84">
        <v>3.1E-2</v>
      </c>
      <c r="D70" s="84">
        <v>2.4E-2</v>
      </c>
      <c r="E70" s="85">
        <f t="shared" ref="E70:E133" si="1">(D70-C70)+1</f>
        <v>0.99299999999999999</v>
      </c>
      <c r="F70" s="83"/>
      <c r="G70" s="72"/>
    </row>
    <row r="71" spans="2:9">
      <c r="B71" s="79">
        <v>1949</v>
      </c>
      <c r="C71" s="84">
        <v>3.1E-2</v>
      </c>
      <c r="D71" s="84">
        <v>8.1000000000000003E-2</v>
      </c>
      <c r="E71" s="85">
        <f t="shared" si="1"/>
        <v>1.05</v>
      </c>
      <c r="F71" s="83"/>
      <c r="G71" s="72"/>
    </row>
    <row r="72" spans="2:9">
      <c r="B72" s="79">
        <v>1950</v>
      </c>
      <c r="C72" s="84">
        <v>3.2000000000000001E-2</v>
      </c>
      <c r="D72" s="84">
        <v>0.314</v>
      </c>
      <c r="E72" s="85">
        <f t="shared" si="1"/>
        <v>1.282</v>
      </c>
      <c r="F72" s="83"/>
      <c r="G72" s="72"/>
    </row>
    <row r="73" spans="2:9">
      <c r="B73" s="79">
        <v>1951</v>
      </c>
      <c r="C73" s="84">
        <v>3.7999999999999999E-2</v>
      </c>
      <c r="D73" s="84">
        <v>-4.5999999999999999E-2</v>
      </c>
      <c r="E73" s="85">
        <f t="shared" si="1"/>
        <v>0.91600000000000004</v>
      </c>
      <c r="F73" s="83"/>
      <c r="G73" s="72"/>
    </row>
    <row r="74" spans="2:9">
      <c r="B74" s="79">
        <v>1952</v>
      </c>
      <c r="C74" s="84">
        <v>4.4999999999999998E-2</v>
      </c>
      <c r="D74" s="84">
        <v>-0.13300000000000001</v>
      </c>
      <c r="E74" s="85">
        <f t="shared" si="1"/>
        <v>0.82200000000000006</v>
      </c>
      <c r="F74" s="83"/>
      <c r="G74" s="72"/>
    </row>
    <row r="75" spans="2:9">
      <c r="B75" s="79">
        <v>1953</v>
      </c>
      <c r="C75" s="84">
        <v>4.3999999999999997E-2</v>
      </c>
      <c r="D75" s="84">
        <v>0.13</v>
      </c>
      <c r="E75" s="85">
        <f t="shared" si="1"/>
        <v>1.0860000000000001</v>
      </c>
      <c r="F75" s="83"/>
      <c r="G75" s="72"/>
    </row>
    <row r="76" spans="2:9">
      <c r="B76" s="79">
        <v>1954</v>
      </c>
      <c r="C76" s="84">
        <v>4.4999999999999998E-2</v>
      </c>
      <c r="D76" s="84">
        <v>0.186</v>
      </c>
      <c r="E76" s="85">
        <f t="shared" si="1"/>
        <v>1.141</v>
      </c>
      <c r="F76" s="83"/>
      <c r="G76" s="72"/>
    </row>
    <row r="77" spans="2:9">
      <c r="B77" s="79">
        <v>1955</v>
      </c>
      <c r="C77" s="84">
        <v>4.4999999999999998E-2</v>
      </c>
      <c r="D77" s="84">
        <v>0.10299999999999999</v>
      </c>
      <c r="E77" s="85">
        <f t="shared" si="1"/>
        <v>1.0580000000000001</v>
      </c>
      <c r="F77" s="83"/>
      <c r="G77" s="72"/>
    </row>
    <row r="78" spans="2:9">
      <c r="B78" s="79">
        <v>1956</v>
      </c>
      <c r="C78" s="84">
        <v>5.0999999999999997E-2</v>
      </c>
      <c r="D78" s="84">
        <v>7.6999999999999999E-2</v>
      </c>
      <c r="E78" s="85">
        <f t="shared" si="1"/>
        <v>1.026</v>
      </c>
      <c r="F78" s="83"/>
      <c r="G78" s="72"/>
    </row>
    <row r="79" spans="2:9">
      <c r="B79" s="79">
        <v>1957</v>
      </c>
      <c r="C79" s="84">
        <v>0.05</v>
      </c>
      <c r="D79" s="84">
        <v>0.16700000000000001</v>
      </c>
      <c r="E79" s="85">
        <f t="shared" si="1"/>
        <v>1.117</v>
      </c>
      <c r="F79" s="83"/>
      <c r="G79" s="72"/>
    </row>
    <row r="80" spans="2:9">
      <c r="B80" s="79">
        <v>1958</v>
      </c>
      <c r="C80" s="84">
        <v>4.9000000000000002E-2</v>
      </c>
      <c r="D80" s="84">
        <v>0.189</v>
      </c>
      <c r="E80" s="85">
        <f t="shared" si="1"/>
        <v>1.1400000000000001</v>
      </c>
      <c r="F80" s="83"/>
      <c r="G80" s="72"/>
      <c r="I80" s="72"/>
    </row>
    <row r="81" spans="2:9">
      <c r="B81" s="79">
        <v>1959</v>
      </c>
      <c r="C81" s="84">
        <v>4.8000000000000001E-2</v>
      </c>
      <c r="D81" s="84">
        <v>0.443</v>
      </c>
      <c r="E81" s="85">
        <f t="shared" si="1"/>
        <v>1.395</v>
      </c>
      <c r="F81" s="83"/>
      <c r="G81" s="72"/>
      <c r="I81" s="72"/>
    </row>
    <row r="82" spans="2:9">
      <c r="B82" s="79">
        <v>1960</v>
      </c>
      <c r="C82" s="84">
        <v>5.2999999999999999E-2</v>
      </c>
      <c r="D82" s="84">
        <v>-6.2E-2</v>
      </c>
      <c r="E82" s="85">
        <f t="shared" si="1"/>
        <v>0.88500000000000001</v>
      </c>
      <c r="F82" s="83"/>
      <c r="G82" s="72"/>
      <c r="I82" s="72"/>
    </row>
    <row r="83" spans="2:9">
      <c r="B83" s="79">
        <v>1961</v>
      </c>
      <c r="C83" s="84">
        <v>4.9000000000000002E-2</v>
      </c>
      <c r="D83" s="84">
        <v>0.11600000000000001</v>
      </c>
      <c r="E83" s="85">
        <f t="shared" si="1"/>
        <v>1.0669999999999999</v>
      </c>
      <c r="F83" s="83"/>
      <c r="G83" s="72"/>
      <c r="I83" s="72"/>
    </row>
    <row r="84" spans="2:9">
      <c r="B84" s="79">
        <v>1962</v>
      </c>
      <c r="C84" s="84">
        <v>4.7E-2</v>
      </c>
      <c r="D84" s="84">
        <v>4.2000000000000003E-2</v>
      </c>
      <c r="E84" s="85">
        <f t="shared" si="1"/>
        <v>0.995</v>
      </c>
      <c r="F84" s="83"/>
      <c r="G84" s="72"/>
      <c r="I84" s="72"/>
    </row>
    <row r="85" spans="2:9">
      <c r="B85" s="79">
        <v>1963</v>
      </c>
      <c r="C85" s="84">
        <v>4.2999999999999997E-2</v>
      </c>
      <c r="D85" s="84">
        <v>0.26600000000000001</v>
      </c>
      <c r="E85" s="85">
        <f t="shared" si="1"/>
        <v>1.2230000000000001</v>
      </c>
      <c r="F85" s="83"/>
      <c r="G85" s="72"/>
      <c r="I85" s="72"/>
    </row>
    <row r="86" spans="2:9">
      <c r="B86" s="79">
        <v>1964</v>
      </c>
      <c r="C86" s="84">
        <v>4.8000000000000001E-2</v>
      </c>
      <c r="D86" s="84">
        <v>4.3999999999999997E-2</v>
      </c>
      <c r="E86" s="85">
        <f t="shared" si="1"/>
        <v>0.996</v>
      </c>
      <c r="F86" s="83"/>
      <c r="G86" s="72"/>
      <c r="I86" s="72"/>
    </row>
    <row r="87" spans="2:9">
      <c r="B87" s="79">
        <v>1965</v>
      </c>
      <c r="C87" s="84">
        <v>5.1999999999999998E-2</v>
      </c>
      <c r="D87" s="84">
        <v>-8.2000000000000003E-2</v>
      </c>
      <c r="E87" s="85">
        <f t="shared" si="1"/>
        <v>0.86599999999999999</v>
      </c>
      <c r="F87" s="83"/>
      <c r="G87" s="72"/>
      <c r="I87" s="72"/>
    </row>
    <row r="88" spans="2:9">
      <c r="B88" s="79">
        <v>1966</v>
      </c>
      <c r="C88" s="84">
        <v>0.05</v>
      </c>
      <c r="D88" s="84">
        <v>6.7000000000000004E-2</v>
      </c>
      <c r="E88" s="85">
        <f t="shared" si="1"/>
        <v>1.0169999999999999</v>
      </c>
      <c r="F88" s="83"/>
      <c r="G88" s="72"/>
      <c r="I88" s="72"/>
    </row>
    <row r="89" spans="2:9">
      <c r="B89" s="79">
        <v>1967</v>
      </c>
      <c r="C89" s="84">
        <v>5.0999999999999997E-2</v>
      </c>
      <c r="D89" s="84">
        <v>0.42499999999999999</v>
      </c>
      <c r="E89" s="85">
        <f t="shared" si="1"/>
        <v>1.3740000000000001</v>
      </c>
      <c r="F89" s="83"/>
      <c r="G89" s="72"/>
      <c r="I89" s="72"/>
    </row>
    <row r="90" spans="2:9">
      <c r="B90" s="79">
        <v>1968</v>
      </c>
      <c r="C90" s="84">
        <v>4.9000000000000002E-2</v>
      </c>
      <c r="D90" s="84">
        <v>0.34799999999999998</v>
      </c>
      <c r="E90" s="85">
        <f t="shared" si="1"/>
        <v>1.2989999999999999</v>
      </c>
      <c r="F90" s="83"/>
      <c r="G90" s="72"/>
      <c r="I90" s="72"/>
    </row>
    <row r="91" spans="2:9">
      <c r="B91" s="79">
        <v>1969</v>
      </c>
      <c r="C91" s="84">
        <v>5.6000000000000001E-2</v>
      </c>
      <c r="D91" s="84">
        <v>0.10100000000000001</v>
      </c>
      <c r="E91" s="85">
        <f t="shared" si="1"/>
        <v>1.0449999999999999</v>
      </c>
      <c r="F91" s="83"/>
      <c r="G91" s="72"/>
      <c r="I91" s="72"/>
    </row>
    <row r="92" spans="2:9">
      <c r="B92" s="79">
        <v>1970</v>
      </c>
      <c r="C92" s="84">
        <v>6.4000000000000001E-2</v>
      </c>
      <c r="D92" s="84">
        <v>-0.13700000000000001</v>
      </c>
      <c r="E92" s="85">
        <f t="shared" si="1"/>
        <v>0.79899999999999993</v>
      </c>
      <c r="F92" s="83"/>
      <c r="G92" s="72"/>
      <c r="I92" s="72"/>
    </row>
    <row r="93" spans="2:9">
      <c r="B93" s="79">
        <v>1971</v>
      </c>
      <c r="C93" s="84">
        <v>5.7000000000000002E-2</v>
      </c>
      <c r="D93" s="84">
        <v>-6.0999999999999999E-2</v>
      </c>
      <c r="E93" s="85">
        <f t="shared" si="1"/>
        <v>0.88200000000000001</v>
      </c>
      <c r="F93" s="83"/>
      <c r="G93" s="72"/>
      <c r="I93" s="72"/>
    </row>
    <row r="94" spans="2:9">
      <c r="B94" s="79">
        <v>1972</v>
      </c>
      <c r="C94" s="84">
        <v>5.2999999999999999E-2</v>
      </c>
      <c r="D94" s="84">
        <v>0.36399999999999999</v>
      </c>
      <c r="E94" s="85">
        <f t="shared" si="1"/>
        <v>1.3109999999999999</v>
      </c>
      <c r="F94" s="83"/>
      <c r="G94" s="72"/>
      <c r="I94" s="72"/>
    </row>
    <row r="95" spans="2:9">
      <c r="B95" s="79">
        <v>1973</v>
      </c>
      <c r="C95" s="84">
        <v>8.1000000000000003E-2</v>
      </c>
      <c r="D95" s="84">
        <v>-0.25800000000000001</v>
      </c>
      <c r="E95" s="85">
        <f t="shared" si="1"/>
        <v>0.66100000000000003</v>
      </c>
      <c r="F95" s="83"/>
      <c r="G95" s="72"/>
      <c r="I95" s="72"/>
    </row>
    <row r="96" spans="2:9">
      <c r="B96" s="79">
        <v>1974</v>
      </c>
      <c r="C96" s="84">
        <v>9.1999999999999998E-2</v>
      </c>
      <c r="D96" s="84">
        <v>-0.26200000000000001</v>
      </c>
      <c r="E96" s="85">
        <f t="shared" si="1"/>
        <v>0.64600000000000002</v>
      </c>
      <c r="F96" s="83"/>
      <c r="G96" s="72"/>
      <c r="I96" s="72"/>
    </row>
    <row r="97" spans="2:9">
      <c r="B97" s="79">
        <v>1975</v>
      </c>
      <c r="C97" s="84">
        <v>0.1</v>
      </c>
      <c r="D97" s="84">
        <v>0.54600000000000004</v>
      </c>
      <c r="E97" s="85">
        <f t="shared" si="1"/>
        <v>1.4460000000000002</v>
      </c>
      <c r="F97" s="83"/>
      <c r="G97" s="72"/>
      <c r="I97" s="72"/>
    </row>
    <row r="98" spans="2:9">
      <c r="B98" s="79">
        <v>1976</v>
      </c>
      <c r="C98" s="84">
        <v>0.104</v>
      </c>
      <c r="D98" s="84">
        <v>3.5999999999999997E-2</v>
      </c>
      <c r="E98" s="85">
        <f t="shared" si="1"/>
        <v>0.93199999999999994</v>
      </c>
      <c r="F98" s="83"/>
      <c r="G98" s="72"/>
      <c r="I98" s="72"/>
    </row>
    <row r="99" spans="2:9">
      <c r="B99" s="79">
        <v>1977</v>
      </c>
      <c r="C99" s="84">
        <v>9.5000000000000001E-2</v>
      </c>
      <c r="D99" s="84">
        <v>0.13200000000000001</v>
      </c>
      <c r="E99" s="85">
        <f t="shared" si="1"/>
        <v>1.0369999999999999</v>
      </c>
      <c r="F99" s="83"/>
      <c r="G99" s="72"/>
      <c r="I99" s="72"/>
    </row>
    <row r="100" spans="2:9">
      <c r="B100" s="79">
        <v>1978</v>
      </c>
      <c r="C100" s="84">
        <v>8.7999999999999995E-2</v>
      </c>
      <c r="D100" s="84">
        <v>0.24299999999999999</v>
      </c>
      <c r="E100" s="85">
        <f t="shared" si="1"/>
        <v>1.155</v>
      </c>
      <c r="F100" s="83"/>
      <c r="G100" s="72"/>
      <c r="I100" s="72"/>
    </row>
    <row r="101" spans="2:9">
      <c r="B101" s="79">
        <v>1979</v>
      </c>
      <c r="C101" s="84">
        <v>0.10100000000000001</v>
      </c>
      <c r="D101" s="84">
        <v>0.39</v>
      </c>
      <c r="E101" s="85">
        <f t="shared" si="1"/>
        <v>1.2890000000000001</v>
      </c>
      <c r="F101" s="83"/>
      <c r="G101" s="72"/>
      <c r="I101" s="72"/>
    </row>
    <row r="102" spans="2:9">
      <c r="B102" s="79">
        <v>1980</v>
      </c>
      <c r="C102" s="84">
        <v>0.126</v>
      </c>
      <c r="D102" s="84">
        <v>0.52300000000000002</v>
      </c>
      <c r="E102" s="85">
        <f t="shared" si="1"/>
        <v>1.397</v>
      </c>
      <c r="F102" s="83"/>
      <c r="G102" s="72"/>
      <c r="I102" s="72"/>
    </row>
    <row r="103" spans="2:9">
      <c r="B103" s="79">
        <v>1981</v>
      </c>
      <c r="C103" s="84">
        <v>0.15</v>
      </c>
      <c r="D103" s="84">
        <v>-0.108</v>
      </c>
      <c r="E103" s="85">
        <f t="shared" si="1"/>
        <v>0.74199999999999999</v>
      </c>
      <c r="F103" s="83"/>
      <c r="G103" s="72"/>
      <c r="I103" s="72"/>
    </row>
    <row r="104" spans="2:9">
      <c r="B104" s="79">
        <v>1982</v>
      </c>
      <c r="C104" s="84">
        <v>0.14000000000000001</v>
      </c>
      <c r="D104" s="84">
        <v>-0.153</v>
      </c>
      <c r="E104" s="85">
        <f t="shared" si="1"/>
        <v>0.70699999999999996</v>
      </c>
      <c r="F104" s="83"/>
      <c r="G104" s="72"/>
      <c r="I104" s="72"/>
    </row>
    <row r="105" spans="2:9">
      <c r="B105" s="79">
        <v>1983</v>
      </c>
      <c r="C105" s="84">
        <v>0.13500000000000001</v>
      </c>
      <c r="D105" s="84">
        <v>0.63700000000000001</v>
      </c>
      <c r="E105" s="85">
        <f t="shared" si="1"/>
        <v>1.502</v>
      </c>
      <c r="F105" s="83"/>
      <c r="G105" s="72"/>
      <c r="I105" s="72"/>
    </row>
    <row r="106" spans="2:9">
      <c r="B106" s="79">
        <v>1984</v>
      </c>
      <c r="C106" s="84">
        <v>0.13400000000000001</v>
      </c>
      <c r="D106" s="84">
        <v>5.0000000000000001E-3</v>
      </c>
      <c r="E106" s="85">
        <f t="shared" si="1"/>
        <v>0.871</v>
      </c>
      <c r="F106" s="83"/>
      <c r="G106" s="72"/>
      <c r="I106" s="72"/>
    </row>
    <row r="107" spans="2:9">
      <c r="B107" s="79">
        <v>1985</v>
      </c>
      <c r="C107" s="84">
        <v>0.14899999999999999</v>
      </c>
      <c r="D107" s="84">
        <v>0.42099999999999999</v>
      </c>
      <c r="E107" s="85">
        <f t="shared" si="1"/>
        <v>1.272</v>
      </c>
      <c r="F107" s="83"/>
      <c r="G107" s="72"/>
      <c r="I107" s="72"/>
    </row>
    <row r="108" spans="2:9">
      <c r="B108" s="79">
        <v>1986</v>
      </c>
      <c r="C108" s="84">
        <v>0.13400000000000001</v>
      </c>
      <c r="D108" s="84">
        <v>0.51100000000000001</v>
      </c>
      <c r="E108" s="85">
        <f t="shared" si="1"/>
        <v>1.377</v>
      </c>
      <c r="F108" s="83"/>
      <c r="G108" s="72"/>
      <c r="I108" s="72"/>
    </row>
    <row r="109" spans="2:9">
      <c r="B109" s="79">
        <v>1987</v>
      </c>
      <c r="C109" s="84">
        <v>0.129</v>
      </c>
      <c r="D109" s="84">
        <v>-9.6000000000000002E-2</v>
      </c>
      <c r="E109" s="85">
        <f t="shared" si="1"/>
        <v>0.77500000000000002</v>
      </c>
      <c r="F109" s="83"/>
      <c r="G109" s="72"/>
      <c r="I109" s="72"/>
    </row>
    <row r="110" spans="2:9">
      <c r="B110" s="79">
        <v>1988</v>
      </c>
      <c r="C110" s="84">
        <v>0.13</v>
      </c>
      <c r="D110" s="84">
        <v>0.2343272757220588</v>
      </c>
      <c r="E110" s="85">
        <f>(D110-C110)+1</f>
        <v>1.1043272757220588</v>
      </c>
      <c r="F110" s="83"/>
      <c r="G110" s="72"/>
      <c r="I110" s="72"/>
    </row>
    <row r="111" spans="2:9">
      <c r="B111" s="79">
        <v>1989</v>
      </c>
      <c r="C111" s="84">
        <v>0.129</v>
      </c>
      <c r="D111" s="84">
        <v>0.19949022946227868</v>
      </c>
      <c r="E111" s="85">
        <f t="shared" si="1"/>
        <v>1.0704902294622787</v>
      </c>
      <c r="F111" s="83"/>
      <c r="G111" s="72"/>
      <c r="I111" s="72"/>
    </row>
    <row r="112" spans="2:9">
      <c r="B112" s="79">
        <v>1990</v>
      </c>
      <c r="C112" s="84">
        <v>0.121</v>
      </c>
      <c r="D112" s="84">
        <v>-0.13809801493652457</v>
      </c>
      <c r="E112" s="85">
        <f t="shared" si="1"/>
        <v>0.74090198506347549</v>
      </c>
      <c r="F112" s="83"/>
      <c r="G112" s="72"/>
      <c r="I112" s="72"/>
    </row>
    <row r="113" spans="2:9">
      <c r="B113" s="79">
        <v>1991</v>
      </c>
      <c r="C113" s="84">
        <v>9.4E-2</v>
      </c>
      <c r="D113" s="84">
        <v>0.29145427517425415</v>
      </c>
      <c r="E113" s="85">
        <f t="shared" si="1"/>
        <v>1.1974542751742541</v>
      </c>
      <c r="F113" s="83"/>
      <c r="G113" s="72"/>
      <c r="I113" s="72"/>
    </row>
    <row r="114" spans="2:9">
      <c r="B114" s="79">
        <v>1992</v>
      </c>
      <c r="C114" s="84">
        <v>8.8999999999999996E-2</v>
      </c>
      <c r="D114" s="84">
        <v>-1.0202595158081966E-2</v>
      </c>
      <c r="E114" s="85">
        <f t="shared" si="1"/>
        <v>0.90079740484191806</v>
      </c>
      <c r="F114" s="83"/>
      <c r="G114" s="72"/>
      <c r="I114" s="72"/>
    </row>
    <row r="115" spans="2:9">
      <c r="B115" s="79">
        <v>1993</v>
      </c>
      <c r="C115" s="84">
        <v>6.7000000000000004E-2</v>
      </c>
      <c r="D115" s="84">
        <v>0.45419768539172389</v>
      </c>
      <c r="E115" s="85">
        <f t="shared" si="1"/>
        <v>1.3871976853917238</v>
      </c>
      <c r="F115" s="83"/>
      <c r="G115" s="72"/>
      <c r="I115" s="72"/>
    </row>
    <row r="116" spans="2:9">
      <c r="B116" s="79">
        <v>1994</v>
      </c>
      <c r="C116" s="84">
        <v>0.1</v>
      </c>
      <c r="D116" s="84">
        <v>-4.9868209738850748E-2</v>
      </c>
      <c r="E116" s="85">
        <f t="shared" si="1"/>
        <v>0.85013179026114927</v>
      </c>
      <c r="F116" s="83"/>
      <c r="G116" s="72"/>
      <c r="I116" s="72"/>
    </row>
    <row r="117" spans="2:9">
      <c r="B117" s="79">
        <v>1995</v>
      </c>
      <c r="C117" s="84">
        <v>8.2000000000000003E-2</v>
      </c>
      <c r="D117" s="84">
        <v>0.22865716780156251</v>
      </c>
      <c r="E117" s="85">
        <f t="shared" si="1"/>
        <v>1.1466571678015625</v>
      </c>
      <c r="F117" s="83"/>
      <c r="G117" s="72"/>
      <c r="I117" s="72"/>
    </row>
    <row r="118" spans="2:9">
      <c r="B118" s="79">
        <v>1996</v>
      </c>
      <c r="C118" s="84">
        <v>7.3999999999999996E-2</v>
      </c>
      <c r="D118" s="84">
        <v>0.12929145102140627</v>
      </c>
      <c r="E118" s="85">
        <f t="shared" si="1"/>
        <v>1.0552914510214062</v>
      </c>
      <c r="F118" s="83"/>
      <c r="G118" s="72"/>
      <c r="I118" s="72"/>
    </row>
    <row r="119" spans="2:9">
      <c r="B119" s="79">
        <v>1997</v>
      </c>
      <c r="C119" s="84">
        <v>6.0999999999999999E-2</v>
      </c>
      <c r="D119" s="84">
        <v>0.13629145102140625</v>
      </c>
      <c r="E119" s="85">
        <f t="shared" si="1"/>
        <v>1.0752914510214062</v>
      </c>
      <c r="F119" s="83"/>
      <c r="G119" s="72"/>
      <c r="I119" s="72"/>
    </row>
    <row r="120" spans="2:9">
      <c r="B120" s="79">
        <v>1998</v>
      </c>
      <c r="C120" s="84">
        <v>0.05</v>
      </c>
      <c r="D120" s="84">
        <v>0.1281290579438</v>
      </c>
      <c r="E120" s="85">
        <f t="shared" si="1"/>
        <v>1.0781290579438001</v>
      </c>
      <c r="F120" s="83"/>
      <c r="G120" s="72"/>
      <c r="I120" s="72"/>
    </row>
    <row r="121" spans="2:9">
      <c r="B121" s="79">
        <v>1999</v>
      </c>
      <c r="C121" s="84">
        <v>7.0000000000000007E-2</v>
      </c>
      <c r="D121" s="84">
        <v>0.18448160702579999</v>
      </c>
      <c r="E121" s="85">
        <f t="shared" si="1"/>
        <v>1.1144816070257999</v>
      </c>
      <c r="F121" s="83"/>
      <c r="G121" s="72"/>
      <c r="I121" s="72"/>
    </row>
    <row r="122" spans="2:9">
      <c r="B122" s="79">
        <v>2000</v>
      </c>
      <c r="C122" s="84">
        <v>5.5E-2</v>
      </c>
      <c r="D122" s="84">
        <v>7.3740587393000004E-2</v>
      </c>
      <c r="E122" s="85">
        <f t="shared" si="1"/>
        <v>1.018740587393</v>
      </c>
      <c r="F122" s="83"/>
      <c r="G122" s="72"/>
      <c r="I122" s="72"/>
    </row>
    <row r="123" spans="2:9">
      <c r="B123" s="79">
        <v>2001</v>
      </c>
      <c r="C123" s="84">
        <v>0.06</v>
      </c>
      <c r="D123" s="84">
        <v>6.9352116842199996E-2</v>
      </c>
      <c r="E123" s="85">
        <f t="shared" si="1"/>
        <v>1.0093521168421999</v>
      </c>
      <c r="F123" s="83"/>
      <c r="G123" s="72"/>
      <c r="I123" s="72"/>
    </row>
    <row r="124" spans="2:9">
      <c r="B124" s="79">
        <v>2002</v>
      </c>
      <c r="C124" s="84">
        <v>5.1999999999999998E-2</v>
      </c>
      <c r="D124" s="84">
        <v>-5.4295334075799999E-2</v>
      </c>
      <c r="E124" s="85">
        <f t="shared" si="1"/>
        <v>0.89370466592420006</v>
      </c>
      <c r="F124" s="83"/>
      <c r="G124" s="72"/>
      <c r="I124" s="72"/>
    </row>
    <row r="125" spans="2:9">
      <c r="B125" s="79">
        <v>2003</v>
      </c>
      <c r="C125" s="84">
        <v>5.6000000000000001E-2</v>
      </c>
      <c r="D125" s="84">
        <v>0.1457188616158</v>
      </c>
      <c r="E125" s="85">
        <f t="shared" si="1"/>
        <v>1.0897188616158</v>
      </c>
      <c r="F125" s="83"/>
      <c r="G125" s="72"/>
      <c r="I125" s="72"/>
    </row>
    <row r="126" spans="2:9">
      <c r="B126" s="79">
        <v>2004</v>
      </c>
      <c r="C126" s="84">
        <v>5.2999999999999999E-2</v>
      </c>
      <c r="D126" s="84">
        <v>0.28641686193400001</v>
      </c>
      <c r="E126" s="85">
        <f t="shared" si="1"/>
        <v>1.233416861934</v>
      </c>
      <c r="F126" s="83"/>
      <c r="G126" s="72"/>
      <c r="I126" s="72"/>
    </row>
    <row r="127" spans="2:9">
      <c r="B127" s="79">
        <v>2005</v>
      </c>
      <c r="C127" s="84">
        <v>5.1999999999999998E-2</v>
      </c>
      <c r="D127" s="84">
        <v>0.21467584230119999</v>
      </c>
      <c r="E127" s="85">
        <f t="shared" si="1"/>
        <v>1.1626758423012</v>
      </c>
      <c r="F127" s="83"/>
      <c r="G127" s="72"/>
      <c r="I127" s="72"/>
    </row>
    <row r="128" spans="2:9">
      <c r="B128" s="79">
        <v>2006</v>
      </c>
      <c r="C128" s="84">
        <v>5.8999999999999997E-2</v>
      </c>
      <c r="D128" s="84">
        <v>0.25754635211760002</v>
      </c>
      <c r="E128" s="85">
        <f t="shared" si="1"/>
        <v>1.1985463521176001</v>
      </c>
      <c r="F128" s="83"/>
      <c r="G128" s="72"/>
      <c r="I128" s="72"/>
    </row>
    <row r="129" spans="1:9">
      <c r="B129" s="79">
        <v>2007</v>
      </c>
      <c r="C129" s="84">
        <v>6.3E-2</v>
      </c>
      <c r="D129" s="84">
        <v>0.22999246991440001</v>
      </c>
      <c r="E129" s="85">
        <f t="shared" si="1"/>
        <v>1.1669924699144001</v>
      </c>
      <c r="F129" s="83"/>
      <c r="G129" s="72"/>
      <c r="I129" s="72"/>
    </row>
    <row r="130" spans="1:9">
      <c r="B130" s="79">
        <v>2008</v>
      </c>
      <c r="C130" s="84">
        <v>0.04</v>
      </c>
      <c r="D130" s="84">
        <v>-0.42393568714800001</v>
      </c>
      <c r="E130" s="85">
        <f t="shared" si="1"/>
        <v>0.53606431285199996</v>
      </c>
      <c r="F130" s="83"/>
      <c r="G130" s="72"/>
      <c r="I130" s="72"/>
    </row>
    <row r="131" spans="1:9">
      <c r="B131" s="79">
        <v>2009</v>
      </c>
      <c r="C131" s="84">
        <v>5.7036397984886647E-2</v>
      </c>
      <c r="D131" s="84">
        <v>0.4124816070258</v>
      </c>
      <c r="E131" s="85">
        <f t="shared" si="1"/>
        <v>1.3554452090409135</v>
      </c>
      <c r="F131" s="83"/>
      <c r="G131" s="72"/>
      <c r="I131" s="72"/>
    </row>
    <row r="132" spans="1:9">
      <c r="B132" s="79">
        <v>2010</v>
      </c>
      <c r="C132" s="84">
        <v>5.5363291139240503E-2</v>
      </c>
      <c r="D132" s="84">
        <v>7.1834156107800001E-2</v>
      </c>
      <c r="E132" s="85">
        <f t="shared" si="1"/>
        <v>1.0164708649685594</v>
      </c>
      <c r="F132" s="83"/>
      <c r="G132" s="72"/>
      <c r="I132" s="72"/>
    </row>
    <row r="133" spans="1:9">
      <c r="B133" s="79">
        <v>2011</v>
      </c>
      <c r="C133" s="84">
        <v>3.7345070422535209E-2</v>
      </c>
      <c r="D133" s="84">
        <v>-7.6129922423399998E-2</v>
      </c>
      <c r="E133" s="85">
        <f t="shared" si="1"/>
        <v>0.88652500715406479</v>
      </c>
      <c r="F133" s="83"/>
      <c r="G133" s="72"/>
      <c r="I133" s="72"/>
    </row>
    <row r="134" spans="1:9">
      <c r="B134" s="79">
        <v>2012</v>
      </c>
      <c r="C134" s="84">
        <v>3.2481964285714288E-2</v>
      </c>
      <c r="D134" s="84">
        <v>0.14784125395360001</v>
      </c>
      <c r="E134" s="85">
        <f t="shared" ref="E134:E143" si="2">(D134-C134)+1</f>
        <v>1.1153592896678857</v>
      </c>
      <c r="F134" s="83"/>
      <c r="G134" s="72"/>
      <c r="I134" s="72"/>
    </row>
    <row r="135" spans="1:9">
      <c r="B135" s="79">
        <v>2013</v>
      </c>
      <c r="C135" s="84">
        <v>4.1948087431693988E-2</v>
      </c>
      <c r="D135" s="84">
        <v>0.19025854812740001</v>
      </c>
      <c r="E135" s="85">
        <f t="shared" si="2"/>
        <v>1.148310460695706</v>
      </c>
      <c r="F135" s="83"/>
      <c r="G135" s="72"/>
      <c r="I135" s="72"/>
    </row>
    <row r="136" spans="1:9">
      <c r="B136" s="79">
        <v>2014</v>
      </c>
      <c r="C136" s="84">
        <v>2.7871917808219179E-2</v>
      </c>
      <c r="D136" s="84">
        <v>6.7258548127400009E-2</v>
      </c>
      <c r="E136" s="85">
        <f t="shared" si="2"/>
        <v>1.0393866303191808</v>
      </c>
      <c r="F136" s="83"/>
      <c r="G136" s="72"/>
      <c r="I136" s="72"/>
    </row>
    <row r="137" spans="1:9">
      <c r="B137" s="79">
        <v>2015</v>
      </c>
      <c r="C137" s="84">
        <v>2.8602328767123288E-2</v>
      </c>
      <c r="D137" s="84">
        <v>3.6711763770000003E-2</v>
      </c>
      <c r="E137" s="85">
        <f t="shared" si="2"/>
        <v>1.0081094350028768</v>
      </c>
      <c r="F137" s="83"/>
      <c r="G137" s="72"/>
      <c r="I137" s="72"/>
    </row>
    <row r="138" spans="1:9">
      <c r="B138" s="79">
        <v>2016</v>
      </c>
      <c r="C138" s="84">
        <v>2.7431232876712328E-2</v>
      </c>
      <c r="D138" s="84">
        <v>0.1388700775766</v>
      </c>
      <c r="E138" s="85">
        <f t="shared" si="2"/>
        <v>1.1114388446998877</v>
      </c>
      <c r="F138" s="83"/>
      <c r="G138" s="72"/>
      <c r="I138" s="72"/>
    </row>
    <row r="139" spans="1:9">
      <c r="B139" s="79">
        <v>2017</v>
      </c>
      <c r="C139" s="84">
        <v>2.6373076923076923E-2</v>
      </c>
      <c r="D139" s="84">
        <v>0.1448700775766</v>
      </c>
      <c r="E139" s="85">
        <f t="shared" si="2"/>
        <v>1.1184970006535231</v>
      </c>
      <c r="F139" s="83"/>
      <c r="G139" s="72"/>
      <c r="I139" s="72"/>
    </row>
    <row r="140" spans="1:9">
      <c r="B140" s="79">
        <v>2018</v>
      </c>
      <c r="C140" s="84">
        <v>2.3163245033112581E-2</v>
      </c>
      <c r="D140" s="84">
        <v>-2.1259412606999997E-2</v>
      </c>
      <c r="E140" s="85">
        <f t="shared" si="2"/>
        <v>0.95557734235988745</v>
      </c>
      <c r="F140" s="83"/>
      <c r="G140" s="72"/>
      <c r="I140" s="72"/>
    </row>
    <row r="141" spans="1:9">
      <c r="B141" s="79">
        <v>2019</v>
      </c>
      <c r="C141" s="84">
        <v>1.373314917127072E-2</v>
      </c>
      <c r="D141" s="84">
        <v>0.26628737175040001</v>
      </c>
      <c r="E141" s="85">
        <f t="shared" si="2"/>
        <v>1.2525542225791293</v>
      </c>
      <c r="F141" s="83"/>
      <c r="G141" s="72"/>
      <c r="I141" s="72"/>
    </row>
    <row r="142" spans="1:9">
      <c r="A142"/>
      <c r="B142" s="79">
        <v>2020</v>
      </c>
      <c r="C142" s="84">
        <v>9.7192307692307682E-3</v>
      </c>
      <c r="D142" s="84">
        <v>4.0021293537399999E-2</v>
      </c>
      <c r="E142" s="85">
        <f t="shared" si="2"/>
        <v>1.0303020627681692</v>
      </c>
      <c r="F142" s="83"/>
      <c r="G142" s="72"/>
      <c r="I142" s="72"/>
    </row>
    <row r="143" spans="1:9">
      <c r="A143"/>
      <c r="B143" s="79">
        <v>2021</v>
      </c>
      <c r="C143" s="84">
        <v>1.6732967032967033E-2</v>
      </c>
      <c r="D143" s="84">
        <v>0.1599636462914</v>
      </c>
      <c r="E143" s="85">
        <f t="shared" si="2"/>
        <v>1.143230679258433</v>
      </c>
      <c r="F143" s="82"/>
      <c r="G143" s="72"/>
      <c r="I143" s="72"/>
    </row>
    <row r="144" spans="1:9">
      <c r="A144"/>
      <c r="B144" s="79">
        <v>2022</v>
      </c>
      <c r="C144" s="84">
        <v>4.0500000000000001E-2</v>
      </c>
      <c r="D144" s="84">
        <v>1.3776508861800001E-2</v>
      </c>
      <c r="E144" s="85">
        <f>(D144-C144)+1</f>
        <v>0.97327650886179995</v>
      </c>
      <c r="F144" s="82"/>
      <c r="G144" s="72"/>
      <c r="I144" s="72"/>
    </row>
    <row r="145" spans="1:10">
      <c r="A145"/>
      <c r="C145" s="82"/>
      <c r="D145" s="82"/>
      <c r="E145" s="83"/>
      <c r="F145" s="83"/>
      <c r="G145" s="72"/>
      <c r="I145" s="72"/>
    </row>
    <row r="146" spans="1:10">
      <c r="B146" s="187" t="s">
        <v>35</v>
      </c>
      <c r="C146" s="191"/>
      <c r="D146" s="191"/>
      <c r="E146" s="191"/>
      <c r="F146"/>
      <c r="G146" s="72"/>
      <c r="I146" s="72"/>
    </row>
    <row r="147" spans="1:10">
      <c r="G147" s="191"/>
      <c r="H147" s="191"/>
      <c r="I147" s="191"/>
      <c r="J147" s="191"/>
    </row>
    <row r="148" spans="1:10" hidden="1">
      <c r="C148" s="81"/>
      <c r="D148" s="81"/>
      <c r="E148" s="81"/>
      <c r="F148" s="74"/>
    </row>
    <row r="149" spans="1:10" hidden="1">
      <c r="C149" s="81"/>
      <c r="D149" s="81"/>
      <c r="E149" s="81"/>
      <c r="F149" s="74"/>
    </row>
    <row r="150" spans="1:10" hidden="1">
      <c r="C150" s="81"/>
      <c r="D150" s="81"/>
      <c r="E150" s="81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5D57-1EF0-3843-BC2C-2C00E9364689}">
  <sheetPr>
    <tabColor rgb="FFFFFFCC"/>
  </sheetPr>
  <dimension ref="A1:AO17"/>
  <sheetViews>
    <sheetView showGridLines="0" zoomScale="63" zoomScaleNormal="80" workbookViewId="0"/>
  </sheetViews>
  <sheetFormatPr defaultColWidth="0" defaultRowHeight="15" zeroHeight="1"/>
  <cols>
    <col min="1" max="1" width="5" style="22" customWidth="1"/>
    <col min="2" max="2" width="15.33203125" style="22" customWidth="1"/>
    <col min="3" max="3" width="22" style="22" customWidth="1"/>
    <col min="4" max="4" width="17.6640625" style="22" customWidth="1"/>
    <col min="5" max="5" width="12.33203125" style="22" customWidth="1"/>
    <col min="6" max="6" width="12.44140625" style="22" customWidth="1"/>
    <col min="7" max="7" width="10.109375" style="22" customWidth="1"/>
    <col min="8" max="8" width="10.44140625" style="22" customWidth="1"/>
    <col min="9" max="9" width="20.33203125" style="22" customWidth="1"/>
    <col min="10" max="10" width="12.6640625" style="22" customWidth="1"/>
    <col min="11" max="12" width="17.6640625" style="22" customWidth="1"/>
    <col min="13" max="13" width="12.88671875" style="22" customWidth="1"/>
    <col min="14" max="14" width="9.33203125" style="22" bestFit="1" customWidth="1"/>
    <col min="15" max="15" width="14" style="22" customWidth="1"/>
    <col min="16" max="16" width="17.44140625" style="22" customWidth="1"/>
    <col min="17" max="17" width="11.6640625" style="22" customWidth="1"/>
    <col min="18" max="18" width="13.6640625" style="22" customWidth="1"/>
    <col min="19" max="19" width="11.6640625" style="22" customWidth="1"/>
    <col min="20" max="29" width="11.6640625" style="22" hidden="1" customWidth="1"/>
    <col min="30" max="30" width="16.109375" style="22" hidden="1" customWidth="1"/>
    <col min="31" max="31" width="11" style="8" hidden="1" customWidth="1"/>
    <col min="32" max="41" width="16.109375" style="8" hidden="1" customWidth="1"/>
    <col min="42" max="16384" width="0" style="8" hidden="1"/>
  </cols>
  <sheetData>
    <row r="1" spans="1:31" s="57" customFormat="1" ht="25.8">
      <c r="B1" s="58" t="s">
        <v>77</v>
      </c>
      <c r="C1" s="59"/>
      <c r="D1" s="59"/>
      <c r="E1" s="59"/>
    </row>
    <row r="2" spans="1:3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1">
      <c r="C3" s="34"/>
      <c r="O3" s="34"/>
      <c r="P3" s="34"/>
    </row>
    <row r="4" spans="1:31" s="91" customFormat="1" ht="78" customHeight="1">
      <c r="B4" s="96"/>
      <c r="C4" s="97" t="s">
        <v>78</v>
      </c>
      <c r="D4" s="97" t="s">
        <v>79</v>
      </c>
      <c r="E4" s="98" t="s">
        <v>80</v>
      </c>
      <c r="F4" s="98" t="s">
        <v>81</v>
      </c>
      <c r="G4" s="98" t="s">
        <v>82</v>
      </c>
      <c r="H4" s="98" t="s">
        <v>83</v>
      </c>
      <c r="I4" s="98" t="s">
        <v>84</v>
      </c>
      <c r="J4" s="99" t="s">
        <v>85</v>
      </c>
      <c r="K4" s="98" t="s">
        <v>86</v>
      </c>
      <c r="L4" s="98" t="s">
        <v>87</v>
      </c>
      <c r="M4" s="100" t="s">
        <v>88</v>
      </c>
      <c r="N4" s="90"/>
      <c r="O4" s="102"/>
      <c r="P4" s="97" t="s">
        <v>89</v>
      </c>
      <c r="Q4" s="97" t="s">
        <v>90</v>
      </c>
      <c r="R4" s="100" t="s">
        <v>91</v>
      </c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89"/>
    </row>
    <row r="5" spans="1:31" ht="15.6">
      <c r="B5" s="101">
        <v>2018</v>
      </c>
      <c r="C5" s="174">
        <v>6.0999999999999999E-2</v>
      </c>
      <c r="D5" s="171">
        <v>5.7596243102829625E-2</v>
      </c>
      <c r="E5" s="107">
        <v>7.2700000000000001E-2</v>
      </c>
      <c r="F5" s="104">
        <f>AVERAGE(D5,E5)</f>
        <v>6.5148121551414806E-2</v>
      </c>
      <c r="G5" s="172">
        <v>0.6</v>
      </c>
      <c r="H5" s="103">
        <f>F5*G5</f>
        <v>3.9088872930848881E-2</v>
      </c>
      <c r="I5" s="108">
        <v>2.3297379013228703E-2</v>
      </c>
      <c r="J5" s="103">
        <f>(C5*G5)+I5</f>
        <v>5.9897379013228703E-2</v>
      </c>
      <c r="K5" s="104">
        <f>I5+H5</f>
        <v>6.2386251944077584E-2</v>
      </c>
      <c r="L5" s="103">
        <f>(D5*G5)+I5</f>
        <v>5.7855124874926479E-2</v>
      </c>
      <c r="M5" s="173">
        <v>4.2713424802374833E-2</v>
      </c>
      <c r="O5" s="101"/>
      <c r="P5" s="152" t="s">
        <v>92</v>
      </c>
      <c r="Q5" s="152" t="s">
        <v>93</v>
      </c>
      <c r="R5" s="153" t="s">
        <v>94</v>
      </c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</row>
    <row r="6" spans="1:31">
      <c r="B6" s="101">
        <v>2019</v>
      </c>
      <c r="C6" s="174">
        <v>6.0999999999999999E-2</v>
      </c>
      <c r="D6" s="171">
        <v>6.368867996146399E-2</v>
      </c>
      <c r="E6" s="107">
        <v>7.5399999999999995E-2</v>
      </c>
      <c r="F6" s="104">
        <f>AVERAGE(D6,E6)</f>
        <v>6.9544339980731992E-2</v>
      </c>
      <c r="G6" s="172">
        <v>0.6</v>
      </c>
      <c r="H6" s="103">
        <f>F6*G6</f>
        <v>4.1726603988439193E-2</v>
      </c>
      <c r="I6" s="108">
        <v>1.378029901781086E-2</v>
      </c>
      <c r="J6" s="103">
        <f>(C6*G6)+I6</f>
        <v>5.038029901781086E-2</v>
      </c>
      <c r="K6" s="104">
        <f>I6+H6</f>
        <v>5.5506903006250052E-2</v>
      </c>
      <c r="L6" s="103">
        <f>(D6*G6)+I6</f>
        <v>5.1993506994689249E-2</v>
      </c>
      <c r="M6" s="173">
        <v>4.8706126553465623E-2</v>
      </c>
      <c r="O6" s="101"/>
      <c r="P6" s="105">
        <f>I5 + 0.6*C5</f>
        <v>5.9897379013228703E-2</v>
      </c>
      <c r="Q6" s="105">
        <f>I5 + 0.6*F5</f>
        <v>6.2386251944077584E-2</v>
      </c>
      <c r="R6" s="106">
        <f t="shared" ref="R6:R9" si="0">P6-Q6</f>
        <v>-2.4888729308488802E-3</v>
      </c>
    </row>
    <row r="7" spans="1:31">
      <c r="B7" s="101">
        <v>2020</v>
      </c>
      <c r="C7" s="174">
        <v>6.0999999999999999E-2</v>
      </c>
      <c r="D7" s="171">
        <v>6.2676964288939985E-2</v>
      </c>
      <c r="E7" s="107">
        <v>9.5199999999999993E-2</v>
      </c>
      <c r="F7" s="104">
        <f>AVERAGE(D7,E7)</f>
        <v>7.8938482144469996E-2</v>
      </c>
      <c r="G7" s="172">
        <v>0.6</v>
      </c>
      <c r="H7" s="103">
        <f>F7*G7</f>
        <v>4.7363089286681995E-2</v>
      </c>
      <c r="I7" s="108">
        <v>9.7428466309172901E-3</v>
      </c>
      <c r="J7" s="103">
        <f>(C7*G7)+I7</f>
        <v>4.6342846630917291E-2</v>
      </c>
      <c r="K7" s="104">
        <f>I7+H7</f>
        <v>5.7105935917599285E-2</v>
      </c>
      <c r="L7" s="103">
        <f>(D7*G7)+I7</f>
        <v>4.7349025204281282E-2</v>
      </c>
      <c r="M7" s="173">
        <v>4.814435773828718E-2</v>
      </c>
      <c r="N7" s="95"/>
      <c r="O7" s="101"/>
      <c r="P7" s="105">
        <f>I6 + 0.6*C6</f>
        <v>5.038029901781086E-2</v>
      </c>
      <c r="Q7" s="105">
        <f>I6 + 0.6*F6</f>
        <v>5.5506903006250052E-2</v>
      </c>
      <c r="R7" s="106">
        <f t="shared" si="0"/>
        <v>-5.126603988439192E-3</v>
      </c>
      <c r="S7"/>
      <c r="T7"/>
      <c r="U7"/>
      <c r="V7"/>
      <c r="W7"/>
      <c r="X7"/>
      <c r="Y7"/>
      <c r="Z7"/>
      <c r="AA7"/>
      <c r="AB7"/>
      <c r="AC7"/>
      <c r="AD7" s="35"/>
    </row>
    <row r="8" spans="1:31">
      <c r="B8" s="101">
        <v>2021</v>
      </c>
      <c r="C8" s="174">
        <v>6.0999999999999999E-2</v>
      </c>
      <c r="D8" s="171">
        <v>6.5046191199807257E-2</v>
      </c>
      <c r="E8" s="107">
        <v>6.6400000000000001E-2</v>
      </c>
      <c r="F8" s="104">
        <f>AVERAGE(D8,E8)</f>
        <v>6.5723095599903636E-2</v>
      </c>
      <c r="G8" s="172">
        <v>0.6</v>
      </c>
      <c r="H8" s="103">
        <f>F8*G8</f>
        <v>3.9433857359942183E-2</v>
      </c>
      <c r="I8" s="108">
        <v>1.6802965079398824E-2</v>
      </c>
      <c r="J8" s="103">
        <f>(C8*G8)+I8</f>
        <v>5.3402965079398824E-2</v>
      </c>
      <c r="K8" s="104">
        <f>I8+H8</f>
        <v>5.6236822439341007E-2</v>
      </c>
      <c r="L8" s="103">
        <f>(D8*G8)+I8</f>
        <v>5.5830679799283175E-2</v>
      </c>
      <c r="M8" s="173">
        <v>5.0825614055431734E-2</v>
      </c>
      <c r="N8" s="95"/>
      <c r="O8" s="101"/>
      <c r="P8" s="105">
        <f>I7 + 0.6*C7</f>
        <v>4.6342846630917291E-2</v>
      </c>
      <c r="Q8" s="105">
        <f>I7 + 0.6*F7</f>
        <v>5.7105935917599285E-2</v>
      </c>
      <c r="R8" s="106">
        <f t="shared" si="0"/>
        <v>-1.0763089286681994E-2</v>
      </c>
      <c r="S8"/>
      <c r="T8"/>
      <c r="U8"/>
      <c r="V8"/>
      <c r="W8"/>
      <c r="X8"/>
      <c r="Y8"/>
      <c r="Z8"/>
      <c r="AA8"/>
      <c r="AB8"/>
      <c r="AC8"/>
      <c r="AD8" s="35"/>
    </row>
    <row r="9" spans="1:31">
      <c r="B9" s="101">
        <v>2022</v>
      </c>
      <c r="C9" s="174">
        <v>6.0999999999999999E-2</v>
      </c>
      <c r="D9" s="104">
        <f>'Verified Inputs'!$C$7</f>
        <v>6.2E-2</v>
      </c>
      <c r="E9" s="104">
        <f>'Verified Inputs'!C8</f>
        <v>5.0499999999999996E-2</v>
      </c>
      <c r="F9" s="104">
        <f>AVERAGE(D9,E9)</f>
        <v>5.6249999999999994E-2</v>
      </c>
      <c r="G9" s="183">
        <f>'Verified Inputs'!C9</f>
        <v>0.6</v>
      </c>
      <c r="H9" s="103">
        <f>F9*G9</f>
        <v>3.3749999999999995E-2</v>
      </c>
      <c r="I9" s="103">
        <f>'Verified Inputs'!$C$6</f>
        <v>3.6023919041932098E-2</v>
      </c>
      <c r="J9" s="103">
        <f>(C9*G9)+I9</f>
        <v>7.2623919041932106E-2</v>
      </c>
      <c r="K9" s="104">
        <f>I9+H9</f>
        <v>6.9773919041932086E-2</v>
      </c>
      <c r="L9" s="103">
        <f>(D9*G9)+I9</f>
        <v>7.3223919041932095E-2</v>
      </c>
      <c r="M9" s="175">
        <f>M8</f>
        <v>5.0825614055431734E-2</v>
      </c>
      <c r="N9" s="95"/>
      <c r="O9" s="101"/>
      <c r="P9" s="105">
        <f>I8 + 0.6*C8</f>
        <v>5.3402965079398824E-2</v>
      </c>
      <c r="Q9" s="105">
        <f>I8 + 0.6*F8</f>
        <v>5.6236822439341007E-2</v>
      </c>
      <c r="R9" s="106">
        <f t="shared" si="0"/>
        <v>-2.8338573599421824E-3</v>
      </c>
      <c r="S9"/>
      <c r="T9"/>
      <c r="U9"/>
      <c r="V9"/>
      <c r="W9"/>
      <c r="X9"/>
      <c r="Y9"/>
      <c r="Z9"/>
      <c r="AA9"/>
      <c r="AB9"/>
      <c r="AC9"/>
      <c r="AD9" s="35"/>
    </row>
    <row r="10" spans="1:31">
      <c r="B10" s="176" t="s">
        <v>95</v>
      </c>
      <c r="C10" s="177"/>
      <c r="D10" s="177"/>
      <c r="E10" s="177"/>
      <c r="F10" s="177"/>
      <c r="G10" s="177"/>
      <c r="H10" s="177"/>
      <c r="I10" s="177"/>
      <c r="J10" s="178">
        <f>AVERAGE(J5:J9)</f>
        <v>5.6529481756657549E-2</v>
      </c>
      <c r="K10" s="178">
        <f>AVERAGE(K5:K9)</f>
        <v>6.0201966469839996E-2</v>
      </c>
      <c r="L10" s="178">
        <f>AVERAGE(L5:L9)</f>
        <v>5.7250451183022452E-2</v>
      </c>
      <c r="M10" s="179"/>
      <c r="N10" s="95"/>
      <c r="O10" s="101"/>
      <c r="P10" s="105">
        <f>I9 + 0.6*C9</f>
        <v>7.2623919041932106E-2</v>
      </c>
      <c r="Q10" s="105">
        <f>I9 + 0.6*F9</f>
        <v>6.9773919041932086E-2</v>
      </c>
      <c r="R10" s="106">
        <f>P10-Q10</f>
        <v>2.8500000000000192E-3</v>
      </c>
      <c r="S10"/>
      <c r="T10"/>
      <c r="U10"/>
      <c r="V10"/>
      <c r="W10"/>
      <c r="X10"/>
      <c r="Y10"/>
      <c r="Z10"/>
      <c r="AA10"/>
      <c r="AB10"/>
      <c r="AC10"/>
      <c r="AD10" s="35"/>
      <c r="AE10" s="10"/>
    </row>
    <row r="11" spans="1:31" ht="16.2" thickBot="1">
      <c r="N11" s="95"/>
      <c r="O11" s="111" t="s">
        <v>95</v>
      </c>
      <c r="P11" s="109">
        <f>AVERAGE(P6:P10)</f>
        <v>5.6529481756657549E-2</v>
      </c>
      <c r="Q11" s="109">
        <f>AVERAGE(Q6:Q10)</f>
        <v>6.0201966469839996E-2</v>
      </c>
      <c r="R11" s="110">
        <f>P11-Q11</f>
        <v>-3.6724847131824473E-3</v>
      </c>
      <c r="S11"/>
      <c r="T11"/>
      <c r="U11"/>
      <c r="V11"/>
      <c r="W11"/>
      <c r="X11"/>
      <c r="Y11"/>
      <c r="Z11"/>
      <c r="AA11"/>
      <c r="AB11"/>
      <c r="AC11"/>
      <c r="AD11" s="35"/>
      <c r="AE11" s="9"/>
    </row>
    <row r="12" spans="1:31" ht="15.6" thickTop="1">
      <c r="N12" s="9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31">
      <c r="N13" s="9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31">
      <c r="B14" s="187" t="s">
        <v>35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31">
      <c r="N15" s="9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</row>
    <row r="16" spans="1:31" hidden="1">
      <c r="N16" s="9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</row>
    <row r="17" spans="14:30" ht="15.6" hidden="1">
      <c r="N17" s="35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0DBF-6814-4E0E-94A7-C0955E36BFE3}">
  <sheetPr>
    <tabColor theme="5" tint="0.79998168889431442"/>
  </sheetPr>
  <dimension ref="A1:O897"/>
  <sheetViews>
    <sheetView showGridLines="0" zoomScale="85" workbookViewId="0">
      <pane ySplit="4" topLeftCell="A5" activePane="bottomLeft" state="frozen"/>
      <selection activeCell="B2" sqref="B2"/>
      <selection pane="bottomLeft" activeCell="A5" sqref="A5"/>
    </sheetView>
  </sheetViews>
  <sheetFormatPr defaultColWidth="0" defaultRowHeight="14.4" zeroHeight="1"/>
  <cols>
    <col min="1" max="1" width="4.109375" style="223" customWidth="1"/>
    <col min="2" max="2" width="14.6640625" style="222" customWidth="1"/>
    <col min="3" max="6" width="8.6640625" style="222" customWidth="1"/>
    <col min="7" max="10" width="8.6640625" style="222" hidden="1" customWidth="1"/>
    <col min="11" max="11" width="13.6640625" style="222" hidden="1" customWidth="1"/>
    <col min="12" max="12" width="14.44140625" style="222" hidden="1" customWidth="1"/>
    <col min="13" max="15" width="8.6640625" style="222" hidden="1" customWidth="1"/>
    <col min="16" max="16384" width="8.6640625" style="223" hidden="1"/>
  </cols>
  <sheetData>
    <row r="1" spans="2:15" s="214" customFormat="1" ht="25.8">
      <c r="B1" s="213" t="s">
        <v>96</v>
      </c>
      <c r="D1" s="21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2:15" s="214" customFormat="1" ht="21">
      <c r="B2" s="217"/>
      <c r="C2" s="217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2:15" s="214" customFormat="1" ht="21">
      <c r="B3" s="217"/>
      <c r="C3" s="217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2:15">
      <c r="B4" s="219" t="s">
        <v>97</v>
      </c>
      <c r="C4" s="220" t="s">
        <v>73</v>
      </c>
      <c r="D4" s="221" t="s">
        <v>84</v>
      </c>
    </row>
    <row r="5" spans="2:15">
      <c r="B5" s="224">
        <v>26329</v>
      </c>
      <c r="C5" s="225">
        <f t="shared" ref="C5:C52" si="0">YEAR(B5)</f>
        <v>1972</v>
      </c>
      <c r="D5" s="226">
        <f>VLOOKUP(B5,'D1'!$B$11:$H$622,7,FALSE)/100</f>
        <v>6.1399999999999996E-2</v>
      </c>
    </row>
    <row r="6" spans="2:15">
      <c r="B6" s="224">
        <v>26358</v>
      </c>
      <c r="C6" s="225">
        <f t="shared" si="0"/>
        <v>1972</v>
      </c>
      <c r="D6" s="226">
        <f>VLOOKUP(B6,'D1'!$B$11:$H$622,7,FALSE)/100</f>
        <v>5.8400000000000001E-2</v>
      </c>
    </row>
    <row r="7" spans="2:15">
      <c r="B7" s="224">
        <v>26389</v>
      </c>
      <c r="C7" s="225">
        <f t="shared" si="0"/>
        <v>1972</v>
      </c>
      <c r="D7" s="226">
        <f>VLOOKUP(B7,'D1'!$B$11:$H$622,7,FALSE)/100</f>
        <v>5.8400000000000001E-2</v>
      </c>
    </row>
    <row r="8" spans="2:15">
      <c r="B8" s="224">
        <v>26419</v>
      </c>
      <c r="C8" s="225">
        <f t="shared" si="0"/>
        <v>1972</v>
      </c>
      <c r="D8" s="226">
        <f>VLOOKUP(B8,'D1'!$B$11:$H$622,7,FALSE)/100</f>
        <v>5.8499999999999996E-2</v>
      </c>
    </row>
    <row r="9" spans="2:15">
      <c r="B9" s="224">
        <v>26450</v>
      </c>
      <c r="C9" s="225">
        <f t="shared" si="0"/>
        <v>1972</v>
      </c>
      <c r="D9" s="226">
        <f>VLOOKUP(B9,'D1'!$B$11:$H$622,7,FALSE)/100</f>
        <v>5.8499999999999996E-2</v>
      </c>
    </row>
    <row r="10" spans="2:15">
      <c r="B10" s="224">
        <v>26480</v>
      </c>
      <c r="C10" s="225">
        <f t="shared" si="0"/>
        <v>1972</v>
      </c>
      <c r="D10" s="226">
        <f>VLOOKUP(B10,'D1'!$B$11:$H$622,7,FALSE)/100</f>
        <v>5.8499999999999996E-2</v>
      </c>
    </row>
    <row r="11" spans="2:15">
      <c r="B11" s="224">
        <v>26511</v>
      </c>
      <c r="C11" s="225">
        <f t="shared" si="0"/>
        <v>1972</v>
      </c>
      <c r="D11" s="226">
        <f>VLOOKUP(B11,'D1'!$B$11:$H$622,7,FALSE)/100</f>
        <v>5.7999999999999996E-2</v>
      </c>
    </row>
    <row r="12" spans="2:15">
      <c r="B12" s="224">
        <v>26542</v>
      </c>
      <c r="C12" s="225">
        <f t="shared" si="0"/>
        <v>1972</v>
      </c>
      <c r="D12" s="226">
        <f>VLOOKUP(B12,'D1'!$B$11:$H$622,7,FALSE)/100</f>
        <v>5.7500000000000002E-2</v>
      </c>
    </row>
    <row r="13" spans="2:15">
      <c r="B13" s="224">
        <v>26572</v>
      </c>
      <c r="C13" s="225">
        <f t="shared" si="0"/>
        <v>1972</v>
      </c>
      <c r="D13" s="226">
        <f>VLOOKUP(B13,'D1'!$B$11:$H$622,7,FALSE)/100</f>
        <v>5.7500000000000002E-2</v>
      </c>
    </row>
    <row r="14" spans="2:15">
      <c r="B14" s="224">
        <v>26603</v>
      </c>
      <c r="C14" s="225">
        <f t="shared" si="0"/>
        <v>1972</v>
      </c>
      <c r="D14" s="226">
        <f>VLOOKUP(B14,'D1'!$B$11:$H$622,7,FALSE)/100</f>
        <v>5.7699999999999994E-2</v>
      </c>
    </row>
    <row r="15" spans="2:15">
      <c r="B15" s="224">
        <v>26633</v>
      </c>
      <c r="C15" s="225">
        <f t="shared" si="0"/>
        <v>1972</v>
      </c>
      <c r="D15" s="226">
        <f>VLOOKUP(B15,'D1'!$B$11:$H$622,7,FALSE)/100</f>
        <v>5.7599999999999998E-2</v>
      </c>
    </row>
    <row r="16" spans="2:15">
      <c r="B16" s="224">
        <v>26664</v>
      </c>
      <c r="C16" s="225">
        <f t="shared" si="0"/>
        <v>1972</v>
      </c>
      <c r="D16" s="226">
        <f>VLOOKUP(B16,'D1'!$B$11:$H$622,7,FALSE)/100</f>
        <v>5.7800000000000004E-2</v>
      </c>
    </row>
    <row r="17" spans="2:4">
      <c r="B17" s="224">
        <v>26695</v>
      </c>
      <c r="C17" s="225">
        <f t="shared" si="0"/>
        <v>1973</v>
      </c>
      <c r="D17" s="226">
        <f>VLOOKUP(B17,'D1'!$B$11:$H$622,7,FALSE)/100</f>
        <v>5.6900000000000006E-2</v>
      </c>
    </row>
    <row r="18" spans="2:4">
      <c r="B18" s="224">
        <v>26723</v>
      </c>
      <c r="C18" s="225">
        <f t="shared" si="0"/>
        <v>1973</v>
      </c>
      <c r="D18" s="226">
        <f>VLOOKUP(B18,'D1'!$B$11:$H$622,7,FALSE)/100</f>
        <v>5.7599999999999998E-2</v>
      </c>
    </row>
    <row r="19" spans="2:4">
      <c r="B19" s="224">
        <v>26754</v>
      </c>
      <c r="C19" s="225">
        <f t="shared" si="0"/>
        <v>1973</v>
      </c>
      <c r="D19" s="226">
        <f>VLOOKUP(B19,'D1'!$B$11:$H$622,7,FALSE)/100</f>
        <v>5.7999999999999996E-2</v>
      </c>
    </row>
    <row r="20" spans="2:4">
      <c r="B20" s="224">
        <v>26784</v>
      </c>
      <c r="C20" s="225">
        <f t="shared" si="0"/>
        <v>1973</v>
      </c>
      <c r="D20" s="226">
        <f>VLOOKUP(B20,'D1'!$B$11:$H$622,7,FALSE)/100</f>
        <v>6.1200000000000004E-2</v>
      </c>
    </row>
    <row r="21" spans="2:4">
      <c r="B21" s="224">
        <v>26815</v>
      </c>
      <c r="C21" s="225">
        <f t="shared" si="0"/>
        <v>1973</v>
      </c>
      <c r="D21" s="226">
        <f>VLOOKUP(B21,'D1'!$B$11:$H$622,7,FALSE)/100</f>
        <v>6.2E-2</v>
      </c>
    </row>
    <row r="22" spans="2:4">
      <c r="B22" s="224">
        <v>26845</v>
      </c>
      <c r="C22" s="225">
        <f t="shared" si="0"/>
        <v>1973</v>
      </c>
      <c r="D22" s="226">
        <f>VLOOKUP(B22,'D1'!$B$11:$H$622,7,FALSE)/100</f>
        <v>6.7199999999999996E-2</v>
      </c>
    </row>
    <row r="23" spans="2:4">
      <c r="B23" s="224">
        <v>26876</v>
      </c>
      <c r="C23" s="225">
        <f t="shared" si="0"/>
        <v>1973</v>
      </c>
      <c r="D23" s="226">
        <f>VLOOKUP(B23,'D1'!$B$11:$H$622,7,FALSE)/100</f>
        <v>6.7400000000000002E-2</v>
      </c>
    </row>
    <row r="24" spans="2:4">
      <c r="B24" s="224">
        <v>26907</v>
      </c>
      <c r="C24" s="225">
        <f t="shared" si="0"/>
        <v>1973</v>
      </c>
      <c r="D24" s="226">
        <f>VLOOKUP(B24,'D1'!$B$11:$H$622,7,FALSE)/100</f>
        <v>6.7299999999999999E-2</v>
      </c>
    </row>
    <row r="25" spans="2:4">
      <c r="B25" s="224">
        <v>26937</v>
      </c>
      <c r="C25" s="225">
        <f t="shared" si="0"/>
        <v>1973</v>
      </c>
      <c r="D25" s="226">
        <f>VLOOKUP(B25,'D1'!$B$11:$H$622,7,FALSE)/100</f>
        <v>8.3800000000000013E-2</v>
      </c>
    </row>
    <row r="26" spans="2:4">
      <c r="B26" s="224">
        <v>26968</v>
      </c>
      <c r="C26" s="225">
        <f t="shared" si="0"/>
        <v>1973</v>
      </c>
      <c r="D26" s="226">
        <f>VLOOKUP(B26,'D1'!$B$11:$H$622,7,FALSE)/100</f>
        <v>8.3499999999999991E-2</v>
      </c>
    </row>
    <row r="27" spans="2:4">
      <c r="B27" s="224">
        <v>26998</v>
      </c>
      <c r="C27" s="225">
        <f t="shared" si="0"/>
        <v>1973</v>
      </c>
      <c r="D27" s="226">
        <f>VLOOKUP(B27,'D1'!$B$11:$H$622,7,FALSE)/100</f>
        <v>8.3499999999999991E-2</v>
      </c>
    </row>
    <row r="28" spans="2:4">
      <c r="B28" s="224">
        <v>27029</v>
      </c>
      <c r="C28" s="225">
        <f t="shared" si="0"/>
        <v>1973</v>
      </c>
      <c r="D28" s="226">
        <f>VLOOKUP(B28,'D1'!$B$11:$H$622,7,FALSE)/100</f>
        <v>8.3599999999999994E-2</v>
      </c>
    </row>
    <row r="29" spans="2:4">
      <c r="B29" s="224">
        <v>27060</v>
      </c>
      <c r="C29" s="225">
        <f t="shared" si="0"/>
        <v>1974</v>
      </c>
      <c r="D29" s="226">
        <f>VLOOKUP(B29,'D1'!$B$11:$H$622,7,FALSE)/100</f>
        <v>8.3599999999999994E-2</v>
      </c>
    </row>
    <row r="30" spans="2:4">
      <c r="B30" s="224">
        <v>27088</v>
      </c>
      <c r="C30" s="225">
        <f t="shared" si="0"/>
        <v>1974</v>
      </c>
      <c r="D30" s="226">
        <f>VLOOKUP(B30,'D1'!$B$11:$H$622,7,FALSE)/100</f>
        <v>8.3599999999999994E-2</v>
      </c>
    </row>
    <row r="31" spans="2:4">
      <c r="B31" s="224">
        <v>27119</v>
      </c>
      <c r="C31" s="225">
        <f t="shared" si="0"/>
        <v>1974</v>
      </c>
      <c r="D31" s="226">
        <f>VLOOKUP(B31,'D1'!$B$11:$H$622,7,FALSE)/100</f>
        <v>8.3699999999999997E-2</v>
      </c>
    </row>
    <row r="32" spans="2:4">
      <c r="B32" s="224">
        <v>27149</v>
      </c>
      <c r="C32" s="225">
        <f t="shared" si="0"/>
        <v>1974</v>
      </c>
      <c r="D32" s="226">
        <f>VLOOKUP(B32,'D1'!$B$11:$H$622,7,FALSE)/100</f>
        <v>8.3800000000000013E-2</v>
      </c>
    </row>
    <row r="33" spans="2:4">
      <c r="B33" s="224">
        <v>27180</v>
      </c>
      <c r="C33" s="225">
        <f t="shared" si="0"/>
        <v>1974</v>
      </c>
      <c r="D33" s="226">
        <f>VLOOKUP(B33,'D1'!$B$11:$H$622,7,FALSE)/100</f>
        <v>8.4499999999999992E-2</v>
      </c>
    </row>
    <row r="34" spans="2:4">
      <c r="B34" s="224">
        <v>27210</v>
      </c>
      <c r="C34" s="225">
        <f t="shared" si="0"/>
        <v>1974</v>
      </c>
      <c r="D34" s="226">
        <f>VLOOKUP(B34,'D1'!$B$11:$H$622,7,FALSE)/100</f>
        <v>9.5199999999999993E-2</v>
      </c>
    </row>
    <row r="35" spans="2:4">
      <c r="B35" s="224">
        <v>27241</v>
      </c>
      <c r="C35" s="225">
        <f t="shared" si="0"/>
        <v>1974</v>
      </c>
      <c r="D35" s="226">
        <f>VLOOKUP(B35,'D1'!$B$11:$H$622,7,FALSE)/100</f>
        <v>9.5000000000000001E-2</v>
      </c>
    </row>
    <row r="36" spans="2:4">
      <c r="B36" s="224">
        <v>27272</v>
      </c>
      <c r="C36" s="225">
        <f t="shared" si="0"/>
        <v>1974</v>
      </c>
      <c r="D36" s="226">
        <f>VLOOKUP(B36,'D1'!$B$11:$H$622,7,FALSE)/100</f>
        <v>9.5000000000000001E-2</v>
      </c>
    </row>
    <row r="37" spans="2:4">
      <c r="B37" s="224">
        <v>27302</v>
      </c>
      <c r="C37" s="225">
        <f t="shared" si="0"/>
        <v>1974</v>
      </c>
      <c r="D37" s="226">
        <f>VLOOKUP(B37,'D1'!$B$11:$H$622,7,FALSE)/100</f>
        <v>9.5000000000000001E-2</v>
      </c>
    </row>
    <row r="38" spans="2:4">
      <c r="B38" s="224">
        <v>27333</v>
      </c>
      <c r="C38" s="225">
        <f t="shared" si="0"/>
        <v>1974</v>
      </c>
      <c r="D38" s="226">
        <f>VLOOKUP(B38,'D1'!$B$11:$H$622,7,FALSE)/100</f>
        <v>9.5000000000000001E-2</v>
      </c>
    </row>
    <row r="39" spans="2:4">
      <c r="B39" s="224">
        <v>27363</v>
      </c>
      <c r="C39" s="225">
        <f t="shared" si="0"/>
        <v>1974</v>
      </c>
      <c r="D39" s="226">
        <f>VLOOKUP(B39,'D1'!$B$11:$H$622,7,FALSE)/100</f>
        <v>9.5000000000000001E-2</v>
      </c>
    </row>
    <row r="40" spans="2:4">
      <c r="B40" s="224">
        <v>27394</v>
      </c>
      <c r="C40" s="225">
        <f t="shared" si="0"/>
        <v>1974</v>
      </c>
      <c r="D40" s="226">
        <f>VLOOKUP(B40,'D1'!$B$11:$H$622,7,FALSE)/100</f>
        <v>9.5000000000000001E-2</v>
      </c>
    </row>
    <row r="41" spans="2:4">
      <c r="B41" s="224">
        <v>27425</v>
      </c>
      <c r="C41" s="225">
        <f t="shared" si="0"/>
        <v>1975</v>
      </c>
      <c r="D41" s="226">
        <f>VLOOKUP(B41,'D1'!$B$11:$H$622,7,FALSE)/100</f>
        <v>9.4E-2</v>
      </c>
    </row>
    <row r="42" spans="2:4">
      <c r="B42" s="224">
        <v>27453</v>
      </c>
      <c r="C42" s="225">
        <f t="shared" si="0"/>
        <v>1975</v>
      </c>
      <c r="D42" s="226">
        <f>VLOOKUP(B42,'D1'!$B$11:$H$622,7,FALSE)/100</f>
        <v>9.5000000000000001E-2</v>
      </c>
    </row>
    <row r="43" spans="2:4">
      <c r="B43" s="224">
        <v>27484</v>
      </c>
      <c r="C43" s="225">
        <f t="shared" si="0"/>
        <v>1975</v>
      </c>
      <c r="D43" s="226">
        <f>VLOOKUP(B43,'D1'!$B$11:$H$622,7,FALSE)/100</f>
        <v>9.5000000000000001E-2</v>
      </c>
    </row>
    <row r="44" spans="2:4">
      <c r="B44" s="224">
        <v>27514</v>
      </c>
      <c r="C44" s="225">
        <f t="shared" si="0"/>
        <v>1975</v>
      </c>
      <c r="D44" s="226">
        <f>VLOOKUP(B44,'D1'!$B$11:$H$622,7,FALSE)/100</f>
        <v>9.5000000000000001E-2</v>
      </c>
    </row>
    <row r="45" spans="2:4">
      <c r="B45" s="224">
        <v>27545</v>
      </c>
      <c r="C45" s="225">
        <f t="shared" si="0"/>
        <v>1975</v>
      </c>
      <c r="D45" s="226">
        <f>VLOOKUP(B45,'D1'!$B$11:$H$622,7,FALSE)/100</f>
        <v>9.5000000000000001E-2</v>
      </c>
    </row>
    <row r="46" spans="2:4">
      <c r="B46" s="224">
        <v>27575</v>
      </c>
      <c r="C46" s="225">
        <f t="shared" si="0"/>
        <v>1975</v>
      </c>
      <c r="D46" s="226">
        <f>VLOOKUP(B46,'D1'!$B$11:$H$622,7,FALSE)/100</f>
        <v>9.5000000000000001E-2</v>
      </c>
    </row>
    <row r="47" spans="2:4">
      <c r="B47" s="224">
        <v>27606</v>
      </c>
      <c r="C47" s="225">
        <f t="shared" si="0"/>
        <v>1975</v>
      </c>
      <c r="D47" s="226">
        <f>VLOOKUP(B47,'D1'!$B$11:$H$622,7,FALSE)/100</f>
        <v>0.1</v>
      </c>
    </row>
    <row r="48" spans="2:4">
      <c r="B48" s="224">
        <v>27637</v>
      </c>
      <c r="C48" s="225">
        <f t="shared" si="0"/>
        <v>1975</v>
      </c>
      <c r="D48" s="226">
        <f>VLOOKUP(B48,'D1'!$B$11:$H$622,7,FALSE)/100</f>
        <v>0.1</v>
      </c>
    </row>
    <row r="49" spans="2:4">
      <c r="B49" s="224">
        <v>27667</v>
      </c>
      <c r="C49" s="225">
        <f t="shared" si="0"/>
        <v>1975</v>
      </c>
      <c r="D49" s="226">
        <f>VLOOKUP(B49,'D1'!$B$11:$H$622,7,FALSE)/100</f>
        <v>0.1</v>
      </c>
    </row>
    <row r="50" spans="2:4">
      <c r="B50" s="224">
        <v>27698</v>
      </c>
      <c r="C50" s="225">
        <f t="shared" si="0"/>
        <v>1975</v>
      </c>
      <c r="D50" s="226">
        <f>VLOOKUP(B50,'D1'!$B$11:$H$622,7,FALSE)/100</f>
        <v>0.1</v>
      </c>
    </row>
    <row r="51" spans="2:4">
      <c r="B51" s="224">
        <v>27728</v>
      </c>
      <c r="C51" s="225">
        <f t="shared" si="0"/>
        <v>1975</v>
      </c>
      <c r="D51" s="226">
        <f>VLOOKUP(B51,'D1'!$B$11:$H$622,7,FALSE)/100</f>
        <v>0.1</v>
      </c>
    </row>
    <row r="52" spans="2:4">
      <c r="B52" s="224">
        <v>27759</v>
      </c>
      <c r="C52" s="225">
        <f t="shared" si="0"/>
        <v>1975</v>
      </c>
      <c r="D52" s="226">
        <f>VLOOKUP(B52,'D1'!$B$11:$H$622,7,FALSE)/100</f>
        <v>0.1</v>
      </c>
    </row>
    <row r="53" spans="2:4">
      <c r="B53" s="224">
        <v>27790</v>
      </c>
      <c r="C53" s="225">
        <f t="shared" ref="C53:C68" si="1">YEAR(B53)</f>
        <v>1976</v>
      </c>
      <c r="D53" s="226">
        <f>VLOOKUP(B53,'D1'!$B$11:$H$622,7,FALSE)/100</f>
        <v>0.1002</v>
      </c>
    </row>
    <row r="54" spans="2:4">
      <c r="B54" s="224">
        <v>27819</v>
      </c>
      <c r="C54" s="225">
        <f t="shared" si="1"/>
        <v>1976</v>
      </c>
      <c r="D54" s="226">
        <f>VLOOKUP(B54,'D1'!$B$11:$H$622,7,FALSE)/100</f>
        <v>0.1</v>
      </c>
    </row>
    <row r="55" spans="2:4">
      <c r="B55" s="224">
        <v>27850</v>
      </c>
      <c r="C55" s="225">
        <f t="shared" si="1"/>
        <v>1976</v>
      </c>
      <c r="D55" s="226">
        <f>VLOOKUP(B55,'D1'!$B$11:$H$622,7,FALSE)/100</f>
        <v>9.9900000000000003E-2</v>
      </c>
    </row>
    <row r="56" spans="2:4">
      <c r="B56" s="224">
        <v>27880</v>
      </c>
      <c r="C56" s="225">
        <f t="shared" si="1"/>
        <v>1976</v>
      </c>
      <c r="D56" s="226">
        <f>VLOOKUP(B56,'D1'!$B$11:$H$622,7,FALSE)/100</f>
        <v>0.1</v>
      </c>
    </row>
    <row r="57" spans="2:4">
      <c r="B57" s="224">
        <v>27911</v>
      </c>
      <c r="C57" s="225">
        <f t="shared" si="1"/>
        <v>1976</v>
      </c>
      <c r="D57" s="226">
        <f>VLOOKUP(B57,'D1'!$B$11:$H$622,7,FALSE)/100</f>
        <v>0.1</v>
      </c>
    </row>
    <row r="58" spans="2:4">
      <c r="B58" s="224">
        <v>27941</v>
      </c>
      <c r="C58" s="225">
        <f t="shared" si="1"/>
        <v>1976</v>
      </c>
      <c r="D58" s="226">
        <f>VLOOKUP(B58,'D1'!$B$11:$H$622,7,FALSE)/100</f>
        <v>9.9900000000000003E-2</v>
      </c>
    </row>
    <row r="59" spans="2:4">
      <c r="B59" s="224">
        <v>27972</v>
      </c>
      <c r="C59" s="225">
        <f t="shared" si="1"/>
        <v>1976</v>
      </c>
      <c r="D59" s="226">
        <f>VLOOKUP(B59,'D1'!$B$11:$H$622,7,FALSE)/100</f>
        <v>0.1</v>
      </c>
    </row>
    <row r="60" spans="2:4">
      <c r="B60" s="224">
        <v>28003</v>
      </c>
      <c r="C60" s="225">
        <f t="shared" si="1"/>
        <v>1976</v>
      </c>
      <c r="D60" s="226">
        <f>VLOOKUP(B60,'D1'!$B$11:$H$622,7,FALSE)/100</f>
        <v>9.9900000000000003E-2</v>
      </c>
    </row>
    <row r="61" spans="2:4">
      <c r="B61" s="224">
        <v>28033</v>
      </c>
      <c r="C61" s="225">
        <f t="shared" si="1"/>
        <v>1976</v>
      </c>
      <c r="D61" s="226">
        <f>VLOOKUP(B61,'D1'!$B$11:$H$622,7,FALSE)/100</f>
        <v>9.9900000000000003E-2</v>
      </c>
    </row>
    <row r="62" spans="2:4">
      <c r="B62" s="224">
        <v>28064</v>
      </c>
      <c r="C62" s="225">
        <f t="shared" si="1"/>
        <v>1976</v>
      </c>
      <c r="D62" s="226">
        <f>VLOOKUP(B62,'D1'!$B$11:$H$622,7,FALSE)/100</f>
        <v>9.98E-2</v>
      </c>
    </row>
    <row r="63" spans="2:4">
      <c r="B63" s="224">
        <v>28094</v>
      </c>
      <c r="C63" s="225">
        <f t="shared" si="1"/>
        <v>1976</v>
      </c>
      <c r="D63" s="226">
        <f>VLOOKUP(B63,'D1'!$B$11:$H$622,7,FALSE)/100</f>
        <v>0.1</v>
      </c>
    </row>
    <row r="64" spans="2:4">
      <c r="B64" s="224">
        <v>28125</v>
      </c>
      <c r="C64" s="225">
        <f t="shared" si="1"/>
        <v>1976</v>
      </c>
      <c r="D64" s="226">
        <f>VLOOKUP(B64,'D1'!$B$11:$H$622,7,FALSE)/100</f>
        <v>0.1041</v>
      </c>
    </row>
    <row r="65" spans="2:4">
      <c r="B65" s="224">
        <v>28156</v>
      </c>
      <c r="C65" s="225">
        <f t="shared" si="1"/>
        <v>1977</v>
      </c>
      <c r="D65" s="226">
        <f>VLOOKUP(B65,'D1'!$B$11:$H$622,7,FALSE)/100</f>
        <v>0.10400000000000001</v>
      </c>
    </row>
    <row r="66" spans="2:4">
      <c r="B66" s="224">
        <v>28184</v>
      </c>
      <c r="C66" s="225">
        <f t="shared" si="1"/>
        <v>1977</v>
      </c>
      <c r="D66" s="226">
        <f>VLOOKUP(B66,'D1'!$B$11:$H$622,7,FALSE)/100</f>
        <v>0.10400000000000001</v>
      </c>
    </row>
    <row r="67" spans="2:4">
      <c r="B67" s="224">
        <v>28215</v>
      </c>
      <c r="C67" s="225">
        <f t="shared" si="1"/>
        <v>1977</v>
      </c>
      <c r="D67" s="226">
        <f>VLOOKUP(B67,'D1'!$B$11:$H$622,7,FALSE)/100</f>
        <v>0.10400000000000001</v>
      </c>
    </row>
    <row r="68" spans="2:4">
      <c r="B68" s="224">
        <v>28245</v>
      </c>
      <c r="C68" s="225">
        <f t="shared" si="1"/>
        <v>1977</v>
      </c>
      <c r="D68" s="226">
        <f>VLOOKUP(B68,'D1'!$B$11:$H$622,7,FALSE)/100</f>
        <v>0.10400000000000001</v>
      </c>
    </row>
    <row r="69" spans="2:4">
      <c r="B69" s="224">
        <v>28276</v>
      </c>
      <c r="C69" s="225">
        <f t="shared" ref="C69:C132" si="2">YEAR(B69)</f>
        <v>1977</v>
      </c>
      <c r="D69" s="226">
        <f>VLOOKUP(B69,'D1'!$B$11:$H$622,7,FALSE)/100</f>
        <v>0.1041</v>
      </c>
    </row>
    <row r="70" spans="2:4">
      <c r="B70" s="224">
        <v>28306</v>
      </c>
      <c r="C70" s="225">
        <f t="shared" si="2"/>
        <v>1977</v>
      </c>
      <c r="D70" s="226">
        <f>VLOOKUP(B70,'D1'!$B$11:$H$622,7,FALSE)/100</f>
        <v>0.1041</v>
      </c>
    </row>
    <row r="71" spans="2:4">
      <c r="B71" s="224">
        <v>28337</v>
      </c>
      <c r="C71" s="225">
        <f t="shared" si="2"/>
        <v>1977</v>
      </c>
      <c r="D71" s="226">
        <f>VLOOKUP(B71,'D1'!$B$11:$H$622,7,FALSE)/100</f>
        <v>0.1041</v>
      </c>
    </row>
    <row r="72" spans="2:4">
      <c r="B72" s="224">
        <v>28368</v>
      </c>
      <c r="C72" s="225">
        <f t="shared" si="2"/>
        <v>1977</v>
      </c>
      <c r="D72" s="226">
        <f>VLOOKUP(B72,'D1'!$B$11:$H$622,7,FALSE)/100</f>
        <v>0.1041</v>
      </c>
    </row>
    <row r="73" spans="2:4">
      <c r="B73" s="224">
        <v>28398</v>
      </c>
      <c r="C73" s="225">
        <f t="shared" si="2"/>
        <v>1977</v>
      </c>
      <c r="D73" s="226">
        <f>VLOOKUP(B73,'D1'!$B$11:$H$622,7,FALSE)/100</f>
        <v>0.1018</v>
      </c>
    </row>
    <row r="74" spans="2:4">
      <c r="B74" s="224">
        <v>28429</v>
      </c>
      <c r="C74" s="225">
        <f t="shared" si="2"/>
        <v>1977</v>
      </c>
      <c r="D74" s="226">
        <f>VLOOKUP(B74,'D1'!$B$11:$H$622,7,FALSE)/100</f>
        <v>0.10009999999999999</v>
      </c>
    </row>
    <row r="75" spans="2:4">
      <c r="B75" s="224">
        <v>28459</v>
      </c>
      <c r="C75" s="225">
        <f t="shared" si="2"/>
        <v>1977</v>
      </c>
      <c r="D75" s="226">
        <f>VLOOKUP(B75,'D1'!$B$11:$H$622,7,FALSE)/100</f>
        <v>9.7899999999999987E-2</v>
      </c>
    </row>
    <row r="76" spans="2:4">
      <c r="B76" s="224">
        <v>28490</v>
      </c>
      <c r="C76" s="225">
        <f t="shared" si="2"/>
        <v>1977</v>
      </c>
      <c r="D76" s="226">
        <f>VLOOKUP(B76,'D1'!$B$11:$H$622,7,FALSE)/100</f>
        <v>9.5000000000000001E-2</v>
      </c>
    </row>
    <row r="77" spans="2:4">
      <c r="B77" s="224">
        <v>28521</v>
      </c>
      <c r="C77" s="225">
        <f t="shared" si="2"/>
        <v>1978</v>
      </c>
      <c r="D77" s="226">
        <f>VLOOKUP(B77,'D1'!$B$11:$H$622,7,FALSE)/100</f>
        <v>9.3599999999999989E-2</v>
      </c>
    </row>
    <row r="78" spans="2:4">
      <c r="B78" s="224">
        <v>28549</v>
      </c>
      <c r="C78" s="225">
        <f t="shared" si="2"/>
        <v>1978</v>
      </c>
      <c r="D78" s="226">
        <f>VLOOKUP(B78,'D1'!$B$11:$H$622,7,FALSE)/100</f>
        <v>9.1999999999999998E-2</v>
      </c>
    </row>
    <row r="79" spans="2:4">
      <c r="B79" s="224">
        <v>28580</v>
      </c>
      <c r="C79" s="225">
        <f t="shared" si="2"/>
        <v>1978</v>
      </c>
      <c r="D79" s="226">
        <f>VLOOKUP(B79,'D1'!$B$11:$H$622,7,FALSE)/100</f>
        <v>9.1999999999999998E-2</v>
      </c>
    </row>
    <row r="80" spans="2:4">
      <c r="B80" s="224">
        <v>28610</v>
      </c>
      <c r="C80" s="225">
        <f t="shared" si="2"/>
        <v>1978</v>
      </c>
      <c r="D80" s="226">
        <f>VLOOKUP(B80,'D1'!$B$11:$H$622,7,FALSE)/100</f>
        <v>9.1700000000000004E-2</v>
      </c>
    </row>
    <row r="81" spans="2:4">
      <c r="B81" s="224">
        <v>28641</v>
      </c>
      <c r="C81" s="225">
        <f t="shared" si="2"/>
        <v>1978</v>
      </c>
      <c r="D81" s="226">
        <f>VLOOKUP(B81,'D1'!$B$11:$H$622,7,FALSE)/100</f>
        <v>9.0999999999999998E-2</v>
      </c>
    </row>
    <row r="82" spans="2:4">
      <c r="B82" s="224">
        <v>28671</v>
      </c>
      <c r="C82" s="225">
        <f t="shared" si="2"/>
        <v>1978</v>
      </c>
      <c r="D82" s="226">
        <f>VLOOKUP(B82,'D1'!$B$11:$H$622,7,FALSE)/100</f>
        <v>9.0999999999999998E-2</v>
      </c>
    </row>
    <row r="83" spans="2:4">
      <c r="B83" s="224">
        <v>28702</v>
      </c>
      <c r="C83" s="225">
        <f t="shared" si="2"/>
        <v>1978</v>
      </c>
      <c r="D83" s="226">
        <f>VLOOKUP(B83,'D1'!$B$11:$H$622,7,FALSE)/100</f>
        <v>9.0999999999999998E-2</v>
      </c>
    </row>
    <row r="84" spans="2:4">
      <c r="B84" s="224">
        <v>28733</v>
      </c>
      <c r="C84" s="225">
        <f t="shared" si="2"/>
        <v>1978</v>
      </c>
      <c r="D84" s="226">
        <f>VLOOKUP(B84,'D1'!$B$11:$H$622,7,FALSE)/100</f>
        <v>0.09</v>
      </c>
    </row>
    <row r="85" spans="2:4">
      <c r="B85" s="224">
        <v>28763</v>
      </c>
      <c r="C85" s="225">
        <f t="shared" si="2"/>
        <v>1978</v>
      </c>
      <c r="D85" s="226">
        <f>VLOOKUP(B85,'D1'!$B$11:$H$622,7,FALSE)/100</f>
        <v>0.09</v>
      </c>
    </row>
    <row r="86" spans="2:4">
      <c r="B86" s="224">
        <v>28794</v>
      </c>
      <c r="C86" s="225">
        <f t="shared" si="2"/>
        <v>1978</v>
      </c>
      <c r="D86" s="226">
        <f>VLOOKUP(B86,'D1'!$B$11:$H$622,7,FALSE)/100</f>
        <v>8.8900000000000007E-2</v>
      </c>
    </row>
    <row r="87" spans="2:4">
      <c r="B87" s="224">
        <v>28824</v>
      </c>
      <c r="C87" s="225">
        <f t="shared" si="2"/>
        <v>1978</v>
      </c>
      <c r="D87" s="226">
        <f>VLOOKUP(B87,'D1'!$B$11:$H$622,7,FALSE)/100</f>
        <v>8.8000000000000009E-2</v>
      </c>
    </row>
    <row r="88" spans="2:4">
      <c r="B88" s="224">
        <v>28855</v>
      </c>
      <c r="C88" s="225">
        <f t="shared" si="2"/>
        <v>1978</v>
      </c>
      <c r="D88" s="226">
        <f>VLOOKUP(B88,'D1'!$B$11:$H$622,7,FALSE)/100</f>
        <v>8.8000000000000009E-2</v>
      </c>
    </row>
    <row r="89" spans="2:4">
      <c r="B89" s="224">
        <v>28886</v>
      </c>
      <c r="C89" s="225">
        <f t="shared" si="2"/>
        <v>1979</v>
      </c>
      <c r="D89" s="226">
        <f>VLOOKUP(B89,'D1'!$B$11:$H$622,7,FALSE)/100</f>
        <v>8.8499999999999995E-2</v>
      </c>
    </row>
    <row r="90" spans="2:4">
      <c r="B90" s="224">
        <v>28914</v>
      </c>
      <c r="C90" s="225">
        <f t="shared" si="2"/>
        <v>1979</v>
      </c>
      <c r="D90" s="226">
        <f>VLOOKUP(B90,'D1'!$B$11:$H$622,7,FALSE)/100</f>
        <v>0.09</v>
      </c>
    </row>
    <row r="91" spans="2:4">
      <c r="B91" s="224">
        <v>28945</v>
      </c>
      <c r="C91" s="225">
        <f t="shared" si="2"/>
        <v>1979</v>
      </c>
      <c r="D91" s="226">
        <f>VLOOKUP(B91,'D1'!$B$11:$H$622,7,FALSE)/100</f>
        <v>9.35E-2</v>
      </c>
    </row>
    <row r="92" spans="2:4">
      <c r="B92" s="224">
        <v>28975</v>
      </c>
      <c r="C92" s="225">
        <f t="shared" si="2"/>
        <v>1979</v>
      </c>
      <c r="D92" s="226">
        <f>VLOOKUP(B92,'D1'!$B$11:$H$622,7,FALSE)/100</f>
        <v>9.6500000000000002E-2</v>
      </c>
    </row>
    <row r="93" spans="2:4">
      <c r="B93" s="224">
        <v>29006</v>
      </c>
      <c r="C93" s="225">
        <f t="shared" si="2"/>
        <v>1979</v>
      </c>
      <c r="D93" s="226">
        <f>VLOOKUP(B93,'D1'!$B$11:$H$622,7,FALSE)/100</f>
        <v>9.6999999999999989E-2</v>
      </c>
    </row>
    <row r="94" spans="2:4">
      <c r="B94" s="224">
        <v>29036</v>
      </c>
      <c r="C94" s="225">
        <f t="shared" si="2"/>
        <v>1979</v>
      </c>
      <c r="D94" s="226">
        <f>VLOOKUP(B94,'D1'!$B$11:$H$622,7,FALSE)/100</f>
        <v>0.1</v>
      </c>
    </row>
    <row r="95" spans="2:4">
      <c r="B95" s="224">
        <v>29067</v>
      </c>
      <c r="C95" s="225">
        <f t="shared" si="2"/>
        <v>1979</v>
      </c>
      <c r="D95" s="226">
        <f>VLOOKUP(B95,'D1'!$B$11:$H$622,7,FALSE)/100</f>
        <v>0.1007</v>
      </c>
    </row>
    <row r="96" spans="2:4">
      <c r="B96" s="224">
        <v>29098</v>
      </c>
      <c r="C96" s="225">
        <f t="shared" si="2"/>
        <v>1979</v>
      </c>
      <c r="D96" s="226">
        <f>VLOOKUP(B96,'D1'!$B$11:$H$622,7,FALSE)/100</f>
        <v>0.1007</v>
      </c>
    </row>
    <row r="97" spans="2:4">
      <c r="B97" s="224">
        <v>29128</v>
      </c>
      <c r="C97" s="225">
        <f t="shared" si="2"/>
        <v>1979</v>
      </c>
      <c r="D97" s="226">
        <f>VLOOKUP(B97,'D1'!$B$11:$H$622,7,FALSE)/100</f>
        <v>0.1007</v>
      </c>
    </row>
    <row r="98" spans="2:4">
      <c r="B98" s="224">
        <v>29159</v>
      </c>
      <c r="C98" s="225">
        <f t="shared" si="2"/>
        <v>1979</v>
      </c>
      <c r="D98" s="226">
        <f>VLOOKUP(B98,'D1'!$B$11:$H$622,7,FALSE)/100</f>
        <v>0.1007</v>
      </c>
    </row>
    <row r="99" spans="2:4">
      <c r="B99" s="224">
        <v>29189</v>
      </c>
      <c r="C99" s="225">
        <f t="shared" si="2"/>
        <v>1979</v>
      </c>
      <c r="D99" s="226">
        <f>VLOOKUP(B99,'D1'!$B$11:$H$622,7,FALSE)/100</f>
        <v>0.1008</v>
      </c>
    </row>
    <row r="100" spans="2:4">
      <c r="B100" s="224">
        <v>29220</v>
      </c>
      <c r="C100" s="225">
        <f t="shared" si="2"/>
        <v>1979</v>
      </c>
      <c r="D100" s="226">
        <f>VLOOKUP(B100,'D1'!$B$11:$H$622,7,FALSE)/100</f>
        <v>0.1008</v>
      </c>
    </row>
    <row r="101" spans="2:4">
      <c r="B101" s="224">
        <v>29251</v>
      </c>
      <c r="C101" s="225">
        <f t="shared" si="2"/>
        <v>1980</v>
      </c>
      <c r="D101" s="226">
        <f>VLOOKUP(B101,'D1'!$B$11:$H$622,7,FALSE)/100</f>
        <v>0.1045</v>
      </c>
    </row>
    <row r="102" spans="2:4">
      <c r="B102" s="224">
        <v>29280</v>
      </c>
      <c r="C102" s="225">
        <f t="shared" si="2"/>
        <v>1980</v>
      </c>
      <c r="D102" s="226">
        <f>VLOOKUP(B102,'D1'!$B$11:$H$622,7,FALSE)/100</f>
        <v>0.10550000000000001</v>
      </c>
    </row>
    <row r="103" spans="2:4">
      <c r="B103" s="224">
        <v>29311</v>
      </c>
      <c r="C103" s="225">
        <f t="shared" si="2"/>
        <v>1980</v>
      </c>
      <c r="D103" s="226">
        <f>VLOOKUP(B103,'D1'!$B$11:$H$622,7,FALSE)/100</f>
        <v>0.11199999999999999</v>
      </c>
    </row>
    <row r="104" spans="2:4">
      <c r="B104" s="224">
        <v>29341</v>
      </c>
      <c r="C104" s="225">
        <f t="shared" si="2"/>
        <v>1980</v>
      </c>
      <c r="D104" s="226">
        <f>VLOOKUP(B104,'D1'!$B$11:$H$622,7,FALSE)/100</f>
        <v>0.1173</v>
      </c>
    </row>
    <row r="105" spans="2:4">
      <c r="B105" s="224">
        <v>29372</v>
      </c>
      <c r="C105" s="225">
        <f t="shared" si="2"/>
        <v>1980</v>
      </c>
      <c r="D105" s="226">
        <f>VLOOKUP(B105,'D1'!$B$11:$H$622,7,FALSE)/100</f>
        <v>0.11779999999999999</v>
      </c>
    </row>
    <row r="106" spans="2:4">
      <c r="B106" s="224">
        <v>29402</v>
      </c>
      <c r="C106" s="225">
        <f t="shared" si="2"/>
        <v>1980</v>
      </c>
      <c r="D106" s="226">
        <f>VLOOKUP(B106,'D1'!$B$11:$H$622,7,FALSE)/100</f>
        <v>0.1176</v>
      </c>
    </row>
    <row r="107" spans="2:4">
      <c r="B107" s="224">
        <v>29433</v>
      </c>
      <c r="C107" s="225">
        <f t="shared" si="2"/>
        <v>1980</v>
      </c>
      <c r="D107" s="226">
        <f>VLOOKUP(B107,'D1'!$B$11:$H$622,7,FALSE)/100</f>
        <v>0.11779999999999999</v>
      </c>
    </row>
    <row r="108" spans="2:4">
      <c r="B108" s="224">
        <v>29464</v>
      </c>
      <c r="C108" s="225">
        <f t="shared" si="2"/>
        <v>1980</v>
      </c>
      <c r="D108" s="226">
        <f>VLOOKUP(B108,'D1'!$B$11:$H$622,7,FALSE)/100</f>
        <v>0.1182</v>
      </c>
    </row>
    <row r="109" spans="2:4">
      <c r="B109" s="224">
        <v>29494</v>
      </c>
      <c r="C109" s="225">
        <f t="shared" si="2"/>
        <v>1980</v>
      </c>
      <c r="D109" s="226">
        <f>VLOOKUP(B109,'D1'!$B$11:$H$622,7,FALSE)/100</f>
        <v>0.11779999999999999</v>
      </c>
    </row>
    <row r="110" spans="2:4">
      <c r="B110" s="224">
        <v>29525</v>
      </c>
      <c r="C110" s="225">
        <f t="shared" si="2"/>
        <v>1980</v>
      </c>
      <c r="D110" s="226">
        <f>VLOOKUP(B110,'D1'!$B$11:$H$622,7,FALSE)/100</f>
        <v>0.11900000000000001</v>
      </c>
    </row>
    <row r="111" spans="2:4">
      <c r="B111" s="224">
        <v>29555</v>
      </c>
      <c r="C111" s="225">
        <f t="shared" si="2"/>
        <v>1980</v>
      </c>
      <c r="D111" s="226">
        <f>VLOOKUP(B111,'D1'!$B$11:$H$622,7,FALSE)/100</f>
        <v>0.1242</v>
      </c>
    </row>
    <row r="112" spans="2:4">
      <c r="B112" s="224">
        <v>29586</v>
      </c>
      <c r="C112" s="225">
        <f t="shared" si="2"/>
        <v>1980</v>
      </c>
      <c r="D112" s="226">
        <f>VLOOKUP(B112,'D1'!$B$11:$H$622,7,FALSE)/100</f>
        <v>0.126</v>
      </c>
    </row>
    <row r="113" spans="2:4">
      <c r="B113" s="224">
        <v>29617</v>
      </c>
      <c r="C113" s="225">
        <f t="shared" si="2"/>
        <v>1981</v>
      </c>
      <c r="D113" s="226">
        <f>VLOOKUP(B113,'D1'!$B$11:$H$622,7,FALSE)/100</f>
        <v>0.13100000000000001</v>
      </c>
    </row>
    <row r="114" spans="2:4">
      <c r="B114" s="224">
        <v>29645</v>
      </c>
      <c r="C114" s="225">
        <f t="shared" si="2"/>
        <v>1981</v>
      </c>
      <c r="D114" s="226">
        <f>VLOOKUP(B114,'D1'!$B$11:$H$622,7,FALSE)/100</f>
        <v>0.13100000000000001</v>
      </c>
    </row>
    <row r="115" spans="2:4">
      <c r="B115" s="224">
        <v>29676</v>
      </c>
      <c r="C115" s="225">
        <f t="shared" si="2"/>
        <v>1981</v>
      </c>
      <c r="D115" s="226">
        <f>VLOOKUP(B115,'D1'!$B$11:$H$622,7,FALSE)/100</f>
        <v>0.13100000000000001</v>
      </c>
    </row>
    <row r="116" spans="2:4">
      <c r="B116" s="224">
        <v>29706</v>
      </c>
      <c r="C116" s="225">
        <f t="shared" si="2"/>
        <v>1981</v>
      </c>
      <c r="D116" s="226">
        <f>VLOOKUP(B116,'D1'!$B$11:$H$622,7,FALSE)/100</f>
        <v>0.13100000000000001</v>
      </c>
    </row>
    <row r="117" spans="2:4">
      <c r="B117" s="224">
        <v>29737</v>
      </c>
      <c r="C117" s="225">
        <f t="shared" si="2"/>
        <v>1981</v>
      </c>
      <c r="D117" s="226">
        <f>VLOOKUP(B117,'D1'!$B$11:$H$622,7,FALSE)/100</f>
        <v>0.13100000000000001</v>
      </c>
    </row>
    <row r="118" spans="2:4">
      <c r="B118" s="224">
        <v>29767</v>
      </c>
      <c r="C118" s="225">
        <f t="shared" si="2"/>
        <v>1981</v>
      </c>
      <c r="D118" s="226">
        <f>VLOOKUP(B118,'D1'!$B$11:$H$622,7,FALSE)/100</f>
        <v>0.13100000000000001</v>
      </c>
    </row>
    <row r="119" spans="2:4">
      <c r="B119" s="224">
        <v>29798</v>
      </c>
      <c r="C119" s="225">
        <f t="shared" si="2"/>
        <v>1981</v>
      </c>
      <c r="D119" s="226">
        <f>VLOOKUP(B119,'D1'!$B$11:$H$622,7,FALSE)/100</f>
        <v>0.13900000000000001</v>
      </c>
    </row>
    <row r="120" spans="2:4">
      <c r="B120" s="224">
        <v>29829</v>
      </c>
      <c r="C120" s="225">
        <f t="shared" si="2"/>
        <v>1981</v>
      </c>
      <c r="D120" s="226">
        <f>VLOOKUP(B120,'D1'!$B$11:$H$622,7,FALSE)/100</f>
        <v>0.15</v>
      </c>
    </row>
    <row r="121" spans="2:4">
      <c r="B121" s="224">
        <v>29859</v>
      </c>
      <c r="C121" s="225">
        <f t="shared" si="2"/>
        <v>1981</v>
      </c>
      <c r="D121" s="226">
        <f>VLOOKUP(B121,'D1'!$B$11:$H$622,7,FALSE)/100</f>
        <v>0.15</v>
      </c>
    </row>
    <row r="122" spans="2:4">
      <c r="B122" s="224">
        <v>29890</v>
      </c>
      <c r="C122" s="225">
        <f t="shared" si="2"/>
        <v>1981</v>
      </c>
      <c r="D122" s="226">
        <f>VLOOKUP(B122,'D1'!$B$11:$H$622,7,FALSE)/100</f>
        <v>0.15</v>
      </c>
    </row>
    <row r="123" spans="2:4">
      <c r="B123" s="224">
        <v>29920</v>
      </c>
      <c r="C123" s="225">
        <f t="shared" si="2"/>
        <v>1981</v>
      </c>
      <c r="D123" s="226">
        <f>VLOOKUP(B123,'D1'!$B$11:$H$622,7,FALSE)/100</f>
        <v>0.15</v>
      </c>
    </row>
    <row r="124" spans="2:4">
      <c r="B124" s="224">
        <v>29951</v>
      </c>
      <c r="C124" s="225">
        <f t="shared" si="2"/>
        <v>1981</v>
      </c>
      <c r="D124" s="226">
        <f>VLOOKUP(B124,'D1'!$B$11:$H$622,7,FALSE)/100</f>
        <v>0.15</v>
      </c>
    </row>
    <row r="125" spans="2:4">
      <c r="B125" s="224">
        <v>29982</v>
      </c>
      <c r="C125" s="225">
        <f t="shared" si="2"/>
        <v>1982</v>
      </c>
      <c r="D125" s="226">
        <f>VLOOKUP(B125,'D1'!$B$11:$H$622,7,FALSE)/100</f>
        <v>0.15</v>
      </c>
    </row>
    <row r="126" spans="2:4">
      <c r="B126" s="224">
        <v>30010</v>
      </c>
      <c r="C126" s="225">
        <f t="shared" si="2"/>
        <v>1982</v>
      </c>
      <c r="D126" s="226">
        <f>VLOOKUP(B126,'D1'!$B$11:$H$622,7,FALSE)/100</f>
        <v>0.151</v>
      </c>
    </row>
    <row r="127" spans="2:4">
      <c r="B127" s="224">
        <v>30041</v>
      </c>
      <c r="C127" s="225">
        <f t="shared" si="2"/>
        <v>1982</v>
      </c>
      <c r="D127" s="226">
        <f>VLOOKUP(B127,'D1'!$B$11:$H$622,7,FALSE)/100</f>
        <v>0.1515</v>
      </c>
    </row>
    <row r="128" spans="2:4">
      <c r="B128" s="224">
        <v>30071</v>
      </c>
      <c r="C128" s="225">
        <f t="shared" si="2"/>
        <v>1982</v>
      </c>
      <c r="D128" s="226">
        <f>VLOOKUP(B128,'D1'!$B$11:$H$622,7,FALSE)/100</f>
        <v>0.152</v>
      </c>
    </row>
    <row r="129" spans="2:4">
      <c r="B129" s="224">
        <v>30102</v>
      </c>
      <c r="C129" s="225">
        <f t="shared" si="2"/>
        <v>1982</v>
      </c>
      <c r="D129" s="226">
        <f>VLOOKUP(B129,'D1'!$B$11:$H$622,7,FALSE)/100</f>
        <v>0.16399999999999998</v>
      </c>
    </row>
    <row r="130" spans="2:4">
      <c r="B130" s="224">
        <v>30132</v>
      </c>
      <c r="C130" s="225">
        <f t="shared" si="2"/>
        <v>1982</v>
      </c>
      <c r="D130" s="226">
        <f>VLOOKUP(B130,'D1'!$B$11:$H$622,7,FALSE)/100</f>
        <v>0.16399999999999998</v>
      </c>
    </row>
    <row r="131" spans="2:4">
      <c r="B131" s="224">
        <v>30163</v>
      </c>
      <c r="C131" s="225">
        <f t="shared" si="2"/>
        <v>1982</v>
      </c>
      <c r="D131" s="226">
        <f>VLOOKUP(B131,'D1'!$B$11:$H$622,7,FALSE)/100</f>
        <v>0.16399999999999998</v>
      </c>
    </row>
    <row r="132" spans="2:4">
      <c r="B132" s="224">
        <v>30194</v>
      </c>
      <c r="C132" s="225">
        <f t="shared" si="2"/>
        <v>1982</v>
      </c>
      <c r="D132" s="226">
        <f>VLOOKUP(B132,'D1'!$B$11:$H$622,7,FALSE)/100</f>
        <v>0.16500000000000001</v>
      </c>
    </row>
    <row r="133" spans="2:4">
      <c r="B133" s="224">
        <v>30224</v>
      </c>
      <c r="C133" s="225">
        <f t="shared" ref="C133:C155" si="3">YEAR(B133)</f>
        <v>1982</v>
      </c>
      <c r="D133" s="226">
        <f>VLOOKUP(B133,'D1'!$B$11:$H$622,7,FALSE)/100</f>
        <v>0.152</v>
      </c>
    </row>
    <row r="134" spans="2:4">
      <c r="B134" s="224">
        <v>30255</v>
      </c>
      <c r="C134" s="225">
        <f t="shared" si="3"/>
        <v>1982</v>
      </c>
      <c r="D134" s="226">
        <f>VLOOKUP(B134,'D1'!$B$11:$H$622,7,FALSE)/100</f>
        <v>0.14550000000000002</v>
      </c>
    </row>
    <row r="135" spans="2:4">
      <c r="B135" s="224">
        <v>30285</v>
      </c>
      <c r="C135" s="225">
        <f t="shared" si="3"/>
        <v>1982</v>
      </c>
      <c r="D135" s="226">
        <f>VLOOKUP(B135,'D1'!$B$11:$H$622,7,FALSE)/100</f>
        <v>0.14599999999999999</v>
      </c>
    </row>
    <row r="136" spans="2:4">
      <c r="B136" s="224">
        <v>30316</v>
      </c>
      <c r="C136" s="225">
        <f t="shared" si="3"/>
        <v>1982</v>
      </c>
      <c r="D136" s="226">
        <f>VLOOKUP(B136,'D1'!$B$11:$H$622,7,FALSE)/100</f>
        <v>0.14000000000000001</v>
      </c>
    </row>
    <row r="137" spans="2:4">
      <c r="B137" s="224">
        <v>30347</v>
      </c>
      <c r="C137" s="225">
        <f t="shared" si="3"/>
        <v>1983</v>
      </c>
      <c r="D137" s="226">
        <f>VLOOKUP(B137,'D1'!$B$11:$H$622,7,FALSE)/100</f>
        <v>0.13</v>
      </c>
    </row>
    <row r="138" spans="2:4">
      <c r="B138" s="224">
        <v>30375</v>
      </c>
      <c r="C138" s="225">
        <f t="shared" si="3"/>
        <v>1983</v>
      </c>
      <c r="D138" s="226">
        <f>VLOOKUP(B138,'D1'!$B$11:$H$622,7,FALSE)/100</f>
        <v>0.13600000000000001</v>
      </c>
    </row>
    <row r="139" spans="2:4">
      <c r="B139" s="224">
        <v>30406</v>
      </c>
      <c r="C139" s="225">
        <f t="shared" si="3"/>
        <v>1983</v>
      </c>
      <c r="D139" s="226">
        <f>VLOOKUP(B139,'D1'!$B$11:$H$622,7,FALSE)/100</f>
        <v>0.14400000000000002</v>
      </c>
    </row>
    <row r="140" spans="2:4">
      <c r="B140" s="224">
        <v>30436</v>
      </c>
      <c r="C140" s="225">
        <f t="shared" si="3"/>
        <v>1983</v>
      </c>
      <c r="D140" s="226">
        <f>VLOOKUP(B140,'D1'!$B$11:$H$622,7,FALSE)/100</f>
        <v>0.14099999999999999</v>
      </c>
    </row>
    <row r="141" spans="2:4">
      <c r="B141" s="224">
        <v>30467</v>
      </c>
      <c r="C141" s="225">
        <f t="shared" si="3"/>
        <v>1983</v>
      </c>
      <c r="D141" s="226">
        <f>VLOOKUP(B141,'D1'!$B$11:$H$622,7,FALSE)/100</f>
        <v>0.13100000000000001</v>
      </c>
    </row>
    <row r="142" spans="2:4">
      <c r="B142" s="224">
        <v>30497</v>
      </c>
      <c r="C142" s="225">
        <f t="shared" si="3"/>
        <v>1983</v>
      </c>
      <c r="D142" s="226">
        <f>VLOOKUP(B142,'D1'!$B$11:$H$622,7,FALSE)/100</f>
        <v>0.14699999999999999</v>
      </c>
    </row>
    <row r="143" spans="2:4">
      <c r="B143" s="224">
        <v>30528</v>
      </c>
      <c r="C143" s="225">
        <f t="shared" si="3"/>
        <v>1983</v>
      </c>
      <c r="D143" s="226">
        <f>VLOOKUP(B143,'D1'!$B$11:$H$622,7,FALSE)/100</f>
        <v>0.14800000000000002</v>
      </c>
    </row>
    <row r="144" spans="2:4">
      <c r="B144" s="224">
        <v>30559</v>
      </c>
      <c r="C144" s="225">
        <f t="shared" si="3"/>
        <v>1983</v>
      </c>
      <c r="D144" s="226">
        <f>VLOOKUP(B144,'D1'!$B$11:$H$622,7,FALSE)/100</f>
        <v>0.14699999999999999</v>
      </c>
    </row>
    <row r="145" spans="2:4">
      <c r="B145" s="224">
        <v>30589</v>
      </c>
      <c r="C145" s="225">
        <f t="shared" si="3"/>
        <v>1983</v>
      </c>
      <c r="D145" s="226">
        <f>VLOOKUP(B145,'D1'!$B$11:$H$622,7,FALSE)/100</f>
        <v>0.14150000000000001</v>
      </c>
    </row>
    <row r="146" spans="2:4">
      <c r="B146" s="224">
        <v>30620</v>
      </c>
      <c r="C146" s="225">
        <f t="shared" si="3"/>
        <v>1983</v>
      </c>
      <c r="D146" s="226">
        <f>VLOOKUP(B146,'D1'!$B$11:$H$622,7,FALSE)/100</f>
        <v>0.13400000000000001</v>
      </c>
    </row>
    <row r="147" spans="2:4">
      <c r="B147" s="224">
        <v>30650</v>
      </c>
      <c r="C147" s="225">
        <f t="shared" si="3"/>
        <v>1983</v>
      </c>
      <c r="D147" s="226">
        <f>VLOOKUP(B147,'D1'!$B$11:$H$622,7,FALSE)/100</f>
        <v>0.13200000000000001</v>
      </c>
    </row>
    <row r="148" spans="2:4">
      <c r="B148" s="224">
        <v>30681</v>
      </c>
      <c r="C148" s="225">
        <f t="shared" si="3"/>
        <v>1983</v>
      </c>
      <c r="D148" s="226">
        <f>VLOOKUP(B148,'D1'!$B$11:$H$622,7,FALSE)/100</f>
        <v>0.13500000000000001</v>
      </c>
    </row>
    <row r="149" spans="2:4">
      <c r="B149" s="224">
        <v>30712</v>
      </c>
      <c r="C149" s="225">
        <f t="shared" si="3"/>
        <v>1984</v>
      </c>
      <c r="D149" s="226">
        <f>VLOOKUP(B149,'D1'!$B$11:$H$622,7,FALSE)/100</f>
        <v>0.13500000000000001</v>
      </c>
    </row>
    <row r="150" spans="2:4">
      <c r="B150" s="224">
        <v>30741</v>
      </c>
      <c r="C150" s="225">
        <f t="shared" si="3"/>
        <v>1984</v>
      </c>
      <c r="D150" s="226">
        <f>VLOOKUP(B150,'D1'!$B$11:$H$622,7,FALSE)/100</f>
        <v>0.14000000000000001</v>
      </c>
    </row>
    <row r="151" spans="2:4">
      <c r="B151" s="224">
        <v>30772</v>
      </c>
      <c r="C151" s="225">
        <f t="shared" si="3"/>
        <v>1984</v>
      </c>
      <c r="D151" s="226">
        <f>VLOOKUP(B151,'D1'!$B$11:$H$622,7,FALSE)/100</f>
        <v>0.14099999999999999</v>
      </c>
    </row>
    <row r="152" spans="2:4">
      <c r="B152" s="224">
        <v>30802</v>
      </c>
      <c r="C152" s="225">
        <f t="shared" si="3"/>
        <v>1984</v>
      </c>
      <c r="D152" s="226">
        <f>VLOOKUP(B152,'D1'!$B$11:$H$622,7,FALSE)/100</f>
        <v>0.13900000000000001</v>
      </c>
    </row>
    <row r="153" spans="2:4">
      <c r="B153" s="224">
        <v>30833</v>
      </c>
      <c r="C153" s="225">
        <f t="shared" si="3"/>
        <v>1984</v>
      </c>
      <c r="D153" s="226">
        <f>VLOOKUP(B153,'D1'!$B$11:$H$622,7,FALSE)/100</f>
        <v>0.14150000000000001</v>
      </c>
    </row>
    <row r="154" spans="2:4">
      <c r="B154" s="224">
        <v>30863</v>
      </c>
      <c r="C154" s="225">
        <f t="shared" si="3"/>
        <v>1984</v>
      </c>
      <c r="D154" s="226">
        <f>VLOOKUP(B154,'D1'!$B$11:$H$622,7,FALSE)/100</f>
        <v>0.13750000000000001</v>
      </c>
    </row>
    <row r="155" spans="2:4">
      <c r="B155" s="224">
        <v>30894</v>
      </c>
      <c r="C155" s="225">
        <f t="shared" si="3"/>
        <v>1984</v>
      </c>
      <c r="D155" s="226">
        <f>VLOOKUP(B155,'D1'!$B$11:$H$622,7,FALSE)/100</f>
        <v>0.13150000000000001</v>
      </c>
    </row>
    <row r="156" spans="2:4">
      <c r="B156" s="224">
        <v>30925</v>
      </c>
      <c r="C156" s="225">
        <f t="shared" ref="C156:C207" si="4">YEAR(B156)</f>
        <v>1984</v>
      </c>
      <c r="D156" s="226">
        <f>VLOOKUP(B156,'D1'!$B$11:$H$622,7,FALSE)/100</f>
        <v>0.128</v>
      </c>
    </row>
    <row r="157" spans="2:4">
      <c r="B157" s="224">
        <v>30955</v>
      </c>
      <c r="C157" s="225">
        <f t="shared" si="4"/>
        <v>1984</v>
      </c>
      <c r="D157" s="226">
        <f>VLOOKUP(B157,'D1'!$B$11:$H$622,7,FALSE)/100</f>
        <v>0.13100000000000001</v>
      </c>
    </row>
    <row r="158" spans="2:4">
      <c r="B158" s="224">
        <v>30986</v>
      </c>
      <c r="C158" s="225">
        <f t="shared" si="4"/>
        <v>1984</v>
      </c>
      <c r="D158" s="226">
        <f>VLOOKUP(B158,'D1'!$B$11:$H$622,7,FALSE)/100</f>
        <v>0.13200000000000001</v>
      </c>
    </row>
    <row r="159" spans="2:4">
      <c r="B159" s="224">
        <v>31016</v>
      </c>
      <c r="C159" s="225">
        <f t="shared" si="4"/>
        <v>1984</v>
      </c>
      <c r="D159" s="226">
        <f>VLOOKUP(B159,'D1'!$B$11:$H$622,7,FALSE)/100</f>
        <v>0.13250000000000001</v>
      </c>
    </row>
    <row r="160" spans="2:4">
      <c r="B160" s="224">
        <v>31047</v>
      </c>
      <c r="C160" s="225">
        <f t="shared" si="4"/>
        <v>1984</v>
      </c>
      <c r="D160" s="226">
        <f>VLOOKUP(B160,'D1'!$B$11:$H$622,7,FALSE)/100</f>
        <v>0.13400000000000001</v>
      </c>
    </row>
    <row r="161" spans="2:4">
      <c r="B161" s="224">
        <v>31078</v>
      </c>
      <c r="C161" s="225">
        <f t="shared" si="4"/>
        <v>1985</v>
      </c>
      <c r="D161" s="226">
        <f>VLOOKUP(B161,'D1'!$B$11:$H$622,7,FALSE)/100</f>
        <v>0.13100000000000001</v>
      </c>
    </row>
    <row r="162" spans="2:4">
      <c r="B162" s="224">
        <v>31106</v>
      </c>
      <c r="C162" s="225">
        <f t="shared" si="4"/>
        <v>1985</v>
      </c>
      <c r="D162" s="226">
        <f>VLOOKUP(B162,'D1'!$B$11:$H$622,7,FALSE)/100</f>
        <v>0.13699999999999998</v>
      </c>
    </row>
    <row r="163" spans="2:4">
      <c r="B163" s="224">
        <v>31137</v>
      </c>
      <c r="C163" s="225">
        <f t="shared" si="4"/>
        <v>1985</v>
      </c>
      <c r="D163" s="226">
        <f>VLOOKUP(B163,'D1'!$B$11:$H$622,7,FALSE)/100</f>
        <v>0.13800000000000001</v>
      </c>
    </row>
    <row r="164" spans="2:4">
      <c r="B164" s="224">
        <v>31167</v>
      </c>
      <c r="C164" s="225">
        <f t="shared" si="4"/>
        <v>1985</v>
      </c>
      <c r="D164" s="226">
        <f>VLOOKUP(B164,'D1'!$B$11:$H$622,7,FALSE)/100</f>
        <v>0.13949999999999999</v>
      </c>
    </row>
    <row r="165" spans="2:4">
      <c r="B165" s="224">
        <v>31198</v>
      </c>
      <c r="C165" s="225">
        <f t="shared" si="4"/>
        <v>1985</v>
      </c>
      <c r="D165" s="226">
        <f>VLOOKUP(B165,'D1'!$B$11:$H$622,7,FALSE)/100</f>
        <v>0.13800000000000001</v>
      </c>
    </row>
    <row r="166" spans="2:4">
      <c r="B166" s="224">
        <v>31228</v>
      </c>
      <c r="C166" s="225">
        <f t="shared" si="4"/>
        <v>1985</v>
      </c>
      <c r="D166" s="226">
        <f>VLOOKUP(B166,'D1'!$B$11:$H$622,7,FALSE)/100</f>
        <v>0.13500000000000001</v>
      </c>
    </row>
    <row r="167" spans="2:4">
      <c r="B167" s="224">
        <v>31259</v>
      </c>
      <c r="C167" s="225">
        <f t="shared" si="4"/>
        <v>1985</v>
      </c>
      <c r="D167" s="226">
        <f>VLOOKUP(B167,'D1'!$B$11:$H$622,7,FALSE)/100</f>
        <v>0.13400000000000001</v>
      </c>
    </row>
    <row r="168" spans="2:4">
      <c r="B168" s="224">
        <v>31290</v>
      </c>
      <c r="C168" s="225">
        <f t="shared" si="4"/>
        <v>1985</v>
      </c>
      <c r="D168" s="226">
        <f>VLOOKUP(B168,'D1'!$B$11:$H$622,7,FALSE)/100</f>
        <v>0.13949999999999999</v>
      </c>
    </row>
    <row r="169" spans="2:4">
      <c r="B169" s="224">
        <v>31320</v>
      </c>
      <c r="C169" s="225">
        <f t="shared" si="4"/>
        <v>1985</v>
      </c>
      <c r="D169" s="226">
        <f>VLOOKUP(B169,'D1'!$B$11:$H$622,7,FALSE)/100</f>
        <v>0.13800000000000001</v>
      </c>
    </row>
    <row r="170" spans="2:4">
      <c r="B170" s="224">
        <v>31351</v>
      </c>
      <c r="C170" s="225">
        <f t="shared" si="4"/>
        <v>1985</v>
      </c>
      <c r="D170" s="226">
        <f>VLOOKUP(B170,'D1'!$B$11:$H$622,7,FALSE)/100</f>
        <v>0.14550000000000002</v>
      </c>
    </row>
    <row r="171" spans="2:4">
      <c r="B171" s="224">
        <v>31381</v>
      </c>
      <c r="C171" s="225">
        <f t="shared" si="4"/>
        <v>1985</v>
      </c>
      <c r="D171" s="226">
        <f>VLOOKUP(B171,'D1'!$B$11:$H$622,7,FALSE)/100</f>
        <v>0.15049999999999999</v>
      </c>
    </row>
    <row r="172" spans="2:4">
      <c r="B172" s="224">
        <v>31412</v>
      </c>
      <c r="C172" s="225">
        <f t="shared" si="4"/>
        <v>1985</v>
      </c>
      <c r="D172" s="226">
        <f>VLOOKUP(B172,'D1'!$B$11:$H$622,7,FALSE)/100</f>
        <v>0.14849999999999999</v>
      </c>
    </row>
    <row r="173" spans="2:4">
      <c r="B173" s="224">
        <v>31443</v>
      </c>
      <c r="C173" s="225">
        <f t="shared" si="4"/>
        <v>1986</v>
      </c>
      <c r="D173" s="226">
        <f>VLOOKUP(B173,'D1'!$B$11:$H$622,7,FALSE)/100</f>
        <v>0.14099999999999999</v>
      </c>
    </row>
    <row r="174" spans="2:4">
      <c r="B174" s="224">
        <v>31471</v>
      </c>
      <c r="C174" s="225">
        <f t="shared" si="4"/>
        <v>1986</v>
      </c>
      <c r="D174" s="226">
        <f>VLOOKUP(B174,'D1'!$B$11:$H$622,7,FALSE)/100</f>
        <v>0.13699999999999998</v>
      </c>
    </row>
    <row r="175" spans="2:4">
      <c r="B175" s="224">
        <v>31502</v>
      </c>
      <c r="C175" s="225">
        <f t="shared" si="4"/>
        <v>1986</v>
      </c>
      <c r="D175" s="226">
        <f>VLOOKUP(B175,'D1'!$B$11:$H$622,7,FALSE)/100</f>
        <v>0.126</v>
      </c>
    </row>
    <row r="176" spans="2:4">
      <c r="B176" s="224">
        <v>31532</v>
      </c>
      <c r="C176" s="225">
        <f t="shared" si="4"/>
        <v>1986</v>
      </c>
      <c r="D176" s="226">
        <f>VLOOKUP(B176,'D1'!$B$11:$H$622,7,FALSE)/100</f>
        <v>0.1225</v>
      </c>
    </row>
    <row r="177" spans="2:4">
      <c r="B177" s="224">
        <v>31563</v>
      </c>
      <c r="C177" s="225">
        <f t="shared" si="4"/>
        <v>1986</v>
      </c>
      <c r="D177" s="226">
        <f>VLOOKUP(B177,'D1'!$B$11:$H$622,7,FALSE)/100</f>
        <v>0.1265</v>
      </c>
    </row>
    <row r="178" spans="2:4">
      <c r="B178" s="224">
        <v>31593</v>
      </c>
      <c r="C178" s="225">
        <f t="shared" si="4"/>
        <v>1986</v>
      </c>
      <c r="D178" s="226">
        <f>VLOOKUP(B178,'D1'!$B$11:$H$622,7,FALSE)/100</f>
        <v>0.1295</v>
      </c>
    </row>
    <row r="179" spans="2:4">
      <c r="B179" s="224">
        <v>31624</v>
      </c>
      <c r="C179" s="225">
        <f t="shared" si="4"/>
        <v>1986</v>
      </c>
      <c r="D179" s="226">
        <f>VLOOKUP(B179,'D1'!$B$11:$H$622,7,FALSE)/100</f>
        <v>0.14199999999999999</v>
      </c>
    </row>
    <row r="180" spans="2:4">
      <c r="B180" s="224">
        <v>31655</v>
      </c>
      <c r="C180" s="225">
        <f t="shared" si="4"/>
        <v>1986</v>
      </c>
      <c r="D180" s="226">
        <f>VLOOKUP(B180,'D1'!$B$11:$H$622,7,FALSE)/100</f>
        <v>0.14099999999999999</v>
      </c>
    </row>
    <row r="181" spans="2:4">
      <c r="B181" s="224">
        <v>31685</v>
      </c>
      <c r="C181" s="225">
        <f t="shared" si="4"/>
        <v>1986</v>
      </c>
      <c r="D181" s="226">
        <f>VLOOKUP(B181,'D1'!$B$11:$H$622,7,FALSE)/100</f>
        <v>0.13849999999999998</v>
      </c>
    </row>
    <row r="182" spans="2:4">
      <c r="B182" s="224">
        <v>31716</v>
      </c>
      <c r="C182" s="225">
        <f t="shared" si="4"/>
        <v>1986</v>
      </c>
      <c r="D182" s="226">
        <f>VLOOKUP(B182,'D1'!$B$11:$H$622,7,FALSE)/100</f>
        <v>0.13600000000000001</v>
      </c>
    </row>
    <row r="183" spans="2:4">
      <c r="B183" s="224">
        <v>31746</v>
      </c>
      <c r="C183" s="225">
        <f t="shared" si="4"/>
        <v>1986</v>
      </c>
      <c r="D183" s="226">
        <f>VLOOKUP(B183,'D1'!$B$11:$H$622,7,FALSE)/100</f>
        <v>0.13600000000000001</v>
      </c>
    </row>
    <row r="184" spans="2:4">
      <c r="B184" s="224">
        <v>31777</v>
      </c>
      <c r="C184" s="225">
        <f t="shared" si="4"/>
        <v>1986</v>
      </c>
      <c r="D184" s="226">
        <f>VLOOKUP(B184,'D1'!$B$11:$H$622,7,FALSE)/100</f>
        <v>0.13400000000000001</v>
      </c>
    </row>
    <row r="185" spans="2:4">
      <c r="B185" s="224">
        <v>31808</v>
      </c>
      <c r="C185" s="225">
        <f t="shared" si="4"/>
        <v>1987</v>
      </c>
      <c r="D185" s="226">
        <f>VLOOKUP(B185,'D1'!$B$11:$H$622,7,FALSE)/100</f>
        <v>0.13800000000000001</v>
      </c>
    </row>
    <row r="186" spans="2:4">
      <c r="B186" s="224">
        <v>31836</v>
      </c>
      <c r="C186" s="225">
        <f t="shared" si="4"/>
        <v>1987</v>
      </c>
      <c r="D186" s="226">
        <f>VLOOKUP(B186,'D1'!$B$11:$H$622,7,FALSE)/100</f>
        <v>0.14000000000000001</v>
      </c>
    </row>
    <row r="187" spans="2:4">
      <c r="B187" s="224">
        <v>31867</v>
      </c>
      <c r="C187" s="225">
        <f t="shared" si="4"/>
        <v>1987</v>
      </c>
      <c r="D187" s="226">
        <f>VLOOKUP(B187,'D1'!$B$11:$H$622,7,FALSE)/100</f>
        <v>0.13449999999999998</v>
      </c>
    </row>
    <row r="188" spans="2:4">
      <c r="B188" s="224">
        <v>31897</v>
      </c>
      <c r="C188" s="225">
        <f t="shared" si="4"/>
        <v>1987</v>
      </c>
      <c r="D188" s="226">
        <f>VLOOKUP(B188,'D1'!$B$11:$H$622,7,FALSE)/100</f>
        <v>0.1305</v>
      </c>
    </row>
    <row r="189" spans="2:4">
      <c r="B189" s="224">
        <v>31928</v>
      </c>
      <c r="C189" s="225">
        <f t="shared" si="4"/>
        <v>1987</v>
      </c>
      <c r="D189" s="226">
        <f>VLOOKUP(B189,'D1'!$B$11:$H$622,7,FALSE)/100</f>
        <v>0.13</v>
      </c>
    </row>
    <row r="190" spans="2:4">
      <c r="B190" s="224">
        <v>31958</v>
      </c>
      <c r="C190" s="225">
        <f t="shared" si="4"/>
        <v>1987</v>
      </c>
      <c r="D190" s="226">
        <f>VLOOKUP(B190,'D1'!$B$11:$H$622,7,FALSE)/100</f>
        <v>0.128</v>
      </c>
    </row>
    <row r="191" spans="2:4">
      <c r="B191" s="224">
        <v>31989</v>
      </c>
      <c r="C191" s="225">
        <f t="shared" si="4"/>
        <v>1987</v>
      </c>
      <c r="D191" s="226">
        <f>VLOOKUP(B191,'D1'!$B$11:$H$622,7,FALSE)/100</f>
        <v>0.1295</v>
      </c>
    </row>
    <row r="192" spans="2:4">
      <c r="B192" s="224">
        <v>32020</v>
      </c>
      <c r="C192" s="225">
        <f t="shared" si="4"/>
        <v>1987</v>
      </c>
      <c r="D192" s="226">
        <f>VLOOKUP(B192,'D1'!$B$11:$H$622,7,FALSE)/100</f>
        <v>0.1295</v>
      </c>
    </row>
    <row r="193" spans="2:4">
      <c r="B193" s="224">
        <v>32050</v>
      </c>
      <c r="C193" s="225">
        <f t="shared" si="4"/>
        <v>1987</v>
      </c>
      <c r="D193" s="226">
        <f>VLOOKUP(B193,'D1'!$B$11:$H$622,7,FALSE)/100</f>
        <v>0.125</v>
      </c>
    </row>
    <row r="194" spans="2:4">
      <c r="B194" s="224">
        <v>32081</v>
      </c>
      <c r="C194" s="225">
        <f t="shared" si="4"/>
        <v>1987</v>
      </c>
      <c r="D194" s="226">
        <f>VLOOKUP(B194,'D1'!$B$11:$H$622,7,FALSE)/100</f>
        <v>0.13650000000000001</v>
      </c>
    </row>
    <row r="195" spans="2:4">
      <c r="B195" s="224">
        <v>32111</v>
      </c>
      <c r="C195" s="225">
        <f t="shared" si="4"/>
        <v>1987</v>
      </c>
      <c r="D195" s="226">
        <f>VLOOKUP(B195,'D1'!$B$11:$H$622,7,FALSE)/100</f>
        <v>0.13300000000000001</v>
      </c>
    </row>
    <row r="196" spans="2:4">
      <c r="B196" s="224">
        <v>32142</v>
      </c>
      <c r="C196" s="225">
        <f t="shared" si="4"/>
        <v>1987</v>
      </c>
      <c r="D196" s="226">
        <f>VLOOKUP(B196,'D1'!$B$11:$H$622,7,FALSE)/100</f>
        <v>0.1285</v>
      </c>
    </row>
    <row r="197" spans="2:4">
      <c r="B197" s="224">
        <v>32173</v>
      </c>
      <c r="C197" s="225">
        <f t="shared" si="4"/>
        <v>1988</v>
      </c>
      <c r="D197" s="226">
        <f>VLOOKUP(B197,'D1'!$B$11:$H$622,7,FALSE)/100</f>
        <v>0.124</v>
      </c>
    </row>
    <row r="198" spans="2:4">
      <c r="B198" s="224">
        <v>32202</v>
      </c>
      <c r="C198" s="225">
        <f t="shared" si="4"/>
        <v>1988</v>
      </c>
      <c r="D198" s="226">
        <f>VLOOKUP(B198,'D1'!$B$11:$H$622,7,FALSE)/100</f>
        <v>0.12300000000000001</v>
      </c>
    </row>
    <row r="199" spans="2:4">
      <c r="B199" s="224">
        <v>32233</v>
      </c>
      <c r="C199" s="225">
        <f t="shared" si="4"/>
        <v>1988</v>
      </c>
      <c r="D199" s="226">
        <f>VLOOKUP(B199,'D1'!$B$11:$H$622,7,FALSE)/100</f>
        <v>0.11900000000000001</v>
      </c>
    </row>
    <row r="200" spans="2:4">
      <c r="B200" s="224">
        <v>32263</v>
      </c>
      <c r="C200" s="225">
        <f t="shared" si="4"/>
        <v>1988</v>
      </c>
      <c r="D200" s="226">
        <f>VLOOKUP(B200,'D1'!$B$11:$H$622,7,FALSE)/100</f>
        <v>0.115</v>
      </c>
    </row>
    <row r="201" spans="2:4">
      <c r="B201" s="224">
        <v>32294</v>
      </c>
      <c r="C201" s="225">
        <f t="shared" si="4"/>
        <v>1988</v>
      </c>
      <c r="D201" s="226">
        <f>VLOOKUP(B201,'D1'!$B$11:$H$622,7,FALSE)/100</f>
        <v>0.12300000000000001</v>
      </c>
    </row>
    <row r="202" spans="2:4">
      <c r="B202" s="224">
        <v>32324</v>
      </c>
      <c r="C202" s="225">
        <f t="shared" si="4"/>
        <v>1988</v>
      </c>
      <c r="D202" s="226">
        <f>VLOOKUP(B202,'D1'!$B$11:$H$622,7,FALSE)/100</f>
        <v>0.1195</v>
      </c>
    </row>
    <row r="203" spans="2:4">
      <c r="B203" s="224">
        <v>32355</v>
      </c>
      <c r="C203" s="225">
        <f t="shared" si="4"/>
        <v>1988</v>
      </c>
      <c r="D203" s="226">
        <f>VLOOKUP(B203,'D1'!$B$11:$H$622,7,FALSE)/100</f>
        <v>0.1195</v>
      </c>
    </row>
    <row r="204" spans="2:4">
      <c r="B204" s="224">
        <v>32386</v>
      </c>
      <c r="C204" s="225">
        <f t="shared" si="4"/>
        <v>1988</v>
      </c>
      <c r="D204" s="226">
        <f>VLOOKUP(B204,'D1'!$B$11:$H$622,7,FALSE)/100</f>
        <v>0.11800000000000001</v>
      </c>
    </row>
    <row r="205" spans="2:4">
      <c r="B205" s="224">
        <v>32416</v>
      </c>
      <c r="C205" s="225">
        <f t="shared" si="4"/>
        <v>1988</v>
      </c>
      <c r="D205" s="226">
        <f>VLOOKUP(B205,'D1'!$B$11:$H$622,7,FALSE)/100</f>
        <v>0.1195</v>
      </c>
    </row>
    <row r="206" spans="2:4">
      <c r="B206" s="224">
        <v>32447</v>
      </c>
      <c r="C206" s="225">
        <f t="shared" si="4"/>
        <v>1988</v>
      </c>
      <c r="D206" s="226">
        <f>VLOOKUP(B206,'D1'!$B$11:$H$622,7,FALSE)/100</f>
        <v>0.11900000000000001</v>
      </c>
    </row>
    <row r="207" spans="2:4">
      <c r="B207" s="224">
        <v>32477</v>
      </c>
      <c r="C207" s="225">
        <f t="shared" si="4"/>
        <v>1988</v>
      </c>
      <c r="D207" s="226">
        <f>VLOOKUP(B207,'D1'!$B$11:$H$622,7,FALSE)/100</f>
        <v>0.1235</v>
      </c>
    </row>
    <row r="208" spans="2:4">
      <c r="B208" s="224">
        <v>32508</v>
      </c>
      <c r="C208" s="225">
        <f t="shared" ref="C208:C264" si="5">YEAR(B208)</f>
        <v>1988</v>
      </c>
      <c r="D208" s="226">
        <f>VLOOKUP(B208,'D1'!$B$11:$H$622,7,FALSE)/100</f>
        <v>0.1295</v>
      </c>
    </row>
    <row r="209" spans="2:4">
      <c r="B209" s="224">
        <v>32539</v>
      </c>
      <c r="C209" s="225">
        <f t="shared" si="5"/>
        <v>1989</v>
      </c>
      <c r="D209" s="226">
        <f>VLOOKUP(B209,'D1'!$B$11:$H$622,7,FALSE)/100</f>
        <v>0.13300000000000001</v>
      </c>
    </row>
    <row r="210" spans="2:4">
      <c r="B210" s="224">
        <v>32567</v>
      </c>
      <c r="C210" s="225">
        <f t="shared" si="5"/>
        <v>1989</v>
      </c>
      <c r="D210" s="226">
        <f>VLOOKUP(B210,'D1'!$B$11:$H$622,7,FALSE)/100</f>
        <v>0.13650000000000001</v>
      </c>
    </row>
    <row r="211" spans="2:4">
      <c r="B211" s="224">
        <v>32598</v>
      </c>
      <c r="C211" s="225">
        <f t="shared" si="5"/>
        <v>1989</v>
      </c>
      <c r="D211" s="226">
        <f>VLOOKUP(B211,'D1'!$B$11:$H$622,7,FALSE)/100</f>
        <v>0.13650000000000001</v>
      </c>
    </row>
    <row r="212" spans="2:4">
      <c r="B212" s="224">
        <v>32628</v>
      </c>
      <c r="C212" s="225">
        <f t="shared" si="5"/>
        <v>1989</v>
      </c>
      <c r="D212" s="226">
        <f>VLOOKUP(B212,'D1'!$B$11:$H$622,7,FALSE)/100</f>
        <v>0.13400000000000001</v>
      </c>
    </row>
    <row r="213" spans="2:4">
      <c r="B213" s="224">
        <v>32659</v>
      </c>
      <c r="C213" s="225">
        <f t="shared" si="5"/>
        <v>1989</v>
      </c>
      <c r="D213" s="226">
        <f>VLOOKUP(B213,'D1'!$B$11:$H$622,7,FALSE)/100</f>
        <v>0.13900000000000001</v>
      </c>
    </row>
    <row r="214" spans="2:4">
      <c r="B214" s="224">
        <v>32689</v>
      </c>
      <c r="C214" s="225">
        <f t="shared" si="5"/>
        <v>1989</v>
      </c>
      <c r="D214" s="226">
        <f>VLOOKUP(B214,'D1'!$B$11:$H$622,7,FALSE)/100</f>
        <v>0.13500000000000001</v>
      </c>
    </row>
    <row r="215" spans="2:4">
      <c r="B215" s="224">
        <v>32720</v>
      </c>
      <c r="C215" s="225">
        <f t="shared" si="5"/>
        <v>1989</v>
      </c>
      <c r="D215" s="226">
        <f>VLOOKUP(B215,'D1'!$B$11:$H$622,7,FALSE)/100</f>
        <v>0.13350000000000001</v>
      </c>
    </row>
    <row r="216" spans="2:4">
      <c r="B216" s="224">
        <v>32751</v>
      </c>
      <c r="C216" s="225">
        <f t="shared" si="5"/>
        <v>1989</v>
      </c>
      <c r="D216" s="226">
        <f>VLOOKUP(B216,'D1'!$B$11:$H$622,7,FALSE)/100</f>
        <v>0.1295</v>
      </c>
    </row>
    <row r="217" spans="2:4">
      <c r="B217" s="224">
        <v>32781</v>
      </c>
      <c r="C217" s="225">
        <f t="shared" si="5"/>
        <v>1989</v>
      </c>
      <c r="D217" s="226">
        <f>VLOOKUP(B217,'D1'!$B$11:$H$622,7,FALSE)/100</f>
        <v>0.13650000000000001</v>
      </c>
    </row>
    <row r="218" spans="2:4">
      <c r="B218" s="224">
        <v>32812</v>
      </c>
      <c r="C218" s="225">
        <f t="shared" si="5"/>
        <v>1989</v>
      </c>
      <c r="D218" s="226">
        <f>VLOOKUP(B218,'D1'!$B$11:$H$622,7,FALSE)/100</f>
        <v>0.13550000000000001</v>
      </c>
    </row>
    <row r="219" spans="2:4">
      <c r="B219" s="224">
        <v>32842</v>
      </c>
      <c r="C219" s="225">
        <f t="shared" si="5"/>
        <v>1989</v>
      </c>
      <c r="D219" s="226">
        <f>VLOOKUP(B219,'D1'!$B$11:$H$622,7,FALSE)/100</f>
        <v>0.13100000000000001</v>
      </c>
    </row>
    <row r="220" spans="2:4">
      <c r="B220" s="224">
        <v>32873</v>
      </c>
      <c r="C220" s="225">
        <f t="shared" si="5"/>
        <v>1989</v>
      </c>
      <c r="D220" s="226">
        <f>VLOOKUP(B220,'D1'!$B$11:$H$622,7,FALSE)/100</f>
        <v>0.129</v>
      </c>
    </row>
    <row r="221" spans="2:4">
      <c r="B221" s="224">
        <v>32904</v>
      </c>
      <c r="C221" s="225">
        <f t="shared" si="5"/>
        <v>1990</v>
      </c>
      <c r="D221" s="226">
        <f>VLOOKUP(B221,'D1'!$B$11:$H$622,7,FALSE)/100</f>
        <v>0.128</v>
      </c>
    </row>
    <row r="222" spans="2:4">
      <c r="B222" s="224">
        <v>32932</v>
      </c>
      <c r="C222" s="225">
        <f t="shared" si="5"/>
        <v>1990</v>
      </c>
      <c r="D222" s="226">
        <f>VLOOKUP(B222,'D1'!$B$11:$H$622,7,FALSE)/100</f>
        <v>0.13300000000000001</v>
      </c>
    </row>
    <row r="223" spans="2:4">
      <c r="B223" s="224">
        <v>32963</v>
      </c>
      <c r="C223" s="225">
        <f t="shared" si="5"/>
        <v>1990</v>
      </c>
      <c r="D223" s="226">
        <f>VLOOKUP(B223,'D1'!$B$11:$H$622,7,FALSE)/100</f>
        <v>0.13439999999999999</v>
      </c>
    </row>
    <row r="224" spans="2:4">
      <c r="B224" s="224">
        <v>32993</v>
      </c>
      <c r="C224" s="225">
        <f t="shared" si="5"/>
        <v>1990</v>
      </c>
      <c r="D224" s="226">
        <f>VLOOKUP(B224,'D1'!$B$11:$H$622,7,FALSE)/100</f>
        <v>0.13780000000000001</v>
      </c>
    </row>
    <row r="225" spans="2:4">
      <c r="B225" s="224">
        <v>33024</v>
      </c>
      <c r="C225" s="225">
        <f t="shared" si="5"/>
        <v>1990</v>
      </c>
      <c r="D225" s="226">
        <f>VLOOKUP(B225,'D1'!$B$11:$H$622,7,FALSE)/100</f>
        <v>0.1351</v>
      </c>
    </row>
    <row r="226" spans="2:4">
      <c r="B226" s="224">
        <v>33054</v>
      </c>
      <c r="C226" s="225">
        <f t="shared" si="5"/>
        <v>1990</v>
      </c>
      <c r="D226" s="226">
        <f>VLOOKUP(B226,'D1'!$B$11:$H$622,7,FALSE)/100</f>
        <v>0.13400000000000001</v>
      </c>
    </row>
    <row r="227" spans="2:4">
      <c r="B227" s="224">
        <v>33085</v>
      </c>
      <c r="C227" s="225">
        <f t="shared" si="5"/>
        <v>1990</v>
      </c>
      <c r="D227" s="226">
        <f>VLOOKUP(B227,'D1'!$B$11:$H$622,7,FALSE)/100</f>
        <v>0.13159999999999999</v>
      </c>
    </row>
    <row r="228" spans="2:4">
      <c r="B228" s="224">
        <v>33116</v>
      </c>
      <c r="C228" s="225">
        <f t="shared" si="5"/>
        <v>1990</v>
      </c>
      <c r="D228" s="226">
        <f>VLOOKUP(B228,'D1'!$B$11:$H$622,7,FALSE)/100</f>
        <v>0.13489999999999999</v>
      </c>
    </row>
    <row r="229" spans="2:4">
      <c r="B229" s="224">
        <v>33146</v>
      </c>
      <c r="C229" s="225">
        <f t="shared" si="5"/>
        <v>1990</v>
      </c>
      <c r="D229" s="226">
        <f>VLOOKUP(B229,'D1'!$B$11:$H$622,7,FALSE)/100</f>
        <v>0.1363</v>
      </c>
    </row>
    <row r="230" spans="2:4">
      <c r="B230" s="224">
        <v>33177</v>
      </c>
      <c r="C230" s="225">
        <f t="shared" si="5"/>
        <v>1990</v>
      </c>
      <c r="D230" s="226">
        <f>VLOOKUP(B230,'D1'!$B$11:$H$622,7,FALSE)/100</f>
        <v>0.13350000000000001</v>
      </c>
    </row>
    <row r="231" spans="2:4">
      <c r="B231" s="224">
        <v>33207</v>
      </c>
      <c r="C231" s="225">
        <f t="shared" si="5"/>
        <v>1990</v>
      </c>
      <c r="D231" s="226">
        <f>VLOOKUP(B231,'D1'!$B$11:$H$622,7,FALSE)/100</f>
        <v>0.12230000000000001</v>
      </c>
    </row>
    <row r="232" spans="2:4">
      <c r="B232" s="224">
        <v>33238</v>
      </c>
      <c r="C232" s="225">
        <f t="shared" si="5"/>
        <v>1990</v>
      </c>
      <c r="D232" s="226">
        <f>VLOOKUP(B232,'D1'!$B$11:$H$622,7,FALSE)/100</f>
        <v>0.1207</v>
      </c>
    </row>
    <row r="233" spans="2:4">
      <c r="B233" s="224">
        <v>33269</v>
      </c>
      <c r="C233" s="225">
        <f t="shared" si="5"/>
        <v>1991</v>
      </c>
      <c r="D233" s="226">
        <f>VLOOKUP(B233,'D1'!$B$11:$H$622,7,FALSE)/100</f>
        <v>0.1152</v>
      </c>
    </row>
    <row r="234" spans="2:4">
      <c r="B234" s="224">
        <v>33297</v>
      </c>
      <c r="C234" s="225">
        <f t="shared" si="5"/>
        <v>1991</v>
      </c>
      <c r="D234" s="226">
        <f>VLOOKUP(B234,'D1'!$B$11:$H$622,7,FALSE)/100</f>
        <v>0.1153</v>
      </c>
    </row>
    <row r="235" spans="2:4">
      <c r="B235" s="224">
        <v>33328</v>
      </c>
      <c r="C235" s="225">
        <f t="shared" si="5"/>
        <v>1991</v>
      </c>
      <c r="D235" s="226">
        <f>VLOOKUP(B235,'D1'!$B$11:$H$622,7,FALSE)/100</f>
        <v>0.11380000000000001</v>
      </c>
    </row>
    <row r="236" spans="2:4">
      <c r="B236" s="224">
        <v>33358</v>
      </c>
      <c r="C236" s="225">
        <f t="shared" si="5"/>
        <v>1991</v>
      </c>
      <c r="D236" s="226">
        <f>VLOOKUP(B236,'D1'!$B$11:$H$622,7,FALSE)/100</f>
        <v>0.10980000000000001</v>
      </c>
    </row>
    <row r="237" spans="2:4">
      <c r="B237" s="224">
        <v>33389</v>
      </c>
      <c r="C237" s="225">
        <f t="shared" si="5"/>
        <v>1991</v>
      </c>
      <c r="D237" s="226">
        <f>VLOOKUP(B237,'D1'!$B$11:$H$622,7,FALSE)/100</f>
        <v>0.1075</v>
      </c>
    </row>
    <row r="238" spans="2:4">
      <c r="B238" s="224">
        <v>33419</v>
      </c>
      <c r="C238" s="225">
        <f t="shared" si="5"/>
        <v>1991</v>
      </c>
      <c r="D238" s="226">
        <f>VLOOKUP(B238,'D1'!$B$11:$H$622,7,FALSE)/100</f>
        <v>0.11169999999999999</v>
      </c>
    </row>
    <row r="239" spans="2:4">
      <c r="B239" s="224">
        <v>33450</v>
      </c>
      <c r="C239" s="225">
        <f t="shared" si="5"/>
        <v>1991</v>
      </c>
      <c r="D239" s="226">
        <f>VLOOKUP(B239,'D1'!$B$11:$H$622,7,FALSE)/100</f>
        <v>0.1099</v>
      </c>
    </row>
    <row r="240" spans="2:4">
      <c r="B240" s="224">
        <v>33481</v>
      </c>
      <c r="C240" s="225">
        <f t="shared" si="5"/>
        <v>1991</v>
      </c>
      <c r="D240" s="226">
        <f>VLOOKUP(B240,'D1'!$B$11:$H$622,7,FALSE)/100</f>
        <v>0.1067</v>
      </c>
    </row>
    <row r="241" spans="2:4">
      <c r="B241" s="224">
        <v>33511</v>
      </c>
      <c r="C241" s="225">
        <f t="shared" si="5"/>
        <v>1991</v>
      </c>
      <c r="D241" s="226">
        <f>VLOOKUP(B241,'D1'!$B$11:$H$622,7,FALSE)/100</f>
        <v>0.10310000000000001</v>
      </c>
    </row>
    <row r="242" spans="2:4">
      <c r="B242" s="224">
        <v>33542</v>
      </c>
      <c r="C242" s="225">
        <f t="shared" si="5"/>
        <v>1991</v>
      </c>
      <c r="D242" s="226">
        <f>VLOOKUP(B242,'D1'!$B$11:$H$622,7,FALSE)/100</f>
        <v>9.820000000000001E-2</v>
      </c>
    </row>
    <row r="243" spans="2:4">
      <c r="B243" s="224">
        <v>33572</v>
      </c>
      <c r="C243" s="225">
        <f t="shared" si="5"/>
        <v>1991</v>
      </c>
      <c r="D243" s="226">
        <f>VLOOKUP(B243,'D1'!$B$11:$H$622,7,FALSE)/100</f>
        <v>9.7799999999999998E-2</v>
      </c>
    </row>
    <row r="244" spans="2:4">
      <c r="B244" s="224">
        <v>33603</v>
      </c>
      <c r="C244" s="225">
        <f t="shared" si="5"/>
        <v>1991</v>
      </c>
      <c r="D244" s="226">
        <f>VLOOKUP(B244,'D1'!$B$11:$H$622,7,FALSE)/100</f>
        <v>9.3900000000000011E-2</v>
      </c>
    </row>
    <row r="245" spans="2:4">
      <c r="B245" s="224">
        <v>33634</v>
      </c>
      <c r="C245" s="225">
        <f t="shared" si="5"/>
        <v>1992</v>
      </c>
      <c r="D245" s="226">
        <f>VLOOKUP(B245,'D1'!$B$11:$H$622,7,FALSE)/100</f>
        <v>0.1011</v>
      </c>
    </row>
    <row r="246" spans="2:4">
      <c r="B246" s="224">
        <v>33663</v>
      </c>
      <c r="C246" s="225">
        <f t="shared" si="5"/>
        <v>1992</v>
      </c>
      <c r="D246" s="226">
        <f>VLOOKUP(B246,'D1'!$B$11:$H$622,7,FALSE)/100</f>
        <v>0.10039999999999999</v>
      </c>
    </row>
    <row r="247" spans="2:4">
      <c r="B247" s="224">
        <v>33694</v>
      </c>
      <c r="C247" s="225">
        <f t="shared" si="5"/>
        <v>1992</v>
      </c>
      <c r="D247" s="226">
        <f>VLOOKUP(B247,'D1'!$B$11:$H$622,7,FALSE)/100</f>
        <v>9.8900000000000002E-2</v>
      </c>
    </row>
    <row r="248" spans="2:4">
      <c r="B248" s="224">
        <v>33724</v>
      </c>
      <c r="C248" s="225">
        <f t="shared" si="5"/>
        <v>1992</v>
      </c>
      <c r="D248" s="226">
        <f>VLOOKUP(B248,'D1'!$B$11:$H$622,7,FALSE)/100</f>
        <v>9.4299999999999995E-2</v>
      </c>
    </row>
    <row r="249" spans="2:4">
      <c r="B249" s="224">
        <v>33755</v>
      </c>
      <c r="C249" s="225">
        <f t="shared" si="5"/>
        <v>1992</v>
      </c>
      <c r="D249" s="226">
        <f>VLOOKUP(B249,'D1'!$B$11:$H$622,7,FALSE)/100</f>
        <v>9.1199999999999989E-2</v>
      </c>
    </row>
    <row r="250" spans="2:4">
      <c r="B250" s="224">
        <v>33785</v>
      </c>
      <c r="C250" s="225">
        <f t="shared" si="5"/>
        <v>1992</v>
      </c>
      <c r="D250" s="226">
        <f>VLOOKUP(B250,'D1'!$B$11:$H$622,7,FALSE)/100</f>
        <v>8.900000000000001E-2</v>
      </c>
    </row>
    <row r="251" spans="2:4">
      <c r="B251" s="224">
        <v>33816</v>
      </c>
      <c r="C251" s="225">
        <f t="shared" si="5"/>
        <v>1992</v>
      </c>
      <c r="D251" s="226">
        <f>VLOOKUP(B251,'D1'!$B$11:$H$622,7,FALSE)/100</f>
        <v>8.3000000000000004E-2</v>
      </c>
    </row>
    <row r="252" spans="2:4">
      <c r="B252" s="224">
        <v>33847</v>
      </c>
      <c r="C252" s="225">
        <f t="shared" si="5"/>
        <v>1992</v>
      </c>
      <c r="D252" s="226">
        <f>VLOOKUP(B252,'D1'!$B$11:$H$622,7,FALSE)/100</f>
        <v>8.9700000000000002E-2</v>
      </c>
    </row>
    <row r="253" spans="2:4">
      <c r="B253" s="224">
        <v>33877</v>
      </c>
      <c r="C253" s="225">
        <f t="shared" si="5"/>
        <v>1992</v>
      </c>
      <c r="D253" s="226">
        <f>VLOOKUP(B253,'D1'!$B$11:$H$622,7,FALSE)/100</f>
        <v>8.9399999999999993E-2</v>
      </c>
    </row>
    <row r="254" spans="2:4">
      <c r="B254" s="224">
        <v>33908</v>
      </c>
      <c r="C254" s="225">
        <f t="shared" si="5"/>
        <v>1992</v>
      </c>
      <c r="D254" s="226">
        <f>VLOOKUP(B254,'D1'!$B$11:$H$622,7,FALSE)/100</f>
        <v>8.8599999999999998E-2</v>
      </c>
    </row>
    <row r="255" spans="2:4">
      <c r="B255" s="224">
        <v>33938</v>
      </c>
      <c r="C255" s="225">
        <f t="shared" si="5"/>
        <v>1992</v>
      </c>
      <c r="D255" s="226">
        <f>VLOOKUP(B255,'D1'!$B$11:$H$622,7,FALSE)/100</f>
        <v>9.1400000000000009E-2</v>
      </c>
    </row>
    <row r="256" spans="2:4">
      <c r="B256" s="224">
        <v>33969</v>
      </c>
      <c r="C256" s="225">
        <f t="shared" si="5"/>
        <v>1992</v>
      </c>
      <c r="D256" s="226">
        <f>VLOOKUP(B256,'D1'!$B$11:$H$622,7,FALSE)/100</f>
        <v>8.9399999999999993E-2</v>
      </c>
    </row>
    <row r="257" spans="2:4">
      <c r="B257" s="224">
        <v>34000</v>
      </c>
      <c r="C257" s="225">
        <f t="shared" si="5"/>
        <v>1993</v>
      </c>
      <c r="D257" s="226">
        <f>VLOOKUP(B257,'D1'!$B$11:$H$622,7,FALSE)/100</f>
        <v>8.5999999999999993E-2</v>
      </c>
    </row>
    <row r="258" spans="2:4">
      <c r="B258" s="224">
        <v>34028</v>
      </c>
      <c r="C258" s="225">
        <f t="shared" si="5"/>
        <v>1993</v>
      </c>
      <c r="D258" s="226">
        <f>VLOOKUP(B258,'D1'!$B$11:$H$622,7,FALSE)/100</f>
        <v>7.980000000000001E-2</v>
      </c>
    </row>
    <row r="259" spans="2:4">
      <c r="B259" s="224">
        <v>34059</v>
      </c>
      <c r="C259" s="225">
        <f t="shared" si="5"/>
        <v>1993</v>
      </c>
      <c r="D259" s="226">
        <f>VLOOKUP(B259,'D1'!$B$11:$H$622,7,FALSE)/100</f>
        <v>7.8200000000000006E-2</v>
      </c>
    </row>
    <row r="260" spans="2:4">
      <c r="B260" s="224">
        <v>34089</v>
      </c>
      <c r="C260" s="225">
        <f t="shared" si="5"/>
        <v>1993</v>
      </c>
      <c r="D260" s="226">
        <f>VLOOKUP(B260,'D1'!$B$11:$H$622,7,FALSE)/100</f>
        <v>7.5499999999999998E-2</v>
      </c>
    </row>
    <row r="261" spans="2:4">
      <c r="B261" s="224">
        <v>34120</v>
      </c>
      <c r="C261" s="225">
        <f t="shared" si="5"/>
        <v>1993</v>
      </c>
      <c r="D261" s="226">
        <f>VLOOKUP(B261,'D1'!$B$11:$H$622,7,FALSE)/100</f>
        <v>7.7100000000000002E-2</v>
      </c>
    </row>
    <row r="262" spans="2:4">
      <c r="B262" s="224">
        <v>34150</v>
      </c>
      <c r="C262" s="225">
        <f t="shared" si="5"/>
        <v>1993</v>
      </c>
      <c r="D262" s="226">
        <f>VLOOKUP(B262,'D1'!$B$11:$H$622,7,FALSE)/100</f>
        <v>7.3700000000000002E-2</v>
      </c>
    </row>
    <row r="263" spans="2:4">
      <c r="B263" s="224">
        <v>34181</v>
      </c>
      <c r="C263" s="225">
        <f t="shared" si="5"/>
        <v>1993</v>
      </c>
      <c r="D263" s="226">
        <f>VLOOKUP(B263,'D1'!$B$11:$H$622,7,FALSE)/100</f>
        <v>6.88E-2</v>
      </c>
    </row>
    <row r="264" spans="2:4">
      <c r="B264" s="224">
        <v>34212</v>
      </c>
      <c r="C264" s="225">
        <f t="shared" si="5"/>
        <v>1993</v>
      </c>
      <c r="D264" s="226">
        <f>VLOOKUP(B264,'D1'!$B$11:$H$622,7,FALSE)/100</f>
        <v>6.6400000000000001E-2</v>
      </c>
    </row>
    <row r="265" spans="2:4">
      <c r="B265" s="224">
        <v>34242</v>
      </c>
      <c r="C265" s="225">
        <f t="shared" ref="C265:C292" si="6">YEAR(B265)</f>
        <v>1993</v>
      </c>
      <c r="D265" s="226">
        <f>VLOOKUP(B265,'D1'!$B$11:$H$622,7,FALSE)/100</f>
        <v>6.8400000000000002E-2</v>
      </c>
    </row>
    <row r="266" spans="2:4">
      <c r="B266" s="224">
        <v>34273</v>
      </c>
      <c r="C266" s="225">
        <f t="shared" si="6"/>
        <v>1993</v>
      </c>
      <c r="D266" s="226">
        <f>VLOOKUP(B266,'D1'!$B$11:$H$622,7,FALSE)/100</f>
        <v>6.4899999999999999E-2</v>
      </c>
    </row>
    <row r="267" spans="2:4">
      <c r="B267" s="224">
        <v>34303</v>
      </c>
      <c r="C267" s="225">
        <f t="shared" si="6"/>
        <v>1993</v>
      </c>
      <c r="D267" s="226">
        <f>VLOOKUP(B267,'D1'!$B$11:$H$622,7,FALSE)/100</f>
        <v>6.8099999999999994E-2</v>
      </c>
    </row>
    <row r="268" spans="2:4">
      <c r="B268" s="224">
        <v>34334</v>
      </c>
      <c r="C268" s="225">
        <f t="shared" si="6"/>
        <v>1993</v>
      </c>
      <c r="D268" s="226">
        <f>VLOOKUP(B268,'D1'!$B$11:$H$622,7,FALSE)/100</f>
        <v>6.6799999999999998E-2</v>
      </c>
    </row>
    <row r="269" spans="2:4">
      <c r="B269" s="224">
        <v>34365</v>
      </c>
      <c r="C269" s="225">
        <f t="shared" si="6"/>
        <v>1994</v>
      </c>
      <c r="D269" s="226">
        <f>VLOOKUP(B269,'D1'!$B$11:$H$622,7,FALSE)/100</f>
        <v>6.3600000000000004E-2</v>
      </c>
    </row>
    <row r="270" spans="2:4">
      <c r="B270" s="224">
        <v>34393</v>
      </c>
      <c r="C270" s="225">
        <f t="shared" si="6"/>
        <v>1994</v>
      </c>
      <c r="D270" s="226">
        <f>VLOOKUP(B270,'D1'!$B$11:$H$622,7,FALSE)/100</f>
        <v>7.0499999999999993E-2</v>
      </c>
    </row>
    <row r="271" spans="2:4">
      <c r="B271" s="224">
        <v>34424</v>
      </c>
      <c r="C271" s="225">
        <f t="shared" si="6"/>
        <v>1994</v>
      </c>
      <c r="D271" s="226">
        <f>VLOOKUP(B271,'D1'!$B$11:$H$622,7,FALSE)/100</f>
        <v>7.9500000000000001E-2</v>
      </c>
    </row>
    <row r="272" spans="2:4">
      <c r="B272" s="224">
        <v>34454</v>
      </c>
      <c r="C272" s="225">
        <f t="shared" si="6"/>
        <v>1994</v>
      </c>
      <c r="D272" s="226">
        <f>VLOOKUP(B272,'D1'!$B$11:$H$622,7,FALSE)/100</f>
        <v>8.4399999999999989E-2</v>
      </c>
    </row>
    <row r="273" spans="2:4">
      <c r="B273" s="224">
        <v>34485</v>
      </c>
      <c r="C273" s="225">
        <f t="shared" si="6"/>
        <v>1994</v>
      </c>
      <c r="D273" s="226">
        <f>VLOOKUP(B273,'D1'!$B$11:$H$622,7,FALSE)/100</f>
        <v>8.7899999999999992E-2</v>
      </c>
    </row>
    <row r="274" spans="2:4">
      <c r="B274" s="224">
        <v>34515</v>
      </c>
      <c r="C274" s="225">
        <f t="shared" si="6"/>
        <v>1994</v>
      </c>
      <c r="D274" s="226">
        <f>VLOOKUP(B274,'D1'!$B$11:$H$622,7,FALSE)/100</f>
        <v>9.6300000000000011E-2</v>
      </c>
    </row>
    <row r="275" spans="2:4">
      <c r="B275" s="224">
        <v>34546</v>
      </c>
      <c r="C275" s="225">
        <f t="shared" si="6"/>
        <v>1994</v>
      </c>
      <c r="D275" s="226">
        <f>VLOOKUP(B275,'D1'!$B$11:$H$622,7,FALSE)/100</f>
        <v>9.5700000000000007E-2</v>
      </c>
    </row>
    <row r="276" spans="2:4">
      <c r="B276" s="224">
        <v>34577</v>
      </c>
      <c r="C276" s="225">
        <f t="shared" si="6"/>
        <v>1994</v>
      </c>
      <c r="D276" s="226">
        <f>VLOOKUP(B276,'D1'!$B$11:$H$622,7,FALSE)/100</f>
        <v>9.3599999999999989E-2</v>
      </c>
    </row>
    <row r="277" spans="2:4">
      <c r="B277" s="224">
        <v>34607</v>
      </c>
      <c r="C277" s="225">
        <f t="shared" si="6"/>
        <v>1994</v>
      </c>
      <c r="D277" s="226">
        <f>VLOOKUP(B277,'D1'!$B$11:$H$622,7,FALSE)/100</f>
        <v>0.1033</v>
      </c>
    </row>
    <row r="278" spans="2:4">
      <c r="B278" s="224">
        <v>34638</v>
      </c>
      <c r="C278" s="225">
        <f t="shared" si="6"/>
        <v>1994</v>
      </c>
      <c r="D278" s="226">
        <f>VLOOKUP(B278,'D1'!$B$11:$H$622,7,FALSE)/100</f>
        <v>0.1051</v>
      </c>
    </row>
    <row r="279" spans="2:4">
      <c r="B279" s="224">
        <v>34668</v>
      </c>
      <c r="C279" s="225">
        <f t="shared" si="6"/>
        <v>1994</v>
      </c>
      <c r="D279" s="226">
        <f>VLOOKUP(B279,'D1'!$B$11:$H$622,7,FALSE)/100</f>
        <v>0.1047</v>
      </c>
    </row>
    <row r="280" spans="2:4">
      <c r="B280" s="224">
        <v>34699</v>
      </c>
      <c r="C280" s="225">
        <f t="shared" si="6"/>
        <v>1994</v>
      </c>
      <c r="D280" s="226">
        <f>VLOOKUP(B280,'D1'!$B$11:$H$622,7,FALSE)/100</f>
        <v>0.10039999999999999</v>
      </c>
    </row>
    <row r="281" spans="2:4">
      <c r="B281" s="224">
        <v>34730</v>
      </c>
      <c r="C281" s="225">
        <f t="shared" si="6"/>
        <v>1995</v>
      </c>
      <c r="D281" s="226">
        <f>VLOOKUP(B281,'D1'!$B$11:$H$622,7,FALSE)/100</f>
        <v>0.10334500000000001</v>
      </c>
    </row>
    <row r="282" spans="2:4">
      <c r="B282" s="224">
        <v>34758</v>
      </c>
      <c r="C282" s="225">
        <f t="shared" si="6"/>
        <v>1995</v>
      </c>
      <c r="D282" s="226">
        <f>VLOOKUP(B282,'D1'!$B$11:$H$622,7,FALSE)/100</f>
        <v>0.10146500000000001</v>
      </c>
    </row>
    <row r="283" spans="2:4">
      <c r="B283" s="224">
        <v>34789</v>
      </c>
      <c r="C283" s="225">
        <f t="shared" si="6"/>
        <v>1995</v>
      </c>
      <c r="D283" s="226">
        <f>VLOOKUP(B283,'D1'!$B$11:$H$622,7,FALSE)/100</f>
        <v>0.10137826086956521</v>
      </c>
    </row>
    <row r="284" spans="2:4">
      <c r="B284" s="224">
        <v>34819</v>
      </c>
      <c r="C284" s="225">
        <f t="shared" si="6"/>
        <v>1995</v>
      </c>
      <c r="D284" s="226">
        <f>VLOOKUP(B284,'D1'!$B$11:$H$622,7,FALSE)/100</f>
        <v>9.7988235294117626E-2</v>
      </c>
    </row>
    <row r="285" spans="2:4">
      <c r="B285" s="224">
        <v>34850</v>
      </c>
      <c r="C285" s="225">
        <f t="shared" si="6"/>
        <v>1995</v>
      </c>
      <c r="D285" s="226">
        <f>VLOOKUP(B285,'D1'!$B$11:$H$622,7,FALSE)/100</f>
        <v>9.1060869565217389E-2</v>
      </c>
    </row>
    <row r="286" spans="2:4">
      <c r="B286" s="224">
        <v>34880</v>
      </c>
      <c r="C286" s="225">
        <f t="shared" si="6"/>
        <v>1995</v>
      </c>
      <c r="D286" s="226">
        <f>VLOOKUP(B286,'D1'!$B$11:$H$622,7,FALSE)/100</f>
        <v>8.8561904761904772E-2</v>
      </c>
    </row>
    <row r="287" spans="2:4">
      <c r="B287" s="224">
        <v>34911</v>
      </c>
      <c r="C287" s="225">
        <f t="shared" si="6"/>
        <v>1995</v>
      </c>
      <c r="D287" s="226">
        <f>VLOOKUP(B287,'D1'!$B$11:$H$622,7,FALSE)/100</f>
        <v>9.0819047619047619E-2</v>
      </c>
    </row>
    <row r="288" spans="2:4">
      <c r="B288" s="224">
        <v>34942</v>
      </c>
      <c r="C288" s="225">
        <f t="shared" si="6"/>
        <v>1995</v>
      </c>
      <c r="D288" s="226">
        <f>VLOOKUP(B288,'D1'!$B$11:$H$622,7,FALSE)/100</f>
        <v>9.1243478260869551E-2</v>
      </c>
    </row>
    <row r="289" spans="2:4">
      <c r="B289" s="224">
        <v>34972</v>
      </c>
      <c r="C289" s="225">
        <f t="shared" si="6"/>
        <v>1995</v>
      </c>
      <c r="D289" s="226">
        <f>VLOOKUP(B289,'D1'!$B$11:$H$622,7,FALSE)/100</f>
        <v>8.6861904761904765E-2</v>
      </c>
    </row>
    <row r="290" spans="2:4">
      <c r="B290" s="224">
        <v>35003</v>
      </c>
      <c r="C290" s="225">
        <f t="shared" si="6"/>
        <v>1995</v>
      </c>
      <c r="D290" s="226">
        <f>VLOOKUP(B290,'D1'!$B$11:$H$622,7,FALSE)/100</f>
        <v>8.5086363636363641E-2</v>
      </c>
    </row>
    <row r="291" spans="2:4">
      <c r="B291" s="224">
        <v>35033</v>
      </c>
      <c r="C291" s="225">
        <f t="shared" si="6"/>
        <v>1995</v>
      </c>
      <c r="D291" s="226">
        <f>VLOOKUP(B291,'D1'!$B$11:$H$622,7,FALSE)/100</f>
        <v>8.4949999999999998E-2</v>
      </c>
    </row>
    <row r="292" spans="2:4">
      <c r="B292" s="224">
        <v>35064</v>
      </c>
      <c r="C292" s="225">
        <f t="shared" si="6"/>
        <v>1995</v>
      </c>
      <c r="D292" s="226">
        <f>VLOOKUP(B292,'D1'!$B$11:$H$622,7,FALSE)/100</f>
        <v>8.2547368421052633E-2</v>
      </c>
    </row>
    <row r="293" spans="2:4">
      <c r="B293" s="224">
        <v>35095</v>
      </c>
      <c r="C293" s="225">
        <f t="shared" ref="C293:C314" si="7">YEAR(B293)</f>
        <v>1996</v>
      </c>
      <c r="D293" s="226">
        <f>VLOOKUP(B293,'D1'!$B$11:$H$622,7,FALSE)/100</f>
        <v>8.1123809523809515E-2</v>
      </c>
    </row>
    <row r="294" spans="2:4">
      <c r="B294" s="224">
        <v>35124</v>
      </c>
      <c r="C294" s="225">
        <f t="shared" si="7"/>
        <v>1996</v>
      </c>
      <c r="D294" s="226">
        <f>VLOOKUP(B294,'D1'!$B$11:$H$622,7,FALSE)/100</f>
        <v>8.2485714285714287E-2</v>
      </c>
    </row>
    <row r="295" spans="2:4">
      <c r="B295" s="224">
        <v>35155</v>
      </c>
      <c r="C295" s="225">
        <f t="shared" si="7"/>
        <v>1996</v>
      </c>
      <c r="D295" s="226">
        <f>VLOOKUP(B295,'D1'!$B$11:$H$622,7,FALSE)/100</f>
        <v>8.8080952380952371E-2</v>
      </c>
    </row>
    <row r="296" spans="2:4">
      <c r="B296" s="224">
        <v>35185</v>
      </c>
      <c r="C296" s="225">
        <f t="shared" si="7"/>
        <v>1996</v>
      </c>
      <c r="D296" s="226">
        <f>VLOOKUP(B296,'D1'!$B$11:$H$622,7,FALSE)/100</f>
        <v>8.8736842105263156E-2</v>
      </c>
    </row>
    <row r="297" spans="2:4">
      <c r="B297" s="224">
        <v>35216</v>
      </c>
      <c r="C297" s="225">
        <f t="shared" si="7"/>
        <v>1996</v>
      </c>
      <c r="D297" s="226">
        <f>VLOOKUP(B297,'D1'!$B$11:$H$622,7,FALSE)/100</f>
        <v>8.8321739130434798E-2</v>
      </c>
    </row>
    <row r="298" spans="2:4">
      <c r="B298" s="224">
        <v>35246</v>
      </c>
      <c r="C298" s="225">
        <f t="shared" si="7"/>
        <v>1996</v>
      </c>
      <c r="D298" s="226">
        <f>VLOOKUP(B298,'D1'!$B$11:$H$622,7,FALSE)/100</f>
        <v>8.9315789473684237E-2</v>
      </c>
    </row>
    <row r="299" spans="2:4">
      <c r="B299" s="224">
        <v>35277</v>
      </c>
      <c r="C299" s="225">
        <f t="shared" si="7"/>
        <v>1996</v>
      </c>
      <c r="D299" s="226">
        <f>VLOOKUP(B299,'D1'!$B$11:$H$622,7,FALSE)/100</f>
        <v>8.6295652173913023E-2</v>
      </c>
    </row>
    <row r="300" spans="2:4">
      <c r="B300" s="224">
        <v>35308</v>
      </c>
      <c r="C300" s="225">
        <f t="shared" si="7"/>
        <v>1996</v>
      </c>
      <c r="D300" s="226">
        <f>VLOOKUP(B300,'D1'!$B$11:$H$622,7,FALSE)/100</f>
        <v>8.0399999999999985E-2</v>
      </c>
    </row>
    <row r="301" spans="2:4">
      <c r="B301" s="224">
        <v>35338</v>
      </c>
      <c r="C301" s="225">
        <f t="shared" si="7"/>
        <v>1996</v>
      </c>
      <c r="D301" s="226">
        <f>VLOOKUP(B301,'D1'!$B$11:$H$622,7,FALSE)/100</f>
        <v>8.0033333333333345E-2</v>
      </c>
    </row>
    <row r="302" spans="2:4">
      <c r="B302" s="224">
        <v>35369</v>
      </c>
      <c r="C302" s="225">
        <f t="shared" si="7"/>
        <v>1996</v>
      </c>
      <c r="D302" s="226">
        <f>VLOOKUP(B302,'D1'!$B$11:$H$622,7,FALSE)/100</f>
        <v>7.5504347826086948E-2</v>
      </c>
    </row>
    <row r="303" spans="2:4">
      <c r="B303" s="224">
        <v>35399</v>
      </c>
      <c r="C303" s="225">
        <f t="shared" si="7"/>
        <v>1996</v>
      </c>
      <c r="D303" s="226">
        <f>VLOOKUP(B303,'D1'!$B$11:$H$622,7,FALSE)/100</f>
        <v>7.1566666666666667E-2</v>
      </c>
    </row>
    <row r="304" spans="2:4">
      <c r="B304" s="224">
        <v>35430</v>
      </c>
      <c r="C304" s="225">
        <f t="shared" si="7"/>
        <v>1996</v>
      </c>
      <c r="D304" s="226">
        <f>VLOOKUP(B304,'D1'!$B$11:$H$622,7,FALSE)/100</f>
        <v>7.324E-2</v>
      </c>
    </row>
    <row r="305" spans="1:4" s="222" customFormat="1">
      <c r="A305" s="223"/>
      <c r="B305" s="224">
        <v>35461</v>
      </c>
      <c r="C305" s="225">
        <f t="shared" si="7"/>
        <v>1997</v>
      </c>
      <c r="D305" s="226">
        <f>VLOOKUP(B305,'D1'!$B$11:$H$622,7,FALSE)/100</f>
        <v>7.4590476190476179E-2</v>
      </c>
    </row>
    <row r="306" spans="1:4" s="222" customFormat="1">
      <c r="A306" s="223"/>
      <c r="B306" s="224">
        <v>35489</v>
      </c>
      <c r="C306" s="225">
        <f t="shared" si="7"/>
        <v>1997</v>
      </c>
      <c r="D306" s="226">
        <f>VLOOKUP(B306,'D1'!$B$11:$H$622,7,FALSE)/100</f>
        <v>7.3940000000000006E-2</v>
      </c>
    </row>
    <row r="307" spans="1:4" s="222" customFormat="1">
      <c r="A307" s="223"/>
      <c r="B307" s="224">
        <v>35520</v>
      </c>
      <c r="C307" s="225">
        <f t="shared" si="7"/>
        <v>1997</v>
      </c>
      <c r="D307" s="226">
        <f>VLOOKUP(B307,'D1'!$B$11:$H$622,7,FALSE)/100</f>
        <v>7.899473684210527E-2</v>
      </c>
    </row>
    <row r="308" spans="1:4" s="222" customFormat="1">
      <c r="A308" s="223"/>
      <c r="B308" s="224">
        <v>35550</v>
      </c>
      <c r="C308" s="225">
        <f t="shared" si="7"/>
        <v>1997</v>
      </c>
      <c r="D308" s="226">
        <f>VLOOKUP(B308,'D1'!$B$11:$H$622,7,FALSE)/100</f>
        <v>7.9238095238095219E-2</v>
      </c>
    </row>
    <row r="309" spans="1:4" s="222" customFormat="1">
      <c r="A309" s="223"/>
      <c r="B309" s="224">
        <v>35581</v>
      </c>
      <c r="C309" s="225">
        <f t="shared" si="7"/>
        <v>1997</v>
      </c>
      <c r="D309" s="226">
        <f>VLOOKUP(B309,'D1'!$B$11:$H$622,7,FALSE)/100</f>
        <v>7.6745454545454547E-2</v>
      </c>
    </row>
    <row r="310" spans="1:4" s="222" customFormat="1">
      <c r="A310" s="223"/>
      <c r="B310" s="224">
        <v>35611</v>
      </c>
      <c r="C310" s="225">
        <f t="shared" si="7"/>
        <v>1997</v>
      </c>
      <c r="D310" s="226">
        <f>VLOOKUP(B310,'D1'!$B$11:$H$622,7,FALSE)/100</f>
        <v>7.1510000000000018E-2</v>
      </c>
    </row>
    <row r="311" spans="1:4" s="222" customFormat="1">
      <c r="A311" s="223"/>
      <c r="B311" s="224">
        <v>35642</v>
      </c>
      <c r="C311" s="225">
        <f t="shared" si="7"/>
        <v>1997</v>
      </c>
      <c r="D311" s="226">
        <f>VLOOKUP(B311,'D1'!$B$11:$H$622,7,FALSE)/100</f>
        <v>6.6426086956521746E-2</v>
      </c>
    </row>
    <row r="312" spans="1:4" s="222" customFormat="1">
      <c r="A312" s="223"/>
      <c r="B312" s="224">
        <v>35673</v>
      </c>
      <c r="C312" s="225">
        <f t="shared" si="7"/>
        <v>1997</v>
      </c>
      <c r="D312" s="226">
        <f>VLOOKUP(B312,'D1'!$B$11:$H$622,7,FALSE)/100</f>
        <v>6.6509523809523824E-2</v>
      </c>
    </row>
    <row r="313" spans="1:4" s="222" customFormat="1">
      <c r="A313" s="223"/>
      <c r="B313" s="224">
        <v>35703</v>
      </c>
      <c r="C313" s="225">
        <f t="shared" si="7"/>
        <v>1997</v>
      </c>
      <c r="D313" s="226">
        <f>VLOOKUP(B313,'D1'!$B$11:$H$622,7,FALSE)/100</f>
        <v>6.3113636363636372E-2</v>
      </c>
    </row>
    <row r="314" spans="1:4" s="222" customFormat="1">
      <c r="A314" s="223"/>
      <c r="B314" s="224">
        <v>35734</v>
      </c>
      <c r="C314" s="225">
        <f t="shared" si="7"/>
        <v>1997</v>
      </c>
      <c r="D314" s="226">
        <f>VLOOKUP(B314,'D1'!$B$11:$H$622,7,FALSE)/100</f>
        <v>6.1821739130434782E-2</v>
      </c>
    </row>
    <row r="315" spans="1:4" s="222" customFormat="1">
      <c r="A315" s="223"/>
      <c r="B315" s="224">
        <v>35764</v>
      </c>
      <c r="C315" s="225">
        <f>YEAR(B315)</f>
        <v>1997</v>
      </c>
      <c r="D315" s="226">
        <f>VLOOKUP(B315,'D1'!$B$11:$H$622,7,FALSE)/100</f>
        <v>6.0310000000000002E-2</v>
      </c>
    </row>
    <row r="316" spans="1:4" s="222" customFormat="1">
      <c r="A316" s="223"/>
      <c r="B316" s="224">
        <v>35795</v>
      </c>
      <c r="C316" s="225">
        <f t="shared" ref="C316:C379" si="8">YEAR(B316)</f>
        <v>1997</v>
      </c>
      <c r="D316" s="226">
        <f>VLOOKUP(B316,'D1'!$B$11:$H$622,7,FALSE)/100</f>
        <v>6.1390476190476197E-2</v>
      </c>
    </row>
    <row r="317" spans="1:4" s="222" customFormat="1">
      <c r="A317" s="223"/>
      <c r="B317" s="224">
        <v>35826</v>
      </c>
      <c r="C317" s="225">
        <f t="shared" si="8"/>
        <v>1998</v>
      </c>
      <c r="D317" s="226">
        <f>VLOOKUP(B317,'D1'!$B$11:$H$622,7,FALSE)/100</f>
        <v>5.8060000000000007E-2</v>
      </c>
    </row>
    <row r="318" spans="1:4" s="222" customFormat="1">
      <c r="A318" s="223"/>
      <c r="B318" s="224">
        <v>35854</v>
      </c>
      <c r="C318" s="225">
        <f t="shared" si="8"/>
        <v>1998</v>
      </c>
      <c r="D318" s="226">
        <f>VLOOKUP(B318,'D1'!$B$11:$H$622,7,FALSE)/100</f>
        <v>5.8870000000000006E-2</v>
      </c>
    </row>
    <row r="319" spans="1:4" s="222" customFormat="1">
      <c r="A319" s="223"/>
      <c r="B319" s="224">
        <v>35885</v>
      </c>
      <c r="C319" s="225">
        <f t="shared" si="8"/>
        <v>1998</v>
      </c>
      <c r="D319" s="226">
        <f>VLOOKUP(B319,'D1'!$B$11:$H$622,7,FALSE)/100</f>
        <v>5.8650000000000001E-2</v>
      </c>
    </row>
    <row r="320" spans="1:4" s="222" customFormat="1">
      <c r="A320" s="223"/>
      <c r="B320" s="224">
        <v>35915</v>
      </c>
      <c r="C320" s="225">
        <f t="shared" si="8"/>
        <v>1998</v>
      </c>
      <c r="D320" s="226">
        <f>VLOOKUP(B320,'D1'!$B$11:$H$622,7,FALSE)/100</f>
        <v>5.6849999999999998E-2</v>
      </c>
    </row>
    <row r="321" spans="1:4" s="222" customFormat="1">
      <c r="A321" s="223"/>
      <c r="B321" s="224">
        <v>35946</v>
      </c>
      <c r="C321" s="225">
        <f t="shared" si="8"/>
        <v>1998</v>
      </c>
      <c r="D321" s="226">
        <f>VLOOKUP(B321,'D1'!$B$11:$H$622,7,FALSE)/100</f>
        <v>5.6390476190476192E-2</v>
      </c>
    </row>
    <row r="322" spans="1:4" s="222" customFormat="1">
      <c r="A322" s="223"/>
      <c r="B322" s="224">
        <v>35976</v>
      </c>
      <c r="C322" s="225">
        <f t="shared" si="8"/>
        <v>1998</v>
      </c>
      <c r="D322" s="226">
        <f>VLOOKUP(B322,'D1'!$B$11:$H$622,7,FALSE)/100</f>
        <v>5.5761904761904763E-2</v>
      </c>
    </row>
    <row r="323" spans="1:4" s="222" customFormat="1">
      <c r="A323" s="223"/>
      <c r="B323" s="224">
        <v>36007</v>
      </c>
      <c r="C323" s="225">
        <f t="shared" si="8"/>
        <v>1998</v>
      </c>
      <c r="D323" s="226">
        <f>VLOOKUP(B323,'D1'!$B$11:$H$622,7,FALSE)/100</f>
        <v>5.5213043478260879E-2</v>
      </c>
    </row>
    <row r="324" spans="1:4" s="222" customFormat="1">
      <c r="A324" s="223"/>
      <c r="B324" s="224">
        <v>36038</v>
      </c>
      <c r="C324" s="225">
        <f t="shared" si="8"/>
        <v>1998</v>
      </c>
      <c r="D324" s="226">
        <f>VLOOKUP(B324,'D1'!$B$11:$H$622,7,FALSE)/100</f>
        <v>5.6385714285714289E-2</v>
      </c>
    </row>
    <row r="325" spans="1:4" s="222" customFormat="1">
      <c r="A325" s="223"/>
      <c r="B325" s="224">
        <v>36068</v>
      </c>
      <c r="C325" s="225">
        <f t="shared" si="8"/>
        <v>1998</v>
      </c>
      <c r="D325" s="226">
        <f>VLOOKUP(B325,'D1'!$B$11:$H$622,7,FALSE)/100</f>
        <v>5.3459090909090907E-2</v>
      </c>
    </row>
    <row r="326" spans="1:4" s="222" customFormat="1">
      <c r="A326" s="223"/>
      <c r="B326" s="224">
        <v>36099</v>
      </c>
      <c r="C326" s="225">
        <f t="shared" si="8"/>
        <v>1998</v>
      </c>
      <c r="D326" s="226">
        <f>VLOOKUP(B326,'D1'!$B$11:$H$622,7,FALSE)/100</f>
        <v>4.9659090909090917E-2</v>
      </c>
    </row>
    <row r="327" spans="1:4" s="222" customFormat="1">
      <c r="A327" s="223"/>
      <c r="B327" s="224">
        <v>36129</v>
      </c>
      <c r="C327" s="225">
        <f t="shared" si="8"/>
        <v>1998</v>
      </c>
      <c r="D327" s="226">
        <f>VLOOKUP(B327,'D1'!$B$11:$H$622,7,FALSE)/100</f>
        <v>5.1309523809523805E-2</v>
      </c>
    </row>
    <row r="328" spans="1:4" s="222" customFormat="1">
      <c r="A328" s="223"/>
      <c r="B328" s="224">
        <v>36160</v>
      </c>
      <c r="C328" s="225">
        <f t="shared" si="8"/>
        <v>1998</v>
      </c>
      <c r="D328" s="226">
        <f>VLOOKUP(B328,'D1'!$B$11:$H$622,7,FALSE)/100</f>
        <v>4.8547619047619055E-2</v>
      </c>
    </row>
    <row r="329" spans="1:4" s="222" customFormat="1">
      <c r="A329" s="223"/>
      <c r="B329" s="224">
        <v>36191</v>
      </c>
      <c r="C329" s="225">
        <f t="shared" si="8"/>
        <v>1999</v>
      </c>
      <c r="D329" s="226">
        <f>VLOOKUP(B329,'D1'!$B$11:$H$622,7,FALSE)/100</f>
        <v>5.1278947368421063E-2</v>
      </c>
    </row>
    <row r="330" spans="1:4" s="222" customFormat="1">
      <c r="A330" s="223"/>
      <c r="B330" s="224">
        <v>36219</v>
      </c>
      <c r="C330" s="225">
        <f t="shared" si="8"/>
        <v>1999</v>
      </c>
      <c r="D330" s="226">
        <f>VLOOKUP(B330,'D1'!$B$11:$H$622,7,FALSE)/100</f>
        <v>5.2999999999999999E-2</v>
      </c>
    </row>
    <row r="331" spans="1:4" s="222" customFormat="1">
      <c r="A331" s="223"/>
      <c r="B331" s="224">
        <v>36250</v>
      </c>
      <c r="C331" s="225">
        <f t="shared" si="8"/>
        <v>1999</v>
      </c>
      <c r="D331" s="226">
        <f>VLOOKUP(B331,'D1'!$B$11:$H$622,7,FALSE)/100</f>
        <v>5.5265217391304348E-2</v>
      </c>
    </row>
    <row r="332" spans="1:4" s="222" customFormat="1">
      <c r="A332" s="223"/>
      <c r="B332" s="224">
        <v>36280</v>
      </c>
      <c r="C332" s="225">
        <f t="shared" si="8"/>
        <v>1999</v>
      </c>
      <c r="D332" s="226">
        <f>VLOOKUP(B332,'D1'!$B$11:$H$622,7,FALSE)/100</f>
        <v>5.3574999999999998E-2</v>
      </c>
    </row>
    <row r="333" spans="1:4" s="222" customFormat="1">
      <c r="A333" s="223"/>
      <c r="B333" s="224">
        <v>36311</v>
      </c>
      <c r="C333" s="225">
        <f t="shared" si="8"/>
        <v>1999</v>
      </c>
      <c r="D333" s="226">
        <f>VLOOKUP(B333,'D1'!$B$11:$H$622,7,FALSE)/100</f>
        <v>5.8757142857142855E-2</v>
      </c>
    </row>
    <row r="334" spans="1:4" s="222" customFormat="1">
      <c r="A334" s="223"/>
      <c r="B334" s="224">
        <v>36341</v>
      </c>
      <c r="C334" s="225">
        <f t="shared" si="8"/>
        <v>1999</v>
      </c>
      <c r="D334" s="226">
        <f>VLOOKUP(B334,'D1'!$B$11:$H$622,7,FALSE)/100</f>
        <v>6.2066666666666673E-2</v>
      </c>
    </row>
    <row r="335" spans="1:4" s="222" customFormat="1">
      <c r="A335" s="223"/>
      <c r="B335" s="224">
        <v>36372</v>
      </c>
      <c r="C335" s="225">
        <f t="shared" si="8"/>
        <v>1999</v>
      </c>
      <c r="D335" s="226">
        <f>VLOOKUP(B335,'D1'!$B$11:$H$622,7,FALSE)/100</f>
        <v>6.1359090909090919E-2</v>
      </c>
    </row>
    <row r="336" spans="1:4" s="222" customFormat="1">
      <c r="A336" s="223"/>
      <c r="B336" s="224">
        <v>36403</v>
      </c>
      <c r="C336" s="225">
        <f t="shared" si="8"/>
        <v>1999</v>
      </c>
      <c r="D336" s="226">
        <f>VLOOKUP(B336,'D1'!$B$11:$H$622,7,FALSE)/100</f>
        <v>6.3399999999999998E-2</v>
      </c>
    </row>
    <row r="337" spans="1:4" s="222" customFormat="1">
      <c r="A337" s="223"/>
      <c r="B337" s="224">
        <v>36433</v>
      </c>
      <c r="C337" s="225">
        <f t="shared" si="8"/>
        <v>1999</v>
      </c>
      <c r="D337" s="226">
        <f>VLOOKUP(B337,'D1'!$B$11:$H$622,7,FALSE)/100</f>
        <v>6.341363636363638E-2</v>
      </c>
    </row>
    <row r="338" spans="1:4" s="222" customFormat="1">
      <c r="A338" s="223"/>
      <c r="B338" s="224">
        <v>36464</v>
      </c>
      <c r="C338" s="225">
        <f t="shared" si="8"/>
        <v>1999</v>
      </c>
      <c r="D338" s="226">
        <f>VLOOKUP(B338,'D1'!$B$11:$H$622,7,FALSE)/100</f>
        <v>6.6066666666666676E-2</v>
      </c>
    </row>
    <row r="339" spans="1:4" s="222" customFormat="1">
      <c r="A339" s="223"/>
      <c r="B339" s="224">
        <v>36494</v>
      </c>
      <c r="C339" s="225">
        <f t="shared" si="8"/>
        <v>1999</v>
      </c>
      <c r="D339" s="226">
        <f>VLOOKUP(B339,'D1'!$B$11:$H$622,7,FALSE)/100</f>
        <v>6.5563636363636366E-2</v>
      </c>
    </row>
    <row r="340" spans="1:4" s="222" customFormat="1">
      <c r="A340" s="223"/>
      <c r="B340" s="224">
        <v>36525</v>
      </c>
      <c r="C340" s="225">
        <f t="shared" si="8"/>
        <v>1999</v>
      </c>
      <c r="D340" s="226">
        <f>VLOOKUP(B340,'D1'!$B$11:$H$622,7,FALSE)/100</f>
        <v>6.7371428571428582E-2</v>
      </c>
    </row>
    <row r="341" spans="1:4" s="222" customFormat="1">
      <c r="A341" s="223"/>
      <c r="B341" s="224">
        <v>36556</v>
      </c>
      <c r="C341" s="225">
        <f t="shared" si="8"/>
        <v>2000</v>
      </c>
      <c r="D341" s="226">
        <f>VLOOKUP(B341,'D1'!$B$11:$H$622,7,FALSE)/100</f>
        <v>7.1778947368421053E-2</v>
      </c>
    </row>
    <row r="342" spans="1:4" s="222" customFormat="1">
      <c r="A342" s="223"/>
      <c r="B342" s="224">
        <v>36585</v>
      </c>
      <c r="C342" s="225">
        <f t="shared" si="8"/>
        <v>2000</v>
      </c>
      <c r="D342" s="226">
        <f>VLOOKUP(B342,'D1'!$B$11:$H$622,7,FALSE)/100</f>
        <v>6.9576190476190486E-2</v>
      </c>
    </row>
    <row r="343" spans="1:4" s="222" customFormat="1">
      <c r="A343" s="223"/>
      <c r="B343" s="224">
        <v>36616</v>
      </c>
      <c r="C343" s="225">
        <f t="shared" si="8"/>
        <v>2000</v>
      </c>
      <c r="D343" s="226">
        <f>VLOOKUP(B343,'D1'!$B$11:$H$622,7,FALSE)/100</f>
        <v>6.5704347826086959E-2</v>
      </c>
    </row>
    <row r="344" spans="1:4" s="222" customFormat="1">
      <c r="A344" s="223"/>
      <c r="B344" s="224">
        <v>36646</v>
      </c>
      <c r="C344" s="225">
        <f t="shared" si="8"/>
        <v>2000</v>
      </c>
      <c r="D344" s="226">
        <f>VLOOKUP(B344,'D1'!$B$11:$H$622,7,FALSE)/100</f>
        <v>6.2647058823529417E-2</v>
      </c>
    </row>
    <row r="345" spans="1:4" s="222" customFormat="1">
      <c r="A345" s="223"/>
      <c r="B345" s="224">
        <v>36677</v>
      </c>
      <c r="C345" s="225">
        <f t="shared" si="8"/>
        <v>2000</v>
      </c>
      <c r="D345" s="226">
        <f>VLOOKUP(B345,'D1'!$B$11:$H$622,7,FALSE)/100</f>
        <v>6.4656521739130432E-2</v>
      </c>
    </row>
    <row r="346" spans="1:4" s="222" customFormat="1">
      <c r="A346" s="223"/>
      <c r="B346" s="224">
        <v>36707</v>
      </c>
      <c r="C346" s="225">
        <f t="shared" si="8"/>
        <v>2000</v>
      </c>
      <c r="D346" s="226">
        <f>VLOOKUP(B346,'D1'!$B$11:$H$622,7,FALSE)/100</f>
        <v>6.1723809523809521E-2</v>
      </c>
    </row>
    <row r="347" spans="1:4" s="222" customFormat="1">
      <c r="A347" s="223"/>
      <c r="B347" s="224">
        <v>36738</v>
      </c>
      <c r="C347" s="225">
        <f t="shared" si="8"/>
        <v>2000</v>
      </c>
      <c r="D347" s="226">
        <f>VLOOKUP(B347,'D1'!$B$11:$H$622,7,FALSE)/100</f>
        <v>6.1619047619047629E-2</v>
      </c>
    </row>
    <row r="348" spans="1:4" s="222" customFormat="1">
      <c r="A348" s="223"/>
      <c r="B348" s="224">
        <v>36769</v>
      </c>
      <c r="C348" s="225">
        <f t="shared" si="8"/>
        <v>2000</v>
      </c>
      <c r="D348" s="226">
        <f>VLOOKUP(B348,'D1'!$B$11:$H$622,7,FALSE)/100</f>
        <v>6.2273913043478263E-2</v>
      </c>
    </row>
    <row r="349" spans="1:4" s="222" customFormat="1">
      <c r="A349" s="223"/>
      <c r="B349" s="224">
        <v>36799</v>
      </c>
      <c r="C349" s="225">
        <f t="shared" si="8"/>
        <v>2000</v>
      </c>
      <c r="D349" s="226">
        <f>VLOOKUP(B349,'D1'!$B$11:$H$622,7,FALSE)/100</f>
        <v>6.1361904761904756E-2</v>
      </c>
    </row>
    <row r="350" spans="1:4" s="222" customFormat="1">
      <c r="A350" s="223"/>
      <c r="B350" s="224">
        <v>36830</v>
      </c>
      <c r="C350" s="225">
        <f t="shared" si="8"/>
        <v>2000</v>
      </c>
      <c r="D350" s="226">
        <f>VLOOKUP(B350,'D1'!$B$11:$H$622,7,FALSE)/100</f>
        <v>6.1079545454545456E-2</v>
      </c>
    </row>
    <row r="351" spans="1:4" s="222" customFormat="1">
      <c r="A351" s="223"/>
      <c r="B351" s="224">
        <v>36860</v>
      </c>
      <c r="C351" s="225">
        <f t="shared" si="8"/>
        <v>2000</v>
      </c>
      <c r="D351" s="226">
        <f>VLOOKUP(B351,'D1'!$B$11:$H$622,7,FALSE)/100</f>
        <v>5.9895454545454536E-2</v>
      </c>
    </row>
    <row r="352" spans="1:4" s="222" customFormat="1">
      <c r="A352" s="223"/>
      <c r="B352" s="224">
        <v>36891</v>
      </c>
      <c r="C352" s="225">
        <f t="shared" si="8"/>
        <v>2000</v>
      </c>
      <c r="D352" s="226">
        <f>VLOOKUP(B352,'D1'!$B$11:$H$622,7,FALSE)/100</f>
        <v>5.5431578947368415E-2</v>
      </c>
    </row>
    <row r="353" spans="1:4" s="222" customFormat="1">
      <c r="A353" s="223"/>
      <c r="B353" s="224">
        <v>36922</v>
      </c>
      <c r="C353" s="225">
        <f t="shared" si="8"/>
        <v>2001</v>
      </c>
      <c r="D353" s="226">
        <f>VLOOKUP(B353,'D1'!$B$11:$H$622,7,FALSE)/100</f>
        <v>5.4054761904761904E-2</v>
      </c>
    </row>
    <row r="354" spans="1:4" s="222" customFormat="1">
      <c r="A354" s="223"/>
      <c r="B354" s="224">
        <v>36950</v>
      </c>
      <c r="C354" s="225">
        <f t="shared" si="8"/>
        <v>2001</v>
      </c>
      <c r="D354" s="226">
        <f>VLOOKUP(B354,'D1'!$B$11:$H$622,7,FALSE)/100</f>
        <v>5.3212500000000003E-2</v>
      </c>
    </row>
    <row r="355" spans="1:4" s="222" customFormat="1">
      <c r="A355" s="223"/>
      <c r="B355" s="224">
        <v>36981</v>
      </c>
      <c r="C355" s="225">
        <f t="shared" si="8"/>
        <v>2001</v>
      </c>
      <c r="D355" s="226">
        <f>VLOOKUP(B355,'D1'!$B$11:$H$622,7,FALSE)/100</f>
        <v>5.130681818181819E-2</v>
      </c>
    </row>
    <row r="356" spans="1:4" s="222" customFormat="1">
      <c r="A356" s="223"/>
      <c r="B356" s="224">
        <v>37011</v>
      </c>
      <c r="C356" s="225">
        <f t="shared" si="8"/>
        <v>2001</v>
      </c>
      <c r="D356" s="226">
        <f>VLOOKUP(B356,'D1'!$B$11:$H$622,7,FALSE)/100</f>
        <v>5.577222222222223E-2</v>
      </c>
    </row>
    <row r="357" spans="1:4" s="222" customFormat="1">
      <c r="A357" s="223"/>
      <c r="B357" s="224">
        <v>37042</v>
      </c>
      <c r="C357" s="225">
        <f t="shared" si="8"/>
        <v>2001</v>
      </c>
      <c r="D357" s="226">
        <f>VLOOKUP(B357,'D1'!$B$11:$H$622,7,FALSE)/100</f>
        <v>5.9434782608695655E-2</v>
      </c>
    </row>
    <row r="358" spans="1:4" s="222" customFormat="1">
      <c r="A358" s="223"/>
      <c r="B358" s="224">
        <v>37072</v>
      </c>
      <c r="C358" s="225">
        <f t="shared" si="8"/>
        <v>2001</v>
      </c>
      <c r="D358" s="226">
        <f>VLOOKUP(B358,'D1'!$B$11:$H$622,7,FALSE)/100</f>
        <v>5.8967499999999999E-2</v>
      </c>
    </row>
    <row r="359" spans="1:4" s="222" customFormat="1">
      <c r="A359" s="223"/>
      <c r="B359" s="224">
        <v>37103</v>
      </c>
      <c r="C359" s="225">
        <f t="shared" si="8"/>
        <v>2001</v>
      </c>
      <c r="D359" s="226">
        <f>VLOOKUP(B359,'D1'!$B$11:$H$622,7,FALSE)/100</f>
        <v>6.0863636363636349E-2</v>
      </c>
    </row>
    <row r="360" spans="1:4" s="222" customFormat="1">
      <c r="A360" s="223"/>
      <c r="B360" s="224">
        <v>37134</v>
      </c>
      <c r="C360" s="225">
        <f t="shared" si="8"/>
        <v>2001</v>
      </c>
      <c r="D360" s="226">
        <f>VLOOKUP(B360,'D1'!$B$11:$H$622,7,FALSE)/100</f>
        <v>5.7615217391304353E-2</v>
      </c>
    </row>
    <row r="361" spans="1:4" s="222" customFormat="1">
      <c r="A361" s="223"/>
      <c r="B361" s="224">
        <v>37164</v>
      </c>
      <c r="C361" s="225">
        <f t="shared" si="8"/>
        <v>2001</v>
      </c>
      <c r="D361" s="226">
        <f>VLOOKUP(B361,'D1'!$B$11:$H$622,7,FALSE)/100</f>
        <v>5.5782500000000006E-2</v>
      </c>
    </row>
    <row r="362" spans="1:4" s="222" customFormat="1">
      <c r="A362" s="223"/>
      <c r="B362" s="224">
        <v>37195</v>
      </c>
      <c r="C362" s="225">
        <f t="shared" si="8"/>
        <v>2001</v>
      </c>
      <c r="D362" s="226">
        <f>VLOOKUP(B362,'D1'!$B$11:$H$622,7,FALSE)/100</f>
        <v>5.4076086956521739E-2</v>
      </c>
    </row>
    <row r="363" spans="1:4" s="222" customFormat="1">
      <c r="A363" s="223"/>
      <c r="B363" s="224">
        <v>37225</v>
      </c>
      <c r="C363" s="225">
        <f t="shared" si="8"/>
        <v>2001</v>
      </c>
      <c r="D363" s="226">
        <f>VLOOKUP(B363,'D1'!$B$11:$H$622,7,FALSE)/100</f>
        <v>5.4577272727272731E-2</v>
      </c>
    </row>
    <row r="364" spans="1:4" s="222" customFormat="1">
      <c r="A364" s="223"/>
      <c r="B364" s="224">
        <v>37256</v>
      </c>
      <c r="C364" s="225">
        <f t="shared" si="8"/>
        <v>2001</v>
      </c>
      <c r="D364" s="226">
        <f>VLOOKUP(B364,'D1'!$B$11:$H$622,7,FALSE)/100</f>
        <v>5.8168421052631564E-2</v>
      </c>
    </row>
    <row r="365" spans="1:4" s="222" customFormat="1">
      <c r="A365" s="223"/>
      <c r="B365" s="224">
        <v>37287</v>
      </c>
      <c r="C365" s="225">
        <f t="shared" si="8"/>
        <v>2002</v>
      </c>
      <c r="D365" s="226">
        <f>VLOOKUP(B365,'D1'!$B$11:$H$622,7,FALSE)/100</f>
        <v>5.8583333333333328E-2</v>
      </c>
    </row>
    <row r="366" spans="1:4" s="222" customFormat="1">
      <c r="A366" s="223"/>
      <c r="B366" s="224">
        <v>37315</v>
      </c>
      <c r="C366" s="225">
        <f t="shared" si="8"/>
        <v>2002</v>
      </c>
      <c r="D366" s="226">
        <f>VLOOKUP(B366,'D1'!$B$11:$H$622,7,FALSE)/100</f>
        <v>5.945750000000001E-2</v>
      </c>
    </row>
    <row r="367" spans="1:4" s="222" customFormat="1">
      <c r="A367" s="223"/>
      <c r="B367" s="224">
        <v>37346</v>
      </c>
      <c r="C367" s="225">
        <f t="shared" si="8"/>
        <v>2002</v>
      </c>
      <c r="D367" s="226">
        <f>VLOOKUP(B367,'D1'!$B$11:$H$622,7,FALSE)/100</f>
        <v>6.3089999999999993E-2</v>
      </c>
    </row>
    <row r="368" spans="1:4" s="222" customFormat="1">
      <c r="A368" s="223"/>
      <c r="B368" s="224">
        <v>37376</v>
      </c>
      <c r="C368" s="225">
        <f t="shared" si="8"/>
        <v>2002</v>
      </c>
      <c r="D368" s="226">
        <f>VLOOKUP(B368,'D1'!$B$11:$H$622,7,FALSE)/100</f>
        <v>6.2939999999999996E-2</v>
      </c>
    </row>
    <row r="369" spans="1:4" s="222" customFormat="1">
      <c r="A369" s="223"/>
      <c r="B369" s="224">
        <v>37407</v>
      </c>
      <c r="C369" s="225">
        <f t="shared" si="8"/>
        <v>2002</v>
      </c>
      <c r="D369" s="226">
        <f>VLOOKUP(B369,'D1'!$B$11:$H$622,7,FALSE)/100</f>
        <v>6.2152173913043486E-2</v>
      </c>
    </row>
    <row r="370" spans="1:4" s="222" customFormat="1">
      <c r="A370" s="223"/>
      <c r="B370" s="224">
        <v>37437</v>
      </c>
      <c r="C370" s="225">
        <f t="shared" si="8"/>
        <v>2002</v>
      </c>
      <c r="D370" s="226">
        <f>VLOOKUP(B370,'D1'!$B$11:$H$622,7,FALSE)/100</f>
        <v>6.0076315789473693E-2</v>
      </c>
    </row>
    <row r="371" spans="1:4" s="222" customFormat="1">
      <c r="A371" s="223"/>
      <c r="B371" s="224">
        <v>37468</v>
      </c>
      <c r="C371" s="225">
        <f t="shared" si="8"/>
        <v>2002</v>
      </c>
      <c r="D371" s="226">
        <f>VLOOKUP(B371,'D1'!$B$11:$H$622,7,FALSE)/100</f>
        <v>5.8597826086956538E-2</v>
      </c>
    </row>
    <row r="372" spans="1:4" s="222" customFormat="1">
      <c r="A372" s="223"/>
      <c r="B372" s="224">
        <v>37499</v>
      </c>
      <c r="C372" s="225">
        <f t="shared" si="8"/>
        <v>2002</v>
      </c>
      <c r="D372" s="226">
        <f>VLOOKUP(B372,'D1'!$B$11:$H$622,7,FALSE)/100</f>
        <v>5.6484090909090907E-2</v>
      </c>
    </row>
    <row r="373" spans="1:4" s="222" customFormat="1">
      <c r="A373" s="223"/>
      <c r="B373" s="224">
        <v>37529</v>
      </c>
      <c r="C373" s="225">
        <f t="shared" si="8"/>
        <v>2002</v>
      </c>
      <c r="D373" s="226">
        <f>VLOOKUP(B373,'D1'!$B$11:$H$622,7,FALSE)/100</f>
        <v>5.4357142857142854E-2</v>
      </c>
    </row>
    <row r="374" spans="1:4" s="222" customFormat="1">
      <c r="A374" s="223"/>
      <c r="B374" s="224">
        <v>37560</v>
      </c>
      <c r="C374" s="225">
        <f t="shared" si="8"/>
        <v>2002</v>
      </c>
      <c r="D374" s="226">
        <f>VLOOKUP(B374,'D1'!$B$11:$H$622,7,FALSE)/100</f>
        <v>5.6591304347826075E-2</v>
      </c>
    </row>
    <row r="375" spans="1:4" s="222" customFormat="1">
      <c r="A375" s="223"/>
      <c r="B375" s="224">
        <v>37590</v>
      </c>
      <c r="C375" s="225">
        <f t="shared" si="8"/>
        <v>2002</v>
      </c>
      <c r="D375" s="226">
        <f>VLOOKUP(B375,'D1'!$B$11:$H$622,7,FALSE)/100</f>
        <v>5.4995238095238097E-2</v>
      </c>
    </row>
    <row r="376" spans="1:4" s="222" customFormat="1">
      <c r="A376" s="223"/>
      <c r="B376" s="224">
        <v>37621</v>
      </c>
      <c r="C376" s="225">
        <f t="shared" si="8"/>
        <v>2002</v>
      </c>
      <c r="D376" s="226">
        <f>VLOOKUP(B376,'D1'!$B$11:$H$622,7,FALSE)/100</f>
        <v>5.3949999999999998E-2</v>
      </c>
    </row>
    <row r="377" spans="1:4" s="222" customFormat="1">
      <c r="A377" s="223"/>
      <c r="B377" s="224">
        <v>37652</v>
      </c>
      <c r="C377" s="225">
        <f t="shared" si="8"/>
        <v>2003</v>
      </c>
      <c r="D377" s="226">
        <f>VLOOKUP(B377,'D1'!$B$11:$H$622,7,FALSE)/100</f>
        <v>5.2750000000000005E-2</v>
      </c>
    </row>
    <row r="378" spans="1:4" s="222" customFormat="1">
      <c r="A378" s="223"/>
      <c r="B378" s="224">
        <v>37680</v>
      </c>
      <c r="C378" s="225">
        <f t="shared" si="8"/>
        <v>2003</v>
      </c>
      <c r="D378" s="226">
        <f>VLOOKUP(B378,'D1'!$B$11:$H$622,7,FALSE)/100</f>
        <v>5.1677500000000008E-2</v>
      </c>
    </row>
    <row r="379" spans="1:4" s="222" customFormat="1">
      <c r="A379" s="223"/>
      <c r="B379" s="224">
        <v>37711</v>
      </c>
      <c r="C379" s="225">
        <f t="shared" si="8"/>
        <v>2003</v>
      </c>
      <c r="D379" s="226">
        <f>VLOOKUP(B379,'D1'!$B$11:$H$622,7,FALSE)/100</f>
        <v>5.2716666666666655E-2</v>
      </c>
    </row>
    <row r="380" spans="1:4" s="222" customFormat="1">
      <c r="A380" s="223"/>
      <c r="B380" s="224">
        <v>37741</v>
      </c>
      <c r="C380" s="225">
        <f t="shared" ref="C380:C443" si="9">YEAR(B380)</f>
        <v>2003</v>
      </c>
      <c r="D380" s="226">
        <f>VLOOKUP(B380,'D1'!$B$11:$H$622,7,FALSE)/100</f>
        <v>5.3460526315789465E-2</v>
      </c>
    </row>
    <row r="381" spans="1:4" s="222" customFormat="1">
      <c r="A381" s="223"/>
      <c r="B381" s="224">
        <v>37772</v>
      </c>
      <c r="C381" s="225">
        <f t="shared" si="9"/>
        <v>2003</v>
      </c>
      <c r="D381" s="226">
        <f>VLOOKUP(B381,'D1'!$B$11:$H$622,7,FALSE)/100</f>
        <v>5.0281818181818184E-2</v>
      </c>
    </row>
    <row r="382" spans="1:4" s="222" customFormat="1">
      <c r="A382" s="223"/>
      <c r="B382" s="224">
        <v>37802</v>
      </c>
      <c r="C382" s="225">
        <f t="shared" si="9"/>
        <v>2003</v>
      </c>
      <c r="D382" s="226">
        <f>VLOOKUP(B382,'D1'!$B$11:$H$622,7,FALSE)/100</f>
        <v>4.8027499999999987E-2</v>
      </c>
    </row>
    <row r="383" spans="1:4" s="222" customFormat="1">
      <c r="A383" s="223"/>
      <c r="B383" s="224">
        <v>37833</v>
      </c>
      <c r="C383" s="225">
        <f t="shared" si="9"/>
        <v>2003</v>
      </c>
      <c r="D383" s="226">
        <f>VLOOKUP(B383,'D1'!$B$11:$H$622,7,FALSE)/100</f>
        <v>5.232826086956522E-2</v>
      </c>
    </row>
    <row r="384" spans="1:4" s="222" customFormat="1">
      <c r="A384" s="223"/>
      <c r="B384" s="224">
        <v>37864</v>
      </c>
      <c r="C384" s="225">
        <f t="shared" si="9"/>
        <v>2003</v>
      </c>
      <c r="D384" s="226">
        <f>VLOOKUP(B384,'D1'!$B$11:$H$622,7,FALSE)/100</f>
        <v>5.5240476190476187E-2</v>
      </c>
    </row>
    <row r="385" spans="1:4" s="222" customFormat="1">
      <c r="A385" s="223"/>
      <c r="B385" s="224">
        <v>37894</v>
      </c>
      <c r="C385" s="225">
        <f t="shared" si="9"/>
        <v>2003</v>
      </c>
      <c r="D385" s="226">
        <f>VLOOKUP(B385,'D1'!$B$11:$H$622,7,FALSE)/100</f>
        <v>5.5129545454545452E-2</v>
      </c>
    </row>
    <row r="386" spans="1:4" s="222" customFormat="1">
      <c r="A386" s="223"/>
      <c r="B386" s="224">
        <v>37925</v>
      </c>
      <c r="C386" s="225">
        <f t="shared" si="9"/>
        <v>2003</v>
      </c>
      <c r="D386" s="226">
        <f>VLOOKUP(B386,'D1'!$B$11:$H$622,7,FALSE)/100</f>
        <v>5.6086956521739131E-2</v>
      </c>
    </row>
    <row r="387" spans="1:4" s="222" customFormat="1">
      <c r="A387" s="223"/>
      <c r="B387" s="224">
        <v>37955</v>
      </c>
      <c r="C387" s="225">
        <f t="shared" si="9"/>
        <v>2003</v>
      </c>
      <c r="D387" s="226">
        <f>VLOOKUP(B387,'D1'!$B$11:$H$622,7,FALSE)/100</f>
        <v>5.8739999999999994E-2</v>
      </c>
    </row>
    <row r="388" spans="1:4" s="222" customFormat="1">
      <c r="A388" s="223"/>
      <c r="B388" s="224">
        <v>37986</v>
      </c>
      <c r="C388" s="225">
        <f t="shared" si="9"/>
        <v>2003</v>
      </c>
      <c r="D388" s="226">
        <f>VLOOKUP(B388,'D1'!$B$11:$H$622,7,FALSE)/100</f>
        <v>5.757380952380952E-2</v>
      </c>
    </row>
    <row r="389" spans="1:4" s="222" customFormat="1">
      <c r="A389" s="223"/>
      <c r="B389" s="224">
        <v>38017</v>
      </c>
      <c r="C389" s="225">
        <f t="shared" si="9"/>
        <v>2004</v>
      </c>
      <c r="D389" s="226">
        <f>VLOOKUP(B389,'D1'!$B$11:$H$622,7,FALSE)/100</f>
        <v>5.7005E-2</v>
      </c>
    </row>
    <row r="390" spans="1:4" s="222" customFormat="1">
      <c r="A390" s="223"/>
      <c r="B390" s="224">
        <v>38046</v>
      </c>
      <c r="C390" s="225">
        <f t="shared" si="9"/>
        <v>2004</v>
      </c>
      <c r="D390" s="226">
        <f>VLOOKUP(B390,'D1'!$B$11:$H$622,7,FALSE)/100</f>
        <v>5.6205000000000005E-2</v>
      </c>
    </row>
    <row r="391" spans="1:4" s="222" customFormat="1">
      <c r="A391" s="223"/>
      <c r="B391" s="224">
        <v>38077</v>
      </c>
      <c r="C391" s="225">
        <f t="shared" si="9"/>
        <v>2004</v>
      </c>
      <c r="D391" s="226">
        <f>VLOOKUP(B391,'D1'!$B$11:$H$622,7,FALSE)/100</f>
        <v>5.4154347826086961E-2</v>
      </c>
    </row>
    <row r="392" spans="1:4" s="222" customFormat="1">
      <c r="A392" s="223"/>
      <c r="B392" s="224">
        <v>38107</v>
      </c>
      <c r="C392" s="225">
        <f t="shared" si="9"/>
        <v>2004</v>
      </c>
      <c r="D392" s="226">
        <f>VLOOKUP(B392,'D1'!$B$11:$H$622,7,FALSE)/100</f>
        <v>5.8029999999999991E-2</v>
      </c>
    </row>
    <row r="393" spans="1:4" s="222" customFormat="1">
      <c r="A393" s="223"/>
      <c r="B393" s="224">
        <v>38138</v>
      </c>
      <c r="C393" s="225">
        <f t="shared" si="9"/>
        <v>2004</v>
      </c>
      <c r="D393" s="226">
        <f>VLOOKUP(B393,'D1'!$B$11:$H$622,7,FALSE)/100</f>
        <v>5.958095238095238E-2</v>
      </c>
    </row>
    <row r="394" spans="1:4" s="222" customFormat="1">
      <c r="A394" s="223"/>
      <c r="B394" s="224">
        <v>38168</v>
      </c>
      <c r="C394" s="225">
        <f t="shared" si="9"/>
        <v>2004</v>
      </c>
      <c r="D394" s="226">
        <f>VLOOKUP(B394,'D1'!$B$11:$H$622,7,FALSE)/100</f>
        <v>5.8454761904761891E-2</v>
      </c>
    </row>
    <row r="395" spans="1:4" s="222" customFormat="1">
      <c r="A395" s="223"/>
      <c r="B395" s="224">
        <v>38199</v>
      </c>
      <c r="C395" s="225">
        <f t="shared" si="9"/>
        <v>2004</v>
      </c>
      <c r="D395" s="226">
        <f>VLOOKUP(B395,'D1'!$B$11:$H$622,7,FALSE)/100</f>
        <v>5.7177272727272729E-2</v>
      </c>
    </row>
    <row r="396" spans="1:4" s="222" customFormat="1">
      <c r="A396" s="223"/>
      <c r="B396" s="224">
        <v>38230</v>
      </c>
      <c r="C396" s="225">
        <f t="shared" si="9"/>
        <v>2004</v>
      </c>
      <c r="D396" s="226">
        <f>VLOOKUP(B396,'D1'!$B$11:$H$622,7,FALSE)/100</f>
        <v>5.583181818181817E-2</v>
      </c>
    </row>
    <row r="397" spans="1:4" s="222" customFormat="1">
      <c r="A397" s="223"/>
      <c r="B397" s="224">
        <v>38260</v>
      </c>
      <c r="C397" s="225">
        <f t="shared" si="9"/>
        <v>2004</v>
      </c>
      <c r="D397" s="226">
        <f>VLOOKUP(B397,'D1'!$B$11:$H$622,7,FALSE)/100</f>
        <v>5.4120454545454555E-2</v>
      </c>
    </row>
    <row r="398" spans="1:4" s="222" customFormat="1">
      <c r="A398" s="223"/>
      <c r="B398" s="224">
        <v>38291</v>
      </c>
      <c r="C398" s="225">
        <f t="shared" si="9"/>
        <v>2004</v>
      </c>
      <c r="D398" s="226">
        <f>VLOOKUP(B398,'D1'!$B$11:$H$622,7,FALSE)/100</f>
        <v>5.4014285714285709E-2</v>
      </c>
    </row>
    <row r="399" spans="1:4" s="222" customFormat="1">
      <c r="A399" s="223"/>
      <c r="B399" s="224">
        <v>38321</v>
      </c>
      <c r="C399" s="225">
        <f t="shared" si="9"/>
        <v>2004</v>
      </c>
      <c r="D399" s="226">
        <f>VLOOKUP(B399,'D1'!$B$11:$H$622,7,FALSE)/100</f>
        <v>5.4000000000000006E-2</v>
      </c>
    </row>
    <row r="400" spans="1:4" s="222" customFormat="1">
      <c r="A400" s="223"/>
      <c r="B400" s="224">
        <v>38352</v>
      </c>
      <c r="C400" s="225">
        <f t="shared" si="9"/>
        <v>2004</v>
      </c>
      <c r="D400" s="226">
        <f>VLOOKUP(B400,'D1'!$B$11:$H$622,7,FALSE)/100</f>
        <v>5.2319047619047619E-2</v>
      </c>
    </row>
    <row r="401" spans="1:4" s="222" customFormat="1">
      <c r="A401" s="223"/>
      <c r="B401" s="224">
        <v>38383</v>
      </c>
      <c r="C401" s="225">
        <f t="shared" si="9"/>
        <v>2005</v>
      </c>
      <c r="D401" s="226">
        <f>VLOOKUP(B401,'D1'!$B$11:$H$622,7,FALSE)/100</f>
        <v>5.3518421052631569E-2</v>
      </c>
    </row>
    <row r="402" spans="1:4" s="222" customFormat="1">
      <c r="A402" s="223"/>
      <c r="B402" s="224">
        <v>38411</v>
      </c>
      <c r="C402" s="225">
        <f t="shared" si="9"/>
        <v>2005</v>
      </c>
      <c r="D402" s="226">
        <f>VLOOKUP(B402,'D1'!$B$11:$H$622,7,FALSE)/100</f>
        <v>5.3977500000000005E-2</v>
      </c>
    </row>
    <row r="403" spans="1:4" s="222" customFormat="1">
      <c r="A403" s="223"/>
      <c r="B403" s="224">
        <v>38442</v>
      </c>
      <c r="C403" s="225">
        <f t="shared" si="9"/>
        <v>2005</v>
      </c>
      <c r="D403" s="226">
        <f>VLOOKUP(B403,'D1'!$B$11:$H$622,7,FALSE)/100</f>
        <v>5.652619047619048E-2</v>
      </c>
    </row>
    <row r="404" spans="1:4" s="222" customFormat="1">
      <c r="A404" s="223"/>
      <c r="B404" s="224">
        <v>38472</v>
      </c>
      <c r="C404" s="225">
        <f t="shared" si="9"/>
        <v>2005</v>
      </c>
      <c r="D404" s="226">
        <f>VLOOKUP(B404,'D1'!$B$11:$H$622,7,FALSE)/100</f>
        <v>5.4719999999999998E-2</v>
      </c>
    </row>
    <row r="405" spans="1:4" s="222" customFormat="1">
      <c r="A405" s="223"/>
      <c r="B405" s="224">
        <v>38503</v>
      </c>
      <c r="C405" s="225">
        <f t="shared" si="9"/>
        <v>2005</v>
      </c>
      <c r="D405" s="226">
        <f>VLOOKUP(B405,'D1'!$B$11:$H$622,7,FALSE)/100</f>
        <v>5.2877272727272731E-2</v>
      </c>
    </row>
    <row r="406" spans="1:4" s="222" customFormat="1">
      <c r="A406" s="223"/>
      <c r="B406" s="224">
        <v>38533</v>
      </c>
      <c r="C406" s="225">
        <f t="shared" si="9"/>
        <v>2005</v>
      </c>
      <c r="D406" s="226">
        <f>VLOOKUP(B406,'D1'!$B$11:$H$622,7,FALSE)/100</f>
        <v>5.1404761904761911E-2</v>
      </c>
    </row>
    <row r="407" spans="1:4" s="222" customFormat="1">
      <c r="A407" s="223"/>
      <c r="B407" s="224">
        <v>38564</v>
      </c>
      <c r="C407" s="225">
        <f t="shared" si="9"/>
        <v>2005</v>
      </c>
      <c r="D407" s="226">
        <f>VLOOKUP(B407,'D1'!$B$11:$H$622,7,FALSE)/100</f>
        <v>5.1902380952380957E-2</v>
      </c>
    </row>
    <row r="408" spans="1:4" s="222" customFormat="1">
      <c r="A408" s="223"/>
      <c r="B408" s="224">
        <v>38595</v>
      </c>
      <c r="C408" s="225">
        <f t="shared" si="9"/>
        <v>2005</v>
      </c>
      <c r="D408" s="226">
        <f>VLOOKUP(B408,'D1'!$B$11:$H$622,7,FALSE)/100</f>
        <v>5.2186956521739131E-2</v>
      </c>
    </row>
    <row r="409" spans="1:4" s="222" customFormat="1">
      <c r="A409" s="223"/>
      <c r="B409" s="224">
        <v>38625</v>
      </c>
      <c r="C409" s="225">
        <f t="shared" si="9"/>
        <v>2005</v>
      </c>
      <c r="D409" s="226">
        <f>VLOOKUP(B409,'D1'!$B$11:$H$622,7,FALSE)/100</f>
        <v>5.1863636363636362E-2</v>
      </c>
    </row>
    <row r="410" spans="1:4" s="222" customFormat="1">
      <c r="A410" s="223"/>
      <c r="B410" s="224">
        <v>38656</v>
      </c>
      <c r="C410" s="225">
        <f t="shared" si="9"/>
        <v>2005</v>
      </c>
      <c r="D410" s="226">
        <f>VLOOKUP(B410,'D1'!$B$11:$H$622,7,FALSE)/100</f>
        <v>5.4002380952380954E-2</v>
      </c>
    </row>
    <row r="411" spans="1:4" s="222" customFormat="1">
      <c r="A411" s="223"/>
      <c r="B411" s="224">
        <v>38686</v>
      </c>
      <c r="C411" s="225">
        <f t="shared" si="9"/>
        <v>2005</v>
      </c>
      <c r="D411" s="226">
        <f>VLOOKUP(B411,'D1'!$B$11:$H$622,7,FALSE)/100</f>
        <v>5.4352272727272721E-2</v>
      </c>
    </row>
    <row r="412" spans="1:4" s="222" customFormat="1">
      <c r="A412" s="223"/>
      <c r="B412" s="224">
        <v>38717</v>
      </c>
      <c r="C412" s="225">
        <f t="shared" si="9"/>
        <v>2005</v>
      </c>
      <c r="D412" s="226">
        <f>VLOOKUP(B412,'D1'!$B$11:$H$622,7,FALSE)/100</f>
        <v>5.3465000000000006E-2</v>
      </c>
    </row>
    <row r="413" spans="1:4" s="222" customFormat="1">
      <c r="A413" s="223"/>
      <c r="B413" s="224">
        <v>38748</v>
      </c>
      <c r="C413" s="225">
        <f t="shared" si="9"/>
        <v>2006</v>
      </c>
      <c r="D413" s="226">
        <f>VLOOKUP(B413,'D1'!$B$11:$H$622,7,FALSE)/100</f>
        <v>5.2034999999999998E-2</v>
      </c>
    </row>
    <row r="414" spans="1:4" s="222" customFormat="1">
      <c r="A414" s="223"/>
      <c r="B414" s="224">
        <v>38776</v>
      </c>
      <c r="C414" s="225">
        <f t="shared" si="9"/>
        <v>2006</v>
      </c>
      <c r="D414" s="226">
        <f>VLOOKUP(B414,'D1'!$B$11:$H$622,7,FALSE)/100</f>
        <v>5.272000000000001E-2</v>
      </c>
    </row>
    <row r="415" spans="1:4" s="222" customFormat="1">
      <c r="A415" s="223"/>
      <c r="B415" s="224">
        <v>38807</v>
      </c>
      <c r="C415" s="225">
        <f t="shared" si="9"/>
        <v>2006</v>
      </c>
      <c r="D415" s="226">
        <f>VLOOKUP(B415,'D1'!$B$11:$H$622,7,FALSE)/100</f>
        <v>5.3413043478260883E-2</v>
      </c>
    </row>
    <row r="416" spans="1:4" s="222" customFormat="1">
      <c r="A416" s="223"/>
      <c r="B416" s="224">
        <v>38837</v>
      </c>
      <c r="C416" s="225">
        <f t="shared" si="9"/>
        <v>2006</v>
      </c>
      <c r="D416" s="226">
        <f>VLOOKUP(B416,'D1'!$B$11:$H$622,7,FALSE)/100</f>
        <v>5.5797058823529415E-2</v>
      </c>
    </row>
    <row r="417" spans="1:4" s="222" customFormat="1">
      <c r="A417" s="223"/>
      <c r="B417" s="224">
        <v>38868</v>
      </c>
      <c r="C417" s="225">
        <f t="shared" si="9"/>
        <v>2006</v>
      </c>
      <c r="D417" s="226">
        <f>VLOOKUP(B417,'D1'!$B$11:$H$622,7,FALSE)/100</f>
        <v>5.7500000000000002E-2</v>
      </c>
    </row>
    <row r="418" spans="1:4" s="222" customFormat="1">
      <c r="A418" s="223"/>
      <c r="B418" s="224">
        <v>38898</v>
      </c>
      <c r="C418" s="225">
        <f t="shared" si="9"/>
        <v>2006</v>
      </c>
      <c r="D418" s="226">
        <f>VLOOKUP(B418,'D1'!$B$11:$H$622,7,FALSE)/100</f>
        <v>5.7378571428571418E-2</v>
      </c>
    </row>
    <row r="419" spans="1:4" s="222" customFormat="1">
      <c r="A419" s="223"/>
      <c r="B419" s="224">
        <v>38929</v>
      </c>
      <c r="C419" s="225">
        <f t="shared" si="9"/>
        <v>2006</v>
      </c>
      <c r="D419" s="226">
        <f>VLOOKUP(B419,'D1'!$B$11:$H$622,7,FALSE)/100</f>
        <v>5.8340476190476193E-2</v>
      </c>
    </row>
    <row r="420" spans="1:4" s="222" customFormat="1">
      <c r="A420" s="223"/>
      <c r="B420" s="224">
        <v>38960</v>
      </c>
      <c r="C420" s="225">
        <f t="shared" si="9"/>
        <v>2006</v>
      </c>
      <c r="D420" s="226">
        <f>VLOOKUP(B420,'D1'!$B$11:$H$622,7,FALSE)/100</f>
        <v>5.7732608695652179E-2</v>
      </c>
    </row>
    <row r="421" spans="1:4" s="222" customFormat="1">
      <c r="A421" s="223"/>
      <c r="B421" s="224">
        <v>38990</v>
      </c>
      <c r="C421" s="225">
        <f t="shared" si="9"/>
        <v>2006</v>
      </c>
      <c r="D421" s="226">
        <f>VLOOKUP(B421,'D1'!$B$11:$H$622,7,FALSE)/100</f>
        <v>5.6016666666666659E-2</v>
      </c>
    </row>
    <row r="422" spans="1:4" s="222" customFormat="1">
      <c r="A422" s="223"/>
      <c r="B422" s="224">
        <v>39021</v>
      </c>
      <c r="C422" s="225">
        <f t="shared" si="9"/>
        <v>2006</v>
      </c>
      <c r="D422" s="226">
        <f>VLOOKUP(B422,'D1'!$B$11:$H$622,7,FALSE)/100</f>
        <v>5.6649999999999999E-2</v>
      </c>
    </row>
    <row r="423" spans="1:4" s="222" customFormat="1">
      <c r="A423" s="223"/>
      <c r="B423" s="224">
        <v>39051</v>
      </c>
      <c r="C423" s="225">
        <f t="shared" si="9"/>
        <v>2006</v>
      </c>
      <c r="D423" s="226">
        <f>VLOOKUP(B423,'D1'!$B$11:$H$622,7,FALSE)/100</f>
        <v>5.5995454545454543E-2</v>
      </c>
    </row>
    <row r="424" spans="1:4" s="222" customFormat="1">
      <c r="A424" s="223"/>
      <c r="B424" s="224">
        <v>39082</v>
      </c>
      <c r="C424" s="225">
        <f t="shared" si="9"/>
        <v>2006</v>
      </c>
      <c r="D424" s="226">
        <f>VLOOKUP(B424,'D1'!$B$11:$H$622,7,FALSE)/100</f>
        <v>5.696578947368422E-2</v>
      </c>
    </row>
    <row r="425" spans="1:4" s="222" customFormat="1">
      <c r="A425" s="223"/>
      <c r="B425" s="224">
        <v>39113</v>
      </c>
      <c r="C425" s="225">
        <f t="shared" si="9"/>
        <v>2007</v>
      </c>
      <c r="D425" s="226">
        <f>VLOOKUP(B425,'D1'!$B$11:$H$622,7,FALSE)/100</f>
        <v>5.8776190476190475E-2</v>
      </c>
    </row>
    <row r="426" spans="1:4" s="222" customFormat="1">
      <c r="A426" s="223"/>
      <c r="B426" s="224">
        <v>39141</v>
      </c>
      <c r="C426" s="225">
        <f t="shared" si="9"/>
        <v>2007</v>
      </c>
      <c r="D426" s="226">
        <f>VLOOKUP(B426,'D1'!$B$11:$H$622,7,FALSE)/100</f>
        <v>5.8092499999999998E-2</v>
      </c>
    </row>
    <row r="427" spans="1:4" s="222" customFormat="1">
      <c r="A427" s="223"/>
      <c r="B427" s="224">
        <v>39172</v>
      </c>
      <c r="C427" s="225">
        <f t="shared" si="9"/>
        <v>2007</v>
      </c>
      <c r="D427" s="226">
        <f>VLOOKUP(B427,'D1'!$B$11:$H$622,7,FALSE)/100</f>
        <v>5.7368181818181811E-2</v>
      </c>
    </row>
    <row r="428" spans="1:4" s="222" customFormat="1">
      <c r="A428" s="223"/>
      <c r="B428" s="224">
        <v>39202</v>
      </c>
      <c r="C428" s="225">
        <f t="shared" si="9"/>
        <v>2007</v>
      </c>
      <c r="D428" s="226">
        <f>VLOOKUP(B428,'D1'!$B$11:$H$622,7,FALSE)/100</f>
        <v>5.9097222222222225E-2</v>
      </c>
    </row>
    <row r="429" spans="1:4" s="222" customFormat="1">
      <c r="A429" s="223"/>
      <c r="B429" s="224">
        <v>39233</v>
      </c>
      <c r="C429" s="225">
        <f t="shared" si="9"/>
        <v>2007</v>
      </c>
      <c r="D429" s="226">
        <f>VLOOKUP(B429,'D1'!$B$11:$H$622,7,FALSE)/100</f>
        <v>5.9208695652173897E-2</v>
      </c>
    </row>
    <row r="430" spans="1:4" s="222" customFormat="1">
      <c r="A430" s="223"/>
      <c r="B430" s="224">
        <v>39263</v>
      </c>
      <c r="C430" s="225">
        <f t="shared" si="9"/>
        <v>2007</v>
      </c>
      <c r="D430" s="226">
        <f>VLOOKUP(B430,'D1'!$B$11:$H$622,7,FALSE)/100</f>
        <v>6.2047499999999998E-2</v>
      </c>
    </row>
    <row r="431" spans="1:4" s="222" customFormat="1">
      <c r="A431" s="223"/>
      <c r="B431" s="224">
        <v>39294</v>
      </c>
      <c r="C431" s="225">
        <f t="shared" si="9"/>
        <v>2007</v>
      </c>
      <c r="D431" s="226">
        <f>VLOOKUP(B431,'D1'!$B$11:$H$622,7,FALSE)/100</f>
        <v>6.1497727272727266E-2</v>
      </c>
    </row>
    <row r="432" spans="1:4" s="222" customFormat="1">
      <c r="A432" s="223"/>
      <c r="B432" s="224">
        <v>39325</v>
      </c>
      <c r="C432" s="225">
        <f t="shared" si="9"/>
        <v>2007</v>
      </c>
      <c r="D432" s="226">
        <f>VLOOKUP(B432,'D1'!$B$11:$H$622,7,FALSE)/100</f>
        <v>5.92590909090909E-2</v>
      </c>
    </row>
    <row r="433" spans="1:4" s="222" customFormat="1">
      <c r="A433" s="223"/>
      <c r="B433" s="224">
        <v>39355</v>
      </c>
      <c r="C433" s="225">
        <f t="shared" si="9"/>
        <v>2007</v>
      </c>
      <c r="D433" s="226">
        <f>VLOOKUP(B433,'D1'!$B$11:$H$622,7,FALSE)/100</f>
        <v>5.9921052631578944E-2</v>
      </c>
    </row>
    <row r="434" spans="1:4" s="222" customFormat="1">
      <c r="A434" s="223"/>
      <c r="B434" s="224">
        <v>39386</v>
      </c>
      <c r="C434" s="225">
        <f t="shared" si="9"/>
        <v>2007</v>
      </c>
      <c r="D434" s="226">
        <f>VLOOKUP(B434,'D1'!$B$11:$H$622,7,FALSE)/100</f>
        <v>6.174347826086956E-2</v>
      </c>
    </row>
    <row r="435" spans="1:4" s="222" customFormat="1">
      <c r="A435" s="223"/>
      <c r="B435" s="224">
        <v>39416</v>
      </c>
      <c r="C435" s="225">
        <f t="shared" si="9"/>
        <v>2007</v>
      </c>
      <c r="D435" s="226">
        <f>VLOOKUP(B435,'D1'!$B$11:$H$622,7,FALSE)/100</f>
        <v>6.0254545454545456E-2</v>
      </c>
    </row>
    <row r="436" spans="1:4" s="222" customFormat="1">
      <c r="A436" s="223"/>
      <c r="B436" s="224">
        <v>39447</v>
      </c>
      <c r="C436" s="225">
        <f t="shared" si="9"/>
        <v>2007</v>
      </c>
      <c r="D436" s="226">
        <f>VLOOKUP(B436,'D1'!$B$11:$H$622,7,FALSE)/100</f>
        <v>6.2076315789473681E-2</v>
      </c>
    </row>
    <row r="437" spans="1:4" s="222" customFormat="1">
      <c r="A437" s="223"/>
      <c r="B437" s="224">
        <v>39478</v>
      </c>
      <c r="C437" s="225">
        <f t="shared" si="9"/>
        <v>2008</v>
      </c>
      <c r="D437" s="226">
        <f>VLOOKUP(B437,'D1'!$B$11:$H$622,7,FALSE)/100</f>
        <v>6.0764285714285722E-2</v>
      </c>
    </row>
    <row r="438" spans="1:4" s="222" customFormat="1">
      <c r="A438" s="223"/>
      <c r="B438" s="224">
        <v>39507</v>
      </c>
      <c r="C438" s="225">
        <f t="shared" si="9"/>
        <v>2008</v>
      </c>
      <c r="D438" s="226">
        <f>VLOOKUP(B438,'D1'!$B$11:$H$622,7,FALSE)/100</f>
        <v>6.2945238095238082E-2</v>
      </c>
    </row>
    <row r="439" spans="1:4" s="222" customFormat="1">
      <c r="A439" s="223"/>
      <c r="B439" s="224">
        <v>39538</v>
      </c>
      <c r="C439" s="225">
        <f t="shared" si="9"/>
        <v>2008</v>
      </c>
      <c r="D439" s="226">
        <f>VLOOKUP(B439,'D1'!$B$11:$H$622,7,FALSE)/100</f>
        <v>6.0855263157894725E-2</v>
      </c>
    </row>
    <row r="440" spans="1:4" s="222" customFormat="1">
      <c r="A440" s="223"/>
      <c r="B440" s="224">
        <v>39568</v>
      </c>
      <c r="C440" s="225">
        <f t="shared" si="9"/>
        <v>2008</v>
      </c>
      <c r="D440" s="226">
        <f>VLOOKUP(B440,'D1'!$B$11:$H$622,7,FALSE)/100</f>
        <v>6.1704761904761894E-2</v>
      </c>
    </row>
    <row r="441" spans="1:4" s="222" customFormat="1">
      <c r="A441" s="223"/>
      <c r="B441" s="224">
        <v>39599</v>
      </c>
      <c r="C441" s="225">
        <f t="shared" si="9"/>
        <v>2008</v>
      </c>
      <c r="D441" s="226">
        <f>VLOOKUP(B441,'D1'!$B$11:$H$622,7,FALSE)/100</f>
        <v>6.3550000000000009E-2</v>
      </c>
    </row>
    <row r="442" spans="1:4" s="222" customFormat="1">
      <c r="A442" s="223"/>
      <c r="B442" s="224">
        <v>39629</v>
      </c>
      <c r="C442" s="225">
        <f t="shared" si="9"/>
        <v>2008</v>
      </c>
      <c r="D442" s="226">
        <f>VLOOKUP(B442,'D1'!$B$11:$H$622,7,FALSE)/100</f>
        <v>6.5867499999999995E-2</v>
      </c>
    </row>
    <row r="443" spans="1:4" s="222" customFormat="1">
      <c r="A443" s="223"/>
      <c r="B443" s="224">
        <v>39660</v>
      </c>
      <c r="C443" s="225">
        <f t="shared" si="9"/>
        <v>2008</v>
      </c>
      <c r="D443" s="226">
        <f>VLOOKUP(B443,'D1'!$B$11:$H$622,7,FALSE)/100</f>
        <v>6.366521739130436E-2</v>
      </c>
    </row>
    <row r="444" spans="1:4" s="222" customFormat="1">
      <c r="A444" s="223"/>
      <c r="B444" s="224">
        <v>39691</v>
      </c>
      <c r="C444" s="225">
        <f t="shared" ref="C444:C507" si="10">YEAR(B444)</f>
        <v>2008</v>
      </c>
      <c r="D444" s="226">
        <f>VLOOKUP(B444,'D1'!$B$11:$H$622,7,FALSE)/100</f>
        <v>5.8624999999999997E-2</v>
      </c>
    </row>
    <row r="445" spans="1:4" s="222" customFormat="1">
      <c r="A445" s="223"/>
      <c r="B445" s="224">
        <v>39721</v>
      </c>
      <c r="C445" s="225">
        <f t="shared" si="10"/>
        <v>2008</v>
      </c>
      <c r="D445" s="226">
        <f>VLOOKUP(B445,'D1'!$B$11:$H$622,7,FALSE)/100</f>
        <v>5.6459090909090896E-2</v>
      </c>
    </row>
    <row r="446" spans="1:4" s="222" customFormat="1">
      <c r="A446" s="223"/>
      <c r="B446" s="224">
        <v>39752</v>
      </c>
      <c r="C446" s="225">
        <f t="shared" si="10"/>
        <v>2008</v>
      </c>
      <c r="D446" s="226">
        <f>VLOOKUP(B446,'D1'!$B$11:$H$622,7,FALSE)/100</f>
        <v>5.2152272727272721E-2</v>
      </c>
    </row>
    <row r="447" spans="1:4" s="222" customFormat="1">
      <c r="A447" s="223"/>
      <c r="B447" s="224">
        <v>39782</v>
      </c>
      <c r="C447" s="225">
        <f t="shared" si="10"/>
        <v>2008</v>
      </c>
      <c r="D447" s="226">
        <f>VLOOKUP(B447,'D1'!$B$11:$H$622,7,FALSE)/100</f>
        <v>4.9407499999999993E-2</v>
      </c>
    </row>
    <row r="448" spans="1:4" s="222" customFormat="1">
      <c r="A448" s="223"/>
      <c r="B448" s="224">
        <v>39813</v>
      </c>
      <c r="C448" s="225">
        <f t="shared" si="10"/>
        <v>2008</v>
      </c>
      <c r="D448" s="226">
        <f>VLOOKUP(B448,'D1'!$B$11:$H$622,7,FALSE)/100</f>
        <v>4.2157142857142851E-2</v>
      </c>
    </row>
    <row r="449" spans="1:4" s="222" customFormat="1">
      <c r="A449" s="223"/>
      <c r="B449" s="224">
        <v>39844</v>
      </c>
      <c r="C449" s="225">
        <f t="shared" si="10"/>
        <v>2009</v>
      </c>
      <c r="D449" s="226">
        <f>VLOOKUP(B449,'D1'!$B$11:$H$622,7,FALSE)/100</f>
        <v>4.0857499999999991E-2</v>
      </c>
    </row>
    <row r="450" spans="1:4" s="222" customFormat="1">
      <c r="A450" s="223"/>
      <c r="B450" s="224">
        <v>39872</v>
      </c>
      <c r="C450" s="225">
        <f t="shared" si="10"/>
        <v>2009</v>
      </c>
      <c r="D450" s="226">
        <f>VLOOKUP(B450,'D1'!$B$11:$H$622,7,FALSE)/100</f>
        <v>4.2530000000000012E-2</v>
      </c>
    </row>
    <row r="451" spans="1:4" s="222" customFormat="1">
      <c r="A451" s="223"/>
      <c r="B451" s="224">
        <v>39903</v>
      </c>
      <c r="C451" s="225">
        <f t="shared" si="10"/>
        <v>2009</v>
      </c>
      <c r="D451" s="226">
        <f>VLOOKUP(B451,'D1'!$B$11:$H$622,7,FALSE)/100</f>
        <v>4.327727272727272E-2</v>
      </c>
    </row>
    <row r="452" spans="1:4" s="222" customFormat="1">
      <c r="A452" s="223"/>
      <c r="B452" s="224">
        <v>39933</v>
      </c>
      <c r="C452" s="225">
        <f t="shared" si="10"/>
        <v>2009</v>
      </c>
      <c r="D452" s="226">
        <f>VLOOKUP(B452,'D1'!$B$11:$H$622,7,FALSE)/100</f>
        <v>4.5120000000000007E-2</v>
      </c>
    </row>
    <row r="453" spans="1:4" s="222" customFormat="1">
      <c r="A453" s="223"/>
      <c r="B453" s="224">
        <v>39964</v>
      </c>
      <c r="C453" s="225">
        <f t="shared" si="10"/>
        <v>2009</v>
      </c>
      <c r="D453" s="226">
        <f>VLOOKUP(B453,'D1'!$B$11:$H$622,7,FALSE)/100</f>
        <v>5.0042857142857146E-2</v>
      </c>
    </row>
    <row r="454" spans="1:4" s="222" customFormat="1">
      <c r="A454" s="223"/>
      <c r="B454" s="224">
        <v>39994</v>
      </c>
      <c r="C454" s="225">
        <f t="shared" si="10"/>
        <v>2009</v>
      </c>
      <c r="D454" s="226">
        <f>VLOOKUP(B454,'D1'!$B$11:$H$622,7,FALSE)/100</f>
        <v>5.5566666666666667E-2</v>
      </c>
    </row>
    <row r="455" spans="1:4" s="222" customFormat="1">
      <c r="A455" s="223"/>
      <c r="B455" s="224">
        <v>40025</v>
      </c>
      <c r="C455" s="225">
        <f t="shared" si="10"/>
        <v>2009</v>
      </c>
      <c r="D455" s="226">
        <f>VLOOKUP(B455,'D1'!$B$11:$H$622,7,FALSE)/100</f>
        <v>5.4878260869565224E-2</v>
      </c>
    </row>
    <row r="456" spans="1:4" s="222" customFormat="1">
      <c r="A456" s="223"/>
      <c r="B456" s="224">
        <v>40056</v>
      </c>
      <c r="C456" s="225">
        <f t="shared" si="10"/>
        <v>2009</v>
      </c>
      <c r="D456" s="226">
        <f>VLOOKUP(B456,'D1'!$B$11:$H$622,7,FALSE)/100</f>
        <v>5.5332500000000007E-2</v>
      </c>
    </row>
    <row r="457" spans="1:4" s="222" customFormat="1">
      <c r="A457" s="223"/>
      <c r="B457" s="224">
        <v>40086</v>
      </c>
      <c r="C457" s="225">
        <f t="shared" si="10"/>
        <v>2009</v>
      </c>
      <c r="D457" s="226">
        <f>VLOOKUP(B457,'D1'!$B$11:$H$622,7,FALSE)/100</f>
        <v>5.3236363636363644E-2</v>
      </c>
    </row>
    <row r="458" spans="1:4" s="222" customFormat="1">
      <c r="A458" s="223"/>
      <c r="B458" s="224">
        <v>40117</v>
      </c>
      <c r="C458" s="225">
        <f t="shared" si="10"/>
        <v>2009</v>
      </c>
      <c r="D458" s="226">
        <f>VLOOKUP(B458,'D1'!$B$11:$H$622,7,FALSE)/100</f>
        <v>5.4502380952380962E-2</v>
      </c>
    </row>
    <row r="459" spans="1:4" s="222" customFormat="1">
      <c r="A459" s="223"/>
      <c r="B459" s="224">
        <v>40147</v>
      </c>
      <c r="C459" s="225">
        <f t="shared" si="10"/>
        <v>2009</v>
      </c>
      <c r="D459" s="226">
        <f>VLOOKUP(B459,'D1'!$B$11:$H$622,7,FALSE)/100</f>
        <v>5.4666666666666669E-2</v>
      </c>
    </row>
    <row r="460" spans="1:4" s="222" customFormat="1">
      <c r="A460" s="223"/>
      <c r="B460" s="224">
        <v>40178</v>
      </c>
      <c r="C460" s="225">
        <f t="shared" si="10"/>
        <v>2009</v>
      </c>
      <c r="D460" s="226">
        <f>VLOOKUP(B460,'D1'!$B$11:$H$622,7,FALSE)/100</f>
        <v>5.4730952380952366E-2</v>
      </c>
    </row>
    <row r="461" spans="1:4" s="222" customFormat="1">
      <c r="A461" s="223"/>
      <c r="B461" s="224">
        <v>40209</v>
      </c>
      <c r="C461" s="225">
        <f t="shared" si="10"/>
        <v>2010</v>
      </c>
      <c r="D461" s="226">
        <f>VLOOKUP(B461,'D1'!$B$11:$H$622,7,FALSE)/100</f>
        <v>5.5574999999999999E-2</v>
      </c>
    </row>
    <row r="462" spans="1:4" s="222" customFormat="1">
      <c r="A462" s="223"/>
      <c r="B462" s="224">
        <v>40237</v>
      </c>
      <c r="C462" s="225">
        <f t="shared" si="10"/>
        <v>2010</v>
      </c>
      <c r="D462" s="226">
        <f>VLOOKUP(B462,'D1'!$B$11:$H$622,7,FALSE)/100</f>
        <v>5.4774999999999997E-2</v>
      </c>
    </row>
    <row r="463" spans="1:4" s="222" customFormat="1">
      <c r="A463" s="223"/>
      <c r="B463" s="224">
        <v>40268</v>
      </c>
      <c r="C463" s="225">
        <f t="shared" si="10"/>
        <v>2010</v>
      </c>
      <c r="D463" s="226">
        <f>VLOOKUP(B463,'D1'!$B$11:$H$622,7,FALSE)/100</f>
        <v>5.62E-2</v>
      </c>
    </row>
    <row r="464" spans="1:4" s="222" customFormat="1">
      <c r="A464" s="223"/>
      <c r="B464" s="224">
        <v>40298</v>
      </c>
      <c r="C464" s="225">
        <f t="shared" si="10"/>
        <v>2010</v>
      </c>
      <c r="D464" s="226">
        <f>VLOOKUP(B464,'D1'!$B$11:$H$622,7,FALSE)/100</f>
        <v>5.7950000000000002E-2</v>
      </c>
    </row>
    <row r="465" spans="1:4" s="222" customFormat="1">
      <c r="A465" s="223"/>
      <c r="B465" s="224">
        <v>40329</v>
      </c>
      <c r="C465" s="225">
        <f t="shared" si="10"/>
        <v>2010</v>
      </c>
      <c r="D465" s="226">
        <f>VLOOKUP(B465,'D1'!$B$11:$H$622,7,FALSE)/100</f>
        <v>5.4800000000000001E-2</v>
      </c>
    </row>
    <row r="466" spans="1:4" s="222" customFormat="1">
      <c r="A466" s="223"/>
      <c r="B466" s="224">
        <v>40359</v>
      </c>
      <c r="C466" s="225">
        <f t="shared" si="10"/>
        <v>2010</v>
      </c>
      <c r="D466" s="226">
        <f>VLOOKUP(B466,'D1'!$B$11:$H$622,7,FALSE)/100</f>
        <v>5.3274999999999996E-2</v>
      </c>
    </row>
    <row r="467" spans="1:4" s="222" customFormat="1">
      <c r="A467" s="223"/>
      <c r="B467" s="224">
        <v>40390</v>
      </c>
      <c r="C467" s="225">
        <f t="shared" si="10"/>
        <v>2010</v>
      </c>
      <c r="D467" s="226">
        <f>VLOOKUP(B467,'D1'!$B$11:$H$622,7,FALSE)/100</f>
        <v>5.1449999999999996E-2</v>
      </c>
    </row>
    <row r="468" spans="1:4" s="222" customFormat="1">
      <c r="A468" s="223"/>
      <c r="B468" s="224">
        <v>40421</v>
      </c>
      <c r="C468" s="225">
        <f t="shared" si="10"/>
        <v>2010</v>
      </c>
      <c r="D468" s="226">
        <f>VLOOKUP(B468,'D1'!$B$11:$H$622,7,FALSE)/100</f>
        <v>4.9699999999999994E-2</v>
      </c>
    </row>
    <row r="469" spans="1:4" s="222" customFormat="1">
      <c r="A469" s="223"/>
      <c r="B469" s="224">
        <v>40451</v>
      </c>
      <c r="C469" s="225">
        <f t="shared" si="10"/>
        <v>2010</v>
      </c>
      <c r="D469" s="226">
        <f>VLOOKUP(B469,'D1'!$B$11:$H$622,7,FALSE)/100</f>
        <v>5.0025000000000007E-2</v>
      </c>
    </row>
    <row r="470" spans="1:4" s="222" customFormat="1">
      <c r="A470" s="223"/>
      <c r="B470" s="224">
        <v>40482</v>
      </c>
      <c r="C470" s="225">
        <f t="shared" si="10"/>
        <v>2010</v>
      </c>
      <c r="D470" s="226">
        <f>VLOOKUP(B470,'D1'!$B$11:$H$622,7,FALSE)/100</f>
        <v>5.0849999999999999E-2</v>
      </c>
    </row>
    <row r="471" spans="1:4" s="222" customFormat="1">
      <c r="A471" s="223"/>
      <c r="B471" s="224">
        <v>40512</v>
      </c>
      <c r="C471" s="225">
        <f t="shared" si="10"/>
        <v>2010</v>
      </c>
      <c r="D471" s="226">
        <f>VLOOKUP(B471,'D1'!$B$11:$H$622,7,FALSE)/100</f>
        <v>5.3775000000000003E-2</v>
      </c>
    </row>
    <row r="472" spans="1:4" s="222" customFormat="1">
      <c r="A472" s="223"/>
      <c r="B472" s="224">
        <v>40543</v>
      </c>
      <c r="C472" s="225">
        <f t="shared" si="10"/>
        <v>2010</v>
      </c>
      <c r="D472" s="226">
        <f>VLOOKUP(B472,'D1'!$B$11:$H$622,7,FALSE)/100</f>
        <v>5.5549999999999995E-2</v>
      </c>
    </row>
    <row r="473" spans="1:4" s="222" customFormat="1">
      <c r="A473" s="223"/>
      <c r="B473" s="224">
        <v>40574</v>
      </c>
      <c r="C473" s="225">
        <f t="shared" si="10"/>
        <v>2011</v>
      </c>
      <c r="D473" s="226">
        <f>VLOOKUP(B473,'D1'!$B$11:$H$622,7,FALSE)/100</f>
        <v>5.5200000000000006E-2</v>
      </c>
    </row>
    <row r="474" spans="1:4" s="222" customFormat="1">
      <c r="A474" s="223"/>
      <c r="B474" s="224">
        <v>40602</v>
      </c>
      <c r="C474" s="225">
        <f t="shared" si="10"/>
        <v>2011</v>
      </c>
      <c r="D474" s="226">
        <f>VLOOKUP(B474,'D1'!$B$11:$H$622,7,FALSE)/100</f>
        <v>5.6100000000000004E-2</v>
      </c>
    </row>
    <row r="475" spans="1:4" s="222" customFormat="1">
      <c r="A475" s="223"/>
      <c r="B475" s="224">
        <v>40633</v>
      </c>
      <c r="C475" s="225">
        <f t="shared" si="10"/>
        <v>2011</v>
      </c>
      <c r="D475" s="226">
        <f>VLOOKUP(B475,'D1'!$B$11:$H$622,7,FALSE)/100</f>
        <v>5.4350000000000002E-2</v>
      </c>
    </row>
    <row r="476" spans="1:4" s="222" customFormat="1">
      <c r="A476" s="223"/>
      <c r="B476" s="224">
        <v>40663</v>
      </c>
      <c r="C476" s="225">
        <f t="shared" si="10"/>
        <v>2011</v>
      </c>
      <c r="D476" s="226">
        <f>VLOOKUP(B476,'D1'!$B$11:$H$622,7,FALSE)/100</f>
        <v>5.5125E-2</v>
      </c>
    </row>
    <row r="477" spans="1:4" s="222" customFormat="1">
      <c r="A477" s="223"/>
      <c r="B477" s="224">
        <v>40694</v>
      </c>
      <c r="C477" s="225">
        <f t="shared" si="10"/>
        <v>2011</v>
      </c>
      <c r="D477" s="226">
        <f>VLOOKUP(B477,'D1'!$B$11:$H$622,7,FALSE)/100</f>
        <v>5.3249999999999999E-2</v>
      </c>
    </row>
    <row r="478" spans="1:4" s="222" customFormat="1">
      <c r="A478" s="223"/>
      <c r="B478" s="224">
        <v>40724</v>
      </c>
      <c r="C478" s="225">
        <f t="shared" si="10"/>
        <v>2011</v>
      </c>
      <c r="D478" s="226">
        <f>VLOOKUP(B478,'D1'!$B$11:$H$622,7,FALSE)/100</f>
        <v>5.16E-2</v>
      </c>
    </row>
    <row r="479" spans="1:4" s="222" customFormat="1">
      <c r="A479" s="223"/>
      <c r="B479" s="224">
        <v>40755</v>
      </c>
      <c r="C479" s="225">
        <f t="shared" si="10"/>
        <v>2011</v>
      </c>
      <c r="D479" s="226">
        <f>VLOOKUP(B479,'D1'!$B$11:$H$622,7,FALSE)/100</f>
        <v>5.0200000000000002E-2</v>
      </c>
    </row>
    <row r="480" spans="1:4" s="222" customFormat="1">
      <c r="A480" s="223"/>
      <c r="B480" s="224">
        <v>40786</v>
      </c>
      <c r="C480" s="225">
        <f t="shared" si="10"/>
        <v>2011</v>
      </c>
      <c r="D480" s="226">
        <f>VLOOKUP(B480,'D1'!$B$11:$H$622,7,FALSE)/100</f>
        <v>4.4925E-2</v>
      </c>
    </row>
    <row r="481" spans="1:4" s="222" customFormat="1">
      <c r="A481" s="223"/>
      <c r="B481" s="224">
        <v>40816</v>
      </c>
      <c r="C481" s="225">
        <f t="shared" si="10"/>
        <v>2011</v>
      </c>
      <c r="D481" s="226">
        <f>VLOOKUP(B481,'D1'!$B$11:$H$622,7,FALSE)/100</f>
        <v>4.2025E-2</v>
      </c>
    </row>
    <row r="482" spans="1:4" s="222" customFormat="1">
      <c r="A482" s="223"/>
      <c r="B482" s="224">
        <v>40847</v>
      </c>
      <c r="C482" s="225">
        <f t="shared" si="10"/>
        <v>2011</v>
      </c>
      <c r="D482" s="226">
        <f>VLOOKUP(B482,'D1'!$B$11:$H$622,7,FALSE)/100</f>
        <v>4.3700000000000003E-2</v>
      </c>
    </row>
    <row r="483" spans="1:4" s="222" customFormat="1">
      <c r="A483" s="223"/>
      <c r="B483" s="224">
        <v>40877</v>
      </c>
      <c r="C483" s="225">
        <f t="shared" si="10"/>
        <v>2011</v>
      </c>
      <c r="D483" s="226">
        <f>VLOOKUP(B483,'D1'!$B$11:$H$622,7,FALSE)/100</f>
        <v>4.0825000000000007E-2</v>
      </c>
    </row>
    <row r="484" spans="1:4" s="222" customFormat="1">
      <c r="A484" s="223"/>
      <c r="B484" s="224">
        <v>40908</v>
      </c>
      <c r="C484" s="225">
        <f t="shared" si="10"/>
        <v>2011</v>
      </c>
      <c r="D484" s="226">
        <f>VLOOKUP(B484,'D1'!$B$11:$H$622,7,FALSE)/100</f>
        <v>3.8249999999999999E-2</v>
      </c>
    </row>
    <row r="485" spans="1:4" s="222" customFormat="1">
      <c r="A485" s="223"/>
      <c r="B485" s="224">
        <v>40939</v>
      </c>
      <c r="C485" s="225">
        <f t="shared" si="10"/>
        <v>2012</v>
      </c>
      <c r="D485" s="226">
        <f>VLOOKUP(B485,'D1'!$B$11:$H$622,7,FALSE)/100</f>
        <v>3.7949999999999998E-2</v>
      </c>
    </row>
    <row r="486" spans="1:4" s="222" customFormat="1">
      <c r="A486" s="223"/>
      <c r="B486" s="224">
        <v>40968</v>
      </c>
      <c r="C486" s="225">
        <f t="shared" si="10"/>
        <v>2012</v>
      </c>
      <c r="D486" s="226">
        <f>VLOOKUP(B486,'D1'!$B$11:$H$622,7,FALSE)/100</f>
        <v>3.9699999999999999E-2</v>
      </c>
    </row>
    <row r="487" spans="1:4" s="222" customFormat="1">
      <c r="A487" s="223"/>
      <c r="B487" s="224">
        <v>40999</v>
      </c>
      <c r="C487" s="225">
        <f t="shared" si="10"/>
        <v>2012</v>
      </c>
      <c r="D487" s="226">
        <f>VLOOKUP(B487,'D1'!$B$11:$H$622,7,FALSE)/100</f>
        <v>4.1500000000000002E-2</v>
      </c>
    </row>
    <row r="488" spans="1:4" s="222" customFormat="1">
      <c r="A488" s="223"/>
      <c r="B488" s="224">
        <v>41029</v>
      </c>
      <c r="C488" s="225">
        <f t="shared" si="10"/>
        <v>2012</v>
      </c>
      <c r="D488" s="226">
        <f>VLOOKUP(B488,'D1'!$B$11:$H$622,7,FALSE)/100</f>
        <v>3.8574999999999998E-2</v>
      </c>
    </row>
    <row r="489" spans="1:4" s="222" customFormat="1">
      <c r="A489" s="223"/>
      <c r="B489" s="224">
        <v>41060</v>
      </c>
      <c r="C489" s="225">
        <f t="shared" si="10"/>
        <v>2012</v>
      </c>
      <c r="D489" s="226">
        <f>VLOOKUP(B489,'D1'!$B$11:$H$622,7,FALSE)/100</f>
        <v>3.2774999999999999E-2</v>
      </c>
    </row>
    <row r="490" spans="1:4" s="222" customFormat="1">
      <c r="A490" s="223"/>
      <c r="B490" s="224">
        <v>41090</v>
      </c>
      <c r="C490" s="225">
        <f t="shared" si="10"/>
        <v>2012</v>
      </c>
      <c r="D490" s="226">
        <f>VLOOKUP(B490,'D1'!$B$11:$H$622,7,FALSE)/100</f>
        <v>2.9950000000000001E-2</v>
      </c>
    </row>
    <row r="491" spans="1:4" s="222" customFormat="1">
      <c r="A491" s="223"/>
      <c r="B491" s="224">
        <v>41121</v>
      </c>
      <c r="C491" s="225">
        <f t="shared" si="10"/>
        <v>2012</v>
      </c>
      <c r="D491" s="226">
        <f>VLOOKUP(B491,'D1'!$B$11:$H$622,7,FALSE)/100</f>
        <v>2.8875000000000001E-2</v>
      </c>
    </row>
    <row r="492" spans="1:4" s="222" customFormat="1">
      <c r="A492" s="223"/>
      <c r="B492" s="224">
        <v>41152</v>
      </c>
      <c r="C492" s="225">
        <f t="shared" si="10"/>
        <v>2012</v>
      </c>
      <c r="D492" s="226">
        <f>VLOOKUP(B492,'D1'!$B$11:$H$622,7,FALSE)/100</f>
        <v>3.1875000000000001E-2</v>
      </c>
    </row>
    <row r="493" spans="1:4" s="222" customFormat="1">
      <c r="A493" s="223"/>
      <c r="B493" s="224">
        <v>41182</v>
      </c>
      <c r="C493" s="225">
        <f t="shared" si="10"/>
        <v>2012</v>
      </c>
      <c r="D493" s="226">
        <f>VLOOKUP(B493,'D1'!$B$11:$H$622,7,FALSE)/100</f>
        <v>3.0925000000000001E-2</v>
      </c>
    </row>
    <row r="494" spans="1:4" s="222" customFormat="1">
      <c r="A494" s="223"/>
      <c r="B494" s="224">
        <v>41213</v>
      </c>
      <c r="C494" s="225">
        <f t="shared" si="10"/>
        <v>2012</v>
      </c>
      <c r="D494" s="226">
        <f>VLOOKUP(B494,'D1'!$B$11:$H$622,7,FALSE)/100</f>
        <v>3.0224999999999998E-2</v>
      </c>
    </row>
    <row r="495" spans="1:4" s="222" customFormat="1">
      <c r="A495" s="223"/>
      <c r="B495" s="224">
        <v>41243</v>
      </c>
      <c r="C495" s="225">
        <f t="shared" si="10"/>
        <v>2012</v>
      </c>
      <c r="D495" s="226">
        <f>VLOOKUP(B495,'D1'!$B$11:$H$622,7,FALSE)/100</f>
        <v>3.0875E-2</v>
      </c>
    </row>
    <row r="496" spans="1:4" s="222" customFormat="1">
      <c r="A496" s="223"/>
      <c r="B496" s="224">
        <v>41274</v>
      </c>
      <c r="C496" s="225">
        <f t="shared" si="10"/>
        <v>2012</v>
      </c>
      <c r="D496" s="226">
        <f>VLOOKUP(B496,'D1'!$B$11:$H$622,7,FALSE)/100</f>
        <v>3.2274999999999998E-2</v>
      </c>
    </row>
    <row r="497" spans="1:4" s="222" customFormat="1">
      <c r="A497" s="223"/>
      <c r="B497" s="224">
        <v>41305</v>
      </c>
      <c r="C497" s="225">
        <f t="shared" si="10"/>
        <v>2013</v>
      </c>
      <c r="D497" s="226">
        <f>VLOOKUP(B497,'D1'!$B$11:$H$622,7,FALSE)/100</f>
        <v>3.3974999999999998E-2</v>
      </c>
    </row>
    <row r="498" spans="1:4" s="222" customFormat="1">
      <c r="A498" s="223"/>
      <c r="B498" s="224">
        <v>41333</v>
      </c>
      <c r="C498" s="225">
        <f t="shared" si="10"/>
        <v>2013</v>
      </c>
      <c r="D498" s="226">
        <f>VLOOKUP(B498,'D1'!$B$11:$H$622,7,FALSE)/100</f>
        <v>3.4974999999999999E-2</v>
      </c>
    </row>
    <row r="499" spans="1:4" s="222" customFormat="1">
      <c r="A499" s="223"/>
      <c r="B499" s="224">
        <v>41364</v>
      </c>
      <c r="C499" s="225">
        <f t="shared" si="10"/>
        <v>2013</v>
      </c>
      <c r="D499" s="226">
        <f>VLOOKUP(B499,'D1'!$B$11:$H$622,7,FALSE)/100</f>
        <v>3.5125000000000003E-2</v>
      </c>
    </row>
    <row r="500" spans="1:4" s="222" customFormat="1">
      <c r="A500" s="223"/>
      <c r="B500" s="224">
        <v>41394</v>
      </c>
      <c r="C500" s="225">
        <f t="shared" si="10"/>
        <v>2013</v>
      </c>
      <c r="D500" s="226">
        <f>VLOOKUP(B500,'D1'!$B$11:$H$622,7,FALSE)/100</f>
        <v>3.245E-2</v>
      </c>
    </row>
    <row r="501" spans="1:4" s="222" customFormat="1">
      <c r="A501" s="223"/>
      <c r="B501" s="224">
        <v>41425</v>
      </c>
      <c r="C501" s="225">
        <f t="shared" si="10"/>
        <v>2013</v>
      </c>
      <c r="D501" s="226">
        <f>VLOOKUP(B501,'D1'!$B$11:$H$622,7,FALSE)/100</f>
        <v>3.2250000000000001E-2</v>
      </c>
    </row>
    <row r="502" spans="1:4" s="222" customFormat="1">
      <c r="A502" s="223"/>
      <c r="B502" s="224">
        <v>41455</v>
      </c>
      <c r="C502" s="225">
        <f t="shared" si="10"/>
        <v>2013</v>
      </c>
      <c r="D502" s="226">
        <f>VLOOKUP(B502,'D1'!$B$11:$H$622,7,FALSE)/100</f>
        <v>3.5400000000000001E-2</v>
      </c>
    </row>
    <row r="503" spans="1:4" s="222" customFormat="1">
      <c r="A503" s="223"/>
      <c r="B503" s="224">
        <v>41486</v>
      </c>
      <c r="C503" s="225">
        <f t="shared" si="10"/>
        <v>2013</v>
      </c>
      <c r="D503" s="226">
        <f>VLOOKUP(B503,'D1'!$B$11:$H$622,7,FALSE)/100</f>
        <v>3.7499999999999999E-2</v>
      </c>
    </row>
    <row r="504" spans="1:4" s="222" customFormat="1">
      <c r="A504" s="223"/>
      <c r="B504" s="224">
        <v>41517</v>
      </c>
      <c r="C504" s="225">
        <f t="shared" si="10"/>
        <v>2013</v>
      </c>
      <c r="D504" s="226">
        <f>VLOOKUP(B504,'D1'!$B$11:$H$622,7,FALSE)/100</f>
        <v>3.8599999999999995E-2</v>
      </c>
    </row>
    <row r="505" spans="1:4" s="222" customFormat="1">
      <c r="A505" s="223"/>
      <c r="B505" s="224">
        <v>41547</v>
      </c>
      <c r="C505" s="225">
        <f t="shared" si="10"/>
        <v>2013</v>
      </c>
      <c r="D505" s="226">
        <f>VLOOKUP(B505,'D1'!$B$11:$H$622,7,FALSE)/100</f>
        <v>3.9949999999999999E-2</v>
      </c>
    </row>
    <row r="506" spans="1:4" s="222" customFormat="1">
      <c r="A506" s="223"/>
      <c r="B506" s="224">
        <v>41578</v>
      </c>
      <c r="C506" s="225">
        <f t="shared" si="10"/>
        <v>2013</v>
      </c>
      <c r="D506" s="226">
        <f>VLOOKUP(B506,'D1'!$B$11:$H$622,7,FALSE)/100</f>
        <v>3.9699999999999999E-2</v>
      </c>
    </row>
    <row r="507" spans="1:4" s="222" customFormat="1">
      <c r="A507" s="223"/>
      <c r="B507" s="224">
        <v>41608</v>
      </c>
      <c r="C507" s="225">
        <f t="shared" si="10"/>
        <v>2013</v>
      </c>
      <c r="D507" s="226">
        <f>VLOOKUP(B507,'D1'!$B$11:$H$622,7,FALSE)/100</f>
        <v>4.1250000000000002E-2</v>
      </c>
    </row>
    <row r="508" spans="1:4" s="222" customFormat="1">
      <c r="A508" s="223"/>
      <c r="B508" s="224">
        <v>41639</v>
      </c>
      <c r="C508" s="225">
        <f t="shared" ref="C508:C571" si="11">YEAR(B508)</f>
        <v>2013</v>
      </c>
      <c r="D508" s="226">
        <f>VLOOKUP(B508,'D1'!$B$11:$H$622,7,FALSE)/100</f>
        <v>4.2424999999999997E-2</v>
      </c>
    </row>
    <row r="509" spans="1:4" s="222" customFormat="1">
      <c r="A509" s="223"/>
      <c r="B509" s="224">
        <v>41670</v>
      </c>
      <c r="C509" s="225">
        <f t="shared" si="11"/>
        <v>2014</v>
      </c>
      <c r="D509" s="226">
        <f>VLOOKUP(B509,'D1'!$B$11:$H$622,7,FALSE)/100</f>
        <v>4.1825000000000001E-2</v>
      </c>
    </row>
    <row r="510" spans="1:4" s="222" customFormat="1">
      <c r="A510" s="223"/>
      <c r="B510" s="224">
        <v>41698</v>
      </c>
      <c r="C510" s="225">
        <f t="shared" si="11"/>
        <v>2014</v>
      </c>
      <c r="D510" s="226">
        <f>VLOOKUP(B510,'D1'!$B$11:$H$622,7,FALSE)/100</f>
        <v>4.1200000000000001E-2</v>
      </c>
    </row>
    <row r="511" spans="1:4" s="222" customFormat="1">
      <c r="A511" s="223"/>
      <c r="B511" s="224">
        <v>41729</v>
      </c>
      <c r="C511" s="225">
        <f t="shared" si="11"/>
        <v>2014</v>
      </c>
      <c r="D511" s="226">
        <f>VLOOKUP(B511,'D1'!$B$11:$H$622,7,FALSE)/100</f>
        <v>4.1024999999999999E-2</v>
      </c>
    </row>
    <row r="512" spans="1:4" s="222" customFormat="1">
      <c r="A512" s="223"/>
      <c r="B512" s="224">
        <v>41759</v>
      </c>
      <c r="C512" s="225">
        <f t="shared" si="11"/>
        <v>2014</v>
      </c>
      <c r="D512" s="226">
        <f>VLOOKUP(B512,'D1'!$B$11:$H$622,7,FALSE)/100</f>
        <v>4.0300000000000002E-2</v>
      </c>
    </row>
    <row r="513" spans="1:4" s="222" customFormat="1">
      <c r="A513" s="223"/>
      <c r="B513" s="224">
        <v>41790</v>
      </c>
      <c r="C513" s="225">
        <f t="shared" si="11"/>
        <v>2014</v>
      </c>
      <c r="D513" s="226">
        <f>VLOOKUP(B513,'D1'!$B$11:$H$622,7,FALSE)/100</f>
        <v>3.7749999999999999E-2</v>
      </c>
    </row>
    <row r="514" spans="1:4" s="222" customFormat="1">
      <c r="A514" s="223"/>
      <c r="B514" s="224">
        <v>41820</v>
      </c>
      <c r="C514" s="225">
        <f t="shared" si="11"/>
        <v>2014</v>
      </c>
      <c r="D514" s="226">
        <f>VLOOKUP(B514,'D1'!$B$11:$H$622,7,FALSE)/100</f>
        <v>3.7025000000000002E-2</v>
      </c>
    </row>
    <row r="515" spans="1:4" s="222" customFormat="1">
      <c r="A515" s="223"/>
      <c r="B515" s="224">
        <v>41851</v>
      </c>
      <c r="C515" s="225">
        <f t="shared" si="11"/>
        <v>2014</v>
      </c>
      <c r="D515" s="226">
        <f>VLOOKUP(B515,'D1'!$B$11:$H$622,7,FALSE)/100</f>
        <v>3.4675000000000004E-2</v>
      </c>
    </row>
    <row r="516" spans="1:4" s="222" customFormat="1">
      <c r="A516" s="223"/>
      <c r="B516" s="224">
        <v>41882</v>
      </c>
      <c r="C516" s="225">
        <f t="shared" si="11"/>
        <v>2014</v>
      </c>
      <c r="D516" s="226">
        <f>VLOOKUP(B516,'D1'!$B$11:$H$622,7,FALSE)/100</f>
        <v>3.4099999999999998E-2</v>
      </c>
    </row>
    <row r="517" spans="1:4" s="222" customFormat="1">
      <c r="A517" s="223"/>
      <c r="B517" s="224">
        <v>41912</v>
      </c>
      <c r="C517" s="225">
        <f t="shared" si="11"/>
        <v>2014</v>
      </c>
      <c r="D517" s="226">
        <f>VLOOKUP(B517,'D1'!$B$11:$H$622,7,FALSE)/100</f>
        <v>3.5450000000000002E-2</v>
      </c>
    </row>
    <row r="518" spans="1:4" s="222" customFormat="1">
      <c r="A518" s="223"/>
      <c r="B518" s="224">
        <v>41943</v>
      </c>
      <c r="C518" s="225">
        <f t="shared" si="11"/>
        <v>2014</v>
      </c>
      <c r="D518" s="226">
        <f>VLOOKUP(B518,'D1'!$B$11:$H$622,7,FALSE)/100</f>
        <v>3.3174999999999996E-2</v>
      </c>
    </row>
    <row r="519" spans="1:4" s="222" customFormat="1">
      <c r="A519" s="223"/>
      <c r="B519" s="224">
        <v>41973</v>
      </c>
      <c r="C519" s="225">
        <f t="shared" si="11"/>
        <v>2014</v>
      </c>
      <c r="D519" s="226">
        <f>VLOOKUP(B519,'D1'!$B$11:$H$622,7,FALSE)/100</f>
        <v>3.2575E-2</v>
      </c>
    </row>
    <row r="520" spans="1:4" s="222" customFormat="1">
      <c r="A520" s="223"/>
      <c r="B520" s="224">
        <v>42004</v>
      </c>
      <c r="C520" s="225">
        <f t="shared" si="11"/>
        <v>2014</v>
      </c>
      <c r="D520" s="226">
        <f>VLOOKUP(B520,'D1'!$B$11:$H$622,7,FALSE)/100</f>
        <v>2.955E-2</v>
      </c>
    </row>
    <row r="521" spans="1:4" s="222" customFormat="1">
      <c r="A521" s="223"/>
      <c r="B521" s="224">
        <v>42035</v>
      </c>
      <c r="C521" s="225">
        <f t="shared" si="11"/>
        <v>2015</v>
      </c>
      <c r="D521" s="226">
        <f>VLOOKUP(B521,'D1'!$B$11:$H$622,7,FALSE)/100</f>
        <v>2.6375000000000003E-2</v>
      </c>
    </row>
    <row r="522" spans="1:4" s="222" customFormat="1">
      <c r="A522" s="223"/>
      <c r="B522" s="224">
        <v>42063</v>
      </c>
      <c r="C522" s="225">
        <f t="shared" si="11"/>
        <v>2015</v>
      </c>
      <c r="D522" s="226">
        <f>VLOOKUP(B522,'D1'!$B$11:$H$622,7,FALSE)/100</f>
        <v>2.5024999999999999E-2</v>
      </c>
    </row>
    <row r="523" spans="1:4" s="222" customFormat="1">
      <c r="A523" s="223"/>
      <c r="B523" s="224">
        <v>42094</v>
      </c>
      <c r="C523" s="225">
        <f t="shared" si="11"/>
        <v>2015</v>
      </c>
      <c r="D523" s="226">
        <f>VLOOKUP(B523,'D1'!$B$11:$H$622,7,FALSE)/100</f>
        <v>2.4825E-2</v>
      </c>
    </row>
    <row r="524" spans="1:4" s="222" customFormat="1">
      <c r="A524" s="223"/>
      <c r="B524" s="224">
        <v>42124</v>
      </c>
      <c r="C524" s="225">
        <f t="shared" si="11"/>
        <v>2015</v>
      </c>
      <c r="D524" s="226">
        <f>VLOOKUP(B524,'D1'!$B$11:$H$622,7,FALSE)/100</f>
        <v>2.41E-2</v>
      </c>
    </row>
    <row r="525" spans="1:4" s="222" customFormat="1">
      <c r="A525" s="223"/>
      <c r="B525" s="224">
        <v>42155</v>
      </c>
      <c r="C525" s="225">
        <f t="shared" si="11"/>
        <v>2015</v>
      </c>
      <c r="D525" s="226">
        <f>VLOOKUP(B525,'D1'!$B$11:$H$622,7,FALSE)/100</f>
        <v>2.8799999999999999E-2</v>
      </c>
    </row>
    <row r="526" spans="1:4" s="222" customFormat="1">
      <c r="A526" s="223"/>
      <c r="B526" s="224">
        <v>42185</v>
      </c>
      <c r="C526" s="225">
        <f t="shared" si="11"/>
        <v>2015</v>
      </c>
      <c r="D526" s="226">
        <f>VLOOKUP(B526,'D1'!$B$11:$H$622,7,FALSE)/100</f>
        <v>2.9750000000000002E-2</v>
      </c>
    </row>
    <row r="527" spans="1:4" s="222" customFormat="1">
      <c r="A527" s="223"/>
      <c r="B527" s="224">
        <v>42216</v>
      </c>
      <c r="C527" s="225">
        <f t="shared" si="11"/>
        <v>2015</v>
      </c>
      <c r="D527" s="226">
        <f>VLOOKUP(B527,'D1'!$B$11:$H$622,7,FALSE)/100</f>
        <v>2.9024999999999999E-2</v>
      </c>
    </row>
    <row r="528" spans="1:4" s="222" customFormat="1">
      <c r="A528" s="223"/>
      <c r="B528" s="224">
        <v>42247</v>
      </c>
      <c r="C528" s="225">
        <f t="shared" si="11"/>
        <v>2015</v>
      </c>
      <c r="D528" s="226">
        <f>VLOOKUP(B528,'D1'!$B$11:$H$622,7,FALSE)/100</f>
        <v>2.7149999999999997E-2</v>
      </c>
    </row>
    <row r="529" spans="1:4" s="222" customFormat="1">
      <c r="A529" s="223"/>
      <c r="B529" s="224">
        <v>42277</v>
      </c>
      <c r="C529" s="225">
        <f t="shared" si="11"/>
        <v>2015</v>
      </c>
      <c r="D529" s="226">
        <f>VLOOKUP(B529,'D1'!$B$11:$H$622,7,FALSE)/100</f>
        <v>2.6949999999999998E-2</v>
      </c>
    </row>
    <row r="530" spans="1:4" s="222" customFormat="1">
      <c r="A530" s="223"/>
      <c r="B530" s="224">
        <v>42308</v>
      </c>
      <c r="C530" s="225">
        <f t="shared" si="11"/>
        <v>2015</v>
      </c>
      <c r="D530" s="226">
        <f>VLOOKUP(B530,'D1'!$B$11:$H$622,7,FALSE)/100</f>
        <v>2.6225000000000002E-2</v>
      </c>
    </row>
    <row r="531" spans="1:4" s="222" customFormat="1">
      <c r="A531" s="223"/>
      <c r="B531" s="224">
        <v>42338</v>
      </c>
      <c r="C531" s="225">
        <f t="shared" si="11"/>
        <v>2015</v>
      </c>
      <c r="D531" s="226">
        <f>VLOOKUP(B531,'D1'!$B$11:$H$622,7,FALSE)/100</f>
        <v>2.8525000000000002E-2</v>
      </c>
    </row>
    <row r="532" spans="1:4" s="222" customFormat="1">
      <c r="A532" s="223"/>
      <c r="B532" s="224">
        <v>42369</v>
      </c>
      <c r="C532" s="225">
        <f t="shared" si="11"/>
        <v>2015</v>
      </c>
      <c r="D532" s="226">
        <f>VLOOKUP(B532,'D1'!$B$11:$H$622,7,FALSE)/100</f>
        <v>2.8450000000000003E-2</v>
      </c>
    </row>
    <row r="533" spans="1:4" s="222" customFormat="1">
      <c r="A533" s="223"/>
      <c r="B533" s="224">
        <v>42400</v>
      </c>
      <c r="C533" s="225">
        <f t="shared" si="11"/>
        <v>2016</v>
      </c>
      <c r="D533" s="226">
        <f>VLOOKUP(B533,'D1'!$B$11:$H$622,7,FALSE)/100</f>
        <v>2.725E-2</v>
      </c>
    </row>
    <row r="534" spans="1:4" s="222" customFormat="1">
      <c r="A534" s="223"/>
      <c r="B534" s="224">
        <v>42429</v>
      </c>
      <c r="C534" s="225">
        <f t="shared" si="11"/>
        <v>2016</v>
      </c>
      <c r="D534" s="226">
        <f>VLOOKUP(B534,'D1'!$B$11:$H$622,7,FALSE)/100</f>
        <v>2.4750000000000001E-2</v>
      </c>
    </row>
    <row r="535" spans="1:4" s="222" customFormat="1">
      <c r="A535" s="223"/>
      <c r="B535" s="224">
        <v>42460</v>
      </c>
      <c r="C535" s="225">
        <f t="shared" si="11"/>
        <v>2016</v>
      </c>
      <c r="D535" s="226">
        <f>VLOOKUP(B535,'D1'!$B$11:$H$622,7,FALSE)/100</f>
        <v>2.5675E-2</v>
      </c>
    </row>
    <row r="536" spans="1:4" s="222" customFormat="1">
      <c r="A536" s="223"/>
      <c r="B536" s="224">
        <v>42490</v>
      </c>
      <c r="C536" s="225">
        <f t="shared" si="11"/>
        <v>2016</v>
      </c>
      <c r="D536" s="226">
        <f>VLOOKUP(B536,'D1'!$B$11:$H$622,7,FALSE)/100</f>
        <v>2.5150000000000002E-2</v>
      </c>
    </row>
    <row r="537" spans="1:4" s="222" customFormat="1">
      <c r="A537" s="223"/>
      <c r="B537" s="224">
        <v>42521</v>
      </c>
      <c r="C537" s="225">
        <f t="shared" si="11"/>
        <v>2016</v>
      </c>
      <c r="D537" s="226">
        <f>VLOOKUP(B537,'D1'!$B$11:$H$622,7,FALSE)/100</f>
        <v>2.3199999999999998E-2</v>
      </c>
    </row>
    <row r="538" spans="1:4" s="222" customFormat="1">
      <c r="A538" s="223"/>
      <c r="B538" s="224">
        <v>42551</v>
      </c>
      <c r="C538" s="225">
        <f t="shared" si="11"/>
        <v>2016</v>
      </c>
      <c r="D538" s="226">
        <f>VLOOKUP(B538,'D1'!$B$11:$H$622,7,FALSE)/100</f>
        <v>2.1175000000000003E-2</v>
      </c>
    </row>
    <row r="539" spans="1:4" s="222" customFormat="1">
      <c r="A539" s="223"/>
      <c r="B539" s="224">
        <v>42582</v>
      </c>
      <c r="C539" s="225">
        <f t="shared" si="11"/>
        <v>2016</v>
      </c>
      <c r="D539" s="226">
        <f>VLOOKUP(B539,'D1'!$B$11:$H$622,7,FALSE)/100</f>
        <v>1.9275E-2</v>
      </c>
    </row>
    <row r="540" spans="1:4" s="222" customFormat="1">
      <c r="A540" s="223"/>
      <c r="B540" s="224">
        <v>42613</v>
      </c>
      <c r="C540" s="225">
        <f t="shared" si="11"/>
        <v>2016</v>
      </c>
      <c r="D540" s="226">
        <f>VLOOKUP(B540,'D1'!$B$11:$H$622,7,FALSE)/100</f>
        <v>1.8749999999999999E-2</v>
      </c>
    </row>
    <row r="541" spans="1:4" s="222" customFormat="1">
      <c r="A541" s="223"/>
      <c r="B541" s="224">
        <v>42643</v>
      </c>
      <c r="C541" s="225">
        <f t="shared" si="11"/>
        <v>2016</v>
      </c>
      <c r="D541" s="226">
        <f>VLOOKUP(B541,'D1'!$B$11:$H$622,7,FALSE)/100</f>
        <v>1.985E-2</v>
      </c>
    </row>
    <row r="542" spans="1:4" s="222" customFormat="1">
      <c r="A542" s="223"/>
      <c r="B542" s="224">
        <v>42674</v>
      </c>
      <c r="C542" s="225">
        <f t="shared" si="11"/>
        <v>2016</v>
      </c>
      <c r="D542" s="226">
        <f>VLOOKUP(B542,'D1'!$B$11:$H$622,7,FALSE)/100</f>
        <v>2.2000000000000002E-2</v>
      </c>
    </row>
    <row r="543" spans="1:4" s="222" customFormat="1">
      <c r="A543" s="223"/>
      <c r="B543" s="224">
        <v>42704</v>
      </c>
      <c r="C543" s="225">
        <f t="shared" si="11"/>
        <v>2016</v>
      </c>
      <c r="D543" s="226">
        <f>VLOOKUP(B543,'D1'!$B$11:$H$622,7,FALSE)/100</f>
        <v>2.5049999999999999E-2</v>
      </c>
    </row>
    <row r="544" spans="1:4" s="222" customFormat="1">
      <c r="A544" s="223"/>
      <c r="B544" s="224">
        <v>42735</v>
      </c>
      <c r="C544" s="225">
        <f t="shared" si="11"/>
        <v>2016</v>
      </c>
      <c r="D544" s="226">
        <f>VLOOKUP(B544,'D1'!$B$11:$H$622,7,FALSE)/100</f>
        <v>2.7924999999999998E-2</v>
      </c>
    </row>
    <row r="545" spans="1:4" s="222" customFormat="1">
      <c r="A545" s="223"/>
      <c r="B545" s="224">
        <v>42766</v>
      </c>
      <c r="C545" s="225">
        <f t="shared" si="11"/>
        <v>2017</v>
      </c>
      <c r="D545" s="226">
        <f>VLOOKUP(B545,'D1'!$B$11:$H$622,7,FALSE)/100</f>
        <v>2.7275000000000001E-2</v>
      </c>
    </row>
    <row r="546" spans="1:4" s="222" customFormat="1">
      <c r="A546" s="223"/>
      <c r="B546" s="224">
        <v>42794</v>
      </c>
      <c r="C546" s="225">
        <f t="shared" si="11"/>
        <v>2017</v>
      </c>
      <c r="D546" s="226">
        <f>VLOOKUP(B546,'D1'!$B$11:$H$622,7,FALSE)/100</f>
        <v>2.75E-2</v>
      </c>
    </row>
    <row r="547" spans="1:4" s="222" customFormat="1">
      <c r="A547" s="223"/>
      <c r="B547" s="224">
        <v>42825</v>
      </c>
      <c r="C547" s="225">
        <f t="shared" si="11"/>
        <v>2017</v>
      </c>
      <c r="D547" s="226">
        <f>VLOOKUP(B547,'D1'!$B$11:$H$622,7,FALSE)/100</f>
        <v>2.81E-2</v>
      </c>
    </row>
    <row r="548" spans="1:4" s="222" customFormat="1">
      <c r="A548" s="223"/>
      <c r="B548" s="224">
        <v>42855</v>
      </c>
      <c r="C548" s="225">
        <f t="shared" si="11"/>
        <v>2017</v>
      </c>
      <c r="D548" s="226">
        <f>VLOOKUP(B548,'D1'!$B$11:$H$622,7,FALSE)/100</f>
        <v>2.5600000000000001E-2</v>
      </c>
    </row>
    <row r="549" spans="1:4" s="222" customFormat="1">
      <c r="A549" s="223"/>
      <c r="B549" s="224">
        <v>42886</v>
      </c>
      <c r="C549" s="225">
        <f t="shared" si="11"/>
        <v>2017</v>
      </c>
      <c r="D549" s="226">
        <f>VLOOKUP(B549,'D1'!$B$11:$H$622,7,FALSE)/100</f>
        <v>2.5425E-2</v>
      </c>
    </row>
    <row r="550" spans="1:4" s="222" customFormat="1">
      <c r="A550" s="223"/>
      <c r="B550" s="224">
        <v>42916</v>
      </c>
      <c r="C550" s="225">
        <f t="shared" si="11"/>
        <v>2017</v>
      </c>
      <c r="D550" s="226">
        <f>VLOOKUP(B550,'D1'!$B$11:$H$622,7,FALSE)/100</f>
        <v>2.4075000000000003E-2</v>
      </c>
    </row>
    <row r="551" spans="1:4" s="222" customFormat="1">
      <c r="A551" s="223"/>
      <c r="B551" s="224">
        <v>42947</v>
      </c>
      <c r="C551" s="225">
        <f t="shared" si="11"/>
        <v>2017</v>
      </c>
      <c r="D551" s="226">
        <f>VLOOKUP(B551,'D1'!$B$11:$H$622,7,FALSE)/100</f>
        <v>2.6425000000000001E-2</v>
      </c>
    </row>
    <row r="552" spans="1:4" s="222" customFormat="1">
      <c r="A552" s="223"/>
      <c r="B552" s="224">
        <v>42978</v>
      </c>
      <c r="C552" s="225">
        <f t="shared" si="11"/>
        <v>2017</v>
      </c>
      <c r="D552" s="226">
        <f>VLOOKUP(B552,'D1'!$B$11:$H$622,7,FALSE)/100</f>
        <v>2.5975000000000002E-2</v>
      </c>
    </row>
    <row r="553" spans="1:4" s="222" customFormat="1">
      <c r="A553" s="223"/>
      <c r="B553" s="224">
        <v>43008</v>
      </c>
      <c r="C553" s="225">
        <f t="shared" si="11"/>
        <v>2017</v>
      </c>
      <c r="D553" s="226">
        <f>VLOOKUP(B553,'D1'!$B$11:$H$622,7,FALSE)/100</f>
        <v>2.7000000000000003E-2</v>
      </c>
    </row>
    <row r="554" spans="1:4" s="222" customFormat="1">
      <c r="A554" s="223"/>
      <c r="B554" s="224">
        <v>43039</v>
      </c>
      <c r="C554" s="225">
        <f t="shared" si="11"/>
        <v>2017</v>
      </c>
      <c r="D554" s="226">
        <f>VLOOKUP(B554,'D1'!$B$11:$H$622,7,FALSE)/100</f>
        <v>2.7799999999999998E-2</v>
      </c>
    </row>
    <row r="555" spans="1:4" s="222" customFormat="1">
      <c r="A555" s="223"/>
      <c r="B555" s="224">
        <v>43069</v>
      </c>
      <c r="C555" s="225">
        <f t="shared" si="11"/>
        <v>2017</v>
      </c>
      <c r="D555" s="226">
        <f>VLOOKUP(B555,'D1'!$B$11:$H$622,7,FALSE)/100</f>
        <v>2.5699999999999997E-2</v>
      </c>
    </row>
    <row r="556" spans="1:4" s="222" customFormat="1">
      <c r="A556" s="223"/>
      <c r="B556" s="224">
        <v>43100</v>
      </c>
      <c r="C556" s="225">
        <f t="shared" si="11"/>
        <v>2017</v>
      </c>
      <c r="D556" s="226">
        <f>VLOOKUP(B556,'D1'!$B$11:$H$622,7,FALSE)/100</f>
        <v>2.58E-2</v>
      </c>
    </row>
    <row r="557" spans="1:4" s="222" customFormat="1">
      <c r="A557" s="223"/>
      <c r="B557" s="224">
        <v>43131</v>
      </c>
      <c r="C557" s="225">
        <f t="shared" si="11"/>
        <v>2018</v>
      </c>
      <c r="D557" s="226">
        <f>VLOOKUP(B557,'D1'!$B$11:$H$622,7,FALSE)/100</f>
        <v>2.75E-2</v>
      </c>
    </row>
    <row r="558" spans="1:4" s="222" customFormat="1">
      <c r="A558" s="223"/>
      <c r="B558" s="224">
        <v>43159</v>
      </c>
      <c r="C558" s="225">
        <f t="shared" si="11"/>
        <v>2018</v>
      </c>
      <c r="D558" s="226">
        <f>VLOOKUP(B558,'D1'!$B$11:$H$622,7,FALSE)/100</f>
        <v>2.86E-2</v>
      </c>
    </row>
    <row r="559" spans="1:4" s="222" customFormat="1">
      <c r="A559" s="223"/>
      <c r="B559" s="224">
        <v>43190</v>
      </c>
      <c r="C559" s="225">
        <f t="shared" si="11"/>
        <v>2018</v>
      </c>
      <c r="D559" s="226">
        <f>VLOOKUP(B559,'D1'!$B$11:$H$622,7,FALSE)/100</f>
        <v>2.7200000000000002E-2</v>
      </c>
    </row>
    <row r="560" spans="1:4" s="222" customFormat="1">
      <c r="A560" s="223"/>
      <c r="B560" s="224">
        <v>43220</v>
      </c>
      <c r="C560" s="225">
        <f t="shared" si="11"/>
        <v>2018</v>
      </c>
      <c r="D560" s="226">
        <f>VLOOKUP(B560,'D1'!$B$11:$H$622,7,FALSE)/100</f>
        <v>2.7400000000000001E-2</v>
      </c>
    </row>
    <row r="561" spans="1:4" s="222" customFormat="1">
      <c r="A561" s="223"/>
      <c r="B561" s="224">
        <v>43251</v>
      </c>
      <c r="C561" s="225">
        <f t="shared" si="11"/>
        <v>2018</v>
      </c>
      <c r="D561" s="226">
        <f>VLOOKUP(B561,'D1'!$B$11:$H$622,7,FALSE)/100</f>
        <v>2.7900000000000001E-2</v>
      </c>
    </row>
    <row r="562" spans="1:4" s="222" customFormat="1">
      <c r="A562" s="223"/>
      <c r="B562" s="224">
        <v>43281</v>
      </c>
      <c r="C562" s="225">
        <f t="shared" si="11"/>
        <v>2018</v>
      </c>
      <c r="D562" s="226">
        <f>VLOOKUP(B562,'D1'!$B$11:$H$622,7,FALSE)/100</f>
        <v>2.7000000000000003E-2</v>
      </c>
    </row>
    <row r="563" spans="1:4" s="222" customFormat="1">
      <c r="A563" s="223"/>
      <c r="B563" s="224">
        <v>43312</v>
      </c>
      <c r="C563" s="225">
        <f t="shared" si="11"/>
        <v>2018</v>
      </c>
      <c r="D563" s="226">
        <f>VLOOKUP(B563,'D1'!$B$11:$H$622,7,FALSE)/100</f>
        <v>2.64E-2</v>
      </c>
    </row>
    <row r="564" spans="1:4" s="222" customFormat="1">
      <c r="A564" s="223"/>
      <c r="B564" s="224">
        <v>43343</v>
      </c>
      <c r="C564" s="225">
        <f t="shared" si="11"/>
        <v>2018</v>
      </c>
      <c r="D564" s="226">
        <f>VLOOKUP(B564,'D1'!$B$11:$H$622,7,FALSE)/100</f>
        <v>2.5899999999999999E-2</v>
      </c>
    </row>
    <row r="565" spans="1:4" s="222" customFormat="1">
      <c r="A565" s="223"/>
      <c r="B565" s="224">
        <v>43373</v>
      </c>
      <c r="C565" s="225">
        <f t="shared" si="11"/>
        <v>2018</v>
      </c>
      <c r="D565" s="226">
        <f>VLOOKUP(B565,'D1'!$B$11:$H$622,7,FALSE)/100</f>
        <v>2.63E-2</v>
      </c>
    </row>
    <row r="566" spans="1:4" s="222" customFormat="1">
      <c r="A566" s="223"/>
      <c r="B566" s="224">
        <v>43404</v>
      </c>
      <c r="C566" s="225">
        <f t="shared" si="11"/>
        <v>2018</v>
      </c>
      <c r="D566" s="226">
        <f>VLOOKUP(B566,'D1'!$B$11:$H$622,7,FALSE)/100</f>
        <v>2.6800000000000001E-2</v>
      </c>
    </row>
    <row r="567" spans="1:4" s="222" customFormat="1">
      <c r="A567" s="223"/>
      <c r="B567" s="224">
        <v>43434</v>
      </c>
      <c r="C567" s="225">
        <f t="shared" si="11"/>
        <v>2018</v>
      </c>
      <c r="D567" s="226">
        <f>VLOOKUP(B567,'D1'!$B$11:$H$622,7,FALSE)/100</f>
        <v>2.6800000000000001E-2</v>
      </c>
    </row>
    <row r="568" spans="1:4" s="222" customFormat="1">
      <c r="A568" s="223"/>
      <c r="B568" s="224">
        <v>43465</v>
      </c>
      <c r="C568" s="225">
        <f t="shared" si="11"/>
        <v>2018</v>
      </c>
      <c r="D568" s="226">
        <f>VLOOKUP(B568,'D1'!$B$11:$H$622,7,FALSE)/100</f>
        <v>2.4300000000000002E-2</v>
      </c>
    </row>
    <row r="569" spans="1:4" s="222" customFormat="1">
      <c r="A569" s="223"/>
      <c r="B569" s="224">
        <v>43496</v>
      </c>
      <c r="C569" s="225">
        <f t="shared" si="11"/>
        <v>2019</v>
      </c>
      <c r="D569" s="226">
        <f>VLOOKUP(B569,'D1'!$B$11:$H$622,7,FALSE)/100</f>
        <v>2.2700000000000001E-2</v>
      </c>
    </row>
    <row r="570" spans="1:4" s="222" customFormat="1">
      <c r="A570" s="223"/>
      <c r="B570" s="224">
        <v>43524</v>
      </c>
      <c r="C570" s="225">
        <f t="shared" si="11"/>
        <v>2019</v>
      </c>
      <c r="D570" s="226">
        <f>VLOOKUP(B570,'D1'!$B$11:$H$622,7,FALSE)/100</f>
        <v>2.1299999999999999E-2</v>
      </c>
    </row>
    <row r="571" spans="1:4" s="222" customFormat="1">
      <c r="A571" s="223"/>
      <c r="B571" s="224">
        <v>43555</v>
      </c>
      <c r="C571" s="225">
        <f t="shared" si="11"/>
        <v>2019</v>
      </c>
      <c r="D571" s="226">
        <f>VLOOKUP(B571,'D1'!$B$11:$H$622,7,FALSE)/100</f>
        <v>1.9599999999999999E-2</v>
      </c>
    </row>
    <row r="572" spans="1:4" s="222" customFormat="1">
      <c r="A572" s="223"/>
      <c r="B572" s="224">
        <v>43585</v>
      </c>
      <c r="C572" s="225">
        <f t="shared" ref="C572:C590" si="12">YEAR(B572)</f>
        <v>2019</v>
      </c>
      <c r="D572" s="226">
        <f>VLOOKUP(B572,'D1'!$B$11:$H$622,7,FALSE)/100</f>
        <v>1.8600000000000002E-2</v>
      </c>
    </row>
    <row r="573" spans="1:4" s="222" customFormat="1">
      <c r="A573" s="223"/>
      <c r="B573" s="224">
        <v>43616</v>
      </c>
      <c r="C573" s="225">
        <f t="shared" si="12"/>
        <v>2019</v>
      </c>
      <c r="D573" s="226">
        <f>VLOOKUP(B573,'D1'!$B$11:$H$622,7,FALSE)/100</f>
        <v>1.6500000000000001E-2</v>
      </c>
    </row>
    <row r="574" spans="1:4" s="222" customFormat="1">
      <c r="A574" s="223"/>
      <c r="B574" s="224">
        <v>43646</v>
      </c>
      <c r="C574" s="225">
        <f t="shared" si="12"/>
        <v>2019</v>
      </c>
      <c r="D574" s="226">
        <f>VLOOKUP(B574,'D1'!$B$11:$H$622,7,FALSE)/100</f>
        <v>1.38E-2</v>
      </c>
    </row>
    <row r="575" spans="1:4" s="222" customFormat="1">
      <c r="A575" s="223"/>
      <c r="B575" s="224">
        <v>43677</v>
      </c>
      <c r="C575" s="225">
        <f t="shared" si="12"/>
        <v>2019</v>
      </c>
      <c r="D575" s="226">
        <f>VLOOKUP(B575,'D1'!$B$11:$H$622,7,FALSE)/100</f>
        <v>1.3100000000000001E-2</v>
      </c>
    </row>
    <row r="576" spans="1:4" s="222" customFormat="1">
      <c r="A576" s="223"/>
      <c r="B576" s="224">
        <v>43708</v>
      </c>
      <c r="C576" s="225">
        <f t="shared" si="12"/>
        <v>2019</v>
      </c>
      <c r="D576" s="226">
        <f>VLOOKUP(B576,'D1'!$B$11:$H$622,7,FALSE)/100</f>
        <v>9.4999999999999998E-3</v>
      </c>
    </row>
    <row r="577" spans="1:6" s="222" customFormat="1">
      <c r="A577" s="223"/>
      <c r="B577" s="224">
        <v>43738</v>
      </c>
      <c r="C577" s="225">
        <f t="shared" si="12"/>
        <v>2019</v>
      </c>
      <c r="D577" s="226">
        <f>VLOOKUP(B577,'D1'!$B$11:$H$622,7,FALSE)/100</f>
        <v>1.03E-2</v>
      </c>
    </row>
    <row r="578" spans="1:6" s="222" customFormat="1">
      <c r="A578" s="223"/>
      <c r="B578" s="224">
        <v>43769</v>
      </c>
      <c r="C578" s="225">
        <f t="shared" si="12"/>
        <v>2019</v>
      </c>
      <c r="D578" s="226">
        <f>VLOOKUP(B578,'D1'!$B$11:$H$622,7,FALSE)/100</f>
        <v>1.03E-2</v>
      </c>
    </row>
    <row r="579" spans="1:6" s="222" customFormat="1">
      <c r="A579" s="223"/>
      <c r="B579" s="224">
        <v>43799</v>
      </c>
      <c r="C579" s="225">
        <f t="shared" si="12"/>
        <v>2019</v>
      </c>
      <c r="D579" s="226">
        <f>VLOOKUP(B579,'D1'!$B$11:$H$622,7,FALSE)/100</f>
        <v>1.15E-2</v>
      </c>
    </row>
    <row r="580" spans="1:6" s="222" customFormat="1">
      <c r="A580" s="223"/>
      <c r="B580" s="224">
        <v>43830</v>
      </c>
      <c r="C580" s="225">
        <f t="shared" si="12"/>
        <v>2019</v>
      </c>
      <c r="D580" s="226">
        <f>VLOOKUP(B580,'D1'!$B$11:$H$622,7,FALSE)/100</f>
        <v>1.2E-2</v>
      </c>
    </row>
    <row r="581" spans="1:6" s="222" customFormat="1">
      <c r="A581" s="223"/>
      <c r="B581" s="224">
        <v>43861</v>
      </c>
      <c r="C581" s="225">
        <f t="shared" si="12"/>
        <v>2020</v>
      </c>
      <c r="D581" s="226">
        <f>VLOOKUP(B581,'D1'!$B$11:$H$622,7,FALSE)/100</f>
        <v>1.15E-2</v>
      </c>
      <c r="E581" s="233"/>
      <c r="F581" s="257"/>
    </row>
    <row r="582" spans="1:6" s="222" customFormat="1">
      <c r="A582" s="223"/>
      <c r="B582" s="224">
        <v>43890</v>
      </c>
      <c r="C582" s="225">
        <f t="shared" si="12"/>
        <v>2020</v>
      </c>
      <c r="D582" s="226">
        <f>VLOOKUP(B582,'D1'!$B$11:$H$622,7,FALSE)/100</f>
        <v>9.7999999999999997E-3</v>
      </c>
      <c r="E582" s="233"/>
      <c r="F582" s="257"/>
    </row>
    <row r="583" spans="1:6" s="222" customFormat="1">
      <c r="A583" s="223"/>
      <c r="B583" s="224">
        <v>43921</v>
      </c>
      <c r="C583" s="225">
        <f t="shared" si="12"/>
        <v>2020</v>
      </c>
      <c r="D583" s="226">
        <f>VLOOKUP(B583,'D1'!$B$11:$H$622,7,FALSE)/100</f>
        <v>8.8999999999999999E-3</v>
      </c>
      <c r="E583" s="233"/>
      <c r="F583" s="257"/>
    </row>
    <row r="584" spans="1:6" s="222" customFormat="1">
      <c r="A584" s="223"/>
      <c r="B584" s="224">
        <v>43951</v>
      </c>
      <c r="C584" s="225">
        <f t="shared" si="12"/>
        <v>2020</v>
      </c>
      <c r="D584" s="226">
        <f>VLOOKUP(B584,'D1'!$B$11:$H$622,7,FALSE)/100</f>
        <v>8.6E-3</v>
      </c>
      <c r="E584" s="233"/>
      <c r="F584" s="257"/>
    </row>
    <row r="585" spans="1:6" s="222" customFormat="1">
      <c r="A585" s="223"/>
      <c r="B585" s="224">
        <v>43982</v>
      </c>
      <c r="C585" s="225">
        <f t="shared" si="12"/>
        <v>2020</v>
      </c>
      <c r="D585" s="226">
        <f>VLOOKUP(B585,'D1'!$B$11:$H$622,7,FALSE)/100</f>
        <v>9.1000000000000004E-3</v>
      </c>
      <c r="E585" s="233"/>
      <c r="F585" s="257"/>
    </row>
    <row r="586" spans="1:6" s="222" customFormat="1">
      <c r="A586" s="223"/>
      <c r="B586" s="224">
        <v>44012</v>
      </c>
      <c r="C586" s="225">
        <f t="shared" si="12"/>
        <v>2020</v>
      </c>
      <c r="D586" s="226">
        <f>VLOOKUP(B586,'D1'!$B$11:$H$622,7,FALSE)/100</f>
        <v>9.1999999999999998E-3</v>
      </c>
      <c r="E586" s="233"/>
      <c r="F586" s="257"/>
    </row>
    <row r="587" spans="1:6" s="222" customFormat="1">
      <c r="A587" s="223"/>
      <c r="B587" s="224">
        <v>44043</v>
      </c>
      <c r="C587" s="225">
        <f t="shared" si="12"/>
        <v>2020</v>
      </c>
      <c r="D587" s="226">
        <f>VLOOKUP(B587,'D1'!$B$11:$H$622,7,FALSE)/100</f>
        <v>8.8000000000000005E-3</v>
      </c>
      <c r="E587" s="233"/>
      <c r="F587" s="257"/>
    </row>
    <row r="588" spans="1:6" s="222" customFormat="1">
      <c r="A588" s="223"/>
      <c r="B588" s="224">
        <v>44074</v>
      </c>
      <c r="C588" s="225">
        <f t="shared" si="12"/>
        <v>2020</v>
      </c>
      <c r="D588" s="226">
        <f>VLOOKUP(B588,'D1'!$B$11:$H$622,7,FALSE)/100</f>
        <v>8.8999999999999999E-3</v>
      </c>
      <c r="E588" s="233"/>
      <c r="F588" s="257"/>
    </row>
    <row r="589" spans="1:6" s="222" customFormat="1">
      <c r="A589" s="223"/>
      <c r="B589" s="224">
        <v>44104</v>
      </c>
      <c r="C589" s="225">
        <f t="shared" si="12"/>
        <v>2020</v>
      </c>
      <c r="D589" s="226">
        <f>VLOOKUP(B589,'D1'!$B$11:$H$622,7,FALSE)/100</f>
        <v>9.0000000000000011E-3</v>
      </c>
      <c r="E589" s="233"/>
      <c r="F589" s="257"/>
    </row>
    <row r="590" spans="1:6" s="222" customFormat="1">
      <c r="A590" s="223"/>
      <c r="B590" s="224">
        <v>44135</v>
      </c>
      <c r="C590" s="225">
        <f t="shared" si="12"/>
        <v>2020</v>
      </c>
      <c r="D590" s="226">
        <f>VLOOKUP(B590,'D1'!$B$11:$H$622,7,FALSE)/100</f>
        <v>8.199999999999999E-3</v>
      </c>
      <c r="E590" s="233"/>
      <c r="F590" s="257"/>
    </row>
    <row r="591" spans="1:6" s="222" customFormat="1">
      <c r="A591" s="223"/>
      <c r="B591" s="224">
        <v>44165</v>
      </c>
      <c r="C591" s="225">
        <f t="shared" ref="C591:C598" si="13">YEAR(B591)</f>
        <v>2020</v>
      </c>
      <c r="D591" s="226">
        <f>VLOOKUP(B591,'D1'!$B$11:$H$622,7,FALSE)/100</f>
        <v>8.6999999999999994E-3</v>
      </c>
      <c r="E591" s="233"/>
      <c r="F591" s="257"/>
    </row>
    <row r="592" spans="1:6" s="222" customFormat="1">
      <c r="A592" s="223"/>
      <c r="B592" s="224">
        <v>44196</v>
      </c>
      <c r="C592" s="225">
        <f t="shared" si="13"/>
        <v>2020</v>
      </c>
      <c r="D592" s="226">
        <f>VLOOKUP(B592,'D1'!$B$11:$H$622,7,FALSE)/100</f>
        <v>9.7999999999999997E-3</v>
      </c>
      <c r="E592" s="233"/>
      <c r="F592" s="257"/>
    </row>
    <row r="593" spans="1:12" s="222" customFormat="1">
      <c r="A593" s="223"/>
      <c r="B593" s="224">
        <v>44227</v>
      </c>
      <c r="C593" s="225">
        <f t="shared" si="13"/>
        <v>2021</v>
      </c>
      <c r="D593" s="226">
        <f>VLOOKUP(B593,'D1'!$B$11:$H$622,7,FALSE)/100</f>
        <v>1.0500000000000001E-2</v>
      </c>
      <c r="E593" s="233"/>
      <c r="F593" s="257"/>
    </row>
    <row r="594" spans="1:12" s="222" customFormat="1">
      <c r="A594" s="223"/>
      <c r="B594" s="224">
        <v>44255</v>
      </c>
      <c r="C594" s="225">
        <f t="shared" si="13"/>
        <v>2021</v>
      </c>
      <c r="D594" s="226">
        <f>VLOOKUP(B594,'D1'!$B$11:$H$622,7,FALSE)/100</f>
        <v>1.32E-2</v>
      </c>
      <c r="E594" s="233"/>
      <c r="F594" s="257"/>
    </row>
    <row r="595" spans="1:12" s="222" customFormat="1">
      <c r="A595" s="223"/>
      <c r="B595" s="224">
        <v>44286</v>
      </c>
      <c r="C595" s="225">
        <f t="shared" si="13"/>
        <v>2021</v>
      </c>
      <c r="D595" s="226">
        <f>VLOOKUP(B595,'D1'!$B$11:$H$622,7,FALSE)/100</f>
        <v>1.6899999999999998E-2</v>
      </c>
      <c r="E595" s="233"/>
      <c r="F595" s="257"/>
    </row>
    <row r="596" spans="1:12" s="222" customFormat="1">
      <c r="A596" s="223"/>
      <c r="B596" s="224">
        <v>44316</v>
      </c>
      <c r="C596" s="225">
        <f t="shared" si="13"/>
        <v>2021</v>
      </c>
      <c r="D596" s="226">
        <f>VLOOKUP(B596,'D1'!$B$11:$H$622,7,FALSE)/100</f>
        <v>1.6500000000000001E-2</v>
      </c>
      <c r="E596" s="233"/>
      <c r="F596" s="257"/>
    </row>
    <row r="597" spans="1:12" s="222" customFormat="1">
      <c r="A597" s="223"/>
      <c r="B597" s="224">
        <v>44347</v>
      </c>
      <c r="C597" s="225">
        <f t="shared" si="13"/>
        <v>2021</v>
      </c>
      <c r="D597" s="226">
        <f>VLOOKUP(B597,'D1'!$B$11:$H$622,7,FALSE)/100</f>
        <v>1.6200000000000003E-2</v>
      </c>
      <c r="E597" s="233"/>
      <c r="F597" s="257"/>
    </row>
    <row r="598" spans="1:12" s="222" customFormat="1">
      <c r="A598" s="223"/>
      <c r="B598" s="224">
        <v>44377</v>
      </c>
      <c r="C598" s="225">
        <f t="shared" si="13"/>
        <v>2021</v>
      </c>
      <c r="D598" s="226">
        <f>VLOOKUP(B598,'D1'!$B$11:$H$622,7,FALSE)/100</f>
        <v>1.52E-2</v>
      </c>
      <c r="E598" s="233"/>
      <c r="F598" s="257"/>
    </row>
    <row r="599" spans="1:12" s="222" customFormat="1">
      <c r="A599" s="223"/>
      <c r="B599" s="224">
        <v>44408</v>
      </c>
      <c r="C599" s="225">
        <f t="shared" ref="C599:C602" si="14">YEAR(B599)</f>
        <v>2021</v>
      </c>
      <c r="D599" s="226">
        <f>VLOOKUP(B599,'D1'!$B$11:$H$622,7,FALSE)/100</f>
        <v>1.2500000000000001E-2</v>
      </c>
      <c r="E599" s="233"/>
      <c r="F599" s="257"/>
    </row>
    <row r="600" spans="1:12" s="222" customFormat="1">
      <c r="A600" s="223"/>
      <c r="B600" s="224">
        <v>44439</v>
      </c>
      <c r="C600" s="225">
        <f t="shared" si="14"/>
        <v>2021</v>
      </c>
      <c r="D600" s="226">
        <f>VLOOKUP(B600,'D1'!$B$11:$H$622,7,FALSE)/100</f>
        <v>1.1200000000000002E-2</v>
      </c>
      <c r="E600" s="233"/>
      <c r="F600" s="257"/>
    </row>
    <row r="601" spans="1:12" s="222" customFormat="1">
      <c r="A601" s="223"/>
      <c r="B601" s="224">
        <v>44469</v>
      </c>
      <c r="C601" s="225">
        <f t="shared" si="14"/>
        <v>2021</v>
      </c>
      <c r="D601" s="226">
        <f>VLOOKUP(B601,'D1'!$B$11:$H$622,7,FALSE)/100</f>
        <v>1.2800000000000001E-2</v>
      </c>
      <c r="E601" s="233"/>
      <c r="F601" s="257"/>
    </row>
    <row r="602" spans="1:12" s="222" customFormat="1">
      <c r="A602" s="223"/>
      <c r="B602" s="224">
        <v>44500</v>
      </c>
      <c r="C602" s="225">
        <f t="shared" si="14"/>
        <v>2021</v>
      </c>
      <c r="D602" s="226">
        <f>VLOOKUP(B602,'D1'!$B$11:$H$622,7,FALSE)/100</f>
        <v>1.72E-2</v>
      </c>
      <c r="E602" s="233"/>
      <c r="F602" s="257"/>
    </row>
    <row r="603" spans="1:12" s="222" customFormat="1">
      <c r="A603" s="223"/>
      <c r="B603" s="224">
        <v>44530</v>
      </c>
      <c r="C603" s="225">
        <f t="shared" ref="C603:C608" si="15">YEAR(B603)</f>
        <v>2021</v>
      </c>
      <c r="D603" s="226">
        <f>VLOOKUP(B603,'D1'!$B$11:$H$622,7,FALSE)/100</f>
        <v>1.8100000000000002E-2</v>
      </c>
      <c r="E603" s="233"/>
      <c r="F603" s="257"/>
    </row>
    <row r="604" spans="1:12" s="222" customFormat="1">
      <c r="A604" s="223"/>
      <c r="B604" s="224">
        <v>44561</v>
      </c>
      <c r="C604" s="225">
        <f t="shared" si="15"/>
        <v>2021</v>
      </c>
      <c r="D604" s="226">
        <f>VLOOKUP(B604,'D1'!$B$11:$H$622,7,FALSE)/100</f>
        <v>1.61E-2</v>
      </c>
      <c r="E604" s="233"/>
      <c r="F604" s="257"/>
      <c r="J604" s="227"/>
    </row>
    <row r="605" spans="1:12" s="222" customFormat="1">
      <c r="A605" s="223"/>
      <c r="B605" s="224">
        <v>44592</v>
      </c>
      <c r="C605" s="225">
        <f t="shared" si="15"/>
        <v>2022</v>
      </c>
      <c r="D605" s="226">
        <f>VLOOKUP(B605,'D1'!$B$11:$H$622,7,FALSE)/100</f>
        <v>1.8799999999999997E-2</v>
      </c>
      <c r="E605" s="233"/>
      <c r="F605" s="257"/>
      <c r="J605" s="227"/>
    </row>
    <row r="606" spans="1:12" s="222" customFormat="1">
      <c r="A606" s="223"/>
      <c r="B606" s="224">
        <v>44620</v>
      </c>
      <c r="C606" s="225">
        <f t="shared" si="15"/>
        <v>2022</v>
      </c>
      <c r="D606" s="226">
        <f>VLOOKUP(B606,'D1'!$B$11:$H$622,7,FALSE)/100</f>
        <v>2.1099999999999997E-2</v>
      </c>
      <c r="E606" s="233"/>
      <c r="F606" s="257"/>
      <c r="K606" s="223"/>
      <c r="L606" s="223"/>
    </row>
    <row r="607" spans="1:12" s="222" customFormat="1">
      <c r="A607" s="223"/>
      <c r="B607" s="224">
        <v>44651</v>
      </c>
      <c r="C607" s="225">
        <f t="shared" si="15"/>
        <v>2022</v>
      </c>
      <c r="D607" s="226">
        <f>VLOOKUP(B607,'D1'!$B$11:$H$622,7,FALSE)/100</f>
        <v>2.5000000000000001E-2</v>
      </c>
      <c r="E607" s="233"/>
      <c r="F607" s="257"/>
      <c r="K607" s="223"/>
      <c r="L607" s="223"/>
    </row>
    <row r="608" spans="1:12" s="222" customFormat="1">
      <c r="A608" s="223"/>
      <c r="B608" s="224">
        <v>44681</v>
      </c>
      <c r="C608" s="225">
        <f t="shared" si="15"/>
        <v>2022</v>
      </c>
      <c r="D608" s="226">
        <f>VLOOKUP(B608,'D1'!$B$11:$H$622,7,FALSE)/100</f>
        <v>3.0099999999999998E-2</v>
      </c>
      <c r="E608" s="233"/>
      <c r="F608" s="257"/>
    </row>
    <row r="609" spans="1:6" s="222" customFormat="1">
      <c r="A609" s="223"/>
      <c r="B609" s="224">
        <v>44712</v>
      </c>
      <c r="C609" s="225">
        <f t="shared" ref="C609" si="16">YEAR(B609)</f>
        <v>2022</v>
      </c>
      <c r="D609" s="226">
        <f>VLOOKUP(B609,'D1'!$B$11:$H$622,7,FALSE)/100</f>
        <v>3.3799999999999997E-2</v>
      </c>
      <c r="E609" s="233"/>
      <c r="F609" s="257"/>
    </row>
    <row r="610" spans="1:6" s="222" customFormat="1">
      <c r="A610" s="223"/>
      <c r="B610" s="224">
        <v>44742</v>
      </c>
      <c r="C610" s="225">
        <f t="shared" ref="C610:C613" si="17">YEAR(B610)</f>
        <v>2022</v>
      </c>
      <c r="D610" s="226">
        <f>VLOOKUP(B610,'D1'!$B$11:$H$622,7,FALSE)/100</f>
        <v>3.7699999999999997E-2</v>
      </c>
      <c r="E610" s="233"/>
      <c r="F610" s="257"/>
    </row>
    <row r="611" spans="1:6" s="222" customFormat="1">
      <c r="A611" s="223"/>
      <c r="B611" s="224">
        <v>44773</v>
      </c>
      <c r="C611" s="225">
        <f t="shared" si="17"/>
        <v>2022</v>
      </c>
      <c r="D611" s="226">
        <f>VLOOKUP(B611,'D1'!$B$11:$H$622,7,FALSE)/100</f>
        <v>3.4200000000000001E-2</v>
      </c>
      <c r="E611" s="233"/>
      <c r="F611" s="257"/>
    </row>
    <row r="612" spans="1:6" s="222" customFormat="1">
      <c r="A612" s="223"/>
      <c r="B612" s="224">
        <v>44804</v>
      </c>
      <c r="C612" s="225">
        <f t="shared" si="17"/>
        <v>2022</v>
      </c>
      <c r="D612" s="226">
        <f>VLOOKUP(B612,'D1'!$B$11:$H$622,7,FALSE)/100</f>
        <v>3.3700000000000001E-2</v>
      </c>
      <c r="E612" s="233"/>
      <c r="F612" s="257"/>
    </row>
    <row r="613" spans="1:6" s="222" customFormat="1">
      <c r="A613" s="223"/>
      <c r="B613" s="224">
        <v>44834</v>
      </c>
      <c r="C613" s="225">
        <f t="shared" si="17"/>
        <v>2022</v>
      </c>
      <c r="D613" s="226">
        <f>VLOOKUP(B613,'D1'!$B$11:$H$622,7,FALSE)/100</f>
        <v>3.7400000000000003E-2</v>
      </c>
      <c r="E613" s="233"/>
      <c r="F613" s="257"/>
    </row>
    <row r="614" spans="1:6" s="222" customFormat="1">
      <c r="A614" s="223"/>
      <c r="B614" s="224">
        <v>44865</v>
      </c>
      <c r="C614" s="225">
        <f t="shared" ref="C614:C616" si="18">YEAR(B614)</f>
        <v>2022</v>
      </c>
      <c r="D614" s="226">
        <f>VLOOKUP(B614,'D1'!$B$11:$H$622,7,FALSE)/100</f>
        <v>3.9199999999999999E-2</v>
      </c>
      <c r="E614" s="233"/>
      <c r="F614" s="257"/>
    </row>
    <row r="615" spans="1:6" s="222" customFormat="1">
      <c r="A615" s="223"/>
      <c r="B615" s="224">
        <v>44895</v>
      </c>
      <c r="C615" s="225">
        <f t="shared" si="18"/>
        <v>2022</v>
      </c>
      <c r="D615" s="226">
        <f>VLOOKUP(B615,'D1'!$B$11:$H$622,7,FALSE)/100</f>
        <v>3.7100000000000001E-2</v>
      </c>
      <c r="E615" s="233"/>
      <c r="F615" s="257"/>
    </row>
    <row r="616" spans="1:6" s="222" customFormat="1">
      <c r="A616" s="223"/>
      <c r="B616" s="224">
        <v>44926</v>
      </c>
      <c r="C616" s="225">
        <f t="shared" si="18"/>
        <v>2022</v>
      </c>
      <c r="D616" s="226">
        <f>VLOOKUP(B616,'D1'!$B$11:$H$622,7,FALSE)/100</f>
        <v>3.5699999999999996E-2</v>
      </c>
      <c r="E616" s="233"/>
      <c r="F616" s="257"/>
    </row>
    <row r="617" spans="1:6" s="222" customFormat="1">
      <c r="A617" s="223"/>
      <c r="E617" s="233"/>
      <c r="F617" s="257"/>
    </row>
    <row r="618" spans="1:6" s="222" customFormat="1">
      <c r="A618" s="223"/>
      <c r="B618" s="187" t="s">
        <v>35</v>
      </c>
      <c r="C618" s="186"/>
      <c r="D618" s="186"/>
      <c r="E618" s="233"/>
      <c r="F618" s="257"/>
    </row>
    <row r="619" spans="1:6" s="222" customFormat="1">
      <c r="A619" s="223"/>
      <c r="E619" s="233"/>
      <c r="F619" s="257"/>
    </row>
    <row r="620" spans="1:6" s="222" customFormat="1" hidden="1">
      <c r="A620" s="223"/>
      <c r="E620" s="233"/>
      <c r="F620" s="257"/>
    </row>
    <row r="621" spans="1:6" s="222" customFormat="1" hidden="1">
      <c r="A621" s="223"/>
      <c r="E621" s="233"/>
      <c r="F621" s="257"/>
    </row>
    <row r="622" spans="1:6" s="222" customFormat="1" hidden="1">
      <c r="A622" s="223"/>
      <c r="E622" s="233"/>
      <c r="F622" s="257"/>
    </row>
    <row r="623" spans="1:6" s="222" customFormat="1" hidden="1">
      <c r="A623" s="223"/>
      <c r="E623" s="233"/>
      <c r="F623" s="257"/>
    </row>
    <row r="624" spans="1:6" s="222" customFormat="1" hidden="1">
      <c r="A624" s="223"/>
      <c r="E624" s="233"/>
      <c r="F624" s="257"/>
    </row>
    <row r="625" spans="1:6" s="222" customFormat="1" hidden="1">
      <c r="A625" s="223"/>
      <c r="E625" s="233"/>
      <c r="F625" s="257"/>
    </row>
    <row r="626" spans="1:6" s="222" customFormat="1" hidden="1">
      <c r="A626" s="223"/>
      <c r="E626" s="233"/>
      <c r="F626" s="257"/>
    </row>
    <row r="627" spans="1:6" s="222" customFormat="1" hidden="1">
      <c r="A627" s="223"/>
      <c r="E627" s="233"/>
      <c r="F627" s="257"/>
    </row>
    <row r="628" spans="1:6" s="222" customFormat="1" hidden="1">
      <c r="A628" s="223"/>
      <c r="E628" s="233"/>
      <c r="F628" s="257"/>
    </row>
    <row r="629" spans="1:6" s="222" customFormat="1" hidden="1">
      <c r="A629" s="223"/>
      <c r="E629" s="233"/>
      <c r="F629" s="257"/>
    </row>
    <row r="630" spans="1:6" s="222" customFormat="1" hidden="1">
      <c r="A630" s="223"/>
      <c r="E630" s="233"/>
      <c r="F630" s="257"/>
    </row>
    <row r="631" spans="1:6" s="222" customFormat="1" hidden="1">
      <c r="A631" s="223"/>
      <c r="E631" s="233"/>
      <c r="F631" s="257"/>
    </row>
    <row r="632" spans="1:6" s="222" customFormat="1" hidden="1">
      <c r="A632" s="223"/>
      <c r="E632" s="233"/>
      <c r="F632" s="257"/>
    </row>
    <row r="633" spans="1:6" s="222" customFormat="1" hidden="1">
      <c r="A633" s="223"/>
      <c r="E633" s="233"/>
      <c r="F633" s="257"/>
    </row>
    <row r="634" spans="1:6" s="222" customFormat="1" hidden="1">
      <c r="A634" s="223"/>
      <c r="E634" s="233"/>
      <c r="F634" s="257"/>
    </row>
    <row r="635" spans="1:6" s="222" customFormat="1" hidden="1">
      <c r="A635" s="223"/>
      <c r="E635" s="233"/>
      <c r="F635" s="257"/>
    </row>
    <row r="636" spans="1:6" s="222" customFormat="1" hidden="1">
      <c r="A636" s="223"/>
      <c r="E636" s="233"/>
      <c r="F636" s="257"/>
    </row>
    <row r="637" spans="1:6" s="222" customFormat="1" hidden="1">
      <c r="A637" s="223"/>
      <c r="E637" s="233"/>
      <c r="F637" s="257"/>
    </row>
    <row r="638" spans="1:6" s="222" customFormat="1" hidden="1">
      <c r="A638" s="223"/>
      <c r="E638" s="233"/>
      <c r="F638" s="257"/>
    </row>
    <row r="639" spans="1:6" s="222" customFormat="1" hidden="1">
      <c r="A639" s="223"/>
      <c r="E639" s="233"/>
      <c r="F639" s="257"/>
    </row>
    <row r="640" spans="1:6" s="222" customFormat="1" hidden="1">
      <c r="A640" s="223"/>
      <c r="E640" s="233"/>
      <c r="F640" s="257"/>
    </row>
    <row r="641" spans="1:6" s="222" customFormat="1" hidden="1">
      <c r="A641" s="223"/>
      <c r="E641" s="233"/>
      <c r="F641" s="257"/>
    </row>
    <row r="642" spans="1:6" s="222" customFormat="1" hidden="1">
      <c r="A642" s="223"/>
      <c r="E642" s="233"/>
      <c r="F642" s="257"/>
    </row>
    <row r="643" spans="1:6" s="222" customFormat="1" hidden="1">
      <c r="A643" s="223"/>
      <c r="E643" s="233"/>
      <c r="F643" s="257"/>
    </row>
    <row r="644" spans="1:6" s="222" customFormat="1" hidden="1">
      <c r="A644" s="223"/>
      <c r="E644" s="233"/>
      <c r="F644" s="257"/>
    </row>
    <row r="645" spans="1:6" s="222" customFormat="1" hidden="1">
      <c r="A645" s="223"/>
      <c r="E645" s="233"/>
      <c r="F645" s="257"/>
    </row>
    <row r="646" spans="1:6" s="222" customFormat="1" hidden="1">
      <c r="A646" s="223"/>
      <c r="E646" s="233"/>
      <c r="F646" s="257"/>
    </row>
    <row r="647" spans="1:6" s="222" customFormat="1" hidden="1">
      <c r="A647" s="223"/>
      <c r="E647" s="233"/>
      <c r="F647" s="257"/>
    </row>
    <row r="648" spans="1:6" s="222" customFormat="1" hidden="1">
      <c r="A648" s="223"/>
      <c r="E648" s="233"/>
      <c r="F648" s="257"/>
    </row>
    <row r="649" spans="1:6" s="222" customFormat="1" hidden="1">
      <c r="A649" s="223"/>
      <c r="E649" s="233"/>
      <c r="F649" s="257"/>
    </row>
    <row r="650" spans="1:6" s="222" customFormat="1" hidden="1">
      <c r="A650" s="223"/>
      <c r="E650" s="233"/>
      <c r="F650" s="257"/>
    </row>
    <row r="651" spans="1:6" s="222" customFormat="1" hidden="1">
      <c r="A651" s="223"/>
      <c r="E651" s="233"/>
      <c r="F651" s="257"/>
    </row>
    <row r="652" spans="1:6" s="222" customFormat="1" hidden="1">
      <c r="A652" s="223"/>
      <c r="E652" s="233"/>
      <c r="F652" s="257"/>
    </row>
    <row r="653" spans="1:6" s="222" customFormat="1" hidden="1">
      <c r="A653" s="223"/>
      <c r="E653" s="233"/>
      <c r="F653" s="257"/>
    </row>
    <row r="654" spans="1:6" s="222" customFormat="1" hidden="1">
      <c r="A654" s="223"/>
      <c r="E654" s="233"/>
      <c r="F654" s="257"/>
    </row>
    <row r="655" spans="1:6" s="222" customFormat="1" hidden="1">
      <c r="A655" s="223"/>
      <c r="E655" s="233"/>
      <c r="F655" s="257"/>
    </row>
    <row r="656" spans="1:6" s="222" customFormat="1" hidden="1">
      <c r="A656" s="223"/>
      <c r="E656" s="233"/>
      <c r="F656" s="257"/>
    </row>
    <row r="657" spans="1:6" s="222" customFormat="1" hidden="1">
      <c r="A657" s="223"/>
      <c r="E657" s="233"/>
      <c r="F657" s="257"/>
    </row>
    <row r="658" spans="1:6" s="222" customFormat="1" hidden="1">
      <c r="A658" s="223"/>
      <c r="E658" s="233"/>
      <c r="F658" s="257"/>
    </row>
    <row r="659" spans="1:6" s="222" customFormat="1" hidden="1">
      <c r="A659" s="223"/>
      <c r="E659" s="233"/>
      <c r="F659" s="257"/>
    </row>
    <row r="660" spans="1:6" s="222" customFormat="1" hidden="1">
      <c r="A660" s="223"/>
      <c r="E660" s="233"/>
      <c r="F660" s="257"/>
    </row>
    <row r="661" spans="1:6" s="222" customFormat="1" hidden="1">
      <c r="A661" s="223"/>
      <c r="E661" s="233"/>
      <c r="F661" s="257"/>
    </row>
    <row r="662" spans="1:6" s="222" customFormat="1" hidden="1">
      <c r="A662" s="223"/>
      <c r="E662" s="233"/>
      <c r="F662" s="257"/>
    </row>
    <row r="663" spans="1:6" s="222" customFormat="1" hidden="1">
      <c r="A663" s="223"/>
      <c r="E663" s="233"/>
      <c r="F663" s="257"/>
    </row>
    <row r="664" spans="1:6" s="222" customFormat="1" hidden="1">
      <c r="A664" s="223"/>
      <c r="E664" s="233"/>
      <c r="F664" s="257"/>
    </row>
    <row r="665" spans="1:6" s="222" customFormat="1" hidden="1">
      <c r="A665" s="223"/>
      <c r="E665" s="233"/>
      <c r="F665" s="257"/>
    </row>
    <row r="666" spans="1:6" s="222" customFormat="1" hidden="1">
      <c r="A666" s="223"/>
      <c r="E666" s="233"/>
      <c r="F666" s="257"/>
    </row>
    <row r="667" spans="1:6" s="222" customFormat="1" hidden="1">
      <c r="A667" s="223"/>
      <c r="E667" s="233"/>
      <c r="F667" s="257"/>
    </row>
    <row r="668" spans="1:6" s="222" customFormat="1" hidden="1">
      <c r="A668" s="223"/>
      <c r="E668" s="233"/>
      <c r="F668" s="257"/>
    </row>
    <row r="669" spans="1:6" s="222" customFormat="1" hidden="1">
      <c r="A669" s="223"/>
      <c r="E669" s="233"/>
      <c r="F669" s="257"/>
    </row>
    <row r="670" spans="1:6" s="222" customFormat="1" hidden="1">
      <c r="A670" s="223"/>
      <c r="E670" s="233"/>
      <c r="F670" s="257"/>
    </row>
    <row r="671" spans="1:6" s="222" customFormat="1" hidden="1">
      <c r="A671" s="223"/>
      <c r="E671" s="233"/>
      <c r="F671" s="257"/>
    </row>
    <row r="672" spans="1:6" s="222" customFormat="1" hidden="1">
      <c r="A672" s="223"/>
      <c r="E672" s="233"/>
      <c r="F672" s="257"/>
    </row>
    <row r="673" spans="1:6" s="222" customFormat="1" hidden="1">
      <c r="A673" s="223"/>
      <c r="E673" s="233"/>
      <c r="F673" s="257"/>
    </row>
    <row r="674" spans="1:6" s="222" customFormat="1" hidden="1">
      <c r="A674" s="223"/>
      <c r="E674" s="233"/>
      <c r="F674" s="257"/>
    </row>
    <row r="675" spans="1:6" s="222" customFormat="1" hidden="1">
      <c r="A675" s="223"/>
      <c r="E675" s="233"/>
      <c r="F675" s="257"/>
    </row>
    <row r="676" spans="1:6" s="222" customFormat="1" hidden="1">
      <c r="A676" s="223"/>
      <c r="E676" s="233"/>
      <c r="F676" s="257"/>
    </row>
    <row r="677" spans="1:6" s="222" customFormat="1" hidden="1">
      <c r="A677" s="223"/>
      <c r="E677" s="233"/>
      <c r="F677" s="257"/>
    </row>
    <row r="678" spans="1:6" s="222" customFormat="1" hidden="1">
      <c r="A678" s="223"/>
      <c r="E678" s="233"/>
      <c r="F678" s="257"/>
    </row>
    <row r="679" spans="1:6" s="222" customFormat="1" hidden="1">
      <c r="A679" s="223"/>
      <c r="E679" s="233"/>
      <c r="F679" s="257"/>
    </row>
    <row r="680" spans="1:6" s="222" customFormat="1" hidden="1">
      <c r="A680" s="223"/>
      <c r="E680" s="233"/>
      <c r="F680" s="257"/>
    </row>
    <row r="681" spans="1:6" s="222" customFormat="1" hidden="1">
      <c r="A681" s="223"/>
      <c r="E681" s="233"/>
      <c r="F681" s="257"/>
    </row>
    <row r="682" spans="1:6" s="222" customFormat="1" hidden="1">
      <c r="A682" s="223"/>
      <c r="E682" s="233"/>
      <c r="F682" s="257"/>
    </row>
    <row r="683" spans="1:6" s="222" customFormat="1" hidden="1">
      <c r="A683" s="223"/>
      <c r="E683" s="233"/>
      <c r="F683" s="257"/>
    </row>
    <row r="684" spans="1:6" s="222" customFormat="1" hidden="1">
      <c r="A684" s="223"/>
      <c r="E684" s="233"/>
      <c r="F684" s="257"/>
    </row>
    <row r="685" spans="1:6" s="222" customFormat="1" hidden="1">
      <c r="A685" s="223"/>
      <c r="E685" s="233"/>
      <c r="F685" s="257"/>
    </row>
    <row r="686" spans="1:6" s="222" customFormat="1" hidden="1">
      <c r="A686" s="223"/>
      <c r="E686" s="233"/>
      <c r="F686" s="257"/>
    </row>
    <row r="687" spans="1:6" s="222" customFormat="1" hidden="1">
      <c r="A687" s="223"/>
      <c r="E687" s="233"/>
      <c r="F687" s="257"/>
    </row>
    <row r="688" spans="1:6" s="222" customFormat="1" hidden="1">
      <c r="A688" s="223"/>
      <c r="E688" s="233"/>
      <c r="F688" s="257"/>
    </row>
    <row r="689" spans="1:6" s="222" customFormat="1" hidden="1">
      <c r="A689" s="223"/>
      <c r="E689" s="233"/>
      <c r="F689" s="257"/>
    </row>
    <row r="690" spans="1:6" s="222" customFormat="1" hidden="1">
      <c r="A690" s="223"/>
      <c r="E690" s="233"/>
      <c r="F690" s="257"/>
    </row>
    <row r="691" spans="1:6" s="222" customFormat="1" hidden="1">
      <c r="A691" s="223"/>
      <c r="E691" s="233"/>
      <c r="F691" s="257"/>
    </row>
    <row r="692" spans="1:6" s="222" customFormat="1" hidden="1">
      <c r="A692" s="223"/>
      <c r="E692" s="233"/>
      <c r="F692" s="257"/>
    </row>
    <row r="693" spans="1:6" s="222" customFormat="1" hidden="1">
      <c r="A693" s="223"/>
      <c r="E693" s="233"/>
      <c r="F693" s="257"/>
    </row>
    <row r="694" spans="1:6" s="222" customFormat="1" hidden="1">
      <c r="A694" s="223"/>
      <c r="E694" s="233"/>
      <c r="F694" s="257"/>
    </row>
    <row r="695" spans="1:6" s="222" customFormat="1" hidden="1">
      <c r="A695" s="223"/>
      <c r="E695" s="233"/>
      <c r="F695" s="257"/>
    </row>
    <row r="696" spans="1:6" s="222" customFormat="1" hidden="1">
      <c r="A696" s="223"/>
      <c r="E696" s="233"/>
      <c r="F696" s="257"/>
    </row>
    <row r="697" spans="1:6" s="222" customFormat="1" hidden="1">
      <c r="A697" s="223"/>
      <c r="E697" s="233"/>
      <c r="F697" s="257"/>
    </row>
    <row r="698" spans="1:6" s="222" customFormat="1" hidden="1">
      <c r="A698" s="223"/>
      <c r="E698" s="233"/>
      <c r="F698" s="257"/>
    </row>
    <row r="699" spans="1:6" s="222" customFormat="1" hidden="1">
      <c r="A699" s="223"/>
      <c r="E699" s="233"/>
      <c r="F699" s="257"/>
    </row>
    <row r="700" spans="1:6" s="222" customFormat="1" hidden="1">
      <c r="A700" s="223"/>
      <c r="E700" s="233"/>
      <c r="F700" s="257"/>
    </row>
    <row r="701" spans="1:6" s="222" customFormat="1" hidden="1">
      <c r="A701" s="223"/>
      <c r="E701" s="233"/>
      <c r="F701" s="257"/>
    </row>
    <row r="702" spans="1:6" s="222" customFormat="1" hidden="1">
      <c r="A702" s="223"/>
      <c r="E702" s="233"/>
      <c r="F702" s="257"/>
    </row>
    <row r="703" spans="1:6" s="222" customFormat="1" hidden="1">
      <c r="A703" s="223"/>
      <c r="E703" s="233"/>
      <c r="F703" s="257"/>
    </row>
    <row r="704" spans="1:6" s="222" customFormat="1" hidden="1">
      <c r="A704" s="223"/>
      <c r="E704" s="233"/>
      <c r="F704" s="257"/>
    </row>
    <row r="705" spans="1:6" s="222" customFormat="1" hidden="1">
      <c r="A705" s="223"/>
      <c r="E705" s="233"/>
      <c r="F705" s="257"/>
    </row>
    <row r="706" spans="1:6" s="222" customFormat="1" hidden="1">
      <c r="A706" s="223"/>
      <c r="E706" s="233"/>
      <c r="F706" s="257"/>
    </row>
    <row r="707" spans="1:6" s="222" customFormat="1" hidden="1">
      <c r="A707" s="223"/>
      <c r="E707" s="233"/>
      <c r="F707" s="257"/>
    </row>
    <row r="708" spans="1:6" s="222" customFormat="1" hidden="1">
      <c r="A708" s="223"/>
      <c r="E708" s="233"/>
      <c r="F708" s="257"/>
    </row>
    <row r="709" spans="1:6" s="222" customFormat="1" hidden="1">
      <c r="A709" s="223"/>
      <c r="E709" s="233"/>
      <c r="F709" s="257"/>
    </row>
    <row r="710" spans="1:6" s="222" customFormat="1" hidden="1">
      <c r="A710" s="223"/>
      <c r="E710" s="233"/>
      <c r="F710" s="257"/>
    </row>
    <row r="711" spans="1:6" s="222" customFormat="1" hidden="1">
      <c r="A711" s="223"/>
      <c r="E711" s="233"/>
      <c r="F711" s="257"/>
    </row>
    <row r="712" spans="1:6" s="222" customFormat="1" hidden="1">
      <c r="A712" s="223"/>
      <c r="E712" s="233"/>
      <c r="F712" s="257"/>
    </row>
    <row r="713" spans="1:6" s="222" customFormat="1" hidden="1">
      <c r="A713" s="223"/>
      <c r="E713" s="233"/>
      <c r="F713" s="257"/>
    </row>
    <row r="714" spans="1:6" s="222" customFormat="1" hidden="1">
      <c r="A714" s="223"/>
      <c r="E714" s="233"/>
      <c r="F714" s="257"/>
    </row>
    <row r="715" spans="1:6" s="222" customFormat="1" hidden="1">
      <c r="A715" s="223"/>
      <c r="E715" s="233"/>
      <c r="F715" s="257"/>
    </row>
    <row r="716" spans="1:6" s="222" customFormat="1" hidden="1">
      <c r="A716" s="223"/>
      <c r="E716" s="233"/>
      <c r="F716" s="257"/>
    </row>
    <row r="717" spans="1:6" s="222" customFormat="1" hidden="1">
      <c r="A717" s="223"/>
      <c r="E717" s="233"/>
      <c r="F717" s="257"/>
    </row>
    <row r="718" spans="1:6" s="222" customFormat="1" hidden="1">
      <c r="A718" s="223"/>
      <c r="E718" s="233"/>
      <c r="F718" s="257"/>
    </row>
    <row r="719" spans="1:6" s="222" customFormat="1" hidden="1">
      <c r="A719" s="223"/>
      <c r="E719" s="233"/>
      <c r="F719" s="257"/>
    </row>
    <row r="720" spans="1:6" s="222" customFormat="1" hidden="1">
      <c r="A720" s="223"/>
      <c r="E720" s="233"/>
      <c r="F720" s="257"/>
    </row>
    <row r="721" spans="1:6" s="222" customFormat="1" hidden="1">
      <c r="A721" s="223"/>
      <c r="E721" s="233"/>
      <c r="F721" s="257"/>
    </row>
    <row r="722" spans="1:6" s="222" customFormat="1" hidden="1">
      <c r="A722" s="223"/>
      <c r="E722" s="233"/>
      <c r="F722" s="257"/>
    </row>
    <row r="723" spans="1:6" s="222" customFormat="1" hidden="1">
      <c r="A723" s="223"/>
      <c r="E723" s="233"/>
      <c r="F723" s="257"/>
    </row>
    <row r="724" spans="1:6" s="222" customFormat="1" hidden="1">
      <c r="A724" s="223"/>
      <c r="E724" s="233"/>
      <c r="F724" s="257"/>
    </row>
    <row r="725" spans="1:6" s="222" customFormat="1" hidden="1">
      <c r="A725" s="223"/>
      <c r="E725" s="233"/>
      <c r="F725" s="257"/>
    </row>
    <row r="726" spans="1:6" s="222" customFormat="1" hidden="1">
      <c r="A726" s="223"/>
      <c r="E726" s="233"/>
      <c r="F726" s="257"/>
    </row>
    <row r="727" spans="1:6" s="222" customFormat="1" hidden="1">
      <c r="A727" s="223"/>
      <c r="E727" s="233"/>
      <c r="F727" s="257"/>
    </row>
    <row r="728" spans="1:6" s="222" customFormat="1" hidden="1">
      <c r="A728" s="223"/>
      <c r="E728" s="233"/>
      <c r="F728" s="257"/>
    </row>
    <row r="729" spans="1:6" s="222" customFormat="1" hidden="1">
      <c r="A729" s="223"/>
      <c r="E729" s="233"/>
      <c r="F729" s="257"/>
    </row>
    <row r="730" spans="1:6" s="222" customFormat="1" hidden="1">
      <c r="A730" s="223"/>
      <c r="E730" s="233"/>
      <c r="F730" s="257"/>
    </row>
    <row r="731" spans="1:6" s="222" customFormat="1" hidden="1">
      <c r="A731" s="223"/>
      <c r="E731" s="233"/>
      <c r="F731" s="257"/>
    </row>
    <row r="732" spans="1:6" s="222" customFormat="1" hidden="1">
      <c r="A732" s="223"/>
      <c r="E732" s="233"/>
      <c r="F732" s="257"/>
    </row>
    <row r="733" spans="1:6" s="222" customFormat="1" hidden="1">
      <c r="A733" s="223"/>
      <c r="E733" s="233"/>
      <c r="F733" s="257"/>
    </row>
    <row r="734" spans="1:6" s="222" customFormat="1" hidden="1">
      <c r="A734" s="223"/>
      <c r="E734" s="233"/>
      <c r="F734" s="257"/>
    </row>
    <row r="735" spans="1:6" s="222" customFormat="1" hidden="1">
      <c r="A735" s="223"/>
      <c r="E735" s="233"/>
      <c r="F735" s="257"/>
    </row>
    <row r="736" spans="1:6" s="222" customFormat="1" hidden="1">
      <c r="A736" s="223"/>
      <c r="E736" s="233"/>
      <c r="F736" s="257"/>
    </row>
    <row r="737" spans="1:6" s="222" customFormat="1" hidden="1">
      <c r="A737" s="223"/>
      <c r="E737" s="233"/>
      <c r="F737" s="257"/>
    </row>
    <row r="738" spans="1:6" s="222" customFormat="1" hidden="1">
      <c r="A738" s="223"/>
      <c r="E738" s="233"/>
      <c r="F738" s="257"/>
    </row>
    <row r="739" spans="1:6" s="222" customFormat="1" hidden="1">
      <c r="A739" s="223"/>
      <c r="E739" s="233"/>
      <c r="F739" s="257"/>
    </row>
    <row r="740" spans="1:6" s="222" customFormat="1" hidden="1">
      <c r="A740" s="223"/>
      <c r="E740" s="233"/>
      <c r="F740" s="257"/>
    </row>
    <row r="741" spans="1:6" s="222" customFormat="1" hidden="1">
      <c r="A741" s="223"/>
      <c r="E741" s="233"/>
      <c r="F741" s="257"/>
    </row>
    <row r="742" spans="1:6" s="222" customFormat="1" hidden="1">
      <c r="A742" s="223"/>
      <c r="E742" s="233"/>
      <c r="F742" s="257"/>
    </row>
    <row r="743" spans="1:6" s="222" customFormat="1" hidden="1">
      <c r="A743" s="223"/>
      <c r="E743" s="233"/>
      <c r="F743" s="257"/>
    </row>
    <row r="744" spans="1:6" s="222" customFormat="1" hidden="1">
      <c r="A744" s="223"/>
      <c r="E744" s="233"/>
      <c r="F744" s="257"/>
    </row>
    <row r="745" spans="1:6" s="222" customFormat="1" hidden="1">
      <c r="A745" s="223"/>
      <c r="E745" s="233"/>
      <c r="F745" s="257"/>
    </row>
    <row r="746" spans="1:6" s="222" customFormat="1" hidden="1">
      <c r="A746" s="223"/>
      <c r="E746" s="233"/>
      <c r="F746" s="257"/>
    </row>
    <row r="747" spans="1:6" s="222" customFormat="1" hidden="1">
      <c r="A747" s="223"/>
      <c r="E747" s="233"/>
      <c r="F747" s="257"/>
    </row>
    <row r="748" spans="1:6" s="222" customFormat="1" hidden="1">
      <c r="A748" s="223"/>
      <c r="E748" s="233"/>
      <c r="F748" s="257"/>
    </row>
    <row r="749" spans="1:6" s="222" customFormat="1" hidden="1">
      <c r="A749" s="223"/>
      <c r="E749" s="233"/>
      <c r="F749" s="257"/>
    </row>
    <row r="750" spans="1:6" s="222" customFormat="1" hidden="1">
      <c r="A750" s="223"/>
      <c r="E750" s="233"/>
      <c r="F750" s="257"/>
    </row>
    <row r="751" spans="1:6" s="222" customFormat="1" hidden="1">
      <c r="A751" s="223"/>
      <c r="E751" s="233"/>
      <c r="F751" s="257"/>
    </row>
    <row r="752" spans="1:6" s="222" customFormat="1" hidden="1">
      <c r="A752" s="223"/>
      <c r="E752" s="233"/>
      <c r="F752" s="257"/>
    </row>
    <row r="753" spans="1:6" s="222" customFormat="1" hidden="1">
      <c r="A753" s="223"/>
      <c r="E753" s="233"/>
      <c r="F753" s="257"/>
    </row>
    <row r="754" spans="1:6" s="222" customFormat="1" hidden="1">
      <c r="A754" s="223"/>
      <c r="E754" s="233"/>
      <c r="F754" s="257"/>
    </row>
    <row r="755" spans="1:6" s="222" customFormat="1" hidden="1">
      <c r="A755" s="223"/>
      <c r="E755" s="233"/>
      <c r="F755" s="257"/>
    </row>
    <row r="756" spans="1:6" s="222" customFormat="1" hidden="1">
      <c r="A756" s="223"/>
      <c r="E756" s="233"/>
      <c r="F756" s="257"/>
    </row>
    <row r="757" spans="1:6" s="222" customFormat="1" hidden="1">
      <c r="A757" s="223"/>
      <c r="E757" s="233"/>
      <c r="F757" s="257"/>
    </row>
    <row r="758" spans="1:6" s="222" customFormat="1" hidden="1">
      <c r="A758" s="223"/>
      <c r="E758" s="233"/>
      <c r="F758" s="257"/>
    </row>
    <row r="759" spans="1:6" s="222" customFormat="1" hidden="1">
      <c r="A759" s="223"/>
      <c r="E759" s="233"/>
      <c r="F759" s="257"/>
    </row>
    <row r="760" spans="1:6" s="222" customFormat="1" hidden="1">
      <c r="A760" s="223"/>
      <c r="E760" s="233"/>
      <c r="F760" s="257"/>
    </row>
    <row r="761" spans="1:6" s="222" customFormat="1" hidden="1">
      <c r="A761" s="223"/>
      <c r="E761" s="233"/>
      <c r="F761" s="257"/>
    </row>
    <row r="762" spans="1:6" s="222" customFormat="1" hidden="1">
      <c r="A762" s="223"/>
      <c r="E762" s="233"/>
      <c r="F762" s="257"/>
    </row>
    <row r="763" spans="1:6" s="222" customFormat="1" hidden="1">
      <c r="A763" s="223"/>
      <c r="E763" s="233"/>
      <c r="F763" s="257"/>
    </row>
    <row r="764" spans="1:6" s="222" customFormat="1" hidden="1">
      <c r="A764" s="223"/>
      <c r="E764" s="233"/>
      <c r="F764" s="257"/>
    </row>
    <row r="765" spans="1:6" s="222" customFormat="1" hidden="1">
      <c r="A765" s="223"/>
      <c r="E765" s="233"/>
      <c r="F765" s="257"/>
    </row>
    <row r="766" spans="1:6" s="222" customFormat="1" hidden="1">
      <c r="A766" s="223"/>
      <c r="E766" s="233"/>
      <c r="F766" s="257"/>
    </row>
    <row r="767" spans="1:6" s="222" customFormat="1" hidden="1">
      <c r="A767" s="223"/>
      <c r="E767" s="233"/>
      <c r="F767" s="257"/>
    </row>
    <row r="768" spans="1:6" s="222" customFormat="1" hidden="1">
      <c r="A768" s="223"/>
      <c r="E768" s="233"/>
      <c r="F768" s="257"/>
    </row>
    <row r="769" spans="1:6" s="222" customFormat="1" hidden="1">
      <c r="A769" s="223"/>
      <c r="E769" s="233"/>
      <c r="F769" s="257"/>
    </row>
    <row r="770" spans="1:6" s="222" customFormat="1" hidden="1">
      <c r="A770" s="223"/>
      <c r="E770" s="233"/>
      <c r="F770" s="257"/>
    </row>
    <row r="771" spans="1:6" s="222" customFormat="1" hidden="1">
      <c r="A771" s="223"/>
      <c r="E771" s="233"/>
      <c r="F771" s="257"/>
    </row>
    <row r="772" spans="1:6" s="222" customFormat="1" hidden="1">
      <c r="A772" s="223"/>
      <c r="E772" s="233"/>
      <c r="F772" s="257"/>
    </row>
    <row r="773" spans="1:6" s="222" customFormat="1" hidden="1">
      <c r="A773" s="223"/>
      <c r="E773" s="233"/>
      <c r="F773" s="257"/>
    </row>
    <row r="774" spans="1:6" s="222" customFormat="1" hidden="1">
      <c r="A774" s="223"/>
      <c r="E774" s="233"/>
      <c r="F774" s="257"/>
    </row>
    <row r="775" spans="1:6" s="222" customFormat="1" hidden="1">
      <c r="A775" s="223"/>
      <c r="E775" s="233"/>
      <c r="F775" s="257"/>
    </row>
    <row r="776" spans="1:6" s="222" customFormat="1" hidden="1">
      <c r="A776" s="223"/>
      <c r="E776" s="233"/>
      <c r="F776" s="257"/>
    </row>
    <row r="777" spans="1:6" s="222" customFormat="1" hidden="1">
      <c r="A777" s="223"/>
      <c r="E777" s="233"/>
      <c r="F777" s="257"/>
    </row>
    <row r="778" spans="1:6" s="222" customFormat="1" hidden="1">
      <c r="A778" s="223"/>
      <c r="E778" s="233"/>
      <c r="F778" s="257"/>
    </row>
    <row r="779" spans="1:6" s="222" customFormat="1" hidden="1">
      <c r="A779" s="223"/>
      <c r="E779" s="233"/>
      <c r="F779" s="257"/>
    </row>
    <row r="780" spans="1:6" s="222" customFormat="1" hidden="1">
      <c r="A780" s="223"/>
      <c r="E780" s="233"/>
      <c r="F780" s="257"/>
    </row>
    <row r="781" spans="1:6" s="222" customFormat="1" hidden="1">
      <c r="A781" s="223"/>
      <c r="E781" s="233"/>
      <c r="F781" s="257"/>
    </row>
    <row r="782" spans="1:6" s="222" customFormat="1" hidden="1">
      <c r="A782" s="223"/>
      <c r="E782" s="233"/>
      <c r="F782" s="257"/>
    </row>
    <row r="783" spans="1:6" s="222" customFormat="1" hidden="1">
      <c r="A783" s="223"/>
      <c r="E783" s="233"/>
      <c r="F783" s="257"/>
    </row>
    <row r="784" spans="1:6" s="222" customFormat="1" hidden="1">
      <c r="A784" s="223"/>
      <c r="E784" s="233"/>
      <c r="F784" s="257"/>
    </row>
    <row r="785" spans="1:6" s="222" customFormat="1" hidden="1">
      <c r="A785" s="223"/>
      <c r="E785" s="233"/>
      <c r="F785" s="257"/>
    </row>
    <row r="786" spans="1:6" s="222" customFormat="1" hidden="1">
      <c r="A786" s="223"/>
      <c r="E786" s="233"/>
      <c r="F786" s="257"/>
    </row>
    <row r="787" spans="1:6" s="222" customFormat="1" hidden="1">
      <c r="A787" s="223"/>
      <c r="E787" s="233"/>
      <c r="F787" s="257"/>
    </row>
    <row r="788" spans="1:6" s="222" customFormat="1" hidden="1">
      <c r="A788" s="223"/>
      <c r="E788" s="233"/>
      <c r="F788" s="257"/>
    </row>
    <row r="789" spans="1:6" s="222" customFormat="1" hidden="1">
      <c r="A789" s="223"/>
      <c r="E789" s="233"/>
      <c r="F789" s="257"/>
    </row>
    <row r="790" spans="1:6" s="222" customFormat="1" hidden="1">
      <c r="A790" s="223"/>
      <c r="E790" s="233"/>
      <c r="F790" s="257"/>
    </row>
    <row r="791" spans="1:6" s="222" customFormat="1" hidden="1">
      <c r="A791" s="223"/>
      <c r="E791" s="233"/>
      <c r="F791" s="257"/>
    </row>
    <row r="792" spans="1:6" s="222" customFormat="1" hidden="1">
      <c r="A792" s="223"/>
      <c r="E792" s="233"/>
      <c r="F792" s="257"/>
    </row>
    <row r="793" spans="1:6" s="222" customFormat="1" hidden="1">
      <c r="A793" s="223"/>
      <c r="E793" s="233"/>
      <c r="F793" s="257"/>
    </row>
    <row r="794" spans="1:6" s="222" customFormat="1" hidden="1">
      <c r="A794" s="223"/>
      <c r="E794" s="233"/>
      <c r="F794" s="257"/>
    </row>
    <row r="795" spans="1:6" s="222" customFormat="1" hidden="1">
      <c r="A795" s="223"/>
      <c r="E795" s="233"/>
      <c r="F795" s="257"/>
    </row>
    <row r="796" spans="1:6" s="222" customFormat="1" hidden="1">
      <c r="A796" s="223"/>
      <c r="E796" s="233"/>
      <c r="F796" s="257"/>
    </row>
    <row r="797" spans="1:6" s="222" customFormat="1" hidden="1">
      <c r="A797" s="223"/>
      <c r="E797" s="233"/>
      <c r="F797" s="257"/>
    </row>
    <row r="798" spans="1:6" s="222" customFormat="1" hidden="1">
      <c r="A798" s="223"/>
      <c r="E798" s="233"/>
      <c r="F798" s="257"/>
    </row>
    <row r="799" spans="1:6" s="222" customFormat="1" hidden="1">
      <c r="A799" s="223"/>
      <c r="E799" s="233"/>
      <c r="F799" s="257"/>
    </row>
    <row r="800" spans="1:6" s="222" customFormat="1" hidden="1">
      <c r="A800" s="223"/>
      <c r="E800" s="233"/>
      <c r="F800" s="257"/>
    </row>
    <row r="801" spans="1:6" s="222" customFormat="1" hidden="1">
      <c r="A801" s="223"/>
      <c r="E801" s="233"/>
      <c r="F801" s="257"/>
    </row>
    <row r="802" spans="1:6" s="222" customFormat="1" hidden="1">
      <c r="A802" s="223"/>
      <c r="E802" s="233"/>
      <c r="F802" s="257"/>
    </row>
    <row r="803" spans="1:6" s="222" customFormat="1" hidden="1">
      <c r="A803" s="223"/>
      <c r="E803" s="233"/>
      <c r="F803" s="257"/>
    </row>
    <row r="804" spans="1:6" s="222" customFormat="1" hidden="1">
      <c r="A804" s="223"/>
      <c r="E804" s="233"/>
      <c r="F804" s="257"/>
    </row>
    <row r="805" spans="1:6" s="222" customFormat="1" hidden="1">
      <c r="A805" s="223"/>
      <c r="E805" s="233"/>
      <c r="F805" s="257"/>
    </row>
    <row r="806" spans="1:6" s="222" customFormat="1" hidden="1">
      <c r="A806" s="223"/>
      <c r="E806" s="233"/>
      <c r="F806" s="257"/>
    </row>
    <row r="807" spans="1:6" s="222" customFormat="1" hidden="1">
      <c r="A807" s="223"/>
      <c r="E807" s="233"/>
      <c r="F807" s="257"/>
    </row>
    <row r="808" spans="1:6" s="222" customFormat="1" hidden="1">
      <c r="A808" s="223"/>
      <c r="E808" s="233"/>
      <c r="F808" s="257"/>
    </row>
    <row r="809" spans="1:6" s="222" customFormat="1" hidden="1">
      <c r="A809" s="223"/>
      <c r="E809" s="233"/>
      <c r="F809" s="257"/>
    </row>
    <row r="810" spans="1:6" s="222" customFormat="1" hidden="1">
      <c r="A810" s="223"/>
      <c r="E810" s="233"/>
      <c r="F810" s="257"/>
    </row>
    <row r="811" spans="1:6" s="222" customFormat="1" hidden="1">
      <c r="A811" s="223"/>
      <c r="E811" s="233"/>
      <c r="F811" s="257"/>
    </row>
    <row r="812" spans="1:6" s="222" customFormat="1" hidden="1">
      <c r="A812" s="223"/>
      <c r="E812" s="233"/>
      <c r="F812" s="257"/>
    </row>
    <row r="813" spans="1:6" s="222" customFormat="1" hidden="1">
      <c r="A813" s="223"/>
      <c r="E813" s="233"/>
      <c r="F813" s="257"/>
    </row>
    <row r="814" spans="1:6" s="222" customFormat="1" hidden="1">
      <c r="A814" s="223"/>
      <c r="E814" s="233"/>
      <c r="F814" s="257"/>
    </row>
    <row r="815" spans="1:6" s="222" customFormat="1" hidden="1">
      <c r="A815" s="223"/>
      <c r="E815" s="233"/>
      <c r="F815" s="257"/>
    </row>
    <row r="816" spans="1:6" s="222" customFormat="1" hidden="1">
      <c r="A816" s="223"/>
      <c r="E816" s="233"/>
      <c r="F816" s="257"/>
    </row>
    <row r="817" spans="1:6" s="222" customFormat="1" hidden="1">
      <c r="A817" s="223"/>
      <c r="E817" s="233"/>
      <c r="F817" s="257"/>
    </row>
    <row r="818" spans="1:6" s="222" customFormat="1" hidden="1">
      <c r="A818" s="223"/>
      <c r="E818" s="233"/>
      <c r="F818" s="257"/>
    </row>
    <row r="819" spans="1:6" s="222" customFormat="1" hidden="1">
      <c r="A819" s="223"/>
      <c r="E819" s="233"/>
      <c r="F819" s="257"/>
    </row>
    <row r="820" spans="1:6" s="222" customFormat="1" hidden="1">
      <c r="A820" s="223"/>
      <c r="E820" s="233"/>
      <c r="F820" s="257"/>
    </row>
    <row r="821" spans="1:6" s="222" customFormat="1" hidden="1">
      <c r="A821" s="223"/>
      <c r="E821" s="233"/>
      <c r="F821" s="257"/>
    </row>
    <row r="822" spans="1:6" s="222" customFormat="1" hidden="1">
      <c r="A822" s="223"/>
      <c r="E822" s="233"/>
      <c r="F822" s="257"/>
    </row>
    <row r="823" spans="1:6" s="222" customFormat="1" hidden="1">
      <c r="A823" s="223"/>
      <c r="E823" s="233"/>
      <c r="F823" s="257"/>
    </row>
    <row r="824" spans="1:6" s="222" customFormat="1" hidden="1">
      <c r="A824" s="223"/>
      <c r="E824" s="233"/>
      <c r="F824" s="257"/>
    </row>
    <row r="825" spans="1:6" s="222" customFormat="1" hidden="1">
      <c r="A825" s="223"/>
      <c r="E825" s="233"/>
      <c r="F825" s="257"/>
    </row>
    <row r="826" spans="1:6" s="222" customFormat="1" hidden="1">
      <c r="A826" s="223"/>
      <c r="E826" s="233"/>
      <c r="F826" s="257"/>
    </row>
    <row r="827" spans="1:6" s="222" customFormat="1" hidden="1">
      <c r="A827" s="223"/>
      <c r="E827" s="233"/>
      <c r="F827" s="257"/>
    </row>
    <row r="828" spans="1:6" s="222" customFormat="1" hidden="1">
      <c r="A828" s="223"/>
      <c r="E828" s="233"/>
      <c r="F828" s="257"/>
    </row>
    <row r="829" spans="1:6" s="222" customFormat="1" hidden="1">
      <c r="A829" s="223"/>
      <c r="E829" s="233"/>
      <c r="F829" s="257"/>
    </row>
    <row r="830" spans="1:6" s="222" customFormat="1" hidden="1">
      <c r="A830" s="223"/>
      <c r="E830" s="233"/>
      <c r="F830" s="257"/>
    </row>
    <row r="831" spans="1:6" s="222" customFormat="1" hidden="1">
      <c r="A831" s="223"/>
      <c r="E831" s="233"/>
      <c r="F831" s="257"/>
    </row>
    <row r="832" spans="1:6" s="222" customFormat="1" hidden="1">
      <c r="A832" s="223"/>
      <c r="E832" s="233"/>
      <c r="F832" s="257"/>
    </row>
    <row r="833" spans="1:6" s="222" customFormat="1" hidden="1">
      <c r="A833" s="223"/>
      <c r="E833" s="233"/>
      <c r="F833" s="257"/>
    </row>
    <row r="834" spans="1:6" s="222" customFormat="1" hidden="1">
      <c r="A834" s="223"/>
      <c r="E834" s="233"/>
      <c r="F834" s="257"/>
    </row>
    <row r="835" spans="1:6" s="222" customFormat="1" hidden="1">
      <c r="A835" s="223"/>
      <c r="E835" s="233"/>
      <c r="F835" s="257"/>
    </row>
    <row r="836" spans="1:6" s="222" customFormat="1" hidden="1">
      <c r="A836" s="223"/>
      <c r="E836" s="233"/>
      <c r="F836" s="257"/>
    </row>
    <row r="837" spans="1:6" s="222" customFormat="1" hidden="1">
      <c r="A837" s="223"/>
      <c r="E837" s="233"/>
      <c r="F837" s="257"/>
    </row>
    <row r="838" spans="1:6" s="222" customFormat="1" hidden="1">
      <c r="A838" s="223"/>
      <c r="E838" s="233"/>
      <c r="F838" s="257"/>
    </row>
    <row r="839" spans="1:6" s="222" customFormat="1" hidden="1">
      <c r="A839" s="223"/>
      <c r="E839" s="233"/>
      <c r="F839" s="257"/>
    </row>
    <row r="840" spans="1:6" s="222" customFormat="1" hidden="1">
      <c r="A840" s="223"/>
      <c r="E840" s="233"/>
      <c r="F840" s="257"/>
    </row>
    <row r="841" spans="1:6" s="222" customFormat="1" hidden="1">
      <c r="A841" s="223"/>
      <c r="E841" s="233"/>
      <c r="F841" s="257"/>
    </row>
    <row r="842" spans="1:6" s="222" customFormat="1" hidden="1">
      <c r="A842" s="223"/>
      <c r="E842" s="233"/>
      <c r="F842" s="257"/>
    </row>
    <row r="843" spans="1:6" s="222" customFormat="1" hidden="1">
      <c r="A843" s="223"/>
      <c r="E843" s="233"/>
      <c r="F843" s="257"/>
    </row>
    <row r="844" spans="1:6" s="222" customFormat="1" hidden="1">
      <c r="A844" s="223"/>
      <c r="E844" s="233"/>
      <c r="F844" s="257"/>
    </row>
    <row r="845" spans="1:6" s="222" customFormat="1" hidden="1">
      <c r="A845" s="223"/>
      <c r="E845" s="233"/>
      <c r="F845" s="257"/>
    </row>
    <row r="846" spans="1:6" s="222" customFormat="1" hidden="1">
      <c r="A846" s="223"/>
      <c r="E846" s="233"/>
      <c r="F846" s="257"/>
    </row>
    <row r="847" spans="1:6" s="222" customFormat="1" hidden="1">
      <c r="A847" s="223"/>
      <c r="E847" s="233"/>
      <c r="F847" s="257"/>
    </row>
    <row r="848" spans="1:6" s="222" customFormat="1" hidden="1">
      <c r="A848" s="223"/>
      <c r="E848" s="233"/>
      <c r="F848" s="257"/>
    </row>
    <row r="849" spans="1:6" s="222" customFormat="1" hidden="1">
      <c r="A849" s="223"/>
      <c r="E849" s="233"/>
      <c r="F849" s="257"/>
    </row>
    <row r="850" spans="1:6" s="222" customFormat="1" hidden="1">
      <c r="A850" s="223"/>
      <c r="E850" s="233"/>
      <c r="F850" s="257"/>
    </row>
    <row r="851" spans="1:6" s="222" customFormat="1" hidden="1">
      <c r="A851" s="223"/>
      <c r="E851" s="233"/>
      <c r="F851" s="257"/>
    </row>
    <row r="852" spans="1:6" s="222" customFormat="1" hidden="1">
      <c r="A852" s="223"/>
      <c r="E852" s="233"/>
      <c r="F852" s="257"/>
    </row>
    <row r="853" spans="1:6" s="222" customFormat="1" hidden="1">
      <c r="A853" s="223"/>
      <c r="E853" s="233"/>
      <c r="F853" s="257"/>
    </row>
    <row r="854" spans="1:6" s="222" customFormat="1" hidden="1">
      <c r="A854" s="223"/>
      <c r="E854" s="233"/>
      <c r="F854" s="257"/>
    </row>
    <row r="855" spans="1:6" s="222" customFormat="1" hidden="1">
      <c r="A855" s="223"/>
      <c r="E855" s="233"/>
      <c r="F855" s="257"/>
    </row>
    <row r="856" spans="1:6" s="222" customFormat="1" hidden="1">
      <c r="A856" s="223"/>
      <c r="E856" s="233"/>
      <c r="F856" s="257"/>
    </row>
    <row r="857" spans="1:6" s="222" customFormat="1" hidden="1">
      <c r="A857" s="223"/>
      <c r="E857" s="233"/>
      <c r="F857" s="257"/>
    </row>
    <row r="858" spans="1:6" s="222" customFormat="1" hidden="1">
      <c r="A858" s="223"/>
      <c r="E858" s="233"/>
      <c r="F858" s="257"/>
    </row>
    <row r="859" spans="1:6" s="222" customFormat="1" hidden="1">
      <c r="A859" s="223"/>
      <c r="E859" s="233"/>
      <c r="F859" s="257"/>
    </row>
    <row r="860" spans="1:6" s="222" customFormat="1" hidden="1">
      <c r="A860" s="223"/>
      <c r="E860" s="233"/>
      <c r="F860" s="257"/>
    </row>
    <row r="861" spans="1:6" s="222" customFormat="1" hidden="1">
      <c r="A861" s="223"/>
      <c r="E861" s="233"/>
      <c r="F861" s="257"/>
    </row>
    <row r="862" spans="1:6" s="222" customFormat="1" hidden="1">
      <c r="A862" s="223"/>
      <c r="E862" s="233"/>
      <c r="F862" s="257"/>
    </row>
    <row r="863" spans="1:6" s="222" customFormat="1" hidden="1">
      <c r="A863" s="223"/>
      <c r="E863" s="233"/>
      <c r="F863" s="257"/>
    </row>
    <row r="864" spans="1:6" s="222" customFormat="1" hidden="1">
      <c r="A864" s="223"/>
      <c r="E864" s="233"/>
      <c r="F864" s="257"/>
    </row>
    <row r="865" spans="1:6" s="222" customFormat="1" hidden="1">
      <c r="A865" s="223"/>
      <c r="E865" s="233"/>
      <c r="F865" s="257"/>
    </row>
    <row r="866" spans="1:6" s="222" customFormat="1" hidden="1">
      <c r="A866" s="223"/>
      <c r="E866" s="233"/>
      <c r="F866" s="257"/>
    </row>
    <row r="867" spans="1:6" s="222" customFormat="1" hidden="1">
      <c r="A867" s="223"/>
      <c r="E867" s="233"/>
      <c r="F867" s="257"/>
    </row>
    <row r="868" spans="1:6" s="222" customFormat="1" hidden="1">
      <c r="A868" s="223"/>
      <c r="E868" s="233"/>
    </row>
    <row r="869" spans="1:6" s="222" customFormat="1" hidden="1">
      <c r="A869" s="223"/>
      <c r="E869" s="233"/>
    </row>
    <row r="870" spans="1:6" s="222" customFormat="1" hidden="1">
      <c r="A870" s="223"/>
      <c r="E870" s="233"/>
    </row>
    <row r="871" spans="1:6" s="222" customFormat="1" hidden="1">
      <c r="A871" s="223"/>
      <c r="E871" s="233"/>
    </row>
    <row r="872" spans="1:6" s="222" customFormat="1" hidden="1">
      <c r="A872" s="223"/>
      <c r="E872" s="233"/>
    </row>
    <row r="873" spans="1:6" s="222" customFormat="1" hidden="1">
      <c r="A873" s="223"/>
      <c r="E873" s="233"/>
    </row>
    <row r="874" spans="1:6" s="222" customFormat="1" hidden="1">
      <c r="A874" s="223"/>
      <c r="E874" s="233"/>
    </row>
    <row r="875" spans="1:6" s="222" customFormat="1" hidden="1">
      <c r="A875" s="223"/>
      <c r="E875" s="233"/>
    </row>
    <row r="876" spans="1:6" s="222" customFormat="1" hidden="1">
      <c r="A876" s="223"/>
      <c r="E876" s="233"/>
    </row>
    <row r="877" spans="1:6" s="222" customFormat="1" hidden="1">
      <c r="A877" s="223"/>
      <c r="E877" s="233"/>
    </row>
    <row r="878" spans="1:6" s="222" customFormat="1" hidden="1">
      <c r="A878" s="223"/>
      <c r="E878" s="233"/>
    </row>
    <row r="879" spans="1:6" s="222" customFormat="1" hidden="1">
      <c r="A879" s="223"/>
      <c r="E879" s="233"/>
    </row>
    <row r="880" spans="1:6" s="222" customFormat="1" hidden="1">
      <c r="A880" s="223"/>
      <c r="E880" s="233"/>
    </row>
    <row r="881" spans="1:5" s="222" customFormat="1" hidden="1">
      <c r="A881" s="223"/>
      <c r="E881" s="233"/>
    </row>
    <row r="882" spans="1:5" s="222" customFormat="1" hidden="1">
      <c r="A882" s="223"/>
      <c r="E882" s="233"/>
    </row>
    <row r="883" spans="1:5" s="222" customFormat="1" hidden="1">
      <c r="A883" s="223"/>
      <c r="E883" s="233"/>
    </row>
    <row r="884" spans="1:5" s="222" customFormat="1" hidden="1">
      <c r="A884" s="223"/>
      <c r="E884" s="233"/>
    </row>
    <row r="885" spans="1:5" s="222" customFormat="1" hidden="1">
      <c r="A885" s="223"/>
      <c r="E885" s="233"/>
    </row>
    <row r="886" spans="1:5" s="222" customFormat="1" hidden="1">
      <c r="A886" s="223"/>
      <c r="E886" s="233"/>
    </row>
    <row r="887" spans="1:5" s="222" customFormat="1" hidden="1">
      <c r="A887" s="223"/>
      <c r="E887" s="233"/>
    </row>
    <row r="888" spans="1:5" s="222" customFormat="1" hidden="1">
      <c r="A888" s="223"/>
      <c r="E888" s="233"/>
    </row>
    <row r="889" spans="1:5" s="222" customFormat="1" hidden="1">
      <c r="A889" s="223"/>
      <c r="E889" s="233"/>
    </row>
    <row r="890" spans="1:5" s="222" customFormat="1" hidden="1">
      <c r="A890" s="223"/>
      <c r="E890" s="233"/>
    </row>
    <row r="891" spans="1:5" s="222" customFormat="1" hidden="1">
      <c r="A891" s="223"/>
      <c r="E891" s="233"/>
    </row>
    <row r="892" spans="1:5" s="222" customFormat="1" hidden="1">
      <c r="A892" s="223"/>
      <c r="E892" s="233"/>
    </row>
    <row r="893" spans="1:5" s="222" customFormat="1" hidden="1">
      <c r="A893" s="223"/>
      <c r="E893" s="233"/>
    </row>
    <row r="894" spans="1:5" s="222" customFormat="1" hidden="1">
      <c r="A894" s="223"/>
    </row>
    <row r="895" spans="1:5" s="222" customFormat="1" hidden="1">
      <c r="A895" s="223"/>
    </row>
    <row r="897" spans="1:1" s="222" customFormat="1" hidden="1">
      <c r="A897" s="2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F5D1-41B5-4AC3-A2C0-2186D2CC986C}">
  <sheetPr>
    <tabColor theme="5" tint="0.79998168889431442"/>
  </sheetPr>
  <dimension ref="A1:Y59"/>
  <sheetViews>
    <sheetView showGridLines="0" zoomScale="85" workbookViewId="0">
      <pane ySplit="3" topLeftCell="A4" activePane="bottomLeft" state="frozen"/>
      <selection activeCell="B2" sqref="B2"/>
      <selection pane="bottomLeft" activeCell="A4" sqref="A4"/>
    </sheetView>
  </sheetViews>
  <sheetFormatPr defaultColWidth="0" defaultRowHeight="14.4" zeroHeight="1"/>
  <cols>
    <col min="1" max="1" width="6.6640625" style="11" customWidth="1"/>
    <col min="2" max="2" width="14.109375" style="25" bestFit="1" customWidth="1"/>
    <col min="3" max="3" width="14.88671875" style="25" bestFit="1" customWidth="1"/>
    <col min="4" max="6" width="8.6640625" style="25" customWidth="1"/>
    <col min="7" max="14" width="8.6640625" style="25" hidden="1" customWidth="1"/>
    <col min="15" max="15" width="13.6640625" style="25" hidden="1" customWidth="1"/>
    <col min="16" max="16" width="14.44140625" style="25" hidden="1" customWidth="1"/>
    <col min="17" max="19" width="8.6640625" style="25" hidden="1" customWidth="1"/>
    <col min="20" max="25" width="0" style="11" hidden="1" customWidth="1"/>
    <col min="26" max="16384" width="8.6640625" style="11" hidden="1"/>
  </cols>
  <sheetData>
    <row r="1" spans="2:19" s="66" customFormat="1" ht="25.8">
      <c r="B1" s="63" t="s">
        <v>98</v>
      </c>
      <c r="D1" s="6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2:19" s="66" customFormat="1" ht="21">
      <c r="B2" s="13"/>
      <c r="C2" s="6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2:19">
      <c r="B3" s="92" t="s">
        <v>99</v>
      </c>
      <c r="C3" s="92" t="s">
        <v>100</v>
      </c>
    </row>
    <row r="4" spans="2:19">
      <c r="B4" s="93">
        <v>1972</v>
      </c>
      <c r="C4" s="94">
        <v>5.8316666666666662E-2</v>
      </c>
    </row>
    <row r="5" spans="2:19">
      <c r="B5" s="93">
        <v>1973</v>
      </c>
      <c r="C5" s="94">
        <v>6.933333333333333E-2</v>
      </c>
      <c r="N5" s="29"/>
    </row>
    <row r="6" spans="2:19">
      <c r="B6" s="93">
        <v>1974</v>
      </c>
      <c r="C6" s="94">
        <v>9.0366666666666651E-2</v>
      </c>
      <c r="N6" s="29"/>
    </row>
    <row r="7" spans="2:19">
      <c r="B7" s="93">
        <v>1975</v>
      </c>
      <c r="C7" s="94">
        <v>9.7416666666666665E-2</v>
      </c>
      <c r="O7"/>
      <c r="P7"/>
    </row>
    <row r="8" spans="2:19">
      <c r="B8" s="93">
        <v>1976</v>
      </c>
      <c r="C8" s="94">
        <v>0.10030833333333333</v>
      </c>
      <c r="O8"/>
      <c r="P8"/>
    </row>
    <row r="9" spans="2:19">
      <c r="B9" s="93">
        <v>1977</v>
      </c>
      <c r="C9" s="94">
        <v>0.10226666666666667</v>
      </c>
      <c r="O9"/>
      <c r="P9"/>
    </row>
    <row r="10" spans="2:19">
      <c r="B10" s="93">
        <v>1978</v>
      </c>
      <c r="C10" s="94">
        <v>9.0599999999999972E-2</v>
      </c>
      <c r="O10"/>
      <c r="P10"/>
    </row>
    <row r="11" spans="2:19">
      <c r="B11" s="93">
        <v>1979</v>
      </c>
      <c r="C11" s="94">
        <v>9.7491666666666685E-2</v>
      </c>
      <c r="O11"/>
      <c r="P11"/>
    </row>
    <row r="12" spans="2:19">
      <c r="B12" s="93">
        <v>1980</v>
      </c>
      <c r="C12" s="94">
        <v>0.116475</v>
      </c>
      <c r="O12"/>
      <c r="P12"/>
    </row>
    <row r="13" spans="2:19">
      <c r="B13" s="93">
        <v>1981</v>
      </c>
      <c r="C13" s="94">
        <v>0.13958333333333331</v>
      </c>
      <c r="O13"/>
      <c r="P13"/>
    </row>
    <row r="14" spans="2:19">
      <c r="B14" s="93">
        <v>1982</v>
      </c>
      <c r="C14" s="94">
        <v>0.15374999999999997</v>
      </c>
      <c r="O14"/>
      <c r="P14"/>
    </row>
    <row r="15" spans="2:19">
      <c r="B15" s="93">
        <v>1983</v>
      </c>
      <c r="C15" s="94">
        <v>0.13887500000000003</v>
      </c>
      <c r="O15"/>
      <c r="P15"/>
    </row>
    <row r="16" spans="2:19">
      <c r="B16" s="93">
        <v>1984</v>
      </c>
      <c r="C16" s="94">
        <v>0.13525000000000001</v>
      </c>
      <c r="O16"/>
      <c r="P16"/>
    </row>
    <row r="17" spans="2:16">
      <c r="B17" s="93">
        <v>1985</v>
      </c>
      <c r="C17" s="94">
        <v>0.13954166666666667</v>
      </c>
      <c r="O17"/>
      <c r="P17"/>
    </row>
    <row r="18" spans="2:16">
      <c r="B18" s="93">
        <v>1986</v>
      </c>
      <c r="C18" s="94">
        <v>0.13416666666666666</v>
      </c>
      <c r="O18"/>
      <c r="P18"/>
    </row>
    <row r="19" spans="2:16">
      <c r="B19" s="93">
        <v>1987</v>
      </c>
      <c r="C19" s="94">
        <v>0.13191666666666665</v>
      </c>
      <c r="O19"/>
      <c r="P19"/>
    </row>
    <row r="20" spans="2:16">
      <c r="B20" s="93">
        <v>1988</v>
      </c>
      <c r="C20" s="94">
        <v>0.12104166666666666</v>
      </c>
      <c r="O20"/>
      <c r="P20"/>
    </row>
    <row r="21" spans="2:16">
      <c r="B21" s="93">
        <v>1989</v>
      </c>
      <c r="C21" s="94">
        <v>0.13408333333333333</v>
      </c>
      <c r="O21"/>
      <c r="P21"/>
    </row>
    <row r="22" spans="2:16">
      <c r="B22" s="93">
        <v>1990</v>
      </c>
      <c r="C22" s="94">
        <v>0.1318</v>
      </c>
      <c r="O22"/>
      <c r="P22"/>
    </row>
    <row r="23" spans="2:16">
      <c r="B23" s="93">
        <v>1991</v>
      </c>
      <c r="C23" s="94">
        <v>0.10690833333333334</v>
      </c>
      <c r="O23"/>
      <c r="P23"/>
    </row>
    <row r="24" spans="2:16">
      <c r="B24" s="93">
        <v>1992</v>
      </c>
      <c r="C24" s="94">
        <v>9.219999999999999E-2</v>
      </c>
      <c r="O24"/>
      <c r="P24"/>
    </row>
    <row r="25" spans="2:16">
      <c r="B25" s="93">
        <v>1993</v>
      </c>
      <c r="C25" s="94">
        <v>7.2808333333333322E-2</v>
      </c>
      <c r="O25"/>
      <c r="P25"/>
    </row>
    <row r="26" spans="2:16">
      <c r="B26" s="93">
        <v>1994</v>
      </c>
      <c r="C26" s="94">
        <v>9.0416666666666659E-2</v>
      </c>
      <c r="O26"/>
      <c r="P26"/>
    </row>
    <row r="27" spans="2:16">
      <c r="B27" s="93">
        <v>1995</v>
      </c>
      <c r="C27" s="94">
        <v>9.2108952765836957E-2</v>
      </c>
      <c r="O27"/>
      <c r="P27"/>
    </row>
    <row r="28" spans="2:16">
      <c r="B28" s="93">
        <v>1996</v>
      </c>
      <c r="C28" s="94">
        <v>8.2092070574988185E-2</v>
      </c>
      <c r="O28"/>
      <c r="P28"/>
    </row>
    <row r="29" spans="2:16">
      <c r="B29" s="93">
        <v>1997</v>
      </c>
      <c r="C29" s="94">
        <v>6.9549185438893671E-2</v>
      </c>
      <c r="O29"/>
      <c r="P29"/>
    </row>
    <row r="30" spans="2:16">
      <c r="B30" s="93">
        <v>1998</v>
      </c>
      <c r="C30" s="94">
        <v>5.492970528264008E-2</v>
      </c>
      <c r="O30"/>
      <c r="P30"/>
    </row>
    <row r="31" spans="2:16">
      <c r="B31" s="93">
        <v>1999</v>
      </c>
      <c r="C31" s="94">
        <v>6.0093119429832829E-2</v>
      </c>
      <c r="O31"/>
      <c r="P31"/>
    </row>
    <row r="32" spans="2:16">
      <c r="B32" s="93">
        <v>2000</v>
      </c>
      <c r="C32" s="94">
        <v>6.3145693344080572E-2</v>
      </c>
      <c r="O32"/>
      <c r="P32"/>
    </row>
    <row r="33" spans="2:16">
      <c r="B33" s="93">
        <v>2001</v>
      </c>
      <c r="C33" s="94">
        <v>5.6152643284072067E-2</v>
      </c>
      <c r="O33"/>
      <c r="P33"/>
    </row>
    <row r="34" spans="2:16">
      <c r="B34" s="93">
        <v>2002</v>
      </c>
      <c r="C34" s="94">
        <v>5.8439577111008757E-2</v>
      </c>
      <c r="O34"/>
      <c r="P34"/>
    </row>
    <row r="35" spans="2:16">
      <c r="B35" s="93">
        <v>2003</v>
      </c>
      <c r="C35" s="94">
        <v>5.3667754977034153E-2</v>
      </c>
      <c r="O35"/>
      <c r="P35"/>
    </row>
    <row r="36" spans="2:16">
      <c r="B36" s="93">
        <v>2004</v>
      </c>
      <c r="C36" s="94">
        <v>5.5907745074973342E-2</v>
      </c>
      <c r="O36"/>
      <c r="P36"/>
    </row>
    <row r="37" spans="2:16">
      <c r="B37" s="93">
        <v>2005</v>
      </c>
      <c r="C37" s="94">
        <v>5.339973113985557E-2</v>
      </c>
      <c r="O37"/>
      <c r="P37"/>
    </row>
    <row r="38" spans="2:16">
      <c r="B38" s="93">
        <v>2006</v>
      </c>
      <c r="C38" s="94">
        <v>5.5878722441857959E-2</v>
      </c>
      <c r="O38"/>
      <c r="P38"/>
    </row>
    <row r="39" spans="2:16">
      <c r="B39" s="93">
        <v>2007</v>
      </c>
      <c r="C39" s="94">
        <v>5.9945208373921192E-2</v>
      </c>
      <c r="O39"/>
      <c r="P39"/>
    </row>
    <row r="40" spans="2:16">
      <c r="B40" s="93">
        <v>2008</v>
      </c>
      <c r="C40" s="94">
        <v>5.8179439396415948E-2</v>
      </c>
      <c r="O40"/>
      <c r="P40"/>
    </row>
    <row r="41" spans="2:16">
      <c r="B41" s="93">
        <v>2009</v>
      </c>
      <c r="C41" s="94">
        <v>5.039511842022712E-2</v>
      </c>
      <c r="O41"/>
      <c r="P41"/>
    </row>
    <row r="42" spans="2:16">
      <c r="B42" s="93">
        <v>2010</v>
      </c>
      <c r="C42" s="94">
        <v>5.3660416666666662E-2</v>
      </c>
      <c r="O42"/>
      <c r="P42"/>
    </row>
    <row r="43" spans="2:16">
      <c r="B43" s="93">
        <v>2011</v>
      </c>
      <c r="C43" s="94">
        <v>4.8795833333333337E-2</v>
      </c>
      <c r="O43"/>
      <c r="P43"/>
    </row>
    <row r="44" spans="2:16">
      <c r="B44" s="93">
        <v>2012</v>
      </c>
      <c r="C44" s="94">
        <v>3.3791666666666664E-2</v>
      </c>
      <c r="O44"/>
      <c r="P44"/>
    </row>
    <row r="45" spans="2:16">
      <c r="B45" s="93">
        <v>2013</v>
      </c>
      <c r="C45" s="94">
        <v>3.6966666666666669E-2</v>
      </c>
      <c r="O45"/>
      <c r="P45"/>
    </row>
    <row r="46" spans="2:16">
      <c r="B46" s="93">
        <v>2014</v>
      </c>
      <c r="C46" s="94">
        <v>3.6554166666666672E-2</v>
      </c>
      <c r="O46"/>
      <c r="P46"/>
    </row>
    <row r="47" spans="2:16">
      <c r="B47" s="93">
        <v>2015</v>
      </c>
      <c r="C47" s="94">
        <v>2.7100000000000003E-2</v>
      </c>
      <c r="O47"/>
      <c r="P47"/>
    </row>
    <row r="48" spans="2:16">
      <c r="B48" s="93">
        <v>2016</v>
      </c>
      <c r="C48" s="94">
        <v>2.3337499999999997E-2</v>
      </c>
      <c r="O48"/>
      <c r="P48"/>
    </row>
    <row r="49" spans="2:16">
      <c r="B49" s="93">
        <v>2017</v>
      </c>
      <c r="C49" s="94">
        <v>2.6389583333333331E-2</v>
      </c>
      <c r="O49"/>
      <c r="P49"/>
    </row>
    <row r="50" spans="2:16">
      <c r="B50" s="93">
        <v>2018</v>
      </c>
      <c r="C50" s="94">
        <v>2.6841666666666666E-2</v>
      </c>
      <c r="O50"/>
      <c r="P50"/>
    </row>
    <row r="51" spans="2:16">
      <c r="B51" s="93">
        <v>2019</v>
      </c>
      <c r="C51" s="94">
        <v>1.4933333333333335E-2</v>
      </c>
      <c r="O51"/>
      <c r="P51"/>
    </row>
    <row r="52" spans="2:16">
      <c r="B52" s="93">
        <v>2020</v>
      </c>
      <c r="C52" s="94">
        <v>9.208333333333334E-3</v>
      </c>
      <c r="O52"/>
      <c r="P52"/>
    </row>
    <row r="53" spans="2:16">
      <c r="B53" s="93">
        <v>2021</v>
      </c>
      <c r="C53" s="94">
        <v>1.47E-2</v>
      </c>
      <c r="O53"/>
      <c r="P53"/>
    </row>
    <row r="54" spans="2:16">
      <c r="B54" s="93">
        <v>2022</v>
      </c>
      <c r="C54" s="94">
        <v>3.1983333333333336E-2</v>
      </c>
      <c r="O54"/>
      <c r="P54"/>
    </row>
    <row r="55" spans="2:16">
      <c r="B55" s="93"/>
      <c r="C55" s="194"/>
      <c r="O55"/>
      <c r="P55"/>
    </row>
    <row r="56" spans="2:16">
      <c r="B56" s="93"/>
      <c r="C56" s="194"/>
      <c r="O56"/>
      <c r="P56"/>
    </row>
    <row r="57" spans="2:16">
      <c r="B57" s="187" t="s">
        <v>35</v>
      </c>
      <c r="C57" s="186"/>
      <c r="D57" s="186"/>
      <c r="E57" s="186"/>
      <c r="F57" s="186"/>
      <c r="O57"/>
      <c r="P57"/>
    </row>
    <row r="58" spans="2:16"/>
    <row r="59" spans="2:16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F226-0707-437B-8632-85DB21044B99}">
  <sheetPr>
    <tabColor theme="5" tint="0.79998168889431442"/>
  </sheetPr>
  <dimension ref="A1:CE27"/>
  <sheetViews>
    <sheetView showGridLines="0" zoomScale="80" zoomScaleNormal="80" workbookViewId="0">
      <pane xSplit="2" ySplit="8" topLeftCell="C9" activePane="bottomRight" state="frozen"/>
      <selection pane="topRight" activeCell="G61" sqref="G61"/>
      <selection pane="bottomLeft" activeCell="G61" sqref="G61"/>
      <selection pane="bottomRight" activeCell="C9" sqref="C9"/>
    </sheetView>
  </sheetViews>
  <sheetFormatPr defaultColWidth="0" defaultRowHeight="14.4" zeroHeight="1"/>
  <cols>
    <col min="1" max="1" width="5.33203125" style="222" customWidth="1"/>
    <col min="2" max="2" width="6.109375" style="222" customWidth="1"/>
    <col min="3" max="3" width="12.6640625" style="222" customWidth="1"/>
    <col min="4" max="4" width="17.6640625" style="222" bestFit="1" customWidth="1"/>
    <col min="5" max="5" width="15.6640625" style="222" bestFit="1" customWidth="1"/>
    <col min="6" max="7" width="12.109375" style="222" customWidth="1"/>
    <col min="8" max="9" width="11.109375" style="222" customWidth="1"/>
    <col min="10" max="10" width="11.109375" style="222" hidden="1" customWidth="1"/>
    <col min="11" max="21" width="11.109375" style="223" hidden="1" customWidth="1"/>
    <col min="22" max="23" width="8.6640625" style="223" hidden="1" customWidth="1"/>
    <col min="24" max="39" width="11.109375" style="223" hidden="1" customWidth="1"/>
    <col min="40" max="41" width="8.6640625" style="223" hidden="1" customWidth="1"/>
    <col min="42" max="63" width="11.109375" style="223" hidden="1" customWidth="1"/>
    <col min="64" max="65" width="8.6640625" style="223" hidden="1" customWidth="1"/>
    <col min="66" max="83" width="11.109375" style="223" hidden="1" customWidth="1"/>
    <col min="84" max="16384" width="8.6640625" style="223" hidden="1"/>
  </cols>
  <sheetData>
    <row r="1" spans="1:10" s="215" customFormat="1" ht="25.8">
      <c r="A1" s="216"/>
      <c r="B1" s="213" t="s">
        <v>101</v>
      </c>
      <c r="D1" s="216"/>
      <c r="F1" s="216"/>
      <c r="G1" s="216"/>
    </row>
    <row r="2" spans="1:10" s="218" customFormat="1" ht="21">
      <c r="B2" s="228"/>
    </row>
    <row r="3" spans="1:10" s="218" customFormat="1" ht="21">
      <c r="A3" s="229"/>
      <c r="B3" s="230"/>
      <c r="C3" s="229"/>
      <c r="D3" s="229"/>
      <c r="E3" s="229"/>
      <c r="F3" s="229"/>
      <c r="G3" s="229"/>
      <c r="H3" s="229"/>
      <c r="I3" s="229"/>
      <c r="J3" s="229"/>
    </row>
    <row r="4" spans="1:10">
      <c r="D4" s="231" t="s">
        <v>102</v>
      </c>
      <c r="E4" s="232">
        <f>'Verified Inputs'!C6</f>
        <v>3.6023919041932098E-2</v>
      </c>
    </row>
    <row r="5" spans="1:10">
      <c r="D5" s="231" t="s">
        <v>178</v>
      </c>
      <c r="E5" s="281">
        <v>2</v>
      </c>
    </row>
    <row r="6" spans="1:10">
      <c r="D6" s="231" t="s">
        <v>179</v>
      </c>
      <c r="E6" s="281">
        <v>5</v>
      </c>
    </row>
    <row r="7" spans="1:10">
      <c r="D7" s="231"/>
      <c r="E7" s="233"/>
      <c r="I7" s="231"/>
      <c r="J7" s="231"/>
    </row>
    <row r="8" spans="1:10" s="236" customFormat="1" ht="41.4">
      <c r="A8" s="234"/>
      <c r="B8" s="235" t="s">
        <v>73</v>
      </c>
      <c r="C8" s="235" t="s">
        <v>104</v>
      </c>
      <c r="D8" s="235" t="s">
        <v>106</v>
      </c>
      <c r="E8" s="235" t="s">
        <v>107</v>
      </c>
      <c r="F8" s="235" t="s">
        <v>105</v>
      </c>
      <c r="G8" s="235" t="s">
        <v>108</v>
      </c>
      <c r="H8" s="234"/>
      <c r="J8" s="234"/>
    </row>
    <row r="9" spans="1:10" s="241" customFormat="1">
      <c r="A9" s="239"/>
      <c r="B9" s="237">
        <f>'C2'!B54</f>
        <v>2022</v>
      </c>
      <c r="C9" s="242"/>
      <c r="D9" s="238">
        <f>$E$4</f>
        <v>3.6023919041932098E-2</v>
      </c>
      <c r="E9" s="238">
        <f>$E$4</f>
        <v>3.6023919041932098E-2</v>
      </c>
      <c r="F9" s="238">
        <f>$E$4</f>
        <v>3.6023919041932098E-2</v>
      </c>
      <c r="G9" s="238">
        <f>$E$4</f>
        <v>3.6023919041932098E-2</v>
      </c>
      <c r="H9" s="240"/>
      <c r="J9" s="240"/>
    </row>
    <row r="10" spans="1:10" s="241" customFormat="1">
      <c r="A10" s="239"/>
      <c r="B10" s="237">
        <v>2023</v>
      </c>
      <c r="C10" s="243">
        <v>-5.7999999999999996E-3</v>
      </c>
      <c r="D10" s="238">
        <f>D9-($C10*$E$5)</f>
        <v>4.7623919041932097E-2</v>
      </c>
      <c r="E10" s="238">
        <f t="shared" ref="E10:E24" si="0">$E$9</f>
        <v>3.6023919041932098E-2</v>
      </c>
      <c r="F10" s="238">
        <f t="shared" ref="F10:F24" si="1">F9+C10</f>
        <v>3.0223919041932099E-2</v>
      </c>
      <c r="G10" s="238">
        <f>G9-($C10*$E$6)</f>
        <v>6.5023919041932096E-2</v>
      </c>
      <c r="H10" s="240"/>
      <c r="J10" s="240"/>
    </row>
    <row r="11" spans="1:10" s="241" customFormat="1">
      <c r="A11" s="239"/>
      <c r="B11" s="237">
        <v>2024</v>
      </c>
      <c r="C11" s="243">
        <v>-5.4999999999999997E-3</v>
      </c>
      <c r="D11" s="238">
        <f t="shared" ref="D11:D24" si="2">D10-($C11*$E$5)</f>
        <v>5.8623919041932093E-2</v>
      </c>
      <c r="E11" s="238">
        <f t="shared" si="0"/>
        <v>3.6023919041932098E-2</v>
      </c>
      <c r="F11" s="238">
        <f t="shared" si="1"/>
        <v>2.4723919041932101E-2</v>
      </c>
      <c r="G11" s="238">
        <f t="shared" ref="G11:G24" si="3">G10-($C11*$E$6)</f>
        <v>9.2523919041932093E-2</v>
      </c>
      <c r="H11" s="240"/>
      <c r="J11" s="240"/>
    </row>
    <row r="12" spans="1:10" s="241" customFormat="1">
      <c r="A12" s="239"/>
      <c r="B12" s="237">
        <v>2025</v>
      </c>
      <c r="C12" s="243">
        <v>-4.0000000000000001E-3</v>
      </c>
      <c r="D12" s="238">
        <f t="shared" si="2"/>
        <v>6.66239190419321E-2</v>
      </c>
      <c r="E12" s="238">
        <f t="shared" si="0"/>
        <v>3.6023919041932098E-2</v>
      </c>
      <c r="F12" s="238">
        <f t="shared" si="1"/>
        <v>2.0723919041932101E-2</v>
      </c>
      <c r="G12" s="238">
        <f t="shared" si="3"/>
        <v>0.1125239190419321</v>
      </c>
      <c r="H12" s="240"/>
      <c r="J12" s="240"/>
    </row>
    <row r="13" spans="1:10" s="241" customFormat="1">
      <c r="A13" s="239"/>
      <c r="B13" s="237">
        <v>2026</v>
      </c>
      <c r="C13" s="243">
        <v>-3.5000000000000001E-3</v>
      </c>
      <c r="D13" s="238">
        <f t="shared" si="2"/>
        <v>7.3623919041932107E-2</v>
      </c>
      <c r="E13" s="238">
        <f t="shared" si="0"/>
        <v>3.6023919041932098E-2</v>
      </c>
      <c r="F13" s="238">
        <f t="shared" si="1"/>
        <v>1.7223919041932101E-2</v>
      </c>
      <c r="G13" s="238">
        <f t="shared" si="3"/>
        <v>0.13002391904193211</v>
      </c>
      <c r="H13" s="240"/>
      <c r="J13" s="240"/>
    </row>
    <row r="14" spans="1:10" s="241" customFormat="1">
      <c r="A14" s="239"/>
      <c r="B14" s="237">
        <v>2027</v>
      </c>
      <c r="C14" s="243">
        <v>-3.2499999999999999E-3</v>
      </c>
      <c r="D14" s="238">
        <f t="shared" si="2"/>
        <v>8.0123919041932112E-2</v>
      </c>
      <c r="E14" s="238">
        <f t="shared" si="0"/>
        <v>3.6023919041932098E-2</v>
      </c>
      <c r="F14" s="238">
        <f t="shared" si="1"/>
        <v>1.3973919041932101E-2</v>
      </c>
      <c r="G14" s="238">
        <f t="shared" si="3"/>
        <v>0.1462739190419321</v>
      </c>
      <c r="H14" s="240"/>
      <c r="J14" s="240"/>
    </row>
    <row r="15" spans="1:10" s="241" customFormat="1">
      <c r="A15" s="239"/>
      <c r="B15" s="237">
        <v>2028</v>
      </c>
      <c r="C15" s="243">
        <v>-2.8E-3</v>
      </c>
      <c r="D15" s="238">
        <f t="shared" si="2"/>
        <v>8.5723919041932106E-2</v>
      </c>
      <c r="E15" s="238">
        <f t="shared" si="0"/>
        <v>3.6023919041932098E-2</v>
      </c>
      <c r="F15" s="238">
        <f t="shared" si="1"/>
        <v>1.1173919041932101E-2</v>
      </c>
      <c r="G15" s="238">
        <f t="shared" si="3"/>
        <v>0.16027391904193211</v>
      </c>
      <c r="H15" s="240"/>
      <c r="J15" s="240"/>
    </row>
    <row r="16" spans="1:10" s="241" customFormat="1">
      <c r="A16" s="239"/>
      <c r="B16" s="237">
        <v>2029</v>
      </c>
      <c r="C16" s="243">
        <v>-2.3999999999999998E-3</v>
      </c>
      <c r="D16" s="238">
        <f t="shared" si="2"/>
        <v>9.0523919041932105E-2</v>
      </c>
      <c r="E16" s="238">
        <f t="shared" si="0"/>
        <v>3.6023919041932098E-2</v>
      </c>
      <c r="F16" s="238">
        <f t="shared" si="1"/>
        <v>8.7739190419321017E-3</v>
      </c>
      <c r="G16" s="238">
        <f t="shared" si="3"/>
        <v>0.17227391904193212</v>
      </c>
      <c r="H16" s="240"/>
      <c r="J16" s="240"/>
    </row>
    <row r="17" spans="1:10" s="241" customFormat="1">
      <c r="A17" s="239"/>
      <c r="B17" s="237">
        <v>2030</v>
      </c>
      <c r="C17" s="243">
        <v>-2.2000000000000001E-3</v>
      </c>
      <c r="D17" s="238">
        <f t="shared" si="2"/>
        <v>9.4923919041932106E-2</v>
      </c>
      <c r="E17" s="238">
        <f t="shared" si="0"/>
        <v>3.6023919041932098E-2</v>
      </c>
      <c r="F17" s="238">
        <f t="shared" si="1"/>
        <v>6.5739190419321011E-3</v>
      </c>
      <c r="G17" s="238">
        <f t="shared" si="3"/>
        <v>0.18327391904193213</v>
      </c>
      <c r="H17" s="240"/>
      <c r="J17" s="240"/>
    </row>
    <row r="18" spans="1:10" s="241" customFormat="1">
      <c r="A18" s="239"/>
      <c r="B18" s="237">
        <v>2031</v>
      </c>
      <c r="C18" s="243">
        <v>-1.8500000000000001E-3</v>
      </c>
      <c r="D18" s="238">
        <f t="shared" si="2"/>
        <v>9.8623919041932101E-2</v>
      </c>
      <c r="E18" s="238">
        <f t="shared" si="0"/>
        <v>3.6023919041932098E-2</v>
      </c>
      <c r="F18" s="238">
        <f t="shared" si="1"/>
        <v>4.7239190419321011E-3</v>
      </c>
      <c r="G18" s="238">
        <f t="shared" si="3"/>
        <v>0.19252391904193214</v>
      </c>
      <c r="H18" s="240"/>
      <c r="J18" s="240"/>
    </row>
    <row r="19" spans="1:10" s="241" customFormat="1">
      <c r="A19" s="239"/>
      <c r="B19" s="237">
        <v>2032</v>
      </c>
      <c r="C19" s="243">
        <v>-1.5E-3</v>
      </c>
      <c r="D19" s="238">
        <f t="shared" si="2"/>
        <v>0.1016239190419321</v>
      </c>
      <c r="E19" s="238">
        <f t="shared" si="0"/>
        <v>3.6023919041932098E-2</v>
      </c>
      <c r="F19" s="238">
        <f t="shared" si="1"/>
        <v>3.223919041932101E-3</v>
      </c>
      <c r="G19" s="238">
        <f t="shared" si="3"/>
        <v>0.20002391904193215</v>
      </c>
      <c r="J19" s="240"/>
    </row>
    <row r="20" spans="1:10" s="241" customFormat="1">
      <c r="A20" s="239"/>
      <c r="B20" s="237">
        <v>2033</v>
      </c>
      <c r="C20" s="243">
        <v>-1E-3</v>
      </c>
      <c r="D20" s="238">
        <f t="shared" si="2"/>
        <v>0.10362391904193211</v>
      </c>
      <c r="E20" s="238">
        <f t="shared" si="0"/>
        <v>3.6023919041932098E-2</v>
      </c>
      <c r="F20" s="238">
        <f t="shared" si="1"/>
        <v>2.223919041932101E-3</v>
      </c>
      <c r="G20" s="238">
        <f t="shared" si="3"/>
        <v>0.20502391904193215</v>
      </c>
      <c r="H20" s="240"/>
      <c r="J20" s="240"/>
    </row>
    <row r="21" spans="1:10" s="241" customFormat="1">
      <c r="A21" s="239"/>
      <c r="B21" s="237">
        <v>2034</v>
      </c>
      <c r="C21" s="243">
        <v>-8.0000000000000004E-4</v>
      </c>
      <c r="D21" s="238">
        <f t="shared" si="2"/>
        <v>0.10522391904193211</v>
      </c>
      <c r="E21" s="238">
        <f t="shared" si="0"/>
        <v>3.6023919041932098E-2</v>
      </c>
      <c r="F21" s="238">
        <f t="shared" si="1"/>
        <v>1.4239190419321011E-3</v>
      </c>
      <c r="G21" s="238">
        <f t="shared" si="3"/>
        <v>0.20902391904193215</v>
      </c>
      <c r="H21" s="240"/>
      <c r="J21" s="240"/>
    </row>
    <row r="22" spans="1:10" s="241" customFormat="1">
      <c r="A22" s="239"/>
      <c r="B22" s="237">
        <v>2035</v>
      </c>
      <c r="C22" s="243">
        <v>-5.9999999999999995E-4</v>
      </c>
      <c r="D22" s="238">
        <f t="shared" si="2"/>
        <v>0.10642391904193212</v>
      </c>
      <c r="E22" s="238">
        <f t="shared" si="0"/>
        <v>3.6023919041932098E-2</v>
      </c>
      <c r="F22" s="238">
        <f t="shared" si="1"/>
        <v>8.2391904193210113E-4</v>
      </c>
      <c r="G22" s="238">
        <f t="shared" si="3"/>
        <v>0.21202391904193216</v>
      </c>
      <c r="H22" s="240"/>
      <c r="J22" s="240"/>
    </row>
    <row r="23" spans="1:10" s="241" customFormat="1">
      <c r="A23" s="239"/>
      <c r="B23" s="237">
        <v>2036</v>
      </c>
      <c r="C23" s="243">
        <v>-5.0000000000000001E-4</v>
      </c>
      <c r="D23" s="238">
        <f t="shared" si="2"/>
        <v>0.10742391904193212</v>
      </c>
      <c r="E23" s="238">
        <f t="shared" si="0"/>
        <v>3.6023919041932098E-2</v>
      </c>
      <c r="F23" s="238">
        <f t="shared" si="1"/>
        <v>3.2391904193210112E-4</v>
      </c>
      <c r="G23" s="238">
        <f t="shared" si="3"/>
        <v>0.21452391904193216</v>
      </c>
      <c r="H23" s="240"/>
      <c r="J23" s="240"/>
    </row>
    <row r="24" spans="1:10">
      <c r="B24" s="237">
        <v>2037</v>
      </c>
      <c r="C24" s="243">
        <v>-2.0000000000000001E-4</v>
      </c>
      <c r="D24" s="238">
        <f t="shared" si="2"/>
        <v>0.10782391904193211</v>
      </c>
      <c r="E24" s="238">
        <f t="shared" si="0"/>
        <v>3.6023919041932098E-2</v>
      </c>
      <c r="F24" s="238">
        <f t="shared" si="1"/>
        <v>1.2391904193210111E-4</v>
      </c>
      <c r="G24" s="238">
        <f t="shared" si="3"/>
        <v>0.21552391904193216</v>
      </c>
      <c r="I24" s="223"/>
    </row>
    <row r="25" spans="1:10">
      <c r="C25" s="233"/>
      <c r="E25" s="223"/>
    </row>
    <row r="26" spans="1:10">
      <c r="B26" s="187" t="s">
        <v>35</v>
      </c>
      <c r="C26" s="186"/>
      <c r="D26" s="186"/>
      <c r="E26" s="186"/>
      <c r="F26" s="186"/>
      <c r="G26" s="186"/>
    </row>
    <row r="27" spans="1:10">
      <c r="B27" s="223"/>
      <c r="C27" s="223"/>
      <c r="D27" s="223"/>
      <c r="E27" s="223"/>
      <c r="F27" s="223"/>
      <c r="G27" s="223"/>
      <c r="H27" s="223"/>
      <c r="I27" s="223"/>
      <c r="J27" s="223"/>
    </row>
  </sheetData>
  <pageMargins left="0.7" right="0.7" top="0.75" bottom="0.75" header="0.3" footer="0.3"/>
</worksheet>
</file>

<file path=customXML/item5.xml>��< ? x m l   v e r s i o n = " 1 . 0 "   e n c o d i n g = " u t f - 1 6 " ? >  
 < p r o p e r t i e s   x m l n s = " h t t p : / / w w w . i m a n a g e . c o m / w o r k / x m l s c h e m a " >  
     < d o c u m e n t i d > A C C C a n d A E R ! 1 4 9 9 0 9 4 5 . 1 < / d o c u m e n t i d >  
     < s e n d e r i d > P F E R N < / s e n d e r i d >  
     < s e n d e r e m a i l > P R A D E E P . F E R N A N D O @ A E R . G O V . A U < / s e n d e r e m a i l >  
     < l a s t m o d i f i e d > 2 0 2 3 - 0 2 - 2 1 T 2 1 : 4 9 : 3 3 . 0 0 0 0 0 0 0 + 1 1 : 0 0 < / l a s t m o d i f i e d >  
     < d a t a b a s e > A C C C a n d A E R 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M A C A A B Q S w M E F A A A C A g A 6 Y K + V H L + 9 Q O k A A A A 9 A A A A B I A A A B D b 2 5 m a W c v U G F j a 2 F n Z S 5 4 b W y F j 9 E K g j A Y h V 9 F d u 8 2 F 2 b E 7 7 z o N i E I o l u Z S 0 f 6 G 2 4 2 3 6 2 L H q l X S C i r u + 4 O h + / A d x 6 3 O 2 R j 2 w R X 3 V v T Y U o i y k m g U X W l w S o l g z u F K 5 J J 2 B X q X F Q 6 m G C 0 6 9 G a l N T O X d a M e e + p X 9 C u r 5 j g P G L H f L t X t W 6 L 0 K B 1 B S p N P q v y / 4 p I O L x k p K A R j + k y T h I q g M 0 t 5 A a / h J i E K Q f 2 U 8 J m a N z Q a 6 k R 2 J y B v R / I J 1 B L A w Q U A A A I C A D p g r 5 U K I p H u A 4 A A A A R A A A A E w A A A E Z v c m 1 1 b G F z L 1 N l Y 3 R p b 2 4 x L m 0 r T k 0 u y c z P U w i G 0 I b W A F B L A w Q U A A A I C A D p g r 5 U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O m C v l R y / v U D p A A A A P Q A A A A S A A A A A A A A A A A A A A A A A A A A A A B D b 2 5 m a W c v U G F j a 2 F n Z S 5 4 b W x Q S w E C F A M U A A A I C A D p g r 5 U K I p H u A 4 A A A A R A A A A E w A A A A A A A A A A A A A A A A D U A A A A R m 9 y b X V s Y X M v U 2 V j d G l v b j E u b V B L A Q I U A x Q A A A g I A O m C v l Q P y u m r p A A A A O k A A A A T A A A A A A A A A A A A A A A A A B M B A A B b Q 2 9 u d G V u d F 9 U e X B l c 1 0 u e G 1 s U E s F B g A A A A A D A A M A w g A A A O g B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P s C A A A w g g L 3 B g k q h k i G 9 w 0 B B w O g g g L o M I I C 5 A I B A D G C A l 8 w g g J b A g E A M E M w N z E 1 M D M G A 1 U E A x M s T W l j c m 9 z b 2 Z 0 L k 9 m Z m l j Z S 5 F e G N l b C 5 Q c m 9 0 Z W N 0 Z W R E Y X R h U 2 V y d m l j Z X M C C E v u J F T d u f O 0 M A 0 G C S q G S I b 3 D Q E B A Q U A B I I C A E K R E i b v O X D E p I U L Q 6 J 1 s 3 N 1 K 9 6 n x T 8 m t m 0 2 0 J B j I R 8 / 2 / v e M E g Y k W D 3 s + Y z a h A / 6 K s V v Z g o G w c c S G k a 1 2 3 m p f i K i q U 5 7 s L x u k w i R o 9 i R 7 b k L q q i s S 2 4 0 V v t W a / T k U 0 E Q h 3 + n i Y K N R e x 5 z / V k e S i B S w c j C v C Y j 3 H R K 7 3 y 4 y Q 6 M I d 4 x Q L n j Z 8 9 s e B i Q I V S i V u f h o d H J g K / m G J j M F K e s 6 F 1 2 5 Q W 5 w V K M 9 Q U T L T S s U f P G b c K 3 W y E x / 8 D / u A M 6 z J R t 9 V G D f p N a x E K J / P d m I j 0 / M y a v q k t f 5 N d J Q G w d x P q o v e W J x X g O Z + r y T P P o w C c 7 S V N N b / q S f 9 Q 4 U g l m b b t 5 J k 1 p x W A n X 3 O g K x u / y m 8 j F e l I y P 8 j 7 3 M Z G 6 K z U G B v 2 G X k I J p Y f o Q T Y U f 8 x j r p 3 6 7 T H 9 o / L m v z m v A t p B N a d k b 0 F 9 i / X 6 s C u + I s C k b M l j 6 3 w r J N m l V R l H K n D G Q E Q e N E f + J x m 4 c z o 9 q u e + 0 4 I G 4 r 7 A C S d m C 4 J U l p 1 / J y U y X k 2 E d G T V a J c t U s D T / p j 8 n 3 M U j 9 d + C T V C i H I a 5 t b r a s B / W 8 s j Z m p n i e W 2 O d G N P y Q o w P v W N Z t w i R 9 E w v T D d z V L 8 B p y m j M D O F f A B P Y v 3 c I N A N v G Y Q G Y k I W M s C g k G u q 3 8 j b c v G c b y s n D s U n x Y W I N L 4 o 4 J z t H O J e 6 Q m 0 M P v M 8 2 5 J m + 1 i X Z s 7 z 2 q 4 c h J m w 5 Y U q M H w G C S q G S I b 3 D Q E H A T A d B g l g h k g B Z Q M E A S o E E J 3 M v y i e R F 3 X 8 9 B W i x T G w 1 2 A U D O y f y f 0 H P U r u T a N A F u k 0 E k l L o Y 5 C B s 0 v c e m h T p c F q j N 1 s G 5 T 6 l F Z m I E I B B y Q F p 8 B 7 / l E u x E 5 r B i h / U l z b Z 0 b 9 z o Q c b Q x F U T 0 M 9 l i v W q t p T K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4e67e-bfe4-48de-a2a1-3b6ed4c2a479">
      <Terms xmlns="http://schemas.microsoft.com/office/infopath/2007/PartnerControls"/>
    </lcf76f155ced4ddcb4097134ff3c332f>
    <TaxCatchAll xmlns="2b5a9dfd-142e-41be-900a-f840d2bb8b2d" xsi:nil="true"/>
    <Revenuecreated_x003f_ xmlns="0514e67e-bfe4-48de-a2a1-3b6ed4c2a479">false</Revenuecreated_x003f_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B02F640C8CB4DA2F365FA064995AD" ma:contentTypeVersion="17" ma:contentTypeDescription="Create a new document." ma:contentTypeScope="" ma:versionID="517399cf581e892cca54c4344eef9afe">
  <xsd:schema xmlns:xsd="http://www.w3.org/2001/XMLSchema" xmlns:xs="http://www.w3.org/2001/XMLSchema" xmlns:p="http://schemas.microsoft.com/office/2006/metadata/properties" xmlns:ns2="0514e67e-bfe4-48de-a2a1-3b6ed4c2a479" xmlns:ns3="2b5a9dfd-142e-41be-900a-f840d2bb8b2d" targetNamespace="http://schemas.microsoft.com/office/2006/metadata/properties" ma:root="true" ma:fieldsID="b3d905c7476f8002233ccf4d7c79fe64" ns2:_="" ns3:_="">
    <xsd:import namespace="0514e67e-bfe4-48de-a2a1-3b6ed4c2a479"/>
    <xsd:import namespace="2b5a9dfd-142e-41be-900a-f840d2bb8b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evenuecreated_x003f_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4e67e-bfe4-48de-a2a1-3b6ed4c2a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753e21-5ed7-405c-b5ea-323eb138d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enuecreated_x003f_" ma:index="23" nillable="true" ma:displayName="Revenue created?" ma:default="0" ma:format="Dropdown" ma:internalName="Revenuecreated_x003f_">
      <xsd:simpleType>
        <xsd:restriction base="dms:Boolea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a9dfd-142e-41be-900a-f840d2bb8b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caed43-7b48-4766-8c61-bfb3c1817b00}" ma:internalName="TaxCatchAll" ma:showField="CatchAllData" ma:web="2b5a9dfd-142e-41be-900a-f840d2bb8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D7378-EFA6-4482-8662-093496FCF6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FD58AF-AF63-6747-A560-C6C4BF3913E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B4754C8-ACB2-46FB-949A-FC7F687AA6CF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2b5a9dfd-142e-41be-900a-f840d2bb8b2d"/>
    <ds:schemaRef ds:uri="http://schemas.microsoft.com/office/infopath/2007/PartnerControls"/>
    <ds:schemaRef ds:uri="0514e67e-bfe4-48de-a2a1-3b6ed4c2a47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D4AF68B-4308-4702-85D1-9696A3D76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4e67e-bfe4-48de-a2a1-3b6ed4c2a479"/>
    <ds:schemaRef ds:uri="2b5a9dfd-142e-41be-900a-f840d2bb8b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Charts</vt:lpstr>
      </vt:variant>
      <vt:variant>
        <vt:i4>2</vt:i4>
      </vt:variant>
    </vt:vector>
  </HeadingPairs>
  <TitlesOfParts>
    <vt:vector size="16" baseType="lpstr">
      <vt:lpstr>Cover</vt:lpstr>
      <vt:lpstr>Model Map</vt:lpstr>
      <vt:lpstr>Verified Inputs</vt:lpstr>
      <vt:lpstr>D1</vt:lpstr>
      <vt:lpstr>D2</vt:lpstr>
      <vt:lpstr>D3</vt:lpstr>
      <vt:lpstr>C1</vt:lpstr>
      <vt:lpstr>C2</vt:lpstr>
      <vt:lpstr>C3</vt:lpstr>
      <vt:lpstr>C4</vt:lpstr>
      <vt:lpstr>C5</vt:lpstr>
      <vt:lpstr>C6</vt:lpstr>
      <vt:lpstr>C7</vt:lpstr>
      <vt:lpstr>C8</vt:lpstr>
      <vt:lpstr>S1</vt:lpstr>
      <vt:lpstr>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2021-06-30T23:43:46Z</dcterms:created>
  <dcterms:modified xsi:type="dcterms:W3CDTF">2023-02-21T10:49:33Z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0x010100E12B02F640C8CB4DA2F365FA064995AD</vt:lpwstr>
  </property>
  <property fmtid="{D5CDD505-2E9C-101B-9397-08002B2CF9AE}" pid="3" name="MediaServiceImageTags">
    <vt:lpwstr/>
  </property>
</Properties>
</file>