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T:\AER\EBSS\15. Ausnet, Powerlink Tx 2022-27\Powerlink Tx\For website\"/>
    </mc:Choice>
  </mc:AlternateContent>
  <xr:revisionPtr revIDLastSave="0" documentId="13_ncr:1_{21AC731E-9D47-43E7-AE75-CF553787CB16}" xr6:coauthVersionLast="47" xr6:coauthVersionMax="47" xr10:uidLastSave="{00000000-0000-0000-0000-000000000000}"/>
  <bookViews>
    <workbookView xWindow="-120" yWindow="-120" windowWidth="29040" windowHeight="15840" xr2:uid="{5C9BBE56-5A16-4638-B25D-7970F03B1666}"/>
  </bookViews>
  <sheets>
    <sheet name="Final decis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6" i="1" l="1"/>
  <c r="P35" i="1"/>
  <c r="B35" i="1"/>
  <c r="H41" i="1"/>
  <c r="G41" i="1"/>
  <c r="F41" i="1"/>
  <c r="K32" i="1"/>
  <c r="C32" i="1"/>
  <c r="G27" i="1"/>
  <c r="F27" i="1"/>
  <c r="C27" i="1"/>
  <c r="K18" i="1"/>
  <c r="C18" i="1"/>
  <c r="N6" i="1"/>
  <c r="M7" i="1" s="1"/>
  <c r="M6" i="1"/>
  <c r="L6" i="1"/>
  <c r="K6" i="1"/>
  <c r="J6" i="1"/>
  <c r="I6" i="1"/>
  <c r="H6" i="1"/>
  <c r="G6" i="1"/>
  <c r="F6" i="1"/>
  <c r="E6" i="1"/>
  <c r="N5" i="1"/>
  <c r="P38" i="1" l="1"/>
  <c r="P40" i="1"/>
  <c r="P39" i="1"/>
  <c r="P37" i="1"/>
  <c r="P36" i="1"/>
  <c r="L7" i="1"/>
  <c r="O38" i="1" s="1"/>
  <c r="P33" i="1"/>
  <c r="O40" i="1"/>
  <c r="E27" i="1"/>
  <c r="O33" i="1"/>
  <c r="C41" i="1"/>
  <c r="D41" i="1"/>
  <c r="E41" i="1"/>
  <c r="H27" i="1"/>
  <c r="I27" i="1"/>
  <c r="D27" i="1"/>
  <c r="O35" i="1" l="1"/>
  <c r="P41" i="1"/>
  <c r="O39" i="1"/>
  <c r="O37" i="1"/>
  <c r="O36" i="1"/>
  <c r="O41" i="1" s="1"/>
  <c r="K7" i="1"/>
  <c r="N33" i="1" l="1"/>
  <c r="N39" i="1"/>
  <c r="N37" i="1"/>
  <c r="N36" i="1"/>
  <c r="J7" i="1"/>
  <c r="N35" i="1"/>
  <c r="N40" i="1"/>
  <c r="N38" i="1"/>
  <c r="M40" i="1" l="1"/>
  <c r="M38" i="1"/>
  <c r="M35" i="1"/>
  <c r="M37" i="1"/>
  <c r="I7" i="1"/>
  <c r="M33" i="1"/>
  <c r="M36" i="1"/>
  <c r="M39" i="1"/>
  <c r="N41" i="1"/>
  <c r="Q25" i="1" l="1"/>
  <c r="P24" i="1"/>
  <c r="O23" i="1"/>
  <c r="Q26" i="1"/>
  <c r="P25" i="1"/>
  <c r="O24" i="1"/>
  <c r="N23" i="1"/>
  <c r="L36" i="1"/>
  <c r="O22" i="1"/>
  <c r="H7" i="1"/>
  <c r="G7" i="1" s="1"/>
  <c r="P26" i="1"/>
  <c r="O25" i="1"/>
  <c r="N24" i="1"/>
  <c r="M23" i="1"/>
  <c r="L37" i="1"/>
  <c r="P23" i="1"/>
  <c r="L40" i="1"/>
  <c r="L38" i="1"/>
  <c r="O26" i="1"/>
  <c r="N25" i="1"/>
  <c r="M24" i="1"/>
  <c r="L35" i="1"/>
  <c r="N26" i="1"/>
  <c r="M25" i="1"/>
  <c r="P21" i="1"/>
  <c r="N19" i="1"/>
  <c r="M21" i="1"/>
  <c r="M26" i="1"/>
  <c r="L39" i="1"/>
  <c r="Q24" i="1"/>
  <c r="Q23" i="1"/>
  <c r="N22" i="1"/>
  <c r="Q19" i="1"/>
  <c r="O19" i="1"/>
  <c r="O27" i="1" s="1"/>
  <c r="M22" i="1"/>
  <c r="Q22" i="1"/>
  <c r="N21" i="1"/>
  <c r="L33" i="1"/>
  <c r="P19" i="1"/>
  <c r="P22" i="1"/>
  <c r="Q21" i="1"/>
  <c r="M19" i="1"/>
  <c r="O21" i="1"/>
  <c r="M41" i="1"/>
  <c r="P27" i="1" l="1"/>
  <c r="P44" i="1" s="1"/>
  <c r="L41" i="1"/>
  <c r="M27" i="1"/>
  <c r="N27" i="1"/>
  <c r="N44" i="1" s="1"/>
  <c r="K37" i="1"/>
  <c r="F7" i="1"/>
  <c r="E7" i="1" s="1"/>
  <c r="D7" i="1" s="1"/>
  <c r="K40" i="1"/>
  <c r="K38" i="1"/>
  <c r="K35" i="1"/>
  <c r="K33" i="1"/>
  <c r="K39" i="1"/>
  <c r="K36" i="1"/>
  <c r="Q27" i="1"/>
  <c r="O51" i="1" l="1"/>
  <c r="S51" i="1"/>
  <c r="R51" i="1"/>
  <c r="Q51" i="1"/>
  <c r="P51" i="1"/>
  <c r="Q41" i="1"/>
  <c r="Q44" i="1" s="1"/>
  <c r="O44" i="1"/>
  <c r="K41" i="1"/>
  <c r="L23" i="1"/>
  <c r="L24" i="1"/>
  <c r="K23" i="1"/>
  <c r="L25" i="1"/>
  <c r="K24" i="1"/>
  <c r="L26" i="1"/>
  <c r="K25" i="1"/>
  <c r="K26" i="1"/>
  <c r="K19" i="1"/>
  <c r="L21" i="1"/>
  <c r="K22" i="1"/>
  <c r="K21" i="1"/>
  <c r="L22" i="1"/>
  <c r="L19" i="1"/>
  <c r="L27" i="1" s="1"/>
  <c r="U53" i="1"/>
  <c r="T53" i="1"/>
  <c r="S53" i="1"/>
  <c r="R53" i="1"/>
  <c r="Q53" i="1"/>
  <c r="R54" i="1" l="1"/>
  <c r="V54" i="1"/>
  <c r="V55" i="1" s="1"/>
  <c r="V57" i="1" s="1"/>
  <c r="U54" i="1"/>
  <c r="S54" i="1"/>
  <c r="T54" i="1"/>
  <c r="R52" i="1"/>
  <c r="Q52" i="1"/>
  <c r="P52" i="1"/>
  <c r="S52" i="1"/>
  <c r="T52" i="1"/>
  <c r="K27" i="1"/>
  <c r="M44" i="1" s="1"/>
  <c r="S55" i="1"/>
  <c r="S57" i="1" s="1"/>
  <c r="U55" i="1"/>
  <c r="U57" i="1" s="1"/>
  <c r="R50" i="1" l="1"/>
  <c r="R55" i="1" s="1"/>
  <c r="Q50" i="1"/>
  <c r="P50" i="1"/>
  <c r="O50" i="1"/>
  <c r="N50" i="1"/>
  <c r="T55" i="1"/>
  <c r="T57" i="1" s="1"/>
  <c r="R57" i="1" l="1"/>
  <c r="W57" i="1" s="1"/>
  <c r="W55" i="1"/>
</calcChain>
</file>

<file path=xl/sharedStrings.xml><?xml version="1.0" encoding="utf-8"?>
<sst xmlns="http://schemas.openxmlformats.org/spreadsheetml/2006/main" count="103" uniqueCount="58">
  <si>
    <t>Actual and estimated inflation</t>
  </si>
  <si>
    <t>Actual</t>
  </si>
  <si>
    <t>Estimate</t>
  </si>
  <si>
    <t>2010-11</t>
  </si>
  <si>
    <t>2011-12</t>
  </si>
  <si>
    <t>2012-13</t>
  </si>
  <si>
    <t>2013-14</t>
  </si>
  <si>
    <t>2014-15</t>
  </si>
  <si>
    <t>2015-16</t>
  </si>
  <si>
    <t>2016-17</t>
  </si>
  <si>
    <t>2017-18</t>
  </si>
  <si>
    <t>2018-19</t>
  </si>
  <si>
    <t>2019-20</t>
  </si>
  <si>
    <t>2020-21</t>
  </si>
  <si>
    <t>2021-22</t>
  </si>
  <si>
    <t>ABS CPI index - June</t>
  </si>
  <si>
    <t xml:space="preserve">Inflation rate (per cent) </t>
  </si>
  <si>
    <t>Reconstructed cumulative index (2021-22=1)</t>
  </si>
  <si>
    <t>7.5.1 -  The carryover amounts that arise from applying the EBSS during the current regulatory control period</t>
  </si>
  <si>
    <t>Base year used to forecast opex for the current period (drop down menu)</t>
  </si>
  <si>
    <t>Non-recurrent efficiency adjustment made to 2014-15 opex, $m, real June 2022</t>
  </si>
  <si>
    <t>7.5.1.1 - Opex allowance applicable to EBSS (EBSS target)</t>
  </si>
  <si>
    <t>$m, real June 2012</t>
  </si>
  <si>
    <t>$m, real June 2017</t>
  </si>
  <si>
    <t>$m, real June 2022</t>
  </si>
  <si>
    <t>Previous period</t>
  </si>
  <si>
    <t>Current regulatory control period</t>
  </si>
  <si>
    <t>Total opex allowance</t>
  </si>
  <si>
    <t xml:space="preserve">Approved excludable costs - allowance </t>
  </si>
  <si>
    <t>Debt raising costs</t>
  </si>
  <si>
    <t>Network support costs</t>
  </si>
  <si>
    <t>Excluded cost category 3</t>
  </si>
  <si>
    <t>Capitalisation policy changes</t>
  </si>
  <si>
    <t>Approved opex, pass throughs and contingent projects</t>
  </si>
  <si>
    <t xml:space="preserve">Other adjustments or exclusions required by the EBSS </t>
  </si>
  <si>
    <t>Forecast opex for EBSS purposes</t>
  </si>
  <si>
    <t>7.5.1.2 - Actual and estimated opex applicable to EBSS</t>
  </si>
  <si>
    <t xml:space="preserve">$m, Actual </t>
  </si>
  <si>
    <t xml:space="preserve">Total opex </t>
  </si>
  <si>
    <t>Approved excludable costs</t>
  </si>
  <si>
    <t>Remove NCIPAP costs</t>
  </si>
  <si>
    <t>Powerlink to nominate base year used to forecast opex 
(drop down menu)</t>
  </si>
  <si>
    <t>Reverse self-insuarnce adjustment</t>
  </si>
  <si>
    <t>Reverse movements in provisions</t>
  </si>
  <si>
    <t>Remove losses on disposal of property, plant &amp; equipment included on the RAB</t>
  </si>
  <si>
    <t>Actual opex for EBSS purposes</t>
  </si>
  <si>
    <t>Base year non-recurrent efficiency gain $m, real June 2022</t>
  </si>
  <si>
    <t>Incremental gain $m, real June 2022</t>
  </si>
  <si>
    <t>Carryover</t>
  </si>
  <si>
    <t>Forthcoming regulatory control period</t>
  </si>
  <si>
    <t>2022-23</t>
  </si>
  <si>
    <t>2023-24</t>
  </si>
  <si>
    <t>2024-25</t>
  </si>
  <si>
    <t>2025-26</t>
  </si>
  <si>
    <t>2026-27</t>
  </si>
  <si>
    <t>Total</t>
  </si>
  <si>
    <t>Total Carryover Amount ($m, June 2022)</t>
  </si>
  <si>
    <t>PTRM inputs ($m, June 2022)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</si>
</sst>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3" formatCode="_-* #,##0.00_-;\-* #,##0.00_-;_-* &quot;-&quot;??_-;_-@_-"/>
    <numFmt numFmtId="164" formatCode="0.0"/>
    <numFmt numFmtId="165" formatCode="_(* #,##0.00_);_(* \(#,##0.00\);_(* &quot;-&quot;??_);_(@_)"/>
    <numFmt numFmtId="166" formatCode="0.000"/>
    <numFmt numFmtId="167" formatCode="_-* #,##0_-;\-* #,##0_-;_-* &quot;-&quot;??_-;_-@_-"/>
    <numFmt numFmtId="168" formatCode="0.0;\–0.0;&quot;–&quot;"/>
    <numFmt numFmtId="169" formatCode="#,##0;\(#,##0\)"/>
    <numFmt numFmtId="170" formatCode="_-* #,##0.0000000_-;\-* #,##0.0000000_-;_-* &quot;-&quot;??_-;_-@_-"/>
    <numFmt numFmtId="171" formatCode="_-* #,##0.00000_-;\-* #,##0.00000_-;_-* &quot;-&quot;??_-;_-@_-"/>
    <numFmt numFmtId="172" formatCode="0.00000000000000000"/>
    <numFmt numFmtId="173" formatCode="0.0000000"/>
    <numFmt numFmtId="174" formatCode="0.000000;\–0.000000;&quot;–&quot;"/>
    <numFmt numFmtId="175" formatCode="#,##0.0_ ;\-#,##0.0\ 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1"/>
      <color rgb="FF000000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1"/>
      <color rgb="FF000000"/>
      <name val="Arial"/>
      <family val="2"/>
    </font>
    <font>
      <b/>
      <sz val="12"/>
      <color rgb="FFFFFFFF"/>
      <name val="Calibri"/>
      <family val="2"/>
      <scheme val="minor"/>
    </font>
    <font>
      <b/>
      <sz val="12"/>
      <color rgb="FFFFFFFF"/>
      <name val="Arial"/>
      <family val="2"/>
    </font>
    <font>
      <b/>
      <sz val="14"/>
      <color rgb="FFFFFFFF"/>
      <name val="Calibri"/>
      <family val="2"/>
    </font>
    <font>
      <b/>
      <sz val="11"/>
      <color rgb="FFFF0000"/>
      <name val="Calibri"/>
      <family val="2"/>
    </font>
    <font>
      <b/>
      <sz val="11"/>
      <color rgb="FF000000"/>
      <name val="Calibri"/>
      <family val="2"/>
    </font>
    <font>
      <b/>
      <sz val="12"/>
      <color rgb="FF000000"/>
      <name val="Calibri"/>
      <family val="2"/>
    </font>
    <font>
      <i/>
      <sz val="10"/>
      <name val="Arial"/>
      <family val="2"/>
    </font>
    <font>
      <i/>
      <sz val="11"/>
      <color rgb="FF000000"/>
      <name val="Arial"/>
      <family val="2"/>
    </font>
    <font>
      <b/>
      <sz val="12"/>
      <color rgb="FFFF0000"/>
      <name val="Calibri"/>
      <family val="2"/>
    </font>
    <font>
      <b/>
      <sz val="14"/>
      <name val="Arial"/>
      <family val="2"/>
    </font>
    <font>
      <sz val="9"/>
      <color rgb="FF000000"/>
      <name val="Arial"/>
      <family val="2"/>
    </font>
    <font>
      <i/>
      <sz val="9"/>
      <color rgb="FF000000"/>
      <name val="Arial"/>
      <family val="2"/>
    </font>
    <font>
      <b/>
      <sz val="10"/>
      <color rgb="FFFFFFFF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rgb="FFBFBFBF"/>
        <bgColor rgb="FF000000"/>
      </patternFill>
    </fill>
    <fill>
      <patternFill patternType="solid">
        <fgColor rgb="FFE4DFEC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000000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EBF1DE"/>
        <bgColor rgb="FF000000"/>
      </patternFill>
    </fill>
    <fill>
      <patternFill patternType="solid">
        <fgColor rgb="FFB8CCE4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rgb="FFA6A6A6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8DB4E2"/>
        <bgColor rgb="FF000000"/>
      </patternFill>
    </fill>
    <fill>
      <patternFill patternType="solid">
        <fgColor rgb="FF95B3D7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rgb="FF404040"/>
        <bgColor rgb="FF000000"/>
      </patternFill>
    </fill>
  </fills>
  <borders count="106">
    <border>
      <left/>
      <right/>
      <top/>
      <bottom/>
      <diagonal/>
    </border>
    <border>
      <left style="medium">
        <color indexed="64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A6A6A6"/>
      </right>
      <top style="thin">
        <color indexed="64"/>
      </top>
      <bottom style="medium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indexed="64"/>
      </top>
      <bottom style="medium">
        <color indexed="64"/>
      </bottom>
      <diagonal/>
    </border>
    <border>
      <left style="thin">
        <color rgb="FFA6A6A6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rgb="FFA6A6A6"/>
      </top>
      <bottom style="thin">
        <color rgb="FFA6A6A6"/>
      </bottom>
      <diagonal/>
    </border>
    <border>
      <left style="medium">
        <color auto="1"/>
      </left>
      <right style="thin">
        <color rgb="FFA6A6A6"/>
      </right>
      <top style="medium">
        <color indexed="64"/>
      </top>
      <bottom style="thin">
        <color rgb="FFA6A6A6"/>
      </bottom>
      <diagonal/>
    </border>
    <border>
      <left style="thin">
        <color rgb="FFA6A6A6"/>
      </left>
      <right style="thin">
        <color rgb="FFA6A6A6"/>
      </right>
      <top style="medium">
        <color indexed="64"/>
      </top>
      <bottom style="thin">
        <color rgb="FFA6A6A6"/>
      </bottom>
      <diagonal/>
    </border>
    <border>
      <left style="thin">
        <color rgb="FFA6A6A6"/>
      </left>
      <right style="medium">
        <color indexed="64"/>
      </right>
      <top style="medium">
        <color indexed="64"/>
      </top>
      <bottom style="thin">
        <color rgb="FFA6A6A6"/>
      </bottom>
      <diagonal/>
    </border>
    <border>
      <left style="medium">
        <color indexed="64"/>
      </left>
      <right style="thin">
        <color rgb="FFA6A6A6"/>
      </right>
      <top/>
      <bottom/>
      <diagonal/>
    </border>
    <border>
      <left/>
      <right style="thin">
        <color rgb="FFA6A6A6"/>
      </right>
      <top/>
      <bottom style="thin">
        <color rgb="FFA6A6A6"/>
      </bottom>
      <diagonal/>
    </border>
    <border>
      <left style="thin">
        <color rgb="FFA6A6A6"/>
      </left>
      <right style="thin">
        <color rgb="FFA6A6A6"/>
      </right>
      <top/>
      <bottom style="thin">
        <color rgb="FFA6A6A6"/>
      </bottom>
      <diagonal/>
    </border>
    <border>
      <left style="thin">
        <color rgb="FFA6A6A6"/>
      </left>
      <right style="medium">
        <color indexed="64"/>
      </right>
      <top/>
      <bottom style="thin">
        <color rgb="FFA6A6A6"/>
      </bottom>
      <diagonal/>
    </border>
    <border>
      <left style="medium">
        <color indexed="64"/>
      </left>
      <right/>
      <top style="thin">
        <color rgb="FFA6A6A6"/>
      </top>
      <bottom style="medium">
        <color auto="1"/>
      </bottom>
      <diagonal/>
    </border>
    <border>
      <left style="medium">
        <color auto="1"/>
      </left>
      <right style="thin">
        <color rgb="FFA6A6A6"/>
      </right>
      <top/>
      <bottom style="medium">
        <color indexed="64"/>
      </bottom>
      <diagonal/>
    </border>
    <border>
      <left/>
      <right style="thin">
        <color rgb="FFA6A6A6"/>
      </right>
      <top style="thin">
        <color rgb="FFA6A6A6"/>
      </top>
      <bottom style="medium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medium">
        <color indexed="64"/>
      </bottom>
      <diagonal/>
    </border>
    <border>
      <left style="thin">
        <color rgb="FFA6A6A6"/>
      </left>
      <right style="medium">
        <color indexed="64"/>
      </right>
      <top style="thin">
        <color rgb="FFA6A6A6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thin">
        <color rgb="FFA6A6A6"/>
      </right>
      <top/>
      <bottom style="thin">
        <color rgb="FFA6A6A6"/>
      </bottom>
      <diagonal/>
    </border>
    <border>
      <left style="thin">
        <color rgb="FFA6A6A6"/>
      </left>
      <right style="thin">
        <color indexed="64"/>
      </right>
      <top/>
      <bottom style="thin">
        <color rgb="FFA6A6A6"/>
      </bottom>
      <diagonal/>
    </border>
    <border>
      <left style="medium">
        <color indexed="64"/>
      </left>
      <right style="thin">
        <color rgb="FFA6A6A6"/>
      </right>
      <top style="thin">
        <color rgb="FFA6A6A6"/>
      </top>
      <bottom style="medium">
        <color auto="1"/>
      </bottom>
      <diagonal/>
    </border>
    <border>
      <left style="thin">
        <color rgb="FFA6A6A6"/>
      </left>
      <right style="thin">
        <color indexed="64"/>
      </right>
      <top style="thin">
        <color rgb="FFA6A6A6"/>
      </top>
      <bottom style="medium">
        <color indexed="64"/>
      </bottom>
      <diagonal/>
    </border>
    <border>
      <left/>
      <right style="thin">
        <color rgb="FFA6A6A6"/>
      </right>
      <top/>
      <bottom style="medium">
        <color auto="1"/>
      </bottom>
      <diagonal/>
    </border>
    <border>
      <left style="thin">
        <color rgb="FFA6A6A6"/>
      </left>
      <right style="thin">
        <color rgb="FFA6A6A6"/>
      </right>
      <top/>
      <bottom style="medium">
        <color auto="1"/>
      </bottom>
      <diagonal/>
    </border>
    <border>
      <left style="thin">
        <color rgb="FFA6A6A6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 style="thin">
        <color rgb="FFA6A6A6"/>
      </bottom>
      <diagonal/>
    </border>
    <border>
      <left/>
      <right style="thin">
        <color rgb="FFBFBFBF"/>
      </right>
      <top style="medium">
        <color indexed="64"/>
      </top>
      <bottom style="thin">
        <color rgb="FFBFBFBF"/>
      </bottom>
      <diagonal/>
    </border>
    <border>
      <left style="thin">
        <color rgb="FFBFBFBF"/>
      </left>
      <right style="thin">
        <color indexed="64"/>
      </right>
      <top style="medium">
        <color auto="1"/>
      </top>
      <bottom style="thin">
        <color rgb="FFBFBFBF"/>
      </bottom>
      <diagonal/>
    </border>
    <border>
      <left style="thin">
        <color rgb="FFBFBFBF"/>
      </left>
      <right style="thin">
        <color rgb="FFBFBFBF"/>
      </right>
      <top style="medium">
        <color indexed="64"/>
      </top>
      <bottom style="thin">
        <color rgb="FFBFBFBF"/>
      </bottom>
      <diagonal/>
    </border>
    <border>
      <left style="thin">
        <color rgb="FFBFBFBF"/>
      </left>
      <right style="medium">
        <color auto="1"/>
      </right>
      <top style="medium">
        <color indexed="64"/>
      </top>
      <bottom style="thin">
        <color rgb="FFBFBFBF"/>
      </bottom>
      <diagonal/>
    </border>
    <border>
      <left style="thin">
        <color rgb="FFA6A6A6"/>
      </left>
      <right style="thin">
        <color indexed="64"/>
      </right>
      <top style="medium">
        <color auto="1"/>
      </top>
      <bottom style="thin">
        <color rgb="FFA6A6A6"/>
      </bottom>
      <diagonal/>
    </border>
    <border>
      <left/>
      <right style="thin">
        <color rgb="FFA6A6A6"/>
      </right>
      <top style="medium">
        <color indexed="64"/>
      </top>
      <bottom style="thin">
        <color rgb="FFA6A6A6"/>
      </bottom>
      <diagonal/>
    </border>
    <border>
      <left style="medium">
        <color auto="1"/>
      </left>
      <right style="thin">
        <color indexed="64"/>
      </right>
      <top style="thin">
        <color rgb="FFA6A6A6"/>
      </top>
      <bottom style="thin">
        <color rgb="FFA6A6A6"/>
      </bottom>
      <diagonal/>
    </border>
    <border>
      <left/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 style="thin">
        <color indexed="64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 style="medium">
        <color auto="1"/>
      </right>
      <top style="thin">
        <color rgb="FFBFBFBF"/>
      </top>
      <bottom style="thin">
        <color rgb="FFBFBFBF"/>
      </bottom>
      <diagonal/>
    </border>
    <border>
      <left style="medium">
        <color auto="1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 style="thin">
        <color indexed="64"/>
      </right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 style="medium">
        <color indexed="64"/>
      </right>
      <top style="thin">
        <color rgb="FFA6A6A6"/>
      </top>
      <bottom style="thin">
        <color rgb="FFA6A6A6"/>
      </bottom>
      <diagonal/>
    </border>
    <border>
      <left/>
      <right style="medium">
        <color indexed="64"/>
      </right>
      <top style="thin">
        <color rgb="FFA6A6A6"/>
      </top>
      <bottom style="thin">
        <color rgb="FFA6A6A6"/>
      </bottom>
      <diagonal/>
    </border>
    <border>
      <left style="medium">
        <color indexed="64"/>
      </left>
      <right style="thin">
        <color indexed="64"/>
      </right>
      <top style="thin">
        <color rgb="FFA6A6A6"/>
      </top>
      <bottom style="medium">
        <color indexed="64"/>
      </bottom>
      <diagonal/>
    </border>
    <border>
      <left/>
      <right style="thin">
        <color rgb="FFBFBFBF"/>
      </right>
      <top style="thin">
        <color rgb="FFBFBFBF"/>
      </top>
      <bottom style="medium">
        <color auto="1"/>
      </bottom>
      <diagonal/>
    </border>
    <border>
      <left style="thin">
        <color rgb="FFBFBFBF"/>
      </left>
      <right style="thin">
        <color auto="1"/>
      </right>
      <top style="thin">
        <color rgb="FFBFBFBF"/>
      </top>
      <bottom style="medium">
        <color indexed="64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medium">
        <color auto="1"/>
      </bottom>
      <diagonal/>
    </border>
    <border>
      <left style="thin">
        <color rgb="FFBFBFBF"/>
      </left>
      <right style="medium">
        <color auto="1"/>
      </right>
      <top style="thin">
        <color rgb="FFBFBFBF"/>
      </top>
      <bottom style="medium">
        <color indexed="64"/>
      </bottom>
      <diagonal/>
    </border>
    <border>
      <left/>
      <right style="medium">
        <color indexed="64"/>
      </right>
      <top style="thin">
        <color rgb="FFA6A6A6"/>
      </top>
      <bottom style="medium">
        <color indexed="64"/>
      </bottom>
      <diagonal/>
    </border>
    <border>
      <left style="thin">
        <color rgb="FFA6A6A6"/>
      </left>
      <right style="thin">
        <color rgb="FFA6A6A6"/>
      </right>
      <top style="medium">
        <color indexed="64"/>
      </top>
      <bottom style="medium">
        <color indexed="64"/>
      </bottom>
      <diagonal/>
    </border>
    <border>
      <left style="thin">
        <color rgb="FFA6A6A6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A6A6A6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rgb="FFA6A6A6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rgb="FFA6A6A6"/>
      </top>
      <bottom style="thin">
        <color rgb="FFA6A6A6"/>
      </bottom>
      <diagonal/>
    </border>
    <border>
      <left style="thin">
        <color auto="1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auto="1"/>
      </left>
      <right style="thin">
        <color indexed="64"/>
      </right>
      <top style="thin">
        <color rgb="FFA6A6A6"/>
      </top>
      <bottom/>
      <diagonal/>
    </border>
    <border>
      <left style="thin">
        <color rgb="FFA6A6A6"/>
      </left>
      <right style="thin">
        <color rgb="FFA6A6A6"/>
      </right>
      <top style="thin">
        <color rgb="FFA6A6A6"/>
      </top>
      <bottom/>
      <diagonal/>
    </border>
    <border>
      <left style="thin">
        <color rgb="FFA6A6A6"/>
      </left>
      <right style="thin">
        <color indexed="64"/>
      </right>
      <top style="thin">
        <color rgb="FFA6A6A6"/>
      </top>
      <bottom/>
      <diagonal/>
    </border>
    <border>
      <left/>
      <right style="thin">
        <color rgb="FFA6A6A6"/>
      </right>
      <top style="thin">
        <color rgb="FFA6A6A6"/>
      </top>
      <bottom/>
      <diagonal/>
    </border>
    <border>
      <left style="medium">
        <color theme="1"/>
      </left>
      <right style="thin">
        <color rgb="FFA6A6A6"/>
      </right>
      <top style="medium">
        <color theme="1"/>
      </top>
      <bottom style="medium">
        <color theme="1"/>
      </bottom>
      <diagonal/>
    </border>
    <border>
      <left style="thin">
        <color rgb="FFA6A6A6"/>
      </left>
      <right style="thin">
        <color rgb="FFA6A6A6"/>
      </right>
      <top style="medium">
        <color theme="1"/>
      </top>
      <bottom style="medium">
        <color theme="1"/>
      </bottom>
      <diagonal/>
    </border>
    <border>
      <left style="thin">
        <color rgb="FFA6A6A6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thin">
        <color rgb="FFBFBFBF"/>
      </right>
      <top style="medium">
        <color indexed="64"/>
      </top>
      <bottom style="thin">
        <color rgb="FFBFBFBF"/>
      </bottom>
      <diagonal/>
    </border>
    <border>
      <left style="thin">
        <color rgb="FFBFBFBF"/>
      </left>
      <right/>
      <top style="medium">
        <color indexed="64"/>
      </top>
      <bottom style="thin">
        <color rgb="FFBFBFBF"/>
      </bottom>
      <diagonal/>
    </border>
    <border>
      <left/>
      <right/>
      <top style="medium">
        <color indexed="64"/>
      </top>
      <bottom style="thin">
        <color rgb="FFBFBFBF"/>
      </bottom>
      <diagonal/>
    </border>
    <border>
      <left/>
      <right style="medium">
        <color auto="1"/>
      </right>
      <top style="medium">
        <color indexed="64"/>
      </top>
      <bottom style="thin">
        <color rgb="FFBFBFBF"/>
      </bottom>
      <diagonal/>
    </border>
    <border>
      <left style="medium">
        <color indexed="64"/>
      </left>
      <right style="thin">
        <color rgb="FFBFBFBF"/>
      </right>
      <top style="thin">
        <color rgb="FFBFBFBF"/>
      </top>
      <bottom/>
      <diagonal/>
    </border>
    <border>
      <left style="thin">
        <color rgb="FFBFBFBF"/>
      </left>
      <right style="thin">
        <color rgb="FFBFBFBF"/>
      </right>
      <top style="thin">
        <color rgb="FFBFBFBF"/>
      </top>
      <bottom/>
      <diagonal/>
    </border>
    <border>
      <left style="thin">
        <color rgb="FFBFBFBF"/>
      </left>
      <right/>
      <top style="thin">
        <color rgb="FFBFBFBF"/>
      </top>
      <bottom/>
      <diagonal/>
    </border>
    <border>
      <left/>
      <right/>
      <top style="thin">
        <color rgb="FFBFBFBF"/>
      </top>
      <bottom/>
      <diagonal/>
    </border>
    <border>
      <left/>
      <right style="thin">
        <color rgb="FFBFBFBF"/>
      </right>
      <top style="thin">
        <color rgb="FFBFBFBF"/>
      </top>
      <bottom/>
      <diagonal/>
    </border>
    <border>
      <left style="thin">
        <color rgb="FFBFBFBF"/>
      </left>
      <right style="medium">
        <color indexed="64"/>
      </right>
      <top style="thin">
        <color rgb="FFBFBFBF"/>
      </top>
      <bottom/>
      <diagonal/>
    </border>
    <border>
      <left style="medium">
        <color indexed="64"/>
      </left>
      <right style="thin">
        <color rgb="FFBFBFBF"/>
      </right>
      <top style="thin">
        <color indexed="64"/>
      </top>
      <bottom style="medium">
        <color indexed="64"/>
      </bottom>
      <diagonal/>
    </border>
    <border>
      <left style="thin">
        <color rgb="FFBFBFBF"/>
      </left>
      <right style="thin">
        <color rgb="FFBFBFBF"/>
      </right>
      <top style="thin">
        <color auto="1"/>
      </top>
      <bottom style="medium">
        <color indexed="64"/>
      </bottom>
      <diagonal/>
    </border>
    <border>
      <left style="thin">
        <color rgb="FFBFBFBF"/>
      </left>
      <right style="medium">
        <color auto="1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/>
      <top style="medium">
        <color indexed="64"/>
      </top>
      <bottom style="thin">
        <color rgb="FFA6A6A6"/>
      </bottom>
      <diagonal/>
    </border>
    <border>
      <left style="thin">
        <color rgb="FFA6A6A6"/>
      </left>
      <right/>
      <top style="medium">
        <color auto="1"/>
      </top>
      <bottom style="thin">
        <color rgb="FFA6A6A6"/>
      </bottom>
      <diagonal/>
    </border>
    <border>
      <left style="medium">
        <color indexed="64"/>
      </left>
      <right/>
      <top style="thin">
        <color rgb="FFA6A6A6"/>
      </top>
      <bottom/>
      <diagonal/>
    </border>
    <border>
      <left/>
      <right/>
      <top style="thin">
        <color rgb="FFA6A6A6"/>
      </top>
      <bottom/>
      <diagonal/>
    </border>
    <border>
      <left style="thin">
        <color rgb="FFA6A6A6"/>
      </left>
      <right/>
      <top style="thin">
        <color rgb="FFA6A6A6"/>
      </top>
      <bottom/>
      <diagonal/>
    </border>
    <border>
      <left style="thin">
        <color rgb="FFA6A6A6"/>
      </left>
      <right style="medium">
        <color indexed="64"/>
      </right>
      <top style="medium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9" fillId="5" borderId="0">
      <alignment vertical="center"/>
      <protection locked="0"/>
    </xf>
    <xf numFmtId="0" fontId="1" fillId="0" borderId="0"/>
  </cellStyleXfs>
  <cellXfs count="253">
    <xf numFmtId="0" fontId="0" fillId="0" borderId="0" xfId="0"/>
    <xf numFmtId="0" fontId="2" fillId="0" borderId="0" xfId="0" applyFont="1"/>
    <xf numFmtId="0" fontId="3" fillId="2" borderId="1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164" fontId="4" fillId="3" borderId="5" xfId="0" applyNumberFormat="1" applyFont="1" applyFill="1" applyBorder="1" applyAlignment="1">
      <alignment horizontal="center" vertical="center"/>
    </xf>
    <xf numFmtId="164" fontId="4" fillId="3" borderId="6" xfId="0" applyNumberFormat="1" applyFont="1" applyFill="1" applyBorder="1" applyAlignment="1">
      <alignment horizontal="center" vertical="center"/>
    </xf>
    <xf numFmtId="164" fontId="4" fillId="3" borderId="7" xfId="0" applyNumberFormat="1" applyFont="1" applyFill="1" applyBorder="1" applyAlignment="1">
      <alignment horizontal="center" vertical="center"/>
    </xf>
    <xf numFmtId="0" fontId="5" fillId="3" borderId="8" xfId="0" quotePrefix="1" applyFont="1" applyFill="1" applyBorder="1" applyAlignment="1">
      <alignment horizontal="right" vertical="center"/>
    </xf>
    <xf numFmtId="0" fontId="5" fillId="3" borderId="9" xfId="0" quotePrefix="1" applyFont="1" applyFill="1" applyBorder="1" applyAlignment="1">
      <alignment horizontal="right" vertical="center"/>
    </xf>
    <xf numFmtId="0" fontId="5" fillId="3" borderId="9" xfId="0" applyFont="1" applyFill="1" applyBorder="1" applyAlignment="1">
      <alignment horizontal="right" vertical="center"/>
    </xf>
    <xf numFmtId="0" fontId="5" fillId="3" borderId="10" xfId="0" applyFont="1" applyFill="1" applyBorder="1" applyAlignment="1">
      <alignment horizontal="right" vertical="center"/>
    </xf>
    <xf numFmtId="0" fontId="6" fillId="0" borderId="11" xfId="0" applyFont="1" applyBorder="1" applyAlignment="1">
      <alignment horizontal="left" vertical="center" wrapText="1" indent="1"/>
    </xf>
    <xf numFmtId="165" fontId="4" fillId="2" borderId="12" xfId="0" applyNumberFormat="1" applyFont="1" applyFill="1" applyBorder="1" applyAlignment="1">
      <alignment horizontal="left"/>
    </xf>
    <xf numFmtId="164" fontId="6" fillId="4" borderId="13" xfId="2" applyNumberFormat="1" applyFont="1" applyFill="1" applyBorder="1" applyAlignment="1" applyProtection="1">
      <alignment horizontal="right" vertical="center" wrapText="1"/>
    </xf>
    <xf numFmtId="164" fontId="6" fillId="4" borderId="14" xfId="2" applyNumberFormat="1" applyFont="1" applyFill="1" applyBorder="1" applyAlignment="1" applyProtection="1">
      <alignment horizontal="right" vertical="center" wrapText="1"/>
    </xf>
    <xf numFmtId="0" fontId="7" fillId="4" borderId="11" xfId="0" applyFont="1" applyFill="1" applyBorder="1" applyAlignment="1">
      <alignment horizontal="left" vertical="center" wrapText="1" indent="1"/>
    </xf>
    <xf numFmtId="164" fontId="4" fillId="2" borderId="15" xfId="0" applyNumberFormat="1" applyFont="1" applyFill="1" applyBorder="1" applyAlignment="1">
      <alignment vertical="center"/>
    </xf>
    <xf numFmtId="0" fontId="7" fillId="4" borderId="16" xfId="0" applyFont="1" applyFill="1" applyBorder="1" applyAlignment="1">
      <alignment horizontal="left" vertical="center" wrapText="1" indent="1"/>
    </xf>
    <xf numFmtId="10" fontId="6" fillId="4" borderId="17" xfId="2" applyNumberFormat="1" applyFont="1" applyFill="1" applyBorder="1" applyAlignment="1" applyProtection="1">
      <alignment horizontal="right" vertical="center" wrapText="1"/>
    </xf>
    <xf numFmtId="10" fontId="6" fillId="4" borderId="18" xfId="2" applyNumberFormat="1" applyFont="1" applyFill="1" applyBorder="1" applyAlignment="1" applyProtection="1">
      <alignment horizontal="right" vertical="center" wrapText="1"/>
    </xf>
    <xf numFmtId="0" fontId="7" fillId="4" borderId="19" xfId="0" applyFont="1" applyFill="1" applyBorder="1" applyAlignment="1">
      <alignment horizontal="left" vertical="center" wrapText="1" indent="1"/>
    </xf>
    <xf numFmtId="164" fontId="4" fillId="2" borderId="20" xfId="0" applyNumberFormat="1" applyFont="1" applyFill="1" applyBorder="1" applyAlignment="1">
      <alignment vertical="center"/>
    </xf>
    <xf numFmtId="2" fontId="6" fillId="4" borderId="21" xfId="2" applyNumberFormat="1" applyFont="1" applyFill="1" applyBorder="1" applyAlignment="1" applyProtection="1">
      <alignment horizontal="right" vertical="center" wrapText="1"/>
    </xf>
    <xf numFmtId="2" fontId="6" fillId="4" borderId="22" xfId="2" applyNumberFormat="1" applyFont="1" applyFill="1" applyBorder="1" applyAlignment="1" applyProtection="1">
      <alignment horizontal="right" vertical="center" wrapText="1"/>
    </xf>
    <xf numFmtId="2" fontId="6" fillId="4" borderId="23" xfId="2" applyNumberFormat="1" applyFont="1" applyFill="1" applyBorder="1" applyAlignment="1" applyProtection="1">
      <alignment horizontal="right" vertical="center" wrapText="1"/>
    </xf>
    <xf numFmtId="166" fontId="8" fillId="0" borderId="0" xfId="0" applyNumberFormat="1" applyFont="1"/>
    <xf numFmtId="0" fontId="8" fillId="0" borderId="0" xfId="0" applyFont="1"/>
    <xf numFmtId="2" fontId="4" fillId="0" borderId="0" xfId="0" applyNumberFormat="1" applyFont="1" applyAlignment="1">
      <alignment horizontal="center"/>
    </xf>
    <xf numFmtId="0" fontId="10" fillId="5" borderId="0" xfId="3" applyFont="1">
      <alignment vertical="center"/>
      <protection locked="0"/>
    </xf>
    <xf numFmtId="0" fontId="11" fillId="5" borderId="0" xfId="3" applyFont="1">
      <alignment vertical="center"/>
      <protection locked="0"/>
    </xf>
    <xf numFmtId="0" fontId="12" fillId="0" borderId="24" xfId="0" applyFont="1" applyBorder="1"/>
    <xf numFmtId="0" fontId="13" fillId="6" borderId="24" xfId="0" applyFont="1" applyFill="1" applyBorder="1" applyAlignment="1">
      <alignment horizontal="right"/>
    </xf>
    <xf numFmtId="164" fontId="13" fillId="6" borderId="24" xfId="0" applyNumberFormat="1" applyFont="1" applyFill="1" applyBorder="1"/>
    <xf numFmtId="0" fontId="14" fillId="2" borderId="1" xfId="0" applyFont="1" applyFill="1" applyBorder="1" applyAlignment="1" applyProtection="1">
      <alignment horizontal="left" vertical="center"/>
      <protection locked="0"/>
    </xf>
    <xf numFmtId="165" fontId="14" fillId="2" borderId="25" xfId="1" applyNumberFormat="1" applyFont="1" applyFill="1" applyBorder="1" applyAlignment="1" applyProtection="1">
      <alignment horizontal="left" vertical="center"/>
      <protection locked="0"/>
    </xf>
    <xf numFmtId="0" fontId="14" fillId="2" borderId="25" xfId="0" applyFont="1" applyFill="1" applyBorder="1" applyAlignment="1" applyProtection="1">
      <alignment horizontal="left" vertical="center"/>
      <protection locked="0"/>
    </xf>
    <xf numFmtId="0" fontId="14" fillId="2" borderId="2" xfId="0" applyFont="1" applyFill="1" applyBorder="1" applyAlignment="1" applyProtection="1">
      <alignment horizontal="left" vertical="center"/>
      <protection locked="0"/>
    </xf>
    <xf numFmtId="0" fontId="14" fillId="2" borderId="3" xfId="0" applyFont="1" applyFill="1" applyBorder="1" applyAlignment="1" applyProtection="1">
      <alignment horizontal="left" vertical="center"/>
      <protection locked="0"/>
    </xf>
    <xf numFmtId="0" fontId="4" fillId="7" borderId="5" xfId="0" applyFont="1" applyFill="1" applyBorder="1" applyAlignment="1">
      <alignment horizontal="center" vertical="center"/>
    </xf>
    <xf numFmtId="0" fontId="4" fillId="7" borderId="26" xfId="0" applyFont="1" applyFill="1" applyBorder="1" applyAlignment="1">
      <alignment horizontal="center" vertical="center"/>
    </xf>
    <xf numFmtId="0" fontId="4" fillId="7" borderId="6" xfId="0" applyFont="1" applyFill="1" applyBorder="1" applyAlignment="1">
      <alignment horizontal="center" vertical="center"/>
    </xf>
    <xf numFmtId="0" fontId="4" fillId="7" borderId="7" xfId="0" applyFont="1" applyFill="1" applyBorder="1" applyAlignment="1">
      <alignment horizontal="center" vertical="center"/>
    </xf>
    <xf numFmtId="0" fontId="8" fillId="4" borderId="0" xfId="0" applyFont="1" applyFill="1"/>
    <xf numFmtId="0" fontId="4" fillId="8" borderId="5" xfId="0" applyFont="1" applyFill="1" applyBorder="1" applyAlignment="1">
      <alignment horizontal="center" vertical="center"/>
    </xf>
    <xf numFmtId="0" fontId="4" fillId="8" borderId="6" xfId="0" applyFont="1" applyFill="1" applyBorder="1" applyAlignment="1">
      <alignment horizontal="center" vertical="center"/>
    </xf>
    <xf numFmtId="0" fontId="4" fillId="8" borderId="7" xfId="0" applyFont="1" applyFill="1" applyBorder="1" applyAlignment="1">
      <alignment horizontal="center" vertical="center"/>
    </xf>
    <xf numFmtId="0" fontId="5" fillId="2" borderId="27" xfId="0" applyFont="1" applyFill="1" applyBorder="1" applyAlignment="1">
      <alignment horizontal="center"/>
    </xf>
    <xf numFmtId="0" fontId="5" fillId="2" borderId="28" xfId="0" applyFont="1" applyFill="1" applyBorder="1" applyAlignment="1">
      <alignment horizontal="center"/>
    </xf>
    <xf numFmtId="0" fontId="5" fillId="8" borderId="16" xfId="0" applyFont="1" applyFill="1" applyBorder="1" applyAlignment="1">
      <alignment horizontal="center"/>
    </xf>
    <xf numFmtId="0" fontId="5" fillId="8" borderId="17" xfId="0" applyFont="1" applyFill="1" applyBorder="1" applyAlignment="1">
      <alignment horizontal="center"/>
    </xf>
    <xf numFmtId="0" fontId="5" fillId="8" borderId="18" xfId="0" applyFont="1" applyFill="1" applyBorder="1" applyAlignment="1">
      <alignment horizontal="center"/>
    </xf>
    <xf numFmtId="164" fontId="4" fillId="2" borderId="29" xfId="0" applyNumberFormat="1" applyFont="1" applyFill="1" applyBorder="1" applyAlignment="1">
      <alignment horizontal="right" vertical="center"/>
    </xf>
    <xf numFmtId="0" fontId="4" fillId="2" borderId="30" xfId="0" applyFont="1" applyFill="1" applyBorder="1" applyAlignment="1">
      <alignment horizontal="right" vertical="center"/>
    </xf>
    <xf numFmtId="0" fontId="4" fillId="8" borderId="31" xfId="0" applyFont="1" applyFill="1" applyBorder="1" applyAlignment="1">
      <alignment horizontal="right" vertical="center"/>
    </xf>
    <xf numFmtId="0" fontId="4" fillId="8" borderId="32" xfId="0" applyFont="1" applyFill="1" applyBorder="1" applyAlignment="1">
      <alignment horizontal="right" vertical="center"/>
    </xf>
    <xf numFmtId="0" fontId="4" fillId="8" borderId="33" xfId="0" applyFont="1" applyFill="1" applyBorder="1" applyAlignment="1">
      <alignment horizontal="right" vertical="center"/>
    </xf>
    <xf numFmtId="0" fontId="6" fillId="0" borderId="34" xfId="0" applyFont="1" applyBorder="1" applyAlignment="1">
      <alignment horizontal="left" vertical="center" wrapText="1" indent="1"/>
    </xf>
    <xf numFmtId="164" fontId="6" fillId="4" borderId="35" xfId="0" applyNumberFormat="1" applyFont="1" applyFill="1" applyBorder="1" applyAlignment="1" applyProtection="1">
      <alignment vertical="center" wrapText="1"/>
      <protection locked="0"/>
    </xf>
    <xf numFmtId="164" fontId="6" fillId="4" borderId="36" xfId="0" applyNumberFormat="1" applyFont="1" applyFill="1" applyBorder="1" applyAlignment="1" applyProtection="1">
      <alignment vertical="center" wrapText="1"/>
      <protection locked="0"/>
    </xf>
    <xf numFmtId="164" fontId="6" fillId="4" borderId="37" xfId="0" applyNumberFormat="1" applyFont="1" applyFill="1" applyBorder="1" applyAlignment="1" applyProtection="1">
      <alignment vertical="center" wrapText="1"/>
      <protection locked="0"/>
    </xf>
    <xf numFmtId="164" fontId="6" fillId="4" borderId="38" xfId="0" applyNumberFormat="1" applyFont="1" applyFill="1" applyBorder="1" applyAlignment="1" applyProtection="1">
      <alignment vertical="center" wrapText="1"/>
      <protection locked="0"/>
    </xf>
    <xf numFmtId="164" fontId="6" fillId="7" borderId="12" xfId="2" applyNumberFormat="1" applyFont="1" applyFill="1" applyBorder="1" applyAlignment="1" applyProtection="1">
      <alignment horizontal="right" vertical="center" wrapText="1"/>
    </xf>
    <xf numFmtId="164" fontId="6" fillId="7" borderId="39" xfId="2" applyNumberFormat="1" applyFont="1" applyFill="1" applyBorder="1" applyAlignment="1" applyProtection="1">
      <alignment horizontal="right" vertical="center" wrapText="1"/>
    </xf>
    <xf numFmtId="2" fontId="6" fillId="4" borderId="40" xfId="2" applyNumberFormat="1" applyFont="1" applyFill="1" applyBorder="1" applyAlignment="1" applyProtection="1">
      <alignment horizontal="right" vertical="center" wrapText="1"/>
    </xf>
    <xf numFmtId="2" fontId="6" fillId="4" borderId="13" xfId="2" applyNumberFormat="1" applyFont="1" applyFill="1" applyBorder="1" applyAlignment="1" applyProtection="1">
      <alignment horizontal="right" vertical="center" wrapText="1"/>
    </xf>
    <xf numFmtId="2" fontId="6" fillId="4" borderId="14" xfId="2" applyNumberFormat="1" applyFont="1" applyFill="1" applyBorder="1" applyAlignment="1" applyProtection="1">
      <alignment horizontal="right" vertical="center" wrapText="1"/>
    </xf>
    <xf numFmtId="164" fontId="6" fillId="0" borderId="0" xfId="2" applyNumberFormat="1" applyFont="1" applyFill="1" applyBorder="1" applyAlignment="1" applyProtection="1">
      <alignment horizontal="right" vertical="center" wrapText="1"/>
    </xf>
    <xf numFmtId="0" fontId="15" fillId="9" borderId="41" xfId="0" applyFont="1" applyFill="1" applyBorder="1" applyAlignment="1">
      <alignment horizontal="left" vertical="center" wrapText="1" indent="1"/>
    </xf>
    <xf numFmtId="0" fontId="4" fillId="2" borderId="42" xfId="0" applyFont="1" applyFill="1" applyBorder="1" applyAlignment="1">
      <alignment vertical="center"/>
    </xf>
    <xf numFmtId="0" fontId="4" fillId="2" borderId="43" xfId="0" applyFont="1" applyFill="1" applyBorder="1" applyAlignment="1">
      <alignment vertical="center"/>
    </xf>
    <xf numFmtId="0" fontId="4" fillId="2" borderId="44" xfId="0" applyFont="1" applyFill="1" applyBorder="1" applyAlignment="1">
      <alignment vertical="center"/>
    </xf>
    <xf numFmtId="0" fontId="4" fillId="2" borderId="45" xfId="0" applyFont="1" applyFill="1" applyBorder="1" applyAlignment="1">
      <alignment vertical="center"/>
    </xf>
    <xf numFmtId="165" fontId="4" fillId="2" borderId="46" xfId="0" applyNumberFormat="1" applyFont="1" applyFill="1" applyBorder="1" applyAlignment="1">
      <alignment horizontal="left"/>
    </xf>
    <xf numFmtId="165" fontId="4" fillId="2" borderId="47" xfId="0" applyNumberFormat="1" applyFont="1" applyFill="1" applyBorder="1" applyAlignment="1">
      <alignment horizontal="left"/>
    </xf>
    <xf numFmtId="165" fontId="4" fillId="2" borderId="48" xfId="0" applyNumberFormat="1" applyFont="1" applyFill="1" applyBorder="1" applyAlignment="1">
      <alignment horizontal="left"/>
    </xf>
    <xf numFmtId="165" fontId="4" fillId="2" borderId="49" xfId="0" applyNumberFormat="1" applyFont="1" applyFill="1" applyBorder="1" applyAlignment="1">
      <alignment horizontal="left"/>
    </xf>
    <xf numFmtId="165" fontId="4" fillId="2" borderId="50" xfId="0" applyNumberFormat="1" applyFont="1" applyFill="1" applyBorder="1" applyAlignment="1">
      <alignment horizontal="left"/>
    </xf>
    <xf numFmtId="0" fontId="6" fillId="0" borderId="41" xfId="0" applyFont="1" applyBorder="1" applyAlignment="1">
      <alignment horizontal="left" vertical="center" indent="4"/>
    </xf>
    <xf numFmtId="164" fontId="6" fillId="4" borderId="42" xfId="0" applyNumberFormat="1" applyFont="1" applyFill="1" applyBorder="1" applyAlignment="1" applyProtection="1">
      <alignment vertical="center" wrapText="1"/>
      <protection locked="0"/>
    </xf>
    <xf numFmtId="164" fontId="6" fillId="4" borderId="43" xfId="0" applyNumberFormat="1" applyFont="1" applyFill="1" applyBorder="1" applyAlignment="1" applyProtection="1">
      <alignment vertical="center" wrapText="1"/>
      <protection locked="0"/>
    </xf>
    <xf numFmtId="164" fontId="6" fillId="4" borderId="44" xfId="0" applyNumberFormat="1" applyFont="1" applyFill="1" applyBorder="1" applyAlignment="1" applyProtection="1">
      <alignment vertical="center" wrapText="1"/>
      <protection locked="0"/>
    </xf>
    <xf numFmtId="164" fontId="6" fillId="4" borderId="45" xfId="0" applyNumberFormat="1" applyFont="1" applyFill="1" applyBorder="1" applyAlignment="1" applyProtection="1">
      <alignment vertical="center" wrapText="1"/>
      <protection locked="0"/>
    </xf>
    <xf numFmtId="164" fontId="6" fillId="7" borderId="46" xfId="2" applyNumberFormat="1" applyFont="1" applyFill="1" applyBorder="1" applyAlignment="1" applyProtection="1">
      <alignment horizontal="right" wrapText="1"/>
    </xf>
    <xf numFmtId="164" fontId="6" fillId="7" borderId="47" xfId="2" applyNumberFormat="1" applyFont="1" applyFill="1" applyBorder="1" applyAlignment="1" applyProtection="1">
      <alignment horizontal="right" wrapText="1"/>
    </xf>
    <xf numFmtId="164" fontId="6" fillId="4" borderId="48" xfId="2" applyNumberFormat="1" applyFont="1" applyFill="1" applyBorder="1" applyAlignment="1" applyProtection="1">
      <alignment horizontal="right" wrapText="1"/>
    </xf>
    <xf numFmtId="164" fontId="6" fillId="4" borderId="51" xfId="2" applyNumberFormat="1" applyFont="1" applyFill="1" applyBorder="1" applyAlignment="1" applyProtection="1">
      <alignment horizontal="right" wrapText="1"/>
    </xf>
    <xf numFmtId="164" fontId="2" fillId="0" borderId="0" xfId="0" applyNumberFormat="1" applyFont="1"/>
    <xf numFmtId="0" fontId="6" fillId="0" borderId="41" xfId="0" applyFont="1" applyBorder="1" applyAlignment="1">
      <alignment horizontal="left" vertical="center" indent="1"/>
    </xf>
    <xf numFmtId="167" fontId="4" fillId="0" borderId="0" xfId="0" applyNumberFormat="1" applyFont="1"/>
    <xf numFmtId="0" fontId="2" fillId="0" borderId="0" xfId="0" applyFont="1" applyAlignment="1">
      <alignment horizontal="right"/>
    </xf>
    <xf numFmtId="0" fontId="6" fillId="0" borderId="41" xfId="4" applyFont="1" applyBorder="1" applyAlignment="1">
      <alignment horizontal="left" vertical="center" indent="1"/>
    </xf>
    <xf numFmtId="0" fontId="6" fillId="0" borderId="52" xfId="0" applyFont="1" applyBorder="1" applyAlignment="1">
      <alignment horizontal="left" vertical="center" wrapText="1" indent="1"/>
    </xf>
    <xf numFmtId="164" fontId="6" fillId="4" borderId="53" xfId="0" applyNumberFormat="1" applyFont="1" applyFill="1" applyBorder="1" applyAlignment="1" applyProtection="1">
      <alignment vertical="center" wrapText="1"/>
      <protection locked="0"/>
    </xf>
    <xf numFmtId="164" fontId="6" fillId="4" borderId="54" xfId="0" applyNumberFormat="1" applyFont="1" applyFill="1" applyBorder="1" applyAlignment="1" applyProtection="1">
      <alignment vertical="center" wrapText="1"/>
      <protection locked="0"/>
    </xf>
    <xf numFmtId="164" fontId="6" fillId="4" borderId="55" xfId="0" applyNumberFormat="1" applyFont="1" applyFill="1" applyBorder="1" applyAlignment="1" applyProtection="1">
      <alignment vertical="center" wrapText="1"/>
      <protection locked="0"/>
    </xf>
    <xf numFmtId="164" fontId="6" fillId="4" borderId="56" xfId="0" applyNumberFormat="1" applyFont="1" applyFill="1" applyBorder="1" applyAlignment="1" applyProtection="1">
      <alignment vertical="center" wrapText="1"/>
      <protection locked="0"/>
    </xf>
    <xf numFmtId="164" fontId="6" fillId="7" borderId="29" xfId="2" applyNumberFormat="1" applyFont="1" applyFill="1" applyBorder="1" applyAlignment="1" applyProtection="1">
      <alignment horizontal="right" wrapText="1"/>
    </xf>
    <xf numFmtId="164" fontId="6" fillId="7" borderId="30" xfId="2" applyNumberFormat="1" applyFont="1" applyFill="1" applyBorder="1" applyAlignment="1" applyProtection="1">
      <alignment horizontal="right" wrapText="1"/>
    </xf>
    <xf numFmtId="164" fontId="6" fillId="4" borderId="21" xfId="2" applyNumberFormat="1" applyFont="1" applyFill="1" applyBorder="1" applyAlignment="1" applyProtection="1">
      <alignment horizontal="right" wrapText="1"/>
    </xf>
    <xf numFmtId="164" fontId="6" fillId="4" borderId="57" xfId="2" applyNumberFormat="1" applyFont="1" applyFill="1" applyBorder="1" applyAlignment="1" applyProtection="1">
      <alignment horizontal="right" wrapText="1"/>
    </xf>
    <xf numFmtId="0" fontId="4" fillId="10" borderId="1" xfId="0" applyFont="1" applyFill="1" applyBorder="1" applyAlignment="1">
      <alignment horizontal="right" vertical="center" wrapText="1" indent="1"/>
    </xf>
    <xf numFmtId="164" fontId="4" fillId="10" borderId="58" xfId="2" applyNumberFormat="1" applyFont="1" applyFill="1" applyBorder="1" applyAlignment="1" applyProtection="1">
      <alignment horizontal="right" wrapText="1"/>
    </xf>
    <xf numFmtId="164" fontId="4" fillId="10" borderId="59" xfId="2" applyNumberFormat="1" applyFont="1" applyFill="1" applyBorder="1" applyAlignment="1" applyProtection="1">
      <alignment horizontal="right" wrapText="1"/>
    </xf>
    <xf numFmtId="164" fontId="4" fillId="10" borderId="60" xfId="2" applyNumberFormat="1" applyFont="1" applyFill="1" applyBorder="1" applyAlignment="1" applyProtection="1">
      <alignment horizontal="right" wrapText="1"/>
    </xf>
    <xf numFmtId="0" fontId="15" fillId="0" borderId="61" xfId="0" applyFont="1" applyBorder="1" applyAlignment="1">
      <alignment vertical="center"/>
    </xf>
    <xf numFmtId="0" fontId="15" fillId="0" borderId="0" xfId="0" applyFont="1" applyAlignment="1">
      <alignment vertical="center"/>
    </xf>
    <xf numFmtId="164" fontId="16" fillId="0" borderId="0" xfId="0" applyNumberFormat="1" applyFont="1"/>
    <xf numFmtId="0" fontId="8" fillId="0" borderId="61" xfId="0" applyFont="1" applyBorder="1"/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8" fillId="0" borderId="0" xfId="0" applyFont="1" applyAlignment="1">
      <alignment horizontal="right"/>
    </xf>
    <xf numFmtId="168" fontId="6" fillId="4" borderId="40" xfId="0" applyNumberFormat="1" applyFont="1" applyFill="1" applyBorder="1" applyAlignment="1" applyProtection="1">
      <alignment vertical="center" wrapText="1"/>
      <protection locked="0"/>
    </xf>
    <xf numFmtId="168" fontId="6" fillId="4" borderId="62" xfId="0" applyNumberFormat="1" applyFont="1" applyFill="1" applyBorder="1" applyAlignment="1" applyProtection="1">
      <alignment vertical="center" wrapText="1"/>
      <protection locked="0"/>
    </xf>
    <xf numFmtId="168" fontId="6" fillId="4" borderId="13" xfId="0" applyNumberFormat="1" applyFont="1" applyFill="1" applyBorder="1" applyAlignment="1" applyProtection="1">
      <alignment vertical="center" wrapText="1"/>
      <protection locked="0"/>
    </xf>
    <xf numFmtId="2" fontId="4" fillId="2" borderId="63" xfId="0" applyNumberFormat="1" applyFont="1" applyFill="1" applyBorder="1"/>
    <xf numFmtId="168" fontId="6" fillId="4" borderId="12" xfId="0" applyNumberFormat="1" applyFont="1" applyFill="1" applyBorder="1" applyAlignment="1">
      <alignment horizontal="right" vertical="center"/>
    </xf>
    <xf numFmtId="168" fontId="6" fillId="4" borderId="39" xfId="0" applyNumberFormat="1" applyFont="1" applyFill="1" applyBorder="1" applyAlignment="1">
      <alignment horizontal="right" vertical="center"/>
    </xf>
    <xf numFmtId="168" fontId="6" fillId="4" borderId="40" xfId="0" applyNumberFormat="1" applyFont="1" applyFill="1" applyBorder="1" applyAlignment="1">
      <alignment horizontal="right" vertical="center"/>
    </xf>
    <xf numFmtId="168" fontId="6" fillId="4" borderId="13" xfId="0" applyNumberFormat="1" applyFont="1" applyFill="1" applyBorder="1" applyAlignment="1">
      <alignment horizontal="right" vertical="center"/>
    </xf>
    <xf numFmtId="168" fontId="4" fillId="2" borderId="64" xfId="0" applyNumberFormat="1" applyFont="1" applyFill="1" applyBorder="1" applyAlignment="1">
      <alignment horizontal="left"/>
    </xf>
    <xf numFmtId="168" fontId="4" fillId="2" borderId="48" xfId="0" applyNumberFormat="1" applyFont="1" applyFill="1" applyBorder="1"/>
    <xf numFmtId="168" fontId="4" fillId="2" borderId="65" xfId="0" applyNumberFormat="1" applyFont="1" applyFill="1" applyBorder="1"/>
    <xf numFmtId="168" fontId="4" fillId="2" borderId="49" xfId="0" applyNumberFormat="1" applyFont="1" applyFill="1" applyBorder="1"/>
    <xf numFmtId="2" fontId="4" fillId="2" borderId="66" xfId="0" applyNumberFormat="1" applyFont="1" applyFill="1" applyBorder="1"/>
    <xf numFmtId="168" fontId="4" fillId="2" borderId="46" xfId="0" applyNumberFormat="1" applyFont="1" applyFill="1" applyBorder="1" applyAlignment="1">
      <alignment horizontal="left"/>
    </xf>
    <xf numFmtId="168" fontId="4" fillId="2" borderId="47" xfId="0" applyNumberFormat="1" applyFont="1" applyFill="1" applyBorder="1" applyAlignment="1">
      <alignment horizontal="left"/>
    </xf>
    <xf numFmtId="168" fontId="4" fillId="2" borderId="48" xfId="0" applyNumberFormat="1" applyFont="1" applyFill="1" applyBorder="1" applyAlignment="1">
      <alignment horizontal="left"/>
    </xf>
    <xf numFmtId="168" fontId="4" fillId="2" borderId="49" xfId="0" applyNumberFormat="1" applyFont="1" applyFill="1" applyBorder="1" applyAlignment="1">
      <alignment horizontal="left"/>
    </xf>
    <xf numFmtId="168" fontId="4" fillId="2" borderId="67" xfId="0" applyNumberFormat="1" applyFont="1" applyFill="1" applyBorder="1" applyAlignment="1">
      <alignment horizontal="right"/>
    </xf>
    <xf numFmtId="0" fontId="6" fillId="0" borderId="41" xfId="0" applyFont="1" applyBorder="1" applyAlignment="1">
      <alignment horizontal="left" vertical="center" wrapText="1" indent="3"/>
    </xf>
    <xf numFmtId="168" fontId="6" fillId="4" borderId="49" xfId="0" applyNumberFormat="1" applyFont="1" applyFill="1" applyBorder="1" applyAlignment="1" applyProtection="1">
      <alignment vertical="center" wrapText="1"/>
      <protection locked="0"/>
    </xf>
    <xf numFmtId="168" fontId="6" fillId="4" borderId="47" xfId="0" applyNumberFormat="1" applyFont="1" applyFill="1" applyBorder="1" applyAlignment="1" applyProtection="1">
      <alignment vertical="center" wrapText="1"/>
      <protection locked="0"/>
    </xf>
    <xf numFmtId="168" fontId="6" fillId="4" borderId="48" xfId="0" applyNumberFormat="1" applyFont="1" applyFill="1" applyBorder="1" applyAlignment="1" applyProtection="1">
      <alignment vertical="center" wrapText="1"/>
      <protection locked="0"/>
    </xf>
    <xf numFmtId="168" fontId="6" fillId="4" borderId="46" xfId="0" applyNumberFormat="1" applyFont="1" applyFill="1" applyBorder="1" applyAlignment="1">
      <alignment horizontal="right" vertical="center"/>
    </xf>
    <xf numFmtId="168" fontId="6" fillId="4" borderId="47" xfId="0" applyNumberFormat="1" applyFont="1" applyFill="1" applyBorder="1" applyAlignment="1">
      <alignment horizontal="right" vertical="center"/>
    </xf>
    <xf numFmtId="168" fontId="6" fillId="4" borderId="48" xfId="0" applyNumberFormat="1" applyFont="1" applyFill="1" applyBorder="1" applyAlignment="1">
      <alignment horizontal="right" vertical="center"/>
    </xf>
    <xf numFmtId="0" fontId="6" fillId="0" borderId="41" xfId="0" applyFont="1" applyBorder="1" applyAlignment="1">
      <alignment horizontal="left" vertical="center" wrapText="1" indent="1"/>
    </xf>
    <xf numFmtId="168" fontId="6" fillId="0" borderId="49" xfId="0" applyNumberFormat="1" applyFont="1" applyBorder="1" applyAlignment="1" applyProtection="1">
      <alignment vertical="center" wrapText="1"/>
      <protection locked="0"/>
    </xf>
    <xf numFmtId="0" fontId="17" fillId="11" borderId="68" xfId="0" applyFont="1" applyFill="1" applyBorder="1" applyAlignment="1">
      <alignment horizontal="center" vertical="center" wrapText="1"/>
    </xf>
    <xf numFmtId="0" fontId="17" fillId="11" borderId="69" xfId="0" applyFont="1" applyFill="1" applyBorder="1" applyAlignment="1">
      <alignment horizontal="center" vertical="center" wrapText="1"/>
    </xf>
    <xf numFmtId="168" fontId="6" fillId="0" borderId="47" xfId="0" applyNumberFormat="1" applyFont="1" applyBorder="1" applyAlignment="1" applyProtection="1">
      <alignment vertical="center" wrapText="1"/>
      <protection locked="0"/>
    </xf>
    <xf numFmtId="168" fontId="6" fillId="0" borderId="48" xfId="0" applyNumberFormat="1" applyFont="1" applyBorder="1" applyAlignment="1" applyProtection="1">
      <alignment vertical="center" wrapText="1"/>
      <protection locked="0"/>
    </xf>
    <xf numFmtId="167" fontId="8" fillId="0" borderId="0" xfId="0" applyNumberFormat="1" applyFont="1"/>
    <xf numFmtId="168" fontId="8" fillId="2" borderId="67" xfId="0" applyNumberFormat="1" applyFont="1" applyFill="1" applyBorder="1"/>
    <xf numFmtId="0" fontId="17" fillId="11" borderId="70" xfId="0" applyFont="1" applyFill="1" applyBorder="1" applyAlignment="1">
      <alignment horizontal="center" vertical="center" wrapText="1"/>
    </xf>
    <xf numFmtId="0" fontId="17" fillId="11" borderId="71" xfId="0" applyFont="1" applyFill="1" applyBorder="1" applyAlignment="1">
      <alignment horizontal="center" vertical="center" wrapText="1"/>
    </xf>
    <xf numFmtId="0" fontId="6" fillId="0" borderId="72" xfId="0" applyFont="1" applyBorder="1" applyAlignment="1">
      <alignment horizontal="left" vertical="center" wrapText="1" indent="1"/>
    </xf>
    <xf numFmtId="168" fontId="6" fillId="0" borderId="73" xfId="0" applyNumberFormat="1" applyFont="1" applyBorder="1" applyAlignment="1" applyProtection="1">
      <alignment vertical="center" wrapText="1"/>
      <protection locked="0"/>
    </xf>
    <xf numFmtId="168" fontId="6" fillId="0" borderId="74" xfId="0" applyNumberFormat="1" applyFont="1" applyBorder="1" applyAlignment="1" applyProtection="1">
      <alignment vertical="center" wrapText="1"/>
      <protection locked="0"/>
    </xf>
    <xf numFmtId="168" fontId="6" fillId="0" borderId="75" xfId="0" applyNumberFormat="1" applyFont="1" applyBorder="1" applyAlignment="1" applyProtection="1">
      <alignment vertical="center" wrapText="1"/>
      <protection locked="0"/>
    </xf>
    <xf numFmtId="0" fontId="4" fillId="10" borderId="76" xfId="0" applyFont="1" applyFill="1" applyBorder="1" applyAlignment="1">
      <alignment horizontal="right" wrapText="1"/>
    </xf>
    <xf numFmtId="168" fontId="4" fillId="10" borderId="77" xfId="2" applyNumberFormat="1" applyFont="1" applyFill="1" applyBorder="1" applyAlignment="1" applyProtection="1">
      <alignment horizontal="right" wrapText="1"/>
    </xf>
    <xf numFmtId="164" fontId="4" fillId="10" borderId="78" xfId="2" applyNumberFormat="1" applyFont="1" applyFill="1" applyBorder="1" applyAlignment="1" applyProtection="1">
      <alignment horizontal="right" wrapText="1"/>
    </xf>
    <xf numFmtId="168" fontId="4" fillId="10" borderId="60" xfId="2" applyNumberFormat="1" applyFont="1" applyFill="1" applyBorder="1" applyAlignment="1" applyProtection="1">
      <alignment horizontal="right" wrapText="1"/>
    </xf>
    <xf numFmtId="168" fontId="4" fillId="10" borderId="58" xfId="2" applyNumberFormat="1" applyFont="1" applyFill="1" applyBorder="1" applyAlignment="1" applyProtection="1">
      <alignment horizontal="right" wrapText="1"/>
    </xf>
    <xf numFmtId="168" fontId="4" fillId="10" borderId="59" xfId="2" applyNumberFormat="1" applyFont="1" applyFill="1" applyBorder="1" applyAlignment="1" applyProtection="1">
      <alignment horizontal="right" wrapText="1"/>
    </xf>
    <xf numFmtId="169" fontId="5" fillId="6" borderId="24" xfId="0" applyNumberFormat="1" applyFont="1" applyFill="1" applyBorder="1" applyAlignment="1">
      <alignment horizontal="center"/>
    </xf>
    <xf numFmtId="0" fontId="17" fillId="11" borderId="79" xfId="0" applyFont="1" applyFill="1" applyBorder="1" applyAlignment="1">
      <alignment horizontal="center" vertical="center" wrapText="1"/>
    </xf>
    <xf numFmtId="0" fontId="17" fillId="11" borderId="80" xfId="0" applyFont="1" applyFill="1" applyBorder="1" applyAlignment="1">
      <alignment horizontal="center" vertical="center" wrapText="1"/>
    </xf>
    <xf numFmtId="168" fontId="8" fillId="6" borderId="81" xfId="0" applyNumberFormat="1" applyFont="1" applyFill="1" applyBorder="1"/>
    <xf numFmtId="0" fontId="5" fillId="0" borderId="0" xfId="0" applyFont="1"/>
    <xf numFmtId="0" fontId="8" fillId="0" borderId="0" xfId="0" applyFont="1" applyAlignment="1">
      <alignment horizontal="left"/>
    </xf>
    <xf numFmtId="43" fontId="8" fillId="0" borderId="0" xfId="1" applyFont="1" applyFill="1" applyBorder="1" applyAlignment="1" applyProtection="1">
      <alignment horizontal="left"/>
    </xf>
    <xf numFmtId="170" fontId="8" fillId="0" borderId="0" xfId="1" applyNumberFormat="1" applyFont="1" applyFill="1" applyBorder="1" applyAlignment="1" applyProtection="1">
      <alignment horizontal="left"/>
    </xf>
    <xf numFmtId="171" fontId="8" fillId="0" borderId="0" xfId="1" applyNumberFormat="1" applyFont="1" applyFill="1" applyBorder="1" applyAlignment="1" applyProtection="1">
      <alignment horizontal="left"/>
    </xf>
    <xf numFmtId="172" fontId="8" fillId="0" borderId="0" xfId="0" applyNumberFormat="1" applyFont="1" applyAlignment="1">
      <alignment horizontal="left" wrapText="1"/>
    </xf>
    <xf numFmtId="0" fontId="8" fillId="0" borderId="0" xfId="0" applyFont="1" applyAlignment="1">
      <alignment horizontal="left" wrapText="1"/>
    </xf>
    <xf numFmtId="0" fontId="18" fillId="2" borderId="82" xfId="0" applyFont="1" applyFill="1" applyBorder="1" applyAlignment="1">
      <alignment horizontal="left" vertical="center"/>
    </xf>
    <xf numFmtId="0" fontId="4" fillId="2" borderId="25" xfId="0" applyFont="1" applyFill="1" applyBorder="1" applyAlignment="1">
      <alignment horizontal="left" vertical="center"/>
    </xf>
    <xf numFmtId="0" fontId="4" fillId="2" borderId="6" xfId="0" applyFont="1" applyFill="1" applyBorder="1" applyAlignment="1">
      <alignment horizontal="left" vertical="center"/>
    </xf>
    <xf numFmtId="0" fontId="4" fillId="2" borderId="64" xfId="0" applyFont="1" applyFill="1" applyBorder="1" applyAlignment="1">
      <alignment horizontal="left" vertical="center"/>
    </xf>
    <xf numFmtId="0" fontId="19" fillId="0" borderId="0" xfId="0" applyFont="1" applyAlignment="1">
      <alignment horizontal="right"/>
    </xf>
    <xf numFmtId="164" fontId="20" fillId="0" borderId="0" xfId="0" applyNumberFormat="1" applyFont="1" applyAlignment="1">
      <alignment horizontal="right"/>
    </xf>
    <xf numFmtId="173" fontId="19" fillId="0" borderId="0" xfId="0" applyNumberFormat="1" applyFont="1" applyAlignment="1">
      <alignment horizontal="right"/>
    </xf>
    <xf numFmtId="174" fontId="19" fillId="0" borderId="0" xfId="0" applyNumberFormat="1" applyFont="1" applyAlignment="1">
      <alignment horizontal="right" wrapText="1"/>
    </xf>
    <xf numFmtId="0" fontId="2" fillId="2" borderId="83" xfId="0" applyFont="1" applyFill="1" applyBorder="1"/>
    <xf numFmtId="0" fontId="2" fillId="2" borderId="84" xfId="0" applyFont="1" applyFill="1" applyBorder="1"/>
    <xf numFmtId="168" fontId="6" fillId="9" borderId="60" xfId="0" applyNumberFormat="1" applyFont="1" applyFill="1" applyBorder="1" applyAlignment="1">
      <alignment horizontal="right" vertical="center"/>
    </xf>
    <xf numFmtId="168" fontId="6" fillId="9" borderId="58" xfId="0" applyNumberFormat="1" applyFont="1" applyFill="1" applyBorder="1" applyAlignment="1">
      <alignment horizontal="right" vertical="center"/>
    </xf>
    <xf numFmtId="168" fontId="6" fillId="9" borderId="59" xfId="0" applyNumberFormat="1" applyFont="1" applyFill="1" applyBorder="1" applyAlignment="1">
      <alignment horizontal="right" vertical="center"/>
    </xf>
    <xf numFmtId="164" fontId="19" fillId="0" borderId="0" xfId="0" applyNumberFormat="1" applyFont="1" applyAlignment="1">
      <alignment horizontal="right" wrapText="1"/>
    </xf>
    <xf numFmtId="164" fontId="8" fillId="0" borderId="0" xfId="0" applyNumberFormat="1" applyFont="1" applyAlignment="1">
      <alignment horizontal="left" wrapText="1"/>
    </xf>
    <xf numFmtId="0" fontId="4" fillId="0" borderId="0" xfId="0" applyFont="1" applyAlignment="1">
      <alignment horizontal="left"/>
    </xf>
    <xf numFmtId="0" fontId="18" fillId="2" borderId="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18" fillId="2" borderId="25" xfId="0" applyFont="1" applyFill="1" applyBorder="1" applyAlignment="1">
      <alignment horizontal="left" vertical="center"/>
    </xf>
    <xf numFmtId="0" fontId="18" fillId="2" borderId="64" xfId="0" applyFont="1" applyFill="1" applyBorder="1" applyAlignment="1">
      <alignment horizontal="left" vertical="center"/>
    </xf>
    <xf numFmtId="164" fontId="8" fillId="0" borderId="0" xfId="0" applyNumberFormat="1" applyFont="1" applyAlignment="1">
      <alignment horizontal="left"/>
    </xf>
    <xf numFmtId="0" fontId="4" fillId="4" borderId="82" xfId="0" applyFont="1" applyFill="1" applyBorder="1" applyAlignment="1">
      <alignment horizontal="left"/>
    </xf>
    <xf numFmtId="0" fontId="4" fillId="4" borderId="25" xfId="0" applyFont="1" applyFill="1" applyBorder="1" applyAlignment="1">
      <alignment horizontal="left"/>
    </xf>
    <xf numFmtId="0" fontId="5" fillId="8" borderId="85" xfId="0" applyFont="1" applyFill="1" applyBorder="1" applyAlignment="1">
      <alignment horizontal="center" vertical="center"/>
    </xf>
    <xf numFmtId="0" fontId="5" fillId="8" borderId="37" xfId="0" applyFont="1" applyFill="1" applyBorder="1" applyAlignment="1">
      <alignment horizontal="center" vertical="center"/>
    </xf>
    <xf numFmtId="0" fontId="5" fillId="12" borderId="86" xfId="0" applyFont="1" applyFill="1" applyBorder="1" applyAlignment="1">
      <alignment horizontal="center" vertical="center" wrapText="1"/>
    </xf>
    <xf numFmtId="0" fontId="5" fillId="12" borderId="87" xfId="0" applyFont="1" applyFill="1" applyBorder="1" applyAlignment="1">
      <alignment horizontal="center" vertical="center" wrapText="1"/>
    </xf>
    <xf numFmtId="0" fontId="5" fillId="9" borderId="88" xfId="0" applyFont="1" applyFill="1" applyBorder="1"/>
    <xf numFmtId="0" fontId="4" fillId="4" borderId="4" xfId="0" applyFont="1" applyFill="1" applyBorder="1" applyAlignment="1">
      <alignment horizontal="left"/>
    </xf>
    <xf numFmtId="0" fontId="4" fillId="4" borderId="0" xfId="0" applyFont="1" applyFill="1" applyAlignment="1">
      <alignment horizontal="left"/>
    </xf>
    <xf numFmtId="0" fontId="4" fillId="13" borderId="89" xfId="0" applyFont="1" applyFill="1" applyBorder="1" applyAlignment="1">
      <alignment horizontal="centerContinuous" vertical="center"/>
    </xf>
    <xf numFmtId="0" fontId="4" fillId="13" borderId="90" xfId="0" applyFont="1" applyFill="1" applyBorder="1" applyAlignment="1">
      <alignment horizontal="centerContinuous" vertical="center"/>
    </xf>
    <xf numFmtId="0" fontId="4" fillId="13" borderId="91" xfId="0" applyFont="1" applyFill="1" applyBorder="1" applyAlignment="1">
      <alignment horizontal="centerContinuous" vertical="center"/>
    </xf>
    <xf numFmtId="0" fontId="4" fillId="13" borderId="92" xfId="0" applyFont="1" applyFill="1" applyBorder="1" applyAlignment="1">
      <alignment horizontal="centerContinuous" vertical="center"/>
    </xf>
    <xf numFmtId="0" fontId="4" fillId="13" borderId="93" xfId="0" applyFont="1" applyFill="1" applyBorder="1" applyAlignment="1">
      <alignment horizontal="centerContinuous" vertical="center"/>
    </xf>
    <xf numFmtId="0" fontId="2" fillId="13" borderId="94" xfId="0" applyFont="1" applyFill="1" applyBorder="1" applyAlignment="1">
      <alignment horizontal="centerContinuous"/>
    </xf>
    <xf numFmtId="0" fontId="4" fillId="8" borderId="95" xfId="0" applyFont="1" applyFill="1" applyBorder="1" applyAlignment="1">
      <alignment horizontal="right" vertical="center"/>
    </xf>
    <xf numFmtId="0" fontId="4" fillId="8" borderId="96" xfId="0" applyFont="1" applyFill="1" applyBorder="1" applyAlignment="1">
      <alignment horizontal="right" vertical="center"/>
    </xf>
    <xf numFmtId="0" fontId="4" fillId="12" borderId="96" xfId="0" applyFont="1" applyFill="1" applyBorder="1" applyAlignment="1">
      <alignment horizontal="right" vertical="center"/>
    </xf>
    <xf numFmtId="0" fontId="13" fillId="9" borderId="97" xfId="0" applyFont="1" applyFill="1" applyBorder="1"/>
    <xf numFmtId="0" fontId="6" fillId="4" borderId="12" xfId="0" applyFont="1" applyFill="1" applyBorder="1" applyAlignment="1">
      <alignment horizontal="center"/>
    </xf>
    <xf numFmtId="0" fontId="6" fillId="4" borderId="39" xfId="0" applyFont="1" applyFill="1" applyBorder="1" applyAlignment="1">
      <alignment horizontal="center"/>
    </xf>
    <xf numFmtId="168" fontId="6" fillId="14" borderId="0" xfId="0" applyNumberFormat="1" applyFont="1" applyFill="1" applyAlignment="1">
      <alignment horizontal="left" vertical="center"/>
    </xf>
    <xf numFmtId="168" fontId="6" fillId="4" borderId="60" xfId="0" applyNumberFormat="1" applyFont="1" applyFill="1" applyBorder="1" applyAlignment="1">
      <alignment horizontal="right" vertical="center"/>
    </xf>
    <xf numFmtId="168" fontId="6" fillId="4" borderId="17" xfId="0" applyNumberFormat="1" applyFont="1" applyFill="1" applyBorder="1" applyAlignment="1">
      <alignment horizontal="right" vertical="center"/>
    </xf>
    <xf numFmtId="168" fontId="6" fillId="4" borderId="98" xfId="0" applyNumberFormat="1" applyFont="1" applyFill="1" applyBorder="1" applyAlignment="1">
      <alignment horizontal="right" vertical="center"/>
    </xf>
    <xf numFmtId="168" fontId="6" fillId="4" borderId="14" xfId="0" applyNumberFormat="1" applyFont="1" applyFill="1" applyBorder="1" applyAlignment="1">
      <alignment horizontal="right" vertical="center"/>
    </xf>
    <xf numFmtId="168" fontId="6" fillId="14" borderId="0" xfId="0" applyNumberFormat="1" applyFont="1" applyFill="1" applyAlignment="1">
      <alignment horizontal="right" vertical="center"/>
    </xf>
    <xf numFmtId="168" fontId="2" fillId="9" borderId="67" xfId="0" applyNumberFormat="1" applyFont="1" applyFill="1" applyBorder="1"/>
    <xf numFmtId="0" fontId="6" fillId="4" borderId="46" xfId="0" applyFont="1" applyFill="1" applyBorder="1" applyAlignment="1">
      <alignment horizontal="center"/>
    </xf>
    <xf numFmtId="0" fontId="6" fillId="4" borderId="47" xfId="0" applyFont="1" applyFill="1" applyBorder="1" applyAlignment="1">
      <alignment horizontal="center"/>
    </xf>
    <xf numFmtId="168" fontId="6" fillId="4" borderId="29" xfId="0" applyNumberFormat="1" applyFont="1" applyFill="1" applyBorder="1" applyAlignment="1">
      <alignment horizontal="right" vertical="center"/>
    </xf>
    <xf numFmtId="168" fontId="6" fillId="4" borderId="99" xfId="0" applyNumberFormat="1" applyFont="1" applyFill="1" applyBorder="1" applyAlignment="1">
      <alignment horizontal="right" vertical="center"/>
    </xf>
    <xf numFmtId="168" fontId="6" fillId="4" borderId="49" xfId="0" applyNumberFormat="1" applyFont="1" applyFill="1" applyBorder="1" applyAlignment="1">
      <alignment horizontal="right" vertical="center"/>
    </xf>
    <xf numFmtId="168" fontId="6" fillId="4" borderId="19" xfId="0" applyNumberFormat="1" applyFont="1" applyFill="1" applyBorder="1" applyAlignment="1">
      <alignment horizontal="right" vertical="center"/>
    </xf>
    <xf numFmtId="168" fontId="6" fillId="4" borderId="100" xfId="0" applyNumberFormat="1" applyFont="1" applyFill="1" applyBorder="1" applyAlignment="1">
      <alignment horizontal="right" vertical="center"/>
    </xf>
    <xf numFmtId="168" fontId="6" fillId="14" borderId="83" xfId="0" applyNumberFormat="1" applyFont="1" applyFill="1" applyBorder="1" applyAlignment="1">
      <alignment horizontal="right" vertical="center"/>
    </xf>
    <xf numFmtId="168" fontId="6" fillId="4" borderId="73" xfId="0" applyNumberFormat="1" applyFont="1" applyFill="1" applyBorder="1" applyAlignment="1">
      <alignment horizontal="right" vertical="center"/>
    </xf>
    <xf numFmtId="168" fontId="6" fillId="4" borderId="101" xfId="0" applyNumberFormat="1" applyFont="1" applyFill="1" applyBorder="1" applyAlignment="1">
      <alignment horizontal="right" vertical="center"/>
    </xf>
    <xf numFmtId="0" fontId="6" fillId="4" borderId="29" xfId="0" applyFont="1" applyFill="1" applyBorder="1" applyAlignment="1">
      <alignment horizontal="center"/>
    </xf>
    <xf numFmtId="0" fontId="6" fillId="4" borderId="30" xfId="0" applyFont="1" applyFill="1" applyBorder="1" applyAlignment="1">
      <alignment horizontal="center"/>
    </xf>
    <xf numFmtId="168" fontId="6" fillId="14" borderId="61" xfId="0" applyNumberFormat="1" applyFont="1" applyFill="1" applyBorder="1" applyAlignment="1">
      <alignment horizontal="right" vertical="center"/>
    </xf>
    <xf numFmtId="168" fontId="6" fillId="4" borderId="102" xfId="0" applyNumberFormat="1" applyFont="1" applyFill="1" applyBorder="1" applyAlignment="1">
      <alignment horizontal="right" vertical="center"/>
    </xf>
    <xf numFmtId="168" fontId="6" fillId="4" borderId="103" xfId="0" applyNumberFormat="1" applyFont="1" applyFill="1" applyBorder="1" applyAlignment="1">
      <alignment horizontal="right" vertical="center"/>
    </xf>
    <xf numFmtId="168" fontId="6" fillId="4" borderId="104" xfId="0" applyNumberFormat="1" applyFont="1" applyFill="1" applyBorder="1" applyAlignment="1">
      <alignment horizontal="right" vertical="center"/>
    </xf>
    <xf numFmtId="168" fontId="6" fillId="4" borderId="105" xfId="0" applyNumberFormat="1" applyFont="1" applyFill="1" applyBorder="1" applyAlignment="1">
      <alignment horizontal="right" vertical="center"/>
    </xf>
    <xf numFmtId="0" fontId="21" fillId="15" borderId="1" xfId="0" applyFont="1" applyFill="1" applyBorder="1"/>
    <xf numFmtId="0" fontId="21" fillId="15" borderId="2" xfId="0" applyFont="1" applyFill="1" applyBorder="1" applyAlignment="1">
      <alignment wrapText="1"/>
    </xf>
    <xf numFmtId="175" fontId="21" fillId="15" borderId="2" xfId="0" applyNumberFormat="1" applyFont="1" applyFill="1" applyBorder="1" applyAlignment="1">
      <alignment horizontal="right"/>
    </xf>
    <xf numFmtId="168" fontId="21" fillId="15" borderId="1" xfId="0" applyNumberFormat="1" applyFont="1" applyFill="1" applyBorder="1" applyAlignment="1">
      <alignment horizontal="right"/>
    </xf>
    <xf numFmtId="168" fontId="21" fillId="15" borderId="2" xfId="0" applyNumberFormat="1" applyFont="1" applyFill="1" applyBorder="1" applyAlignment="1">
      <alignment horizontal="right"/>
    </xf>
    <xf numFmtId="168" fontId="21" fillId="15" borderId="3" xfId="0" applyNumberFormat="1" applyFont="1" applyFill="1" applyBorder="1" applyAlignment="1">
      <alignment horizontal="right"/>
    </xf>
    <xf numFmtId="0" fontId="4" fillId="4" borderId="2" xfId="0" applyFont="1" applyFill="1" applyBorder="1" applyAlignment="1">
      <alignment horizontal="left" wrapText="1"/>
    </xf>
    <xf numFmtId="168" fontId="4" fillId="4" borderId="0" xfId="0" applyNumberFormat="1" applyFont="1" applyFill="1" applyAlignment="1">
      <alignment horizontal="right" vertical="center"/>
    </xf>
    <xf numFmtId="168" fontId="2" fillId="0" borderId="0" xfId="0" applyNumberFormat="1" applyFont="1"/>
    <xf numFmtId="0" fontId="21" fillId="15" borderId="1" xfId="0" applyFont="1" applyFill="1" applyBorder="1" applyAlignment="1">
      <alignment vertical="center"/>
    </xf>
    <xf numFmtId="0" fontId="21" fillId="15" borderId="2" xfId="0" applyFont="1" applyFill="1" applyBorder="1" applyAlignment="1">
      <alignment vertical="center"/>
    </xf>
    <xf numFmtId="2" fontId="4" fillId="15" borderId="2" xfId="0" applyNumberFormat="1" applyFont="1" applyFill="1" applyBorder="1" applyAlignment="1">
      <alignment horizontal="right"/>
    </xf>
    <xf numFmtId="168" fontId="21" fillId="15" borderId="1" xfId="0" applyNumberFormat="1" applyFont="1" applyFill="1" applyBorder="1" applyAlignment="1">
      <alignment horizontal="right" vertical="center"/>
    </xf>
    <xf numFmtId="168" fontId="21" fillId="15" borderId="2" xfId="0" applyNumberFormat="1" applyFont="1" applyFill="1" applyBorder="1" applyAlignment="1">
      <alignment horizontal="right" vertical="center"/>
    </xf>
    <xf numFmtId="168" fontId="21" fillId="15" borderId="3" xfId="0" applyNumberFormat="1" applyFont="1" applyFill="1" applyBorder="1" applyAlignment="1">
      <alignment horizontal="right" vertical="center"/>
    </xf>
    <xf numFmtId="166" fontId="0" fillId="0" borderId="0" xfId="0" applyNumberFormat="1"/>
    <xf numFmtId="0" fontId="0" fillId="0" borderId="0" xfId="0" applyAlignment="1">
      <alignment horizontal="right"/>
    </xf>
  </cellXfs>
  <cellStyles count="5">
    <cellStyle name="Comma" xfId="1" builtinId="3"/>
    <cellStyle name="Normal" xfId="0" builtinId="0"/>
    <cellStyle name="Normal 3 5" xfId="4" xr:uid="{8566FC0B-939C-44C0-AC63-4E96525054A6}"/>
    <cellStyle name="Percent" xfId="2" builtinId="5"/>
    <cellStyle name="TableLvl3" xfId="3" xr:uid="{DC81CF9C-A361-4436-B6BE-868DB7746A24}"/>
  </cellStyles>
  <dxfs count="4">
    <dxf>
      <font>
        <color auto="1"/>
      </font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rgb="FFFFFFCC"/>
        </patternFill>
      </fill>
    </dxf>
    <dxf>
      <fill>
        <patternFill>
          <bgColor rgb="FFFFFFC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C9802C-4CFD-4414-A38C-A3B91182D43C}">
  <dimension ref="B1:X64"/>
  <sheetViews>
    <sheetView tabSelected="1" zoomScale="85" zoomScaleNormal="85" workbookViewId="0">
      <selection activeCell="M49" sqref="M49"/>
    </sheetView>
  </sheetViews>
  <sheetFormatPr defaultColWidth="9.140625" defaultRowHeight="14.45" customHeight="1" x14ac:dyDescent="0.25"/>
  <cols>
    <col min="1" max="1" width="5.42578125" customWidth="1"/>
    <col min="2" max="2" width="69.28515625" customWidth="1"/>
    <col min="3" max="23" width="12.28515625" customWidth="1"/>
    <col min="24" max="29" width="9.140625" customWidth="1"/>
  </cols>
  <sheetData>
    <row r="1" spans="2:23" ht="15.75" thickBot="1" x14ac:dyDescent="0.3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2:23" ht="16.5" thickBot="1" x14ac:dyDescent="0.3">
      <c r="B2" s="2" t="s">
        <v>0</v>
      </c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4"/>
      <c r="O2" s="1"/>
      <c r="P2" s="1"/>
      <c r="Q2" s="1"/>
      <c r="R2" s="1"/>
      <c r="S2" s="1"/>
      <c r="T2" s="1"/>
      <c r="U2" s="1"/>
      <c r="V2" s="1"/>
      <c r="W2" s="1"/>
    </row>
    <row r="3" spans="2:23" ht="15.75" x14ac:dyDescent="0.25">
      <c r="B3" s="5"/>
      <c r="C3" s="6" t="s">
        <v>1</v>
      </c>
      <c r="D3" s="7"/>
      <c r="E3" s="7"/>
      <c r="F3" s="7"/>
      <c r="G3" s="7"/>
      <c r="H3" s="7"/>
      <c r="I3" s="7"/>
      <c r="J3" s="7"/>
      <c r="K3" s="7"/>
      <c r="L3" s="7"/>
      <c r="M3" s="7"/>
      <c r="N3" s="8" t="s">
        <v>2</v>
      </c>
      <c r="O3" s="1"/>
      <c r="P3" s="1"/>
      <c r="Q3" s="1"/>
      <c r="R3" s="1"/>
      <c r="S3" s="1"/>
      <c r="T3" s="1"/>
      <c r="U3" s="1"/>
      <c r="V3" s="1"/>
      <c r="W3" s="1"/>
    </row>
    <row r="4" spans="2:23" ht="16.5" thickBot="1" x14ac:dyDescent="0.3">
      <c r="B4" s="5"/>
      <c r="C4" s="9" t="s">
        <v>3</v>
      </c>
      <c r="D4" s="10" t="s">
        <v>4</v>
      </c>
      <c r="E4" s="11" t="s">
        <v>5</v>
      </c>
      <c r="F4" s="11" t="s">
        <v>6</v>
      </c>
      <c r="G4" s="11" t="s">
        <v>7</v>
      </c>
      <c r="H4" s="11" t="s">
        <v>8</v>
      </c>
      <c r="I4" s="11" t="s">
        <v>9</v>
      </c>
      <c r="J4" s="11" t="s">
        <v>10</v>
      </c>
      <c r="K4" s="11" t="s">
        <v>11</v>
      </c>
      <c r="L4" s="11" t="s">
        <v>12</v>
      </c>
      <c r="M4" s="11" t="s">
        <v>13</v>
      </c>
      <c r="N4" s="12" t="s">
        <v>14</v>
      </c>
      <c r="O4" s="1"/>
      <c r="P4" s="1"/>
      <c r="Q4" s="1"/>
      <c r="R4" s="1"/>
      <c r="S4" s="1"/>
      <c r="T4" s="1"/>
      <c r="U4" s="1"/>
      <c r="V4" s="1"/>
      <c r="W4" s="1"/>
    </row>
    <row r="5" spans="2:23" ht="15" x14ac:dyDescent="0.25">
      <c r="B5" s="13" t="s">
        <v>15</v>
      </c>
      <c r="C5" s="14"/>
      <c r="D5" s="15">
        <v>100.4</v>
      </c>
      <c r="E5" s="15">
        <v>102.8</v>
      </c>
      <c r="F5" s="15">
        <v>105.9</v>
      </c>
      <c r="G5" s="15">
        <v>107.5</v>
      </c>
      <c r="H5" s="15">
        <v>108.6</v>
      </c>
      <c r="I5" s="15">
        <v>110.7</v>
      </c>
      <c r="J5" s="15">
        <v>113</v>
      </c>
      <c r="K5" s="15">
        <v>114.8</v>
      </c>
      <c r="L5" s="15">
        <v>114.4</v>
      </c>
      <c r="M5" s="15">
        <v>118.8</v>
      </c>
      <c r="N5" s="16">
        <f>M5*(1+3.75%)</f>
        <v>123.25500000000001</v>
      </c>
      <c r="O5" s="1"/>
      <c r="P5" s="1"/>
      <c r="Q5" s="1"/>
      <c r="R5" s="1"/>
      <c r="S5" s="1"/>
      <c r="T5" s="1"/>
      <c r="U5" s="1"/>
      <c r="V5" s="1"/>
      <c r="W5" s="1"/>
    </row>
    <row r="6" spans="2:23" ht="15" x14ac:dyDescent="0.25">
      <c r="B6" s="17" t="s">
        <v>16</v>
      </c>
      <c r="C6" s="18"/>
      <c r="D6" s="19"/>
      <c r="E6" s="20">
        <f>+E5/D5-1</f>
        <v>2.3904382470119501E-2</v>
      </c>
      <c r="F6" s="20">
        <f t="shared" ref="F6:N6" si="0">+F5/E5-1</f>
        <v>3.0155642023346418E-2</v>
      </c>
      <c r="G6" s="20">
        <f t="shared" si="0"/>
        <v>1.5108593012275628E-2</v>
      </c>
      <c r="H6" s="20">
        <f t="shared" si="0"/>
        <v>1.0232558139534831E-2</v>
      </c>
      <c r="I6" s="20">
        <f t="shared" si="0"/>
        <v>1.9337016574585641E-2</v>
      </c>
      <c r="J6" s="20">
        <f t="shared" si="0"/>
        <v>2.0776874435411097E-2</v>
      </c>
      <c r="K6" s="20">
        <f t="shared" si="0"/>
        <v>1.5929203539823078E-2</v>
      </c>
      <c r="L6" s="20">
        <f>+L5/K5-1</f>
        <v>-3.4843205574912606E-3</v>
      </c>
      <c r="M6" s="20">
        <f t="shared" si="0"/>
        <v>3.8461538461538325E-2</v>
      </c>
      <c r="N6" s="21">
        <f t="shared" si="0"/>
        <v>3.7500000000000089E-2</v>
      </c>
      <c r="O6" s="1"/>
      <c r="P6" s="1"/>
      <c r="Q6" s="1"/>
      <c r="R6" s="1"/>
      <c r="S6" s="1"/>
      <c r="T6" s="1"/>
      <c r="U6" s="1"/>
      <c r="V6" s="1"/>
      <c r="W6" s="1"/>
    </row>
    <row r="7" spans="2:23" ht="15.75" thickBot="1" x14ac:dyDescent="0.3">
      <c r="B7" s="22" t="s">
        <v>17</v>
      </c>
      <c r="C7" s="23"/>
      <c r="D7" s="24">
        <f>E7/(1+E6)</f>
        <v>0.81457141698105551</v>
      </c>
      <c r="E7" s="25">
        <f t="shared" ref="E7:M7" si="1">F7/(1+F6)</f>
        <v>0.83404324368179783</v>
      </c>
      <c r="F7" s="25">
        <f>G7/(1+G6)</f>
        <v>0.85919435317025683</v>
      </c>
      <c r="G7" s="25">
        <f t="shared" si="1"/>
        <v>0.8721755709707516</v>
      </c>
      <c r="H7" s="25">
        <f t="shared" si="1"/>
        <v>0.88110015820859178</v>
      </c>
      <c r="I7" s="25">
        <f t="shared" si="1"/>
        <v>0.89813800657174137</v>
      </c>
      <c r="J7" s="25">
        <f t="shared" si="1"/>
        <v>0.91679850715995281</v>
      </c>
      <c r="K7" s="25">
        <f t="shared" si="1"/>
        <v>0.93140237718550967</v>
      </c>
      <c r="L7" s="25">
        <f t="shared" si="1"/>
        <v>0.92815707273538595</v>
      </c>
      <c r="M7" s="25">
        <f t="shared" si="1"/>
        <v>0.96385542168674687</v>
      </c>
      <c r="N7" s="26">
        <v>1</v>
      </c>
      <c r="O7" s="1"/>
      <c r="P7" s="1"/>
      <c r="Q7" s="1"/>
      <c r="R7" s="1"/>
      <c r="S7" s="1"/>
      <c r="T7" s="1"/>
      <c r="U7" s="1"/>
      <c r="V7" s="1"/>
      <c r="W7" s="1"/>
    </row>
    <row r="8" spans="2:23" ht="15" x14ac:dyDescent="0.25">
      <c r="B8" s="27"/>
      <c r="C8" s="27"/>
      <c r="D8" s="28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9"/>
      <c r="U8" s="29"/>
      <c r="V8" s="29"/>
      <c r="W8" s="29"/>
    </row>
    <row r="9" spans="2:23" ht="15" x14ac:dyDescent="0.25"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9"/>
      <c r="U9" s="29"/>
      <c r="V9" s="29"/>
      <c r="W9" s="29"/>
    </row>
    <row r="10" spans="2:23" ht="15" x14ac:dyDescent="0.25"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9"/>
      <c r="U10" s="29"/>
      <c r="V10" s="29"/>
      <c r="W10" s="29"/>
    </row>
    <row r="11" spans="2:23" ht="18.75" x14ac:dyDescent="0.25">
      <c r="B11" s="30" t="s">
        <v>18</v>
      </c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</row>
    <row r="12" spans="2:23" ht="15.75" thickBot="1" x14ac:dyDescent="0.3"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</row>
    <row r="13" spans="2:23" ht="15.75" thickBot="1" x14ac:dyDescent="0.3">
      <c r="B13" s="32" t="s">
        <v>19</v>
      </c>
      <c r="C13" s="33" t="s">
        <v>7</v>
      </c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</row>
    <row r="14" spans="2:23" ht="15.75" thickBot="1" x14ac:dyDescent="0.3">
      <c r="B14" s="32" t="s">
        <v>20</v>
      </c>
      <c r="C14" s="34">
        <v>-13.924624695338705</v>
      </c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</row>
    <row r="15" spans="2:23" ht="16.5" thickBot="1" x14ac:dyDescent="0.3">
      <c r="B15" s="35" t="s">
        <v>21</v>
      </c>
      <c r="C15" s="36"/>
      <c r="D15" s="37"/>
      <c r="E15" s="37"/>
      <c r="F15" s="37"/>
      <c r="G15" s="37"/>
      <c r="H15" s="37"/>
      <c r="I15" s="37"/>
      <c r="J15" s="38"/>
      <c r="K15" s="38"/>
      <c r="L15" s="38"/>
      <c r="M15" s="38"/>
      <c r="N15" s="38"/>
      <c r="O15" s="38"/>
      <c r="P15" s="38"/>
      <c r="Q15" s="39"/>
      <c r="R15" s="1"/>
      <c r="S15" s="1"/>
      <c r="T15" s="1"/>
      <c r="U15" s="1"/>
      <c r="V15" s="1"/>
      <c r="W15" s="1"/>
    </row>
    <row r="16" spans="2:23" ht="15" x14ac:dyDescent="0.25">
      <c r="B16" s="1"/>
      <c r="C16" s="40" t="s">
        <v>22</v>
      </c>
      <c r="D16" s="41"/>
      <c r="E16" s="42" t="s">
        <v>23</v>
      </c>
      <c r="F16" s="42"/>
      <c r="G16" s="42"/>
      <c r="H16" s="42"/>
      <c r="I16" s="43"/>
      <c r="J16" s="44"/>
      <c r="K16" s="45" t="s">
        <v>24</v>
      </c>
      <c r="L16" s="46"/>
      <c r="M16" s="46"/>
      <c r="N16" s="46"/>
      <c r="O16" s="46"/>
      <c r="P16" s="46"/>
      <c r="Q16" s="47"/>
      <c r="R16" s="1"/>
      <c r="S16" s="1"/>
      <c r="T16" s="1"/>
      <c r="U16" s="1"/>
      <c r="V16" s="1"/>
      <c r="W16" s="1"/>
    </row>
    <row r="17" spans="2:23" ht="15" x14ac:dyDescent="0.25">
      <c r="B17" s="1"/>
      <c r="C17" s="48" t="s">
        <v>25</v>
      </c>
      <c r="D17" s="49"/>
      <c r="E17" s="50" t="s">
        <v>26</v>
      </c>
      <c r="F17" s="51"/>
      <c r="G17" s="51"/>
      <c r="H17" s="51"/>
      <c r="I17" s="52"/>
      <c r="J17" s="44"/>
      <c r="K17" s="48" t="s">
        <v>25</v>
      </c>
      <c r="L17" s="49"/>
      <c r="M17" s="50" t="s">
        <v>26</v>
      </c>
      <c r="N17" s="51"/>
      <c r="O17" s="51"/>
      <c r="P17" s="51"/>
      <c r="Q17" s="52"/>
      <c r="R17" s="1"/>
      <c r="S17" s="1"/>
      <c r="T17" s="1"/>
      <c r="U17" s="1"/>
      <c r="V17" s="1"/>
      <c r="W17" s="1"/>
    </row>
    <row r="18" spans="2:23" ht="15.75" thickBot="1" x14ac:dyDescent="0.3">
      <c r="B18" s="1"/>
      <c r="C18" s="53" t="str">
        <f>$C$13</f>
        <v>2014-15</v>
      </c>
      <c r="D18" s="54" t="s">
        <v>9</v>
      </c>
      <c r="E18" s="55" t="s">
        <v>10</v>
      </c>
      <c r="F18" s="56" t="s">
        <v>11</v>
      </c>
      <c r="G18" s="56" t="s">
        <v>12</v>
      </c>
      <c r="H18" s="56" t="s">
        <v>13</v>
      </c>
      <c r="I18" s="57" t="s">
        <v>14</v>
      </c>
      <c r="J18" s="44"/>
      <c r="K18" s="53" t="str">
        <f>$C$13</f>
        <v>2014-15</v>
      </c>
      <c r="L18" s="54" t="s">
        <v>9</v>
      </c>
      <c r="M18" s="55" t="s">
        <v>10</v>
      </c>
      <c r="N18" s="56" t="s">
        <v>11</v>
      </c>
      <c r="O18" s="56" t="s">
        <v>12</v>
      </c>
      <c r="P18" s="56" t="s">
        <v>13</v>
      </c>
      <c r="Q18" s="57" t="s">
        <v>14</v>
      </c>
      <c r="R18" s="1"/>
      <c r="S18" s="1"/>
      <c r="T18" s="1"/>
      <c r="U18" s="1"/>
      <c r="V18" s="1"/>
      <c r="W18" s="1"/>
    </row>
    <row r="19" spans="2:23" ht="15" x14ac:dyDescent="0.25">
      <c r="B19" s="58" t="s">
        <v>27</v>
      </c>
      <c r="C19" s="59">
        <v>188.64360867118145</v>
      </c>
      <c r="D19" s="60">
        <v>201.38046657129723</v>
      </c>
      <c r="E19" s="59">
        <v>196.89449932492712</v>
      </c>
      <c r="F19" s="61">
        <v>196.03672139940139</v>
      </c>
      <c r="G19" s="61">
        <v>195.11353824357761</v>
      </c>
      <c r="H19" s="61">
        <v>194.39700578522789</v>
      </c>
      <c r="I19" s="62">
        <v>194.27251432500876</v>
      </c>
      <c r="J19" s="44"/>
      <c r="K19" s="63">
        <f>+C19/$D$7</f>
        <v>231.58633452954652</v>
      </c>
      <c r="L19" s="64">
        <f t="shared" ref="L19:L26" si="2">+D19/$D$7</f>
        <v>247.22260365782114</v>
      </c>
      <c r="M19" s="65">
        <f>+E19/$I$7</f>
        <v>219.22521693129084</v>
      </c>
      <c r="N19" s="66">
        <f>+F19/$I$7</f>
        <v>218.27015443616281</v>
      </c>
      <c r="O19" s="66">
        <f>+G19/$I$7</f>
        <v>217.24226880047121</v>
      </c>
      <c r="P19" s="66">
        <f>+H19/$I$7</f>
        <v>216.44447107550377</v>
      </c>
      <c r="Q19" s="67">
        <f>+I19/$I$7</f>
        <v>216.30586046186954</v>
      </c>
      <c r="R19" s="1"/>
      <c r="S19" s="68"/>
      <c r="T19" s="68"/>
      <c r="U19" s="68"/>
      <c r="V19" s="68"/>
      <c r="W19" s="68"/>
    </row>
    <row r="20" spans="2:23" ht="15" x14ac:dyDescent="0.25">
      <c r="B20" s="69" t="s">
        <v>28</v>
      </c>
      <c r="C20" s="70"/>
      <c r="D20" s="71"/>
      <c r="E20" s="70"/>
      <c r="F20" s="72"/>
      <c r="G20" s="72"/>
      <c r="H20" s="72"/>
      <c r="I20" s="73"/>
      <c r="J20" s="28"/>
      <c r="K20" s="74"/>
      <c r="L20" s="75"/>
      <c r="M20" s="76"/>
      <c r="N20" s="77"/>
      <c r="O20" s="77"/>
      <c r="P20" s="77"/>
      <c r="Q20" s="78"/>
      <c r="R20" s="1"/>
      <c r="S20" s="1"/>
      <c r="T20" s="1"/>
      <c r="U20" s="1"/>
      <c r="V20" s="1"/>
      <c r="W20" s="1"/>
    </row>
    <row r="21" spans="2:23" ht="15" x14ac:dyDescent="0.25">
      <c r="B21" s="79" t="s">
        <v>29</v>
      </c>
      <c r="C21" s="80">
        <v>-3.9481965505480199</v>
      </c>
      <c r="D21" s="81">
        <v>-4.1260225413350602</v>
      </c>
      <c r="E21" s="80">
        <v>-3.6001069590761201</v>
      </c>
      <c r="F21" s="82">
        <v>-3.5685976033943998</v>
      </c>
      <c r="G21" s="82">
        <v>-3.5292962065766003</v>
      </c>
      <c r="H21" s="82">
        <v>-3.4822005545318899</v>
      </c>
      <c r="I21" s="83">
        <v>-3.4324239586567598</v>
      </c>
      <c r="J21" s="28"/>
      <c r="K21" s="84">
        <f t="shared" ref="K21:K26" si="3">+C21/$D$7</f>
        <v>-4.8469618111334283</v>
      </c>
      <c r="L21" s="85">
        <f t="shared" si="2"/>
        <v>-5.0652680112774187</v>
      </c>
      <c r="M21" s="86">
        <f t="shared" ref="M21:Q26" si="4">E21/$I$7</f>
        <v>-4.0084117727274364</v>
      </c>
      <c r="N21" s="86">
        <f t="shared" si="4"/>
        <v>-3.9733287949988871</v>
      </c>
      <c r="O21" s="86">
        <f t="shared" si="4"/>
        <v>-3.9295700446395569</v>
      </c>
      <c r="P21" s="86">
        <f t="shared" si="4"/>
        <v>-3.8771330564483124</v>
      </c>
      <c r="Q21" s="87">
        <f t="shared" si="4"/>
        <v>-3.8217110661629539</v>
      </c>
      <c r="R21" s="1"/>
      <c r="S21" s="88"/>
      <c r="T21" s="88"/>
      <c r="U21" s="88"/>
      <c r="V21" s="88"/>
      <c r="W21" s="88"/>
    </row>
    <row r="22" spans="2:23" ht="15" x14ac:dyDescent="0.25">
      <c r="B22" s="79" t="s">
        <v>30</v>
      </c>
      <c r="C22" s="80">
        <v>0</v>
      </c>
      <c r="D22" s="81">
        <v>0</v>
      </c>
      <c r="E22" s="80">
        <v>0</v>
      </c>
      <c r="F22" s="82">
        <v>0</v>
      </c>
      <c r="G22" s="82">
        <v>0</v>
      </c>
      <c r="H22" s="82">
        <v>0</v>
      </c>
      <c r="I22" s="83">
        <v>0</v>
      </c>
      <c r="J22" s="28"/>
      <c r="K22" s="84">
        <f t="shared" si="3"/>
        <v>0</v>
      </c>
      <c r="L22" s="85">
        <f t="shared" si="2"/>
        <v>0</v>
      </c>
      <c r="M22" s="86">
        <f t="shared" si="4"/>
        <v>0</v>
      </c>
      <c r="N22" s="86">
        <f t="shared" si="4"/>
        <v>0</v>
      </c>
      <c r="O22" s="86">
        <f t="shared" si="4"/>
        <v>0</v>
      </c>
      <c r="P22" s="86">
        <f t="shared" si="4"/>
        <v>0</v>
      </c>
      <c r="Q22" s="87">
        <f t="shared" si="4"/>
        <v>0</v>
      </c>
      <c r="R22" s="1"/>
      <c r="S22" s="1"/>
      <c r="T22" s="1"/>
      <c r="U22" s="1"/>
      <c r="V22" s="1"/>
      <c r="W22" s="1"/>
    </row>
    <row r="23" spans="2:23" ht="15" x14ac:dyDescent="0.25">
      <c r="B23" s="79" t="s">
        <v>31</v>
      </c>
      <c r="C23" s="80"/>
      <c r="D23" s="81"/>
      <c r="E23" s="80"/>
      <c r="F23" s="82"/>
      <c r="G23" s="82"/>
      <c r="H23" s="82"/>
      <c r="I23" s="83"/>
      <c r="J23" s="28"/>
      <c r="K23" s="84">
        <f t="shared" si="3"/>
        <v>0</v>
      </c>
      <c r="L23" s="85">
        <f t="shared" si="2"/>
        <v>0</v>
      </c>
      <c r="M23" s="86">
        <f t="shared" si="4"/>
        <v>0</v>
      </c>
      <c r="N23" s="86">
        <f t="shared" si="4"/>
        <v>0</v>
      </c>
      <c r="O23" s="86">
        <f t="shared" si="4"/>
        <v>0</v>
      </c>
      <c r="P23" s="86">
        <f t="shared" si="4"/>
        <v>0</v>
      </c>
      <c r="Q23" s="87">
        <f t="shared" si="4"/>
        <v>0</v>
      </c>
      <c r="R23" s="1"/>
      <c r="S23" s="1"/>
      <c r="T23" s="1"/>
      <c r="U23" s="1"/>
      <c r="V23" s="1"/>
      <c r="W23" s="1"/>
    </row>
    <row r="24" spans="2:23" ht="15" x14ac:dyDescent="0.25">
      <c r="B24" s="89" t="s">
        <v>32</v>
      </c>
      <c r="C24" s="80"/>
      <c r="D24" s="81"/>
      <c r="E24" s="80"/>
      <c r="F24" s="82"/>
      <c r="G24" s="82"/>
      <c r="H24" s="82"/>
      <c r="I24" s="83"/>
      <c r="J24" s="90"/>
      <c r="K24" s="84">
        <f t="shared" si="3"/>
        <v>0</v>
      </c>
      <c r="L24" s="85">
        <f t="shared" si="2"/>
        <v>0</v>
      </c>
      <c r="M24" s="86">
        <f t="shared" si="4"/>
        <v>0</v>
      </c>
      <c r="N24" s="86">
        <f t="shared" si="4"/>
        <v>0</v>
      </c>
      <c r="O24" s="86">
        <f t="shared" si="4"/>
        <v>0</v>
      </c>
      <c r="P24" s="86">
        <f t="shared" si="4"/>
        <v>0</v>
      </c>
      <c r="Q24" s="87">
        <f t="shared" si="4"/>
        <v>0</v>
      </c>
      <c r="R24" s="1"/>
      <c r="S24" s="1"/>
      <c r="T24" s="1"/>
      <c r="U24" s="1"/>
      <c r="V24" s="1"/>
      <c r="W24" s="91"/>
    </row>
    <row r="25" spans="2:23" ht="15" x14ac:dyDescent="0.25">
      <c r="B25" s="92" t="s">
        <v>33</v>
      </c>
      <c r="C25" s="80"/>
      <c r="D25" s="81"/>
      <c r="E25" s="80"/>
      <c r="F25" s="82"/>
      <c r="G25" s="82"/>
      <c r="H25" s="82"/>
      <c r="I25" s="83"/>
      <c r="J25" s="90"/>
      <c r="K25" s="84">
        <f t="shared" si="3"/>
        <v>0</v>
      </c>
      <c r="L25" s="85">
        <f t="shared" si="2"/>
        <v>0</v>
      </c>
      <c r="M25" s="86">
        <f t="shared" si="4"/>
        <v>0</v>
      </c>
      <c r="N25" s="86">
        <f t="shared" si="4"/>
        <v>0</v>
      </c>
      <c r="O25" s="86">
        <f t="shared" si="4"/>
        <v>0</v>
      </c>
      <c r="P25" s="86">
        <f t="shared" si="4"/>
        <v>0</v>
      </c>
      <c r="Q25" s="87">
        <f t="shared" si="4"/>
        <v>0</v>
      </c>
      <c r="R25" s="1"/>
      <c r="S25" s="1"/>
      <c r="T25" s="1"/>
      <c r="U25" s="1"/>
      <c r="V25" s="1"/>
      <c r="W25" s="1"/>
    </row>
    <row r="26" spans="2:23" ht="15.75" thickBot="1" x14ac:dyDescent="0.3">
      <c r="B26" s="93" t="s">
        <v>34</v>
      </c>
      <c r="C26" s="94"/>
      <c r="D26" s="95"/>
      <c r="E26" s="94"/>
      <c r="F26" s="96"/>
      <c r="G26" s="96"/>
      <c r="H26" s="96"/>
      <c r="I26" s="97"/>
      <c r="J26" s="28"/>
      <c r="K26" s="98">
        <f t="shared" si="3"/>
        <v>0</v>
      </c>
      <c r="L26" s="99">
        <f t="shared" si="2"/>
        <v>0</v>
      </c>
      <c r="M26" s="100">
        <f t="shared" si="4"/>
        <v>0</v>
      </c>
      <c r="N26" s="100">
        <f t="shared" si="4"/>
        <v>0</v>
      </c>
      <c r="O26" s="100">
        <f t="shared" si="4"/>
        <v>0</v>
      </c>
      <c r="P26" s="100">
        <f t="shared" si="4"/>
        <v>0</v>
      </c>
      <c r="Q26" s="101">
        <f t="shared" si="4"/>
        <v>0</v>
      </c>
      <c r="R26" s="1"/>
      <c r="S26" s="1"/>
      <c r="T26" s="1"/>
      <c r="U26" s="1"/>
      <c r="V26" s="1"/>
      <c r="W26" s="1"/>
    </row>
    <row r="27" spans="2:23" ht="15.75" thickBot="1" x14ac:dyDescent="0.3">
      <c r="B27" s="102" t="s">
        <v>35</v>
      </c>
      <c r="C27" s="103">
        <f t="shared" ref="C27:I27" si="5">SUM(C19:C26)</f>
        <v>184.69541212063342</v>
      </c>
      <c r="D27" s="103">
        <f t="shared" si="5"/>
        <v>197.25444402996217</v>
      </c>
      <c r="E27" s="103">
        <f t="shared" si="5"/>
        <v>193.294392365851</v>
      </c>
      <c r="F27" s="103">
        <f t="shared" si="5"/>
        <v>192.46812379600698</v>
      </c>
      <c r="G27" s="103">
        <f t="shared" si="5"/>
        <v>191.58424203700102</v>
      </c>
      <c r="H27" s="103">
        <f t="shared" si="5"/>
        <v>190.914805230696</v>
      </c>
      <c r="I27" s="104">
        <f t="shared" si="5"/>
        <v>190.840090366352</v>
      </c>
      <c r="J27" s="28"/>
      <c r="K27" s="105">
        <f t="shared" ref="K27:Q27" si="6">+SUM(K19:K26)</f>
        <v>226.73937271841308</v>
      </c>
      <c r="L27" s="103">
        <f t="shared" si="6"/>
        <v>242.15733564654371</v>
      </c>
      <c r="M27" s="103">
        <f t="shared" si="6"/>
        <v>215.2168051585634</v>
      </c>
      <c r="N27" s="103">
        <f t="shared" si="6"/>
        <v>214.29682564116393</v>
      </c>
      <c r="O27" s="103">
        <f t="shared" si="6"/>
        <v>213.31269875583166</v>
      </c>
      <c r="P27" s="103">
        <f t="shared" si="6"/>
        <v>212.56733801905546</v>
      </c>
      <c r="Q27" s="104">
        <f t="shared" si="6"/>
        <v>212.48414939570659</v>
      </c>
      <c r="R27" s="1"/>
      <c r="S27" s="1"/>
      <c r="T27" s="1"/>
      <c r="U27" s="1"/>
      <c r="V27" s="1"/>
      <c r="W27" s="1"/>
    </row>
    <row r="28" spans="2:23" ht="15.75" thickBot="1" x14ac:dyDescent="0.3">
      <c r="B28" s="106"/>
      <c r="C28" s="107"/>
      <c r="D28" s="108"/>
      <c r="E28" s="108"/>
      <c r="F28" s="108"/>
      <c r="G28" s="108"/>
      <c r="H28" s="108"/>
      <c r="I28" s="108"/>
      <c r="J28" s="109"/>
      <c r="K28" s="107"/>
      <c r="L28" s="107"/>
      <c r="M28" s="107"/>
      <c r="N28" s="107"/>
      <c r="O28" s="107"/>
      <c r="P28" s="107"/>
      <c r="Q28" s="107"/>
      <c r="R28" s="1"/>
      <c r="S28" s="1"/>
      <c r="T28" s="1"/>
      <c r="U28" s="1"/>
      <c r="V28" s="1"/>
      <c r="W28" s="1"/>
    </row>
    <row r="29" spans="2:23" ht="16.5" thickBot="1" x14ac:dyDescent="0.3">
      <c r="B29" s="35" t="s">
        <v>36</v>
      </c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9"/>
      <c r="R29" s="1"/>
      <c r="S29" s="1"/>
      <c r="T29" s="1"/>
      <c r="U29" s="1"/>
      <c r="V29" s="1"/>
      <c r="W29" s="1"/>
    </row>
    <row r="30" spans="2:23" ht="15" x14ac:dyDescent="0.25">
      <c r="B30" s="1"/>
      <c r="C30" s="110" t="s">
        <v>37</v>
      </c>
      <c r="D30" s="111"/>
      <c r="E30" s="111"/>
      <c r="F30" s="111"/>
      <c r="G30" s="111"/>
      <c r="H30" s="111"/>
      <c r="I30" s="112"/>
      <c r="J30" s="113"/>
      <c r="K30" s="45" t="s">
        <v>24</v>
      </c>
      <c r="L30" s="46"/>
      <c r="M30" s="46"/>
      <c r="N30" s="46"/>
      <c r="O30" s="46"/>
      <c r="P30" s="46"/>
      <c r="Q30" s="47"/>
      <c r="R30" s="1"/>
      <c r="S30" s="1"/>
      <c r="T30" s="1"/>
      <c r="U30" s="1"/>
      <c r="V30" s="1"/>
      <c r="W30" s="1"/>
    </row>
    <row r="31" spans="2:23" ht="15" x14ac:dyDescent="0.25">
      <c r="B31" s="1"/>
      <c r="C31" s="48" t="s">
        <v>25</v>
      </c>
      <c r="D31" s="49"/>
      <c r="E31" s="50" t="s">
        <v>26</v>
      </c>
      <c r="F31" s="51"/>
      <c r="G31" s="51"/>
      <c r="H31" s="51"/>
      <c r="I31" s="52"/>
      <c r="J31" s="113"/>
      <c r="K31" s="48" t="s">
        <v>25</v>
      </c>
      <c r="L31" s="49"/>
      <c r="M31" s="50" t="s">
        <v>26</v>
      </c>
      <c r="N31" s="51"/>
      <c r="O31" s="51"/>
      <c r="P31" s="51"/>
      <c r="Q31" s="52"/>
      <c r="R31" s="1"/>
      <c r="S31" s="1"/>
      <c r="T31" s="1"/>
      <c r="U31" s="1"/>
      <c r="V31" s="1"/>
      <c r="W31" s="1"/>
    </row>
    <row r="32" spans="2:23" ht="15.75" thickBot="1" x14ac:dyDescent="0.3">
      <c r="B32" s="1"/>
      <c r="C32" s="53" t="str">
        <f>$C$13</f>
        <v>2014-15</v>
      </c>
      <c r="D32" s="54" t="s">
        <v>9</v>
      </c>
      <c r="E32" s="55" t="s">
        <v>10</v>
      </c>
      <c r="F32" s="56" t="s">
        <v>11</v>
      </c>
      <c r="G32" s="56" t="s">
        <v>12</v>
      </c>
      <c r="H32" s="56" t="s">
        <v>13</v>
      </c>
      <c r="I32" s="57" t="s">
        <v>14</v>
      </c>
      <c r="J32" s="90"/>
      <c r="K32" s="53" t="str">
        <f>$C$13</f>
        <v>2014-15</v>
      </c>
      <c r="L32" s="54" t="s">
        <v>9</v>
      </c>
      <c r="M32" s="55" t="s">
        <v>10</v>
      </c>
      <c r="N32" s="56" t="s">
        <v>11</v>
      </c>
      <c r="O32" s="56" t="s">
        <v>12</v>
      </c>
      <c r="P32" s="56" t="s">
        <v>13</v>
      </c>
      <c r="Q32" s="57" t="s">
        <v>14</v>
      </c>
      <c r="R32" s="1"/>
      <c r="S32" s="1"/>
      <c r="T32" s="1"/>
      <c r="U32" s="1"/>
      <c r="V32" s="1"/>
      <c r="W32" s="1"/>
    </row>
    <row r="33" spans="2:23" ht="15" x14ac:dyDescent="0.25">
      <c r="B33" s="58" t="s">
        <v>38</v>
      </c>
      <c r="C33" s="114">
        <v>211.2609936596599</v>
      </c>
      <c r="D33" s="115">
        <v>226.26114899999999</v>
      </c>
      <c r="E33" s="114">
        <v>187.61423428000001</v>
      </c>
      <c r="F33" s="116">
        <v>199.36694991747189</v>
      </c>
      <c r="G33" s="116">
        <v>202.10109199999999</v>
      </c>
      <c r="H33" s="116">
        <v>210.66887551737881</v>
      </c>
      <c r="I33" s="117"/>
      <c r="J33" s="90"/>
      <c r="K33" s="118">
        <f>+C33/LOOKUP($C$13,$D$4:$N$4,$D$7:$N$7)*(1+LOOKUP($C$13,$D$4:$N$4,$D$6:$N$6))^0.5</f>
        <v>244.04597650436367</v>
      </c>
      <c r="L33" s="119">
        <f>+D33/I$7*(1+I$6)^0.5</f>
        <v>254.3465265919568</v>
      </c>
      <c r="M33" s="120">
        <f>+E33/J$7*(1+J$6)^0.5</f>
        <v>206.75560844286591</v>
      </c>
      <c r="N33" s="121">
        <f>+F33/K$7*(1+K$6)^0.5</f>
        <v>215.74838078577602</v>
      </c>
      <c r="O33" s="121">
        <f>+G33/L$7*(1+L$6)^0.5</f>
        <v>217.36481700708484</v>
      </c>
      <c r="P33" s="119">
        <f>+H33/M$7*(1+M$6)^0.5</f>
        <v>222.7325507242173</v>
      </c>
      <c r="Q33" s="122"/>
      <c r="R33" s="1"/>
      <c r="S33" s="1"/>
      <c r="T33" s="1"/>
      <c r="U33" s="1"/>
      <c r="V33" s="1"/>
      <c r="W33" s="1"/>
    </row>
    <row r="34" spans="2:23" ht="15" x14ac:dyDescent="0.25">
      <c r="B34" s="69" t="s">
        <v>39</v>
      </c>
      <c r="C34" s="123"/>
      <c r="D34" s="124"/>
      <c r="E34" s="123"/>
      <c r="F34" s="125"/>
      <c r="G34" s="125"/>
      <c r="H34" s="125"/>
      <c r="I34" s="126"/>
      <c r="J34" s="28"/>
      <c r="K34" s="127"/>
      <c r="L34" s="128"/>
      <c r="M34" s="129"/>
      <c r="N34" s="130"/>
      <c r="O34" s="130"/>
      <c r="P34" s="128"/>
      <c r="Q34" s="131"/>
      <c r="R34" s="1"/>
      <c r="S34" s="1"/>
      <c r="T34" s="1"/>
      <c r="U34" s="1"/>
      <c r="V34" s="1"/>
      <c r="W34" s="1"/>
    </row>
    <row r="35" spans="2:23" ht="15" x14ac:dyDescent="0.25">
      <c r="B35" s="132" t="str">
        <f>B21</f>
        <v>Debt raising costs</v>
      </c>
      <c r="C35" s="133">
        <v>-0.5</v>
      </c>
      <c r="D35" s="134">
        <v>-0.58299999999999996</v>
      </c>
      <c r="E35" s="135">
        <v>-0.50093576000000006</v>
      </c>
      <c r="F35" s="133">
        <v>-0.64476800000000001</v>
      </c>
      <c r="G35" s="133">
        <v>-0.54403000000000001</v>
      </c>
      <c r="H35" s="133">
        <v>-0.54403000000000001</v>
      </c>
      <c r="I35" s="126"/>
      <c r="J35" s="90"/>
      <c r="K35" s="136">
        <f t="shared" ref="K35:K40" si="7">+C35/LOOKUP($C$13,$D$4:$N$4,$D$7:$N$7)*(1+LOOKUP($C$13,$D$4:$N$4,$D$6:$N$6))^0.5</f>
        <v>-0.57759355448625826</v>
      </c>
      <c r="L35" s="137">
        <f t="shared" ref="L35:M40" si="8">D35/I$7*(1+I$6)^0.5</f>
        <v>-0.6553667108050919</v>
      </c>
      <c r="M35" s="138">
        <f>E35/J$7*(1+J$6)^0.5</f>
        <v>-0.55204381611587738</v>
      </c>
      <c r="N35" s="138">
        <f t="shared" ref="N35:P40" si="9">F35/K$7*(1+K$6)^0.5</f>
        <v>-0.69774680326938321</v>
      </c>
      <c r="O35" s="138">
        <f t="shared" si="9"/>
        <v>-0.58511797351577088</v>
      </c>
      <c r="P35" s="137">
        <f t="shared" si="9"/>
        <v>-0.57518316017450777</v>
      </c>
      <c r="Q35" s="131"/>
      <c r="R35" s="1"/>
      <c r="S35" s="1"/>
      <c r="T35" s="1"/>
      <c r="U35" s="1"/>
      <c r="V35" s="1"/>
      <c r="W35" s="1"/>
    </row>
    <row r="36" spans="2:23" ht="15" x14ac:dyDescent="0.25">
      <c r="B36" s="132" t="str">
        <f>B22</f>
        <v>Network support costs</v>
      </c>
      <c r="C36" s="133">
        <v>-2.6444455499999999</v>
      </c>
      <c r="D36" s="134">
        <v>-1.77</v>
      </c>
      <c r="E36" s="135">
        <v>0</v>
      </c>
      <c r="F36" s="133">
        <v>0</v>
      </c>
      <c r="G36" s="133">
        <v>0</v>
      </c>
      <c r="H36" s="133">
        <v>-2.3954281699999997</v>
      </c>
      <c r="I36" s="126"/>
      <c r="J36" s="28"/>
      <c r="K36" s="136">
        <f t="shared" si="7"/>
        <v>-3.0548294097397362</v>
      </c>
      <c r="L36" s="137">
        <f t="shared" si="8"/>
        <v>-1.9897068235420459</v>
      </c>
      <c r="M36" s="138">
        <f t="shared" si="8"/>
        <v>0</v>
      </c>
      <c r="N36" s="138">
        <f t="shared" si="9"/>
        <v>0</v>
      </c>
      <c r="O36" s="138">
        <f t="shared" si="9"/>
        <v>0</v>
      </c>
      <c r="P36" s="137">
        <f t="shared" si="9"/>
        <v>-2.5325992037050122</v>
      </c>
      <c r="Q36" s="131"/>
      <c r="R36" s="1"/>
      <c r="S36" s="1"/>
      <c r="T36" s="1"/>
      <c r="U36" s="1"/>
      <c r="V36" s="1"/>
      <c r="W36" s="1"/>
    </row>
    <row r="37" spans="2:23" ht="15" x14ac:dyDescent="0.25">
      <c r="B37" s="139" t="s">
        <v>40</v>
      </c>
      <c r="C37" s="140"/>
      <c r="D37" s="134"/>
      <c r="E37" s="135">
        <v>-0.149947</v>
      </c>
      <c r="F37" s="133">
        <v>-0.27056999999999998</v>
      </c>
      <c r="G37" s="133"/>
      <c r="H37" s="133"/>
      <c r="I37" s="126"/>
      <c r="J37" s="28"/>
      <c r="K37" s="136">
        <f t="shared" si="7"/>
        <v>0</v>
      </c>
      <c r="L37" s="137">
        <f t="shared" si="8"/>
        <v>0</v>
      </c>
      <c r="M37" s="138">
        <f t="shared" si="8"/>
        <v>-0.16524536817880092</v>
      </c>
      <c r="N37" s="138">
        <f t="shared" si="9"/>
        <v>-0.29280198856115225</v>
      </c>
      <c r="O37" s="138">
        <f t="shared" si="9"/>
        <v>0</v>
      </c>
      <c r="P37" s="137">
        <f t="shared" si="9"/>
        <v>0</v>
      </c>
      <c r="Q37" s="131"/>
      <c r="R37" s="1"/>
      <c r="S37" s="141" t="s">
        <v>41</v>
      </c>
      <c r="T37" s="142"/>
      <c r="U37" s="1"/>
      <c r="V37" s="1"/>
      <c r="W37" s="1"/>
    </row>
    <row r="38" spans="2:23" ht="15" customHeight="1" x14ac:dyDescent="0.25">
      <c r="B38" s="139" t="s">
        <v>42</v>
      </c>
      <c r="C38" s="140">
        <v>-1.492</v>
      </c>
      <c r="D38" s="143">
        <v>-1.3839999999999999</v>
      </c>
      <c r="E38" s="144">
        <v>0.99099999999999966</v>
      </c>
      <c r="F38" s="140">
        <v>-0.83699999999999997</v>
      </c>
      <c r="G38" s="140">
        <v>-0.36099999999999999</v>
      </c>
      <c r="H38" s="140">
        <v>-1.267386157378807</v>
      </c>
      <c r="I38" s="126"/>
      <c r="J38" s="145"/>
      <c r="K38" s="136">
        <f t="shared" si="7"/>
        <v>-1.7235391665869946</v>
      </c>
      <c r="L38" s="137">
        <f t="shared" si="8"/>
        <v>-1.5557933580690346</v>
      </c>
      <c r="M38" s="138">
        <f t="shared" si="8"/>
        <v>1.0921069435546671</v>
      </c>
      <c r="N38" s="138">
        <f t="shared" si="9"/>
        <v>-0.90577397503671664</v>
      </c>
      <c r="O38" s="138">
        <f t="shared" si="9"/>
        <v>-0.38826459650973894</v>
      </c>
      <c r="P38" s="137">
        <f t="shared" si="9"/>
        <v>-1.339961353533019</v>
      </c>
      <c r="Q38" s="146"/>
      <c r="R38" s="1"/>
      <c r="S38" s="147"/>
      <c r="T38" s="148"/>
      <c r="U38" s="1"/>
      <c r="V38" s="1"/>
      <c r="W38" s="1"/>
    </row>
    <row r="39" spans="2:23" ht="15" customHeight="1" x14ac:dyDescent="0.25">
      <c r="B39" s="139" t="s">
        <v>43</v>
      </c>
      <c r="C39" s="140">
        <v>1.0728039548558621</v>
      </c>
      <c r="D39" s="143">
        <v>-0.40582143498051726</v>
      </c>
      <c r="E39" s="144">
        <v>0.60359977525501174</v>
      </c>
      <c r="F39" s="140">
        <v>-0.97421233318367928</v>
      </c>
      <c r="G39" s="140">
        <v>-2.189345531044061</v>
      </c>
      <c r="H39" s="140">
        <v>-1.4108309477401273</v>
      </c>
      <c r="I39" s="126"/>
      <c r="J39" s="145"/>
      <c r="K39" s="136">
        <f t="shared" si="7"/>
        <v>1.2392892991042253</v>
      </c>
      <c r="L39" s="137">
        <f t="shared" si="8"/>
        <v>-0.45619529848607904</v>
      </c>
      <c r="M39" s="138">
        <f t="shared" si="8"/>
        <v>0.66518214498893546</v>
      </c>
      <c r="N39" s="138">
        <f t="shared" si="9"/>
        <v>-1.0542606661380829</v>
      </c>
      <c r="O39" s="138">
        <f t="shared" si="9"/>
        <v>-2.354696285959065</v>
      </c>
      <c r="P39" s="137">
        <f t="shared" si="9"/>
        <v>-1.4916203205579883</v>
      </c>
      <c r="Q39" s="146"/>
      <c r="R39" s="1"/>
      <c r="S39" s="147"/>
      <c r="T39" s="148"/>
      <c r="U39" s="1"/>
      <c r="V39" s="1"/>
      <c r="W39" s="1"/>
    </row>
    <row r="40" spans="2:23" ht="15" customHeight="1" thickBot="1" x14ac:dyDescent="0.3">
      <c r="B40" s="149" t="s">
        <v>44</v>
      </c>
      <c r="C40" s="150">
        <v>0</v>
      </c>
      <c r="D40" s="151">
        <v>-4.0590659999999996</v>
      </c>
      <c r="E40" s="152">
        <v>0</v>
      </c>
      <c r="F40" s="150">
        <v>0</v>
      </c>
      <c r="G40" s="150">
        <v>0</v>
      </c>
      <c r="H40" s="150">
        <v>0</v>
      </c>
      <c r="I40" s="126"/>
      <c r="J40" s="145"/>
      <c r="K40" s="136">
        <f t="shared" si="7"/>
        <v>0</v>
      </c>
      <c r="L40" s="137">
        <f t="shared" si="8"/>
        <v>-4.5629103488178062</v>
      </c>
      <c r="M40" s="138">
        <f t="shared" si="8"/>
        <v>0</v>
      </c>
      <c r="N40" s="138">
        <f t="shared" si="9"/>
        <v>0</v>
      </c>
      <c r="O40" s="138">
        <f t="shared" si="9"/>
        <v>0</v>
      </c>
      <c r="P40" s="137">
        <f t="shared" si="9"/>
        <v>0</v>
      </c>
      <c r="Q40" s="146"/>
      <c r="R40" s="1"/>
      <c r="S40" s="147"/>
      <c r="T40" s="148"/>
      <c r="U40" s="1"/>
      <c r="V40" s="1"/>
      <c r="W40" s="1"/>
    </row>
    <row r="41" spans="2:23" ht="15.75" customHeight="1" thickBot="1" x14ac:dyDescent="0.3">
      <c r="B41" s="153" t="s">
        <v>45</v>
      </c>
      <c r="C41" s="154">
        <f t="shared" ref="C41:H41" si="10">SUM(C33:C40)</f>
        <v>207.69735206451577</v>
      </c>
      <c r="D41" s="154">
        <f t="shared" si="10"/>
        <v>218.05926156501948</v>
      </c>
      <c r="E41" s="154">
        <f t="shared" si="10"/>
        <v>188.55795129525501</v>
      </c>
      <c r="F41" s="154">
        <f t="shared" si="10"/>
        <v>196.64039958428822</v>
      </c>
      <c r="G41" s="154">
        <f t="shared" si="10"/>
        <v>199.00671646895594</v>
      </c>
      <c r="H41" s="154">
        <f t="shared" si="10"/>
        <v>205.05120024225988</v>
      </c>
      <c r="I41" s="155"/>
      <c r="J41" s="28"/>
      <c r="K41" s="156">
        <f t="shared" ref="K41:P41" si="11">K33+SUM(K35:K40)</f>
        <v>239.9293036726549</v>
      </c>
      <c r="L41" s="157">
        <f t="shared" si="11"/>
        <v>245.12655405223674</v>
      </c>
      <c r="M41" s="157">
        <f t="shared" si="11"/>
        <v>207.79560834711484</v>
      </c>
      <c r="N41" s="157">
        <f t="shared" si="11"/>
        <v>212.79779735277069</v>
      </c>
      <c r="O41" s="157">
        <f t="shared" si="11"/>
        <v>214.03673815110025</v>
      </c>
      <c r="P41" s="157">
        <f t="shared" si="11"/>
        <v>216.79318668624677</v>
      </c>
      <c r="Q41" s="158">
        <f>Q27-(LOOKUP($R$41,M18:P18,M27:P27)-LOOKUP($R$41,M32:P32,M41:P41))+R42</f>
        <v>210.98512110731335</v>
      </c>
      <c r="R41" s="159" t="s">
        <v>11</v>
      </c>
      <c r="S41" s="160"/>
      <c r="T41" s="161"/>
      <c r="U41" s="1"/>
      <c r="V41" s="1"/>
      <c r="W41" s="1"/>
    </row>
    <row r="42" spans="2:23" ht="15.6" customHeight="1" thickBot="1" x14ac:dyDescent="0.3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62">
        <v>0</v>
      </c>
      <c r="S42" s="163" t="s">
        <v>46</v>
      </c>
      <c r="T42" s="1"/>
      <c r="U42" s="1"/>
      <c r="V42" s="1"/>
      <c r="W42" s="1"/>
    </row>
    <row r="43" spans="2:23" ht="18.75" thickBot="1" x14ac:dyDescent="0.3">
      <c r="B43" s="164"/>
      <c r="C43" s="165"/>
      <c r="D43" s="165"/>
      <c r="E43" s="166"/>
      <c r="F43" s="167"/>
      <c r="G43" s="167"/>
      <c r="H43" s="168"/>
      <c r="I43" s="169"/>
      <c r="J43" s="169"/>
      <c r="K43" s="170" t="s">
        <v>47</v>
      </c>
      <c r="L43" s="171"/>
      <c r="M43" s="172"/>
      <c r="N43" s="171"/>
      <c r="O43" s="171"/>
      <c r="P43" s="171"/>
      <c r="Q43" s="173"/>
      <c r="R43" s="1"/>
      <c r="S43" s="1"/>
      <c r="T43" s="1"/>
      <c r="U43" s="1"/>
      <c r="V43" s="1"/>
      <c r="W43" s="1"/>
    </row>
    <row r="44" spans="2:23" ht="15.75" thickBot="1" x14ac:dyDescent="0.3">
      <c r="B44" s="174"/>
      <c r="C44" s="174"/>
      <c r="D44" s="175"/>
      <c r="E44" s="176"/>
      <c r="F44" s="176"/>
      <c r="G44" s="176"/>
      <c r="H44" s="177"/>
      <c r="I44" s="169"/>
      <c r="J44" s="169"/>
      <c r="K44" s="178"/>
      <c r="L44" s="179"/>
      <c r="M44" s="180">
        <f>(M27-M41)-((L27-L41)-(K27-K41))-C14</f>
        <v>11.125108958238483</v>
      </c>
      <c r="N44" s="181">
        <f>(N27-N41)-(M27-M41)</f>
        <v>-5.9221685230553192</v>
      </c>
      <c r="O44" s="181">
        <f>(O27-O41)-(N27-N41)</f>
        <v>-2.2230676836618386</v>
      </c>
      <c r="P44" s="181">
        <f>(P27-P41)-(O27-O41)</f>
        <v>-3.5018092719227241</v>
      </c>
      <c r="Q44" s="182">
        <f>(Q27-Q41)-(P27-P41)</f>
        <v>5.7248769555845627</v>
      </c>
      <c r="R44" s="1"/>
      <c r="S44" s="1"/>
      <c r="T44" s="1"/>
      <c r="U44" s="1"/>
      <c r="V44" s="1"/>
      <c r="W44" s="1"/>
    </row>
    <row r="45" spans="2:23" ht="23.25" customHeight="1" thickBot="1" x14ac:dyDescent="0.3">
      <c r="B45" s="164"/>
      <c r="C45" s="164"/>
      <c r="D45" s="175"/>
      <c r="E45" s="164"/>
      <c r="F45" s="164"/>
      <c r="G45" s="183"/>
      <c r="H45" s="177"/>
      <c r="I45" s="184"/>
      <c r="J45" s="169"/>
      <c r="K45" s="185"/>
      <c r="L45" s="185"/>
      <c r="M45" s="185"/>
      <c r="N45" s="185"/>
      <c r="O45" s="185"/>
      <c r="P45" s="185"/>
      <c r="Q45" s="185"/>
      <c r="R45" s="1"/>
      <c r="S45" s="1"/>
      <c r="T45" s="1"/>
      <c r="U45" s="1"/>
      <c r="V45" s="1"/>
      <c r="W45" s="1"/>
    </row>
    <row r="46" spans="2:23" ht="18.75" thickBot="1" x14ac:dyDescent="0.3">
      <c r="B46" s="164"/>
      <c r="C46" s="164"/>
      <c r="D46" s="164"/>
      <c r="E46" s="164"/>
      <c r="F46" s="164"/>
      <c r="G46" s="183"/>
      <c r="H46" s="169"/>
      <c r="I46" s="184"/>
      <c r="J46" s="169"/>
      <c r="K46" s="186" t="s">
        <v>48</v>
      </c>
      <c r="L46" s="187"/>
      <c r="M46" s="171"/>
      <c r="N46" s="171"/>
      <c r="O46" s="171"/>
      <c r="P46" s="171"/>
      <c r="Q46" s="171"/>
      <c r="R46" s="171"/>
      <c r="S46" s="171"/>
      <c r="T46" s="171"/>
      <c r="U46" s="171"/>
      <c r="V46" s="188"/>
      <c r="W46" s="189"/>
    </row>
    <row r="47" spans="2:23" ht="30" customHeight="1" x14ac:dyDescent="0.25">
      <c r="B47" s="164"/>
      <c r="C47" s="164"/>
      <c r="D47" s="190"/>
      <c r="E47" s="164"/>
      <c r="F47" s="164"/>
      <c r="G47" s="183"/>
      <c r="H47" s="169"/>
      <c r="I47" s="184"/>
      <c r="J47" s="169"/>
      <c r="K47" s="191"/>
      <c r="L47" s="192"/>
      <c r="M47" s="193" t="s">
        <v>26</v>
      </c>
      <c r="N47" s="194"/>
      <c r="O47" s="194"/>
      <c r="P47" s="194"/>
      <c r="Q47" s="194"/>
      <c r="R47" s="195" t="s">
        <v>49</v>
      </c>
      <c r="S47" s="196"/>
      <c r="T47" s="196"/>
      <c r="U47" s="196"/>
      <c r="V47" s="196"/>
      <c r="W47" s="197"/>
    </row>
    <row r="48" spans="2:23" ht="15" x14ac:dyDescent="0.25">
      <c r="B48" s="164"/>
      <c r="C48" s="164"/>
      <c r="D48" s="164"/>
      <c r="E48" s="164"/>
      <c r="F48" s="164"/>
      <c r="G48" s="183"/>
      <c r="H48" s="169"/>
      <c r="I48" s="169"/>
      <c r="J48" s="169"/>
      <c r="K48" s="198"/>
      <c r="L48" s="199"/>
      <c r="M48" s="200" t="s">
        <v>24</v>
      </c>
      <c r="N48" s="201"/>
      <c r="O48" s="201"/>
      <c r="P48" s="201"/>
      <c r="Q48" s="201"/>
      <c r="R48" s="201"/>
      <c r="S48" s="201"/>
      <c r="T48" s="202"/>
      <c r="U48" s="203"/>
      <c r="V48" s="204"/>
      <c r="W48" s="205"/>
    </row>
    <row r="49" spans="2:24" ht="15.75" thickBot="1" x14ac:dyDescent="0.3">
      <c r="B49" s="164"/>
      <c r="C49" s="164"/>
      <c r="D49" s="164"/>
      <c r="E49" s="164"/>
      <c r="F49" s="164"/>
      <c r="G49" s="183"/>
      <c r="H49" s="169"/>
      <c r="I49" s="169"/>
      <c r="J49" s="169"/>
      <c r="K49" s="198"/>
      <c r="L49" s="199"/>
      <c r="M49" s="206" t="s">
        <v>10</v>
      </c>
      <c r="N49" s="207" t="s">
        <v>11</v>
      </c>
      <c r="O49" s="207" t="s">
        <v>12</v>
      </c>
      <c r="P49" s="207" t="s">
        <v>13</v>
      </c>
      <c r="Q49" s="207" t="s">
        <v>14</v>
      </c>
      <c r="R49" s="208" t="s">
        <v>50</v>
      </c>
      <c r="S49" s="208" t="s">
        <v>51</v>
      </c>
      <c r="T49" s="208" t="s">
        <v>52</v>
      </c>
      <c r="U49" s="208" t="s">
        <v>53</v>
      </c>
      <c r="V49" s="208" t="s">
        <v>54</v>
      </c>
      <c r="W49" s="209" t="s">
        <v>55</v>
      </c>
    </row>
    <row r="50" spans="2:24" ht="15.75" thickBot="1" x14ac:dyDescent="0.3">
      <c r="B50" s="164"/>
      <c r="C50" s="164"/>
      <c r="D50" s="164"/>
      <c r="E50" s="164"/>
      <c r="F50" s="164"/>
      <c r="G50" s="169"/>
      <c r="H50" s="169"/>
      <c r="I50" s="169"/>
      <c r="J50" s="169"/>
      <c r="K50" s="210" t="s">
        <v>10</v>
      </c>
      <c r="L50" s="211"/>
      <c r="M50" s="212"/>
      <c r="N50" s="213">
        <f>$M$44</f>
        <v>11.125108958238483</v>
      </c>
      <c r="O50" s="214">
        <f>$M$44</f>
        <v>11.125108958238483</v>
      </c>
      <c r="P50" s="215">
        <f>$M$44</f>
        <v>11.125108958238483</v>
      </c>
      <c r="Q50" s="214">
        <f>$M$44</f>
        <v>11.125108958238483</v>
      </c>
      <c r="R50" s="216">
        <f>$M$44</f>
        <v>11.125108958238483</v>
      </c>
      <c r="S50" s="217"/>
      <c r="T50" s="217"/>
      <c r="U50" s="217"/>
      <c r="V50" s="217"/>
      <c r="W50" s="218"/>
    </row>
    <row r="51" spans="2:24" ht="15.75" thickBot="1" x14ac:dyDescent="0.3">
      <c r="B51" s="164"/>
      <c r="C51" s="164"/>
      <c r="D51" s="164"/>
      <c r="E51" s="164"/>
      <c r="F51" s="164"/>
      <c r="G51" s="169"/>
      <c r="H51" s="169"/>
      <c r="I51" s="169"/>
      <c r="J51" s="169"/>
      <c r="K51" s="219" t="s">
        <v>11</v>
      </c>
      <c r="L51" s="220"/>
      <c r="M51" s="212"/>
      <c r="N51" s="212"/>
      <c r="O51" s="221">
        <f>$N$44</f>
        <v>-5.9221685230553192</v>
      </c>
      <c r="P51" s="222">
        <f>$N$44</f>
        <v>-5.9221685230553192</v>
      </c>
      <c r="Q51" s="223">
        <f>$N$44</f>
        <v>-5.9221685230553192</v>
      </c>
      <c r="R51" s="222">
        <f>$N$44</f>
        <v>-5.9221685230553192</v>
      </c>
      <c r="S51" s="216">
        <f>$N$44</f>
        <v>-5.9221685230553192</v>
      </c>
      <c r="T51" s="217"/>
      <c r="U51" s="217"/>
      <c r="V51" s="217"/>
      <c r="W51" s="218"/>
    </row>
    <row r="52" spans="2:24" ht="15.75" thickBot="1" x14ac:dyDescent="0.3">
      <c r="B52" s="164"/>
      <c r="C52" s="164"/>
      <c r="D52" s="164"/>
      <c r="E52" s="164"/>
      <c r="F52" s="164"/>
      <c r="G52" s="169"/>
      <c r="H52" s="169"/>
      <c r="I52" s="169"/>
      <c r="J52" s="169"/>
      <c r="K52" s="219" t="s">
        <v>12</v>
      </c>
      <c r="L52" s="220"/>
      <c r="M52" s="217"/>
      <c r="N52" s="217"/>
      <c r="O52" s="212"/>
      <c r="P52" s="224">
        <f>$O$44</f>
        <v>-2.2230676836618386</v>
      </c>
      <c r="Q52" s="223">
        <f>$O$44</f>
        <v>-2.2230676836618386</v>
      </c>
      <c r="R52" s="222">
        <f>$O$44</f>
        <v>-2.2230676836618386</v>
      </c>
      <c r="S52" s="223">
        <f>$O$44</f>
        <v>-2.2230676836618386</v>
      </c>
      <c r="T52" s="225">
        <f>$O$44</f>
        <v>-2.2230676836618386</v>
      </c>
      <c r="U52" s="226"/>
      <c r="V52" s="217"/>
      <c r="W52" s="218"/>
    </row>
    <row r="53" spans="2:24" ht="15.75" thickBot="1" x14ac:dyDescent="0.3">
      <c r="B53" s="164"/>
      <c r="C53" s="164"/>
      <c r="D53" s="164"/>
      <c r="E53" s="164"/>
      <c r="F53" s="164"/>
      <c r="G53" s="169"/>
      <c r="H53" s="169"/>
      <c r="I53" s="169"/>
      <c r="J53" s="169"/>
      <c r="K53" s="219" t="s">
        <v>13</v>
      </c>
      <c r="L53" s="220"/>
      <c r="M53" s="217"/>
      <c r="N53" s="217"/>
      <c r="O53" s="217"/>
      <c r="P53" s="212"/>
      <c r="Q53" s="221">
        <f>$P$44</f>
        <v>-3.5018092719227241</v>
      </c>
      <c r="R53" s="223">
        <f>$P$44</f>
        <v>-3.5018092719227241</v>
      </c>
      <c r="S53" s="227">
        <f>$P$44</f>
        <v>-3.5018092719227241</v>
      </c>
      <c r="T53" s="222">
        <f>$P$44</f>
        <v>-3.5018092719227241</v>
      </c>
      <c r="U53" s="228">
        <f>$P$44</f>
        <v>-3.5018092719227241</v>
      </c>
      <c r="V53" s="226"/>
      <c r="W53" s="218"/>
    </row>
    <row r="54" spans="2:24" ht="15.75" thickBot="1" x14ac:dyDescent="0.3">
      <c r="B54" s="164"/>
      <c r="C54" s="164"/>
      <c r="D54" s="164"/>
      <c r="E54" s="164"/>
      <c r="F54" s="164"/>
      <c r="G54" s="169"/>
      <c r="H54" s="169"/>
      <c r="I54" s="169"/>
      <c r="J54" s="169"/>
      <c r="K54" s="229" t="s">
        <v>14</v>
      </c>
      <c r="L54" s="230"/>
      <c r="M54" s="231"/>
      <c r="N54" s="231"/>
      <c r="O54" s="217"/>
      <c r="P54" s="231"/>
      <c r="Q54" s="212"/>
      <c r="R54" s="232">
        <f>+$Q$44</f>
        <v>5.7248769555845627</v>
      </c>
      <c r="S54" s="227">
        <f>+$Q$44</f>
        <v>5.7248769555845627</v>
      </c>
      <c r="T54" s="233">
        <f>+$Q$44</f>
        <v>5.7248769555845627</v>
      </c>
      <c r="U54" s="234">
        <f>+$Q$44</f>
        <v>5.7248769555845627</v>
      </c>
      <c r="V54" s="235">
        <f>+$Q$44</f>
        <v>5.7248769555845627</v>
      </c>
      <c r="W54" s="218"/>
    </row>
    <row r="55" spans="2:24" ht="15.75" thickBot="1" x14ac:dyDescent="0.3">
      <c r="B55" s="164"/>
      <c r="C55" s="164"/>
      <c r="D55" s="164"/>
      <c r="E55" s="164"/>
      <c r="F55" s="164"/>
      <c r="G55" s="169"/>
      <c r="H55" s="169"/>
      <c r="I55" s="169"/>
      <c r="J55" s="169"/>
      <c r="K55" s="236" t="s">
        <v>56</v>
      </c>
      <c r="L55" s="237"/>
      <c r="M55" s="238"/>
      <c r="N55" s="238"/>
      <c r="O55" s="238"/>
      <c r="P55" s="238"/>
      <c r="Q55" s="238"/>
      <c r="R55" s="239">
        <f>+SUM(R50:R54)</f>
        <v>5.2029404351831641</v>
      </c>
      <c r="S55" s="240">
        <f>+SUM(S51:S54)</f>
        <v>-5.9221685230553192</v>
      </c>
      <c r="T55" s="240">
        <f>+SUM(T52:T54)</f>
        <v>0</v>
      </c>
      <c r="U55" s="240">
        <f>+SUM(U53:U54)</f>
        <v>2.2230676836618386</v>
      </c>
      <c r="V55" s="241">
        <f>+SUM(V54)</f>
        <v>5.7248769555845627</v>
      </c>
      <c r="W55" s="241">
        <f>+SUM(R55:V55)</f>
        <v>7.2287165513742462</v>
      </c>
    </row>
    <row r="56" spans="2:24" ht="15.75" thickBot="1" x14ac:dyDescent="0.3">
      <c r="B56" s="164"/>
      <c r="C56" s="164"/>
      <c r="D56" s="164"/>
      <c r="E56" s="164"/>
      <c r="F56" s="164"/>
      <c r="G56" s="169"/>
      <c r="H56" s="169"/>
      <c r="I56" s="169"/>
      <c r="K56" s="242"/>
      <c r="L56" s="242"/>
      <c r="M56" s="242"/>
      <c r="N56" s="242"/>
      <c r="O56" s="242"/>
      <c r="P56" s="242"/>
      <c r="Q56" s="242"/>
      <c r="R56" s="243"/>
      <c r="S56" s="243"/>
      <c r="T56" s="243"/>
      <c r="U56" s="243"/>
      <c r="V56" s="243"/>
      <c r="W56" s="244"/>
    </row>
    <row r="57" spans="2:24" ht="15.75" thickBot="1" x14ac:dyDescent="0.3">
      <c r="B57" s="164"/>
      <c r="C57" s="164"/>
      <c r="D57" s="164"/>
      <c r="E57" s="164"/>
      <c r="F57" s="164"/>
      <c r="G57" s="164"/>
      <c r="H57" s="164"/>
      <c r="I57" s="164"/>
      <c r="J57" s="164"/>
      <c r="K57" s="245" t="s">
        <v>57</v>
      </c>
      <c r="L57" s="246"/>
      <c r="M57" s="247"/>
      <c r="N57" s="247"/>
      <c r="O57" s="247"/>
      <c r="P57" s="247"/>
      <c r="Q57" s="247"/>
      <c r="R57" s="248">
        <f>R55</f>
        <v>5.2029404351831641</v>
      </c>
      <c r="S57" s="249">
        <f>S55</f>
        <v>-5.9221685230553192</v>
      </c>
      <c r="T57" s="249">
        <f>T55</f>
        <v>0</v>
      </c>
      <c r="U57" s="249">
        <f>U55</f>
        <v>2.2230676836618386</v>
      </c>
      <c r="V57" s="250">
        <f>V55</f>
        <v>5.7248769555845627</v>
      </c>
      <c r="W57" s="241">
        <f>+SUM(R57:V57)</f>
        <v>7.2287165513742462</v>
      </c>
    </row>
    <row r="61" spans="2:24" ht="14.45" customHeight="1" x14ac:dyDescent="0.25">
      <c r="W61" s="251"/>
      <c r="X61" s="251"/>
    </row>
    <row r="62" spans="2:24" ht="14.45" customHeight="1" x14ac:dyDescent="0.25">
      <c r="V62" s="252"/>
      <c r="W62" s="251"/>
      <c r="X62" s="251"/>
    </row>
    <row r="63" spans="2:24" ht="14.45" customHeight="1" x14ac:dyDescent="0.25">
      <c r="V63" s="252"/>
      <c r="W63" s="251"/>
      <c r="X63" s="251"/>
    </row>
    <row r="64" spans="2:24" ht="14.45" customHeight="1" x14ac:dyDescent="0.25">
      <c r="V64" s="252"/>
      <c r="W64" s="251"/>
      <c r="X64" s="251"/>
    </row>
  </sheetData>
  <mergeCells count="22">
    <mergeCell ref="K53:L53"/>
    <mergeCell ref="K54:L54"/>
    <mergeCell ref="S37:T41"/>
    <mergeCell ref="M47:Q47"/>
    <mergeCell ref="R47:V47"/>
    <mergeCell ref="K50:L50"/>
    <mergeCell ref="K51:L51"/>
    <mergeCell ref="K52:L52"/>
    <mergeCell ref="C30:I30"/>
    <mergeCell ref="K30:Q30"/>
    <mergeCell ref="C31:D31"/>
    <mergeCell ref="E31:I31"/>
    <mergeCell ref="K31:L31"/>
    <mergeCell ref="M31:Q31"/>
    <mergeCell ref="C3:M3"/>
    <mergeCell ref="C16:D16"/>
    <mergeCell ref="E16:I16"/>
    <mergeCell ref="K16:Q16"/>
    <mergeCell ref="C17:D17"/>
    <mergeCell ref="E17:I17"/>
    <mergeCell ref="K17:L17"/>
    <mergeCell ref="M17:Q17"/>
  </mergeCells>
  <conditionalFormatting sqref="D19:I19 D21:I26 C33:H33 C35:H40">
    <cfRule type="expression" dxfId="3" priority="3">
      <formula>dms_TradingName = "Endeavour Energy"</formula>
    </cfRule>
    <cfRule type="expression" dxfId="2" priority="4">
      <formula>dms_TradingName = "TasNetworks (T)"</formula>
    </cfRule>
  </conditionalFormatting>
  <conditionalFormatting sqref="C19 C21:C26">
    <cfRule type="expression" dxfId="1" priority="1">
      <formula>dms_TradingName = "Endeavour Energy"</formula>
    </cfRule>
    <cfRule type="expression" dxfId="0" priority="2">
      <formula>dms_TradingName = "TasNetworks (T)"</formula>
    </cfRule>
  </conditionalFormatting>
  <dataValidations count="3">
    <dataValidation type="custom" allowBlank="1" showInputMessage="1" showErrorMessage="1" error="Must be a number" promptTitle="Opex allowance" prompt="Enter value. _x000a__x000a_As set out in the approved PTRM for the current regulatory control period." sqref="C19:I19" xr:uid="{6FB0DDC9-4970-4814-B816-02A1AF2DB8A8}">
      <formula1>ISNUMBER(C19)</formula1>
    </dataValidation>
    <dataValidation type="list" allowBlank="1" showInputMessage="1" showErrorMessage="1" sqref="R41" xr:uid="{7451CC82-3780-49C9-A79D-22F3F6DD5821}">
      <formula1>$N$32:$P$32</formula1>
    </dataValidation>
    <dataValidation type="list" allowBlank="1" showInputMessage="1" showErrorMessage="1" sqref="C13" xr:uid="{AF781869-612E-4555-A68D-21C84C0208B8}">
      <formula1>$E$4:$I$4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Final decision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2022-04-08T00:11:56Z</dcterms:created>
  <dcterms:modified xsi:type="dcterms:W3CDTF">2022-04-08T00:12:07Z</dcterms:modified>
</cp:coreProperties>
</file>