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0FB0C118-F9A0-4EA5-BEDB-8F0E361619F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nal decis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F33" i="1" l="1"/>
  <c r="E33" i="1" l="1"/>
  <c r="F48" i="1" l="1"/>
  <c r="L14" i="1" l="1"/>
  <c r="K14" i="1"/>
  <c r="J14" i="1"/>
  <c r="I14" i="1"/>
  <c r="H14" i="1"/>
  <c r="G14" i="1"/>
  <c r="F14" i="1"/>
  <c r="E14" i="1"/>
  <c r="D14" i="1"/>
  <c r="I48" i="1"/>
  <c r="H48" i="1"/>
  <c r="G48" i="1"/>
  <c r="E48" i="1"/>
  <c r="D48" i="1"/>
  <c r="J33" i="1"/>
  <c r="I33" i="1"/>
  <c r="H33" i="1"/>
  <c r="G33" i="1"/>
  <c r="L15" i="1" l="1"/>
  <c r="R42" i="1"/>
  <c r="R47" i="1"/>
  <c r="R46" i="1"/>
  <c r="R43" i="1"/>
  <c r="R44" i="1"/>
  <c r="R39" i="1"/>
  <c r="R45" i="1"/>
  <c r="R41" i="1"/>
  <c r="K15" i="1"/>
  <c r="Q39" i="1" l="1"/>
  <c r="J15" i="1"/>
  <c r="Q47" i="1"/>
  <c r="Q41" i="1"/>
  <c r="Q44" i="1"/>
  <c r="Q42" i="1"/>
  <c r="Q43" i="1"/>
  <c r="Q45" i="1"/>
  <c r="Q46" i="1"/>
  <c r="R48" i="1"/>
  <c r="P45" i="1" l="1"/>
  <c r="P39" i="1"/>
  <c r="P41" i="1"/>
  <c r="P47" i="1"/>
  <c r="P42" i="1"/>
  <c r="P43" i="1"/>
  <c r="P44" i="1"/>
  <c r="P46" i="1"/>
  <c r="I15" i="1"/>
  <c r="Q48" i="1"/>
  <c r="P48" i="1" l="1"/>
  <c r="O41" i="1"/>
  <c r="O42" i="1"/>
  <c r="O44" i="1"/>
  <c r="O47" i="1"/>
  <c r="O45" i="1"/>
  <c r="O43" i="1"/>
  <c r="H15" i="1"/>
  <c r="O46" i="1"/>
  <c r="O39" i="1"/>
  <c r="Q28" i="1" l="1"/>
  <c r="R26" i="1"/>
  <c r="S27" i="1"/>
  <c r="Q29" i="1"/>
  <c r="N39" i="1"/>
  <c r="S28" i="1"/>
  <c r="S26" i="1"/>
  <c r="R28" i="1"/>
  <c r="R29" i="1"/>
  <c r="P32" i="1"/>
  <c r="P31" i="1"/>
  <c r="R31" i="1"/>
  <c r="Q32" i="1"/>
  <c r="P24" i="1"/>
  <c r="N44" i="1"/>
  <c r="O24" i="1"/>
  <c r="P28" i="1"/>
  <c r="N42" i="1"/>
  <c r="S31" i="1"/>
  <c r="O31" i="1"/>
  <c r="O32" i="1"/>
  <c r="N47" i="1"/>
  <c r="R32" i="1"/>
  <c r="Q24" i="1"/>
  <c r="N43" i="1"/>
  <c r="P27" i="1"/>
  <c r="Q31" i="1"/>
  <c r="R24" i="1"/>
  <c r="P26" i="1"/>
  <c r="Q27" i="1"/>
  <c r="N46" i="1"/>
  <c r="O26" i="1"/>
  <c r="O28" i="1"/>
  <c r="S29" i="1"/>
  <c r="O29" i="1"/>
  <c r="S32" i="1"/>
  <c r="S24" i="1"/>
  <c r="Q26" i="1"/>
  <c r="R27" i="1"/>
  <c r="P29" i="1"/>
  <c r="G15" i="1"/>
  <c r="N41" i="1"/>
  <c r="N45" i="1"/>
  <c r="O27" i="1"/>
  <c r="O48" i="1"/>
  <c r="O33" i="1" l="1"/>
  <c r="P33" i="1"/>
  <c r="Q33" i="1"/>
  <c r="R33" i="1"/>
  <c r="N48" i="1"/>
  <c r="S33" i="1"/>
  <c r="M44" i="1"/>
  <c r="M45" i="1"/>
  <c r="M47" i="1"/>
  <c r="M41" i="1"/>
  <c r="M39" i="1"/>
  <c r="M43" i="1"/>
  <c r="M42" i="1"/>
  <c r="F15" i="1"/>
  <c r="M46" i="1"/>
  <c r="E15" i="1" l="1"/>
  <c r="P54" i="1"/>
  <c r="S48" i="1"/>
  <c r="R54" i="1"/>
  <c r="Q54" i="1"/>
  <c r="M48" i="1"/>
  <c r="Q60" i="1" l="1"/>
  <c r="R60" i="1"/>
  <c r="S60" i="1"/>
  <c r="U60" i="1"/>
  <c r="T60" i="1"/>
  <c r="V62" i="1"/>
  <c r="S61" i="1"/>
  <c r="U62" i="1"/>
  <c r="U61" i="1"/>
  <c r="W62" i="1"/>
  <c r="D15" i="1"/>
  <c r="T61" i="1"/>
  <c r="R61" i="1"/>
  <c r="V61" i="1"/>
  <c r="S62" i="1"/>
  <c r="T62" i="1"/>
  <c r="S54" i="1"/>
  <c r="C15" i="1" l="1"/>
  <c r="U63" i="1"/>
  <c r="W63" i="1"/>
  <c r="T63" i="1"/>
  <c r="V63" i="1"/>
  <c r="X63" i="1"/>
  <c r="N29" i="1" l="1"/>
  <c r="N24" i="1"/>
  <c r="M28" i="1"/>
  <c r="M32" i="1"/>
  <c r="N32" i="1"/>
  <c r="M27" i="1"/>
  <c r="N27" i="1"/>
  <c r="M24" i="1"/>
  <c r="N28" i="1"/>
  <c r="N31" i="1"/>
  <c r="M31" i="1"/>
  <c r="N26" i="1"/>
  <c r="M29" i="1"/>
  <c r="V64" i="1"/>
  <c r="W64" i="1"/>
  <c r="X64" i="1"/>
  <c r="U64" i="1"/>
  <c r="N33" i="1" l="1"/>
  <c r="U66" i="1"/>
  <c r="X66" i="1"/>
  <c r="W66" i="1"/>
  <c r="V66" i="1"/>
  <c r="M26" i="1" l="1"/>
  <c r="D33" i="1"/>
  <c r="M33" i="1" l="1"/>
  <c r="O54" i="1" l="1"/>
  <c r="Q59" i="1" l="1"/>
  <c r="R59" i="1"/>
  <c r="P59" i="1"/>
  <c r="S59" i="1"/>
  <c r="T59" i="1"/>
  <c r="T64" i="1" l="1"/>
  <c r="Y64" i="1" l="1"/>
  <c r="T66" i="1"/>
  <c r="Y66" i="1" l="1"/>
</calcChain>
</file>

<file path=xl/sharedStrings.xml><?xml version="1.0" encoding="utf-8"?>
<sst xmlns="http://schemas.openxmlformats.org/spreadsheetml/2006/main" count="51" uniqueCount="40">
  <si>
    <t>EFFICIENCY CARRYOVER MECHANISM</t>
  </si>
  <si>
    <t>Instructions</t>
  </si>
  <si>
    <t>Populate all yellow input cells in tables 1.1 to 1.3 presented below.</t>
  </si>
  <si>
    <t>Actual and estimated inflation</t>
  </si>
  <si>
    <t>Actual</t>
  </si>
  <si>
    <t>Estimate</t>
  </si>
  <si>
    <t>ABS CPI index - December</t>
  </si>
  <si>
    <t>Inflation rate (per cent)</t>
  </si>
  <si>
    <t>The carryover amounts that arise from applying the Incentive Mechanism during the 2018 to 2022 regulatory control period</t>
  </si>
  <si>
    <t>1.1 - Forecast opex applicable to Incentive Mechanism</t>
  </si>
  <si>
    <t>Previous period</t>
  </si>
  <si>
    <t>Current regulatory control period</t>
  </si>
  <si>
    <t>$m, real December 2012</t>
  </si>
  <si>
    <t>$m, real December 2017</t>
  </si>
  <si>
    <t>Total forecast opex</t>
  </si>
  <si>
    <t>Less approved excludable costs (enter as positive values)</t>
  </si>
  <si>
    <t>Debt  raising costs (clause 3.6(g)(iii))</t>
  </si>
  <si>
    <t>Any cost category that is not forecast using a single year revealed cost approach for the 2023–27 access arrangement period (clause 3.6(g)(iii))</t>
  </si>
  <si>
    <t>Plus (less) forecast opex adjustments (enter with the same sign)</t>
  </si>
  <si>
    <t>Approved pass through event opex (clause 3.6(h)(ii))</t>
  </si>
  <si>
    <t>Capitalisation policy changes (clause 3.6(h)(iii))</t>
  </si>
  <si>
    <t>Forecast opex for Incentive Mechanism purposes</t>
  </si>
  <si>
    <t>1.2 - Actual and estimated opex applicable to Incentive Mechanism</t>
  </si>
  <si>
    <t>$m, Actual</t>
  </si>
  <si>
    <t>Total opex (actual)</t>
  </si>
  <si>
    <t>Less approved excludable costs</t>
  </si>
  <si>
    <t>Less movements in provisions</t>
  </si>
  <si>
    <t>Actual opex for Incentive Mechanism purposes</t>
  </si>
  <si>
    <t>Efficiency carryovers</t>
  </si>
  <si>
    <t xml:space="preserve">Total </t>
  </si>
  <si>
    <t>PTRM inputs</t>
  </si>
  <si>
    <t>REGULATORY REPORTING STATEMENT</t>
  </si>
  <si>
    <t>APA VTS Australia (Operations) Pty Ltd</t>
  </si>
  <si>
    <t>$m, real December 2022</t>
  </si>
  <si>
    <t>APA VTS to nominate base year used to forecast opex 
(drop down menu)</t>
  </si>
  <si>
    <t>Base year non-recurrent efficiency gain ($m), real December 2022</t>
  </si>
  <si>
    <t>Incremental gain ($m, 2022)</t>
  </si>
  <si>
    <t>Total Carryover Amount ($million, December 2022)</t>
  </si>
  <si>
    <t>Cumulative index (2022=1)</t>
  </si>
  <si>
    <t>Category specific forecast - linepack &amp; spares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</si>
</sst>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000"/>
    <numFmt numFmtId="166" formatCode="0.0"/>
    <numFmt numFmtId="167" formatCode="0.000"/>
    <numFmt numFmtId="168" formatCode="#,##0.0_ ;\-#,##0.0\ "/>
    <numFmt numFmtId="169" formatCode="_-* #,##0_-;\-* #,##0_-;_-* &quot;-&quot;??_-;_-@_-"/>
    <numFmt numFmtId="170" formatCode="#,##0_ ;\(#,##0\)_ "/>
  </numFmts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i/>
      <sz val="11"/>
      <color theme="1"/>
      <name val="Arial"/>
      <family val="2"/>
    </font>
    <font>
      <sz val="5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5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rgb="FF000000"/>
      </patternFill>
    </fill>
  </fills>
  <borders count="8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26" fillId="9" borderId="3">
      <alignment vertical="center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9" fontId="25" fillId="16" borderId="85" applyFont="0" applyAlignment="0">
      <alignment horizontal="left" vertical="center" wrapText="1"/>
      <protection locked="0"/>
    </xf>
  </cellStyleXfs>
  <cellXfs count="277">
    <xf numFmtId="0" fontId="0" fillId="0" borderId="0" xfId="0"/>
    <xf numFmtId="0" fontId="2" fillId="2" borderId="0" xfId="1" applyFont="1" applyFill="1" applyProtection="1">
      <protection locked="0"/>
    </xf>
    <xf numFmtId="0" fontId="4" fillId="3" borderId="1" xfId="2" applyFont="1" applyFill="1" applyBorder="1" applyAlignment="1" applyProtection="1">
      <alignment vertical="center"/>
      <protection locked="0"/>
    </xf>
    <xf numFmtId="0" fontId="4" fillId="3" borderId="0" xfId="1" applyFont="1" applyFill="1" applyAlignment="1">
      <alignment vertical="center"/>
    </xf>
    <xf numFmtId="0" fontId="4" fillId="3" borderId="0" xfId="1" applyFont="1" applyFill="1" applyAlignment="1">
      <alignment vertical="center" wrapText="1"/>
    </xf>
    <xf numFmtId="0" fontId="3" fillId="0" borderId="0" xfId="1"/>
    <xf numFmtId="0" fontId="4" fillId="0" borderId="0" xfId="1" applyFont="1" applyAlignment="1">
      <alignment vertical="center"/>
    </xf>
    <xf numFmtId="0" fontId="3" fillId="2" borderId="0" xfId="1" applyFill="1"/>
    <xf numFmtId="0" fontId="4" fillId="3" borderId="0" xfId="2" applyFont="1" applyFill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/>
    </xf>
    <xf numFmtId="0" fontId="5" fillId="4" borderId="0" xfId="1" applyFont="1" applyFill="1"/>
    <xf numFmtId="0" fontId="6" fillId="2" borderId="0" xfId="1" applyFont="1" applyFill="1"/>
    <xf numFmtId="0" fontId="3" fillId="2" borderId="0" xfId="1" applyFill="1" applyProtection="1">
      <protection locked="0"/>
    </xf>
    <xf numFmtId="0" fontId="2" fillId="2" borderId="0" xfId="1" applyFont="1" applyFill="1"/>
    <xf numFmtId="0" fontId="7" fillId="0" borderId="0" xfId="1" applyFont="1" applyAlignment="1">
      <alignment wrapText="1"/>
    </xf>
    <xf numFmtId="0" fontId="8" fillId="0" borderId="0" xfId="1" applyFont="1" applyAlignment="1">
      <alignment wrapText="1"/>
    </xf>
    <xf numFmtId="0" fontId="8" fillId="2" borderId="0" xfId="1" applyFont="1" applyFill="1" applyAlignment="1">
      <alignment vertical="center" wrapText="1"/>
    </xf>
    <xf numFmtId="0" fontId="8" fillId="0" borderId="0" xfId="1" applyFont="1" applyAlignment="1">
      <alignment vertical="center" wrapText="1"/>
    </xf>
    <xf numFmtId="0" fontId="3" fillId="2" borderId="0" xfId="1" applyFill="1" applyAlignment="1" applyProtection="1">
      <alignment horizontal="left" vertical="top" wrapText="1"/>
      <protection locked="0"/>
    </xf>
    <xf numFmtId="0" fontId="3" fillId="2" borderId="0" xfId="1" applyFill="1" applyAlignment="1">
      <alignment horizontal="left" vertical="top" wrapText="1"/>
    </xf>
    <xf numFmtId="0" fontId="3" fillId="0" borderId="0" xfId="1" applyAlignment="1">
      <alignment vertical="top" wrapText="1"/>
    </xf>
    <xf numFmtId="0" fontId="3" fillId="2" borderId="0" xfId="1" applyFill="1" applyAlignment="1">
      <alignment vertical="top" wrapText="1"/>
    </xf>
    <xf numFmtId="0" fontId="8" fillId="2" borderId="0" xfId="1" applyFont="1" applyFill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3" fillId="2" borderId="2" xfId="1" applyFill="1" applyBorder="1" applyAlignment="1">
      <alignment horizontal="left" vertical="top" wrapText="1"/>
    </xf>
    <xf numFmtId="0" fontId="7" fillId="6" borderId="3" xfId="1" applyFont="1" applyFill="1" applyBorder="1" applyAlignment="1">
      <alignment horizontal="left" vertical="center"/>
    </xf>
    <xf numFmtId="0" fontId="7" fillId="6" borderId="1" xfId="1" applyFont="1" applyFill="1" applyBorder="1" applyAlignment="1">
      <alignment horizontal="left" vertical="center"/>
    </xf>
    <xf numFmtId="0" fontId="7" fillId="6" borderId="4" xfId="1" applyFont="1" applyFill="1" applyBorder="1" applyAlignment="1">
      <alignment horizontal="left" vertical="center"/>
    </xf>
    <xf numFmtId="0" fontId="10" fillId="2" borderId="5" xfId="1" applyFont="1" applyFill="1" applyBorder="1" applyAlignment="1" applyProtection="1">
      <alignment vertical="center" wrapText="1"/>
      <protection locked="0"/>
    </xf>
    <xf numFmtId="165" fontId="3" fillId="2" borderId="0" xfId="1" applyNumberFormat="1" applyFill="1"/>
    <xf numFmtId="0" fontId="8" fillId="7" borderId="7" xfId="1" applyFont="1" applyFill="1" applyBorder="1" applyAlignment="1">
      <alignment horizontal="right" vertical="center"/>
    </xf>
    <xf numFmtId="0" fontId="8" fillId="7" borderId="8" xfId="1" applyFont="1" applyFill="1" applyBorder="1" applyAlignment="1">
      <alignment horizontal="right" vertical="center"/>
    </xf>
    <xf numFmtId="0" fontId="8" fillId="7" borderId="9" xfId="1" applyFont="1" applyFill="1" applyBorder="1" applyAlignment="1">
      <alignment horizontal="right" vertical="center"/>
    </xf>
    <xf numFmtId="0" fontId="3" fillId="0" borderId="10" xfId="1" applyBorder="1" applyAlignment="1">
      <alignment horizontal="left" vertical="center" indent="1"/>
    </xf>
    <xf numFmtId="166" fontId="3" fillId="0" borderId="11" xfId="1" applyNumberFormat="1" applyBorder="1" applyAlignment="1">
      <alignment vertical="center" wrapText="1"/>
    </xf>
    <xf numFmtId="166" fontId="3" fillId="0" borderId="12" xfId="1" applyNumberFormat="1" applyBorder="1" applyAlignment="1">
      <alignment vertical="center" wrapText="1"/>
    </xf>
    <xf numFmtId="166" fontId="3" fillId="0" borderId="13" xfId="1" applyNumberFormat="1" applyBorder="1" applyAlignment="1">
      <alignment vertical="center" wrapText="1"/>
    </xf>
    <xf numFmtId="166" fontId="3" fillId="8" borderId="14" xfId="1" applyNumberFormat="1" applyFill="1" applyBorder="1" applyAlignment="1">
      <alignment vertical="center" wrapText="1"/>
    </xf>
    <xf numFmtId="0" fontId="8" fillId="2" borderId="0" xfId="1" applyFont="1" applyFill="1"/>
    <xf numFmtId="0" fontId="3" fillId="0" borderId="15" xfId="1" applyBorder="1" applyAlignment="1">
      <alignment horizontal="left" vertical="center" indent="1"/>
    </xf>
    <xf numFmtId="10" fontId="3" fillId="2" borderId="16" xfId="1" applyNumberFormat="1" applyFill="1" applyBorder="1" applyAlignment="1">
      <alignment horizontal="right" vertical="center" wrapText="1"/>
    </xf>
    <xf numFmtId="10" fontId="3" fillId="2" borderId="17" xfId="1" applyNumberFormat="1" applyFill="1" applyBorder="1" applyAlignment="1">
      <alignment horizontal="right" vertical="center" wrapText="1"/>
    </xf>
    <xf numFmtId="10" fontId="3" fillId="2" borderId="18" xfId="1" applyNumberFormat="1" applyFill="1" applyBorder="1" applyAlignment="1">
      <alignment horizontal="right" vertical="center" wrapText="1"/>
    </xf>
    <xf numFmtId="10" fontId="3" fillId="2" borderId="19" xfId="1" applyNumberFormat="1" applyFill="1" applyBorder="1" applyAlignment="1">
      <alignment horizontal="right" vertical="center" wrapText="1"/>
    </xf>
    <xf numFmtId="2" fontId="3" fillId="2" borderId="0" xfId="1" applyNumberFormat="1" applyFill="1" applyAlignment="1">
      <alignment horizontal="right" vertical="center" wrapText="1"/>
    </xf>
    <xf numFmtId="0" fontId="3" fillId="0" borderId="20" xfId="1" applyBorder="1" applyAlignment="1">
      <alignment horizontal="left" vertical="center" indent="1"/>
    </xf>
    <xf numFmtId="167" fontId="3" fillId="2" borderId="21" xfId="1" applyNumberFormat="1" applyFill="1" applyBorder="1" applyAlignment="1">
      <alignment horizontal="right" vertical="center" wrapText="1"/>
    </xf>
    <xf numFmtId="167" fontId="3" fillId="2" borderId="22" xfId="1" applyNumberFormat="1" applyFill="1" applyBorder="1" applyAlignment="1">
      <alignment horizontal="right" vertical="center" wrapText="1"/>
    </xf>
    <xf numFmtId="167" fontId="3" fillId="2" borderId="23" xfId="1" applyNumberFormat="1" applyFill="1" applyBorder="1" applyAlignment="1">
      <alignment horizontal="right" vertical="center" wrapText="1"/>
    </xf>
    <xf numFmtId="167" fontId="3" fillId="2" borderId="24" xfId="1" applyNumberFormat="1" applyFill="1" applyBorder="1" applyAlignment="1">
      <alignment horizontal="right" vertical="center" wrapText="1"/>
    </xf>
    <xf numFmtId="0" fontId="12" fillId="9" borderId="0" xfId="1" applyFont="1" applyFill="1" applyAlignment="1">
      <alignment vertical="center"/>
    </xf>
    <xf numFmtId="0" fontId="12" fillId="2" borderId="0" xfId="1" applyFont="1" applyFill="1"/>
    <xf numFmtId="0" fontId="13" fillId="2" borderId="0" xfId="1" applyFont="1" applyFill="1"/>
    <xf numFmtId="0" fontId="14" fillId="10" borderId="3" xfId="1" applyFont="1" applyFill="1" applyBorder="1" applyAlignment="1" applyProtection="1">
      <alignment horizontal="left" vertical="center"/>
      <protection locked="0"/>
    </xf>
    <xf numFmtId="0" fontId="14" fillId="10" borderId="6" xfId="1" applyFont="1" applyFill="1" applyBorder="1" applyAlignment="1" applyProtection="1">
      <alignment horizontal="left" vertical="center"/>
      <protection locked="0"/>
    </xf>
    <xf numFmtId="0" fontId="14" fillId="10" borderId="4" xfId="1" applyFont="1" applyFill="1" applyBorder="1" applyAlignment="1" applyProtection="1">
      <alignment horizontal="left" vertical="center"/>
      <protection locked="0"/>
    </xf>
    <xf numFmtId="0" fontId="15" fillId="2" borderId="25" xfId="1" applyFont="1" applyFill="1" applyBorder="1"/>
    <xf numFmtId="0" fontId="16" fillId="0" borderId="1" xfId="1" applyFont="1" applyBorder="1" applyAlignment="1">
      <alignment horizontal="center"/>
    </xf>
    <xf numFmtId="0" fontId="3" fillId="2" borderId="5" xfId="1" applyFill="1" applyBorder="1"/>
    <xf numFmtId="0" fontId="8" fillId="0" borderId="32" xfId="1" applyFont="1" applyBorder="1" applyAlignment="1">
      <alignment horizontal="center" vertical="center"/>
    </xf>
    <xf numFmtId="0" fontId="8" fillId="0" borderId="38" xfId="1" applyFont="1" applyBorder="1" applyAlignment="1">
      <alignment horizontal="right" vertical="center"/>
    </xf>
    <xf numFmtId="0" fontId="8" fillId="6" borderId="39" xfId="0" applyFont="1" applyFill="1" applyBorder="1" applyAlignment="1">
      <alignment horizontal="right" vertical="center"/>
    </xf>
    <xf numFmtId="0" fontId="8" fillId="6" borderId="40" xfId="0" applyFont="1" applyFill="1" applyBorder="1" applyAlignment="1">
      <alignment horizontal="right" vertical="center"/>
    </xf>
    <xf numFmtId="0" fontId="8" fillId="11" borderId="41" xfId="1" applyFont="1" applyFill="1" applyBorder="1" applyAlignment="1">
      <alignment horizontal="right" vertical="center"/>
    </xf>
    <xf numFmtId="0" fontId="8" fillId="11" borderId="42" xfId="1" applyFont="1" applyFill="1" applyBorder="1" applyAlignment="1">
      <alignment horizontal="right" vertical="center"/>
    </xf>
    <xf numFmtId="0" fontId="8" fillId="11" borderId="43" xfId="1" applyFont="1" applyFill="1" applyBorder="1" applyAlignment="1">
      <alignment horizontal="right" vertical="center"/>
    </xf>
    <xf numFmtId="0" fontId="8" fillId="6" borderId="41" xfId="0" applyFont="1" applyFill="1" applyBorder="1" applyAlignment="1">
      <alignment horizontal="right" vertical="center"/>
    </xf>
    <xf numFmtId="0" fontId="8" fillId="6" borderId="43" xfId="0" applyFont="1" applyFill="1" applyBorder="1" applyAlignment="1">
      <alignment horizontal="right" vertical="center"/>
    </xf>
    <xf numFmtId="0" fontId="8" fillId="0" borderId="26" xfId="1" applyFont="1" applyBorder="1" applyAlignment="1">
      <alignment horizontal="left" vertical="center" wrapText="1" indent="1"/>
    </xf>
    <xf numFmtId="166" fontId="3" fillId="0" borderId="27" xfId="1" applyNumberFormat="1" applyBorder="1" applyAlignment="1">
      <alignment horizontal="right" vertical="center" wrapText="1"/>
    </xf>
    <xf numFmtId="2" fontId="3" fillId="12" borderId="44" xfId="1" applyNumberFormat="1" applyFill="1" applyBorder="1" applyAlignment="1" applyProtection="1">
      <alignment vertical="center" wrapText="1"/>
      <protection locked="0"/>
    </xf>
    <xf numFmtId="2" fontId="3" fillId="12" borderId="45" xfId="1" applyNumberFormat="1" applyFill="1" applyBorder="1" applyAlignment="1" applyProtection="1">
      <alignment vertical="center" wrapText="1"/>
      <protection locked="0"/>
    </xf>
    <xf numFmtId="166" fontId="3" fillId="8" borderId="46" xfId="1" applyNumberFormat="1" applyFill="1" applyBorder="1" applyAlignment="1" applyProtection="1">
      <alignment vertical="center" wrapText="1"/>
      <protection locked="0"/>
    </xf>
    <xf numFmtId="166" fontId="3" fillId="8" borderId="47" xfId="1" applyNumberFormat="1" applyFill="1" applyBorder="1" applyAlignment="1" applyProtection="1">
      <alignment vertical="center" wrapText="1"/>
      <protection locked="0"/>
    </xf>
    <xf numFmtId="166" fontId="3" fillId="8" borderId="48" xfId="1" applyNumberFormat="1" applyFill="1" applyBorder="1" applyAlignment="1" applyProtection="1">
      <alignment vertical="center" wrapText="1"/>
      <protection locked="0"/>
    </xf>
    <xf numFmtId="166" fontId="3" fillId="0" borderId="28" xfId="1" applyNumberFormat="1" applyBorder="1" applyAlignment="1" applyProtection="1">
      <alignment vertical="center" wrapText="1"/>
      <protection locked="0"/>
    </xf>
    <xf numFmtId="166" fontId="3" fillId="0" borderId="29" xfId="1" applyNumberFormat="1" applyBorder="1" applyAlignment="1" applyProtection="1">
      <alignment vertical="center" wrapText="1"/>
      <protection locked="0"/>
    </xf>
    <xf numFmtId="166" fontId="3" fillId="2" borderId="28" xfId="1" applyNumberFormat="1" applyFill="1" applyBorder="1" applyAlignment="1">
      <alignment horizontal="right" vertical="center" wrapText="1"/>
    </xf>
    <xf numFmtId="166" fontId="3" fillId="2" borderId="29" xfId="1" applyNumberFormat="1" applyFill="1" applyBorder="1" applyAlignment="1">
      <alignment horizontal="right" vertical="center" wrapText="1"/>
    </xf>
    <xf numFmtId="166" fontId="3" fillId="2" borderId="30" xfId="1" applyNumberFormat="1" applyFill="1" applyBorder="1" applyAlignment="1">
      <alignment horizontal="right" vertical="center" wrapText="1"/>
    </xf>
    <xf numFmtId="0" fontId="17" fillId="6" borderId="49" xfId="1" applyFont="1" applyFill="1" applyBorder="1" applyAlignment="1">
      <alignment horizontal="left" vertical="center" wrapText="1" indent="1"/>
    </xf>
    <xf numFmtId="0" fontId="8" fillId="6" borderId="50" xfId="1" applyFont="1" applyFill="1" applyBorder="1" applyAlignment="1">
      <alignment vertical="center"/>
    </xf>
    <xf numFmtId="0" fontId="8" fillId="6" borderId="46" xfId="1" applyFont="1" applyFill="1" applyBorder="1" applyAlignment="1">
      <alignment vertical="center"/>
    </xf>
    <xf numFmtId="0" fontId="8" fillId="6" borderId="47" xfId="1" applyFont="1" applyFill="1" applyBorder="1" applyAlignment="1">
      <alignment vertical="center"/>
    </xf>
    <xf numFmtId="0" fontId="8" fillId="6" borderId="48" xfId="1" applyFont="1" applyFill="1" applyBorder="1" applyAlignment="1">
      <alignment vertical="center"/>
    </xf>
    <xf numFmtId="0" fontId="3" fillId="6" borderId="46" xfId="1" applyFill="1" applyBorder="1" applyAlignment="1">
      <alignment vertical="center"/>
    </xf>
    <xf numFmtId="0" fontId="3" fillId="6" borderId="47" xfId="1" applyFill="1" applyBorder="1" applyAlignment="1">
      <alignment vertical="center"/>
    </xf>
    <xf numFmtId="164" fontId="8" fillId="6" borderId="46" xfId="1" applyNumberFormat="1" applyFont="1" applyFill="1" applyBorder="1" applyAlignment="1" applyProtection="1">
      <alignment horizontal="left"/>
      <protection locked="0"/>
    </xf>
    <xf numFmtId="164" fontId="8" fillId="6" borderId="47" xfId="1" applyNumberFormat="1" applyFont="1" applyFill="1" applyBorder="1" applyAlignment="1" applyProtection="1">
      <alignment horizontal="left"/>
      <protection locked="0"/>
    </xf>
    <xf numFmtId="164" fontId="8" fillId="6" borderId="48" xfId="1" applyNumberFormat="1" applyFont="1" applyFill="1" applyBorder="1" applyAlignment="1" applyProtection="1">
      <alignment horizontal="left"/>
      <protection locked="0"/>
    </xf>
    <xf numFmtId="0" fontId="3" fillId="0" borderId="49" xfId="1" applyBorder="1" applyAlignment="1">
      <alignment horizontal="left" vertical="center" indent="3"/>
    </xf>
    <xf numFmtId="166" fontId="3" fillId="0" borderId="50" xfId="1" applyNumberFormat="1" applyBorder="1" applyAlignment="1">
      <alignment horizontal="right" wrapText="1"/>
    </xf>
    <xf numFmtId="166" fontId="3" fillId="0" borderId="46" xfId="1" applyNumberFormat="1" applyBorder="1" applyAlignment="1" applyProtection="1">
      <alignment vertical="center" wrapText="1"/>
      <protection locked="0"/>
    </xf>
    <xf numFmtId="166" fontId="3" fillId="0" borderId="47" xfId="1" applyNumberFormat="1" applyBorder="1" applyAlignment="1" applyProtection="1">
      <alignment vertical="center" wrapText="1"/>
      <protection locked="0"/>
    </xf>
    <xf numFmtId="166" fontId="3" fillId="2" borderId="46" xfId="1" applyNumberFormat="1" applyFill="1" applyBorder="1" applyAlignment="1">
      <alignment horizontal="right" wrapText="1"/>
    </xf>
    <xf numFmtId="166" fontId="3" fillId="2" borderId="47" xfId="1" applyNumberFormat="1" applyFill="1" applyBorder="1" applyAlignment="1">
      <alignment horizontal="right" wrapText="1"/>
    </xf>
    <xf numFmtId="166" fontId="3" fillId="2" borderId="48" xfId="1" applyNumberFormat="1" applyFill="1" applyBorder="1" applyAlignment="1">
      <alignment horizontal="right" wrapText="1"/>
    </xf>
    <xf numFmtId="0" fontId="3" fillId="0" borderId="0" xfId="1" applyAlignment="1">
      <alignment horizontal="right"/>
    </xf>
    <xf numFmtId="0" fontId="3" fillId="0" borderId="49" xfId="1" applyBorder="1" applyAlignment="1">
      <alignment horizontal="left" vertical="center" wrapText="1" indent="3"/>
    </xf>
    <xf numFmtId="166" fontId="3" fillId="0" borderId="51" xfId="1" applyNumberFormat="1" applyBorder="1" applyAlignment="1">
      <alignment horizontal="right" wrapText="1"/>
    </xf>
    <xf numFmtId="166" fontId="3" fillId="0" borderId="0" xfId="1" applyNumberFormat="1" applyAlignment="1">
      <alignment horizontal="right" wrapText="1"/>
    </xf>
    <xf numFmtId="0" fontId="3" fillId="6" borderId="3" xfId="1" applyFill="1" applyBorder="1" applyAlignment="1">
      <alignment horizontal="left" vertical="center" wrapText="1" indent="1"/>
    </xf>
    <xf numFmtId="0" fontId="3" fillId="6" borderId="4" xfId="1" applyFill="1" applyBorder="1" applyAlignment="1">
      <alignment horizontal="left" vertical="center" wrapText="1" indent="1"/>
    </xf>
    <xf numFmtId="166" fontId="18" fillId="13" borderId="41" xfId="1" applyNumberFormat="1" applyFont="1" applyFill="1" applyBorder="1" applyAlignment="1">
      <alignment horizontal="right" wrapText="1"/>
    </xf>
    <xf numFmtId="166" fontId="18" fillId="13" borderId="3" xfId="1" applyNumberFormat="1" applyFont="1" applyFill="1" applyBorder="1" applyAlignment="1">
      <alignment horizontal="right" wrapText="1"/>
    </xf>
    <xf numFmtId="166" fontId="18" fillId="13" borderId="52" xfId="1" applyNumberFormat="1" applyFont="1" applyFill="1" applyBorder="1" applyAlignment="1">
      <alignment horizontal="right" wrapText="1"/>
    </xf>
    <xf numFmtId="166" fontId="18" fillId="13" borderId="6" xfId="1" applyNumberFormat="1" applyFont="1" applyFill="1" applyBorder="1" applyAlignment="1">
      <alignment horizontal="right" wrapText="1"/>
    </xf>
    <xf numFmtId="166" fontId="18" fillId="13" borderId="4" xfId="1" applyNumberFormat="1" applyFont="1" applyFill="1" applyBorder="1" applyAlignment="1">
      <alignment horizontal="right" wrapText="1"/>
    </xf>
    <xf numFmtId="0" fontId="17" fillId="0" borderId="6" xfId="1" applyFont="1" applyBorder="1" applyAlignment="1">
      <alignment vertical="center"/>
    </xf>
    <xf numFmtId="0" fontId="17" fillId="0" borderId="0" xfId="1" applyFont="1" applyAlignment="1">
      <alignment vertical="center"/>
    </xf>
    <xf numFmtId="166" fontId="19" fillId="0" borderId="0" xfId="1" applyNumberFormat="1" applyFont="1"/>
    <xf numFmtId="166" fontId="19" fillId="0" borderId="2" xfId="1" applyNumberFormat="1" applyFont="1" applyBorder="1"/>
    <xf numFmtId="0" fontId="3" fillId="0" borderId="2" xfId="1" applyBorder="1"/>
    <xf numFmtId="0" fontId="3" fillId="0" borderId="5" xfId="1" applyBorder="1"/>
    <xf numFmtId="0" fontId="16" fillId="0" borderId="9" xfId="1" applyFont="1" applyBorder="1" applyAlignment="1">
      <alignment horizontal="center"/>
    </xf>
    <xf numFmtId="0" fontId="14" fillId="2" borderId="0" xfId="1" applyFont="1" applyFill="1" applyAlignment="1" applyProtection="1">
      <alignment horizontal="left" vertical="center"/>
      <protection locked="0"/>
    </xf>
    <xf numFmtId="0" fontId="6" fillId="2" borderId="0" xfId="1" applyFont="1" applyFill="1" applyAlignment="1" applyProtection="1">
      <alignment horizontal="right"/>
      <protection locked="0"/>
    </xf>
    <xf numFmtId="0" fontId="3" fillId="0" borderId="26" xfId="1" applyBorder="1" applyAlignment="1">
      <alignment horizontal="left" vertical="center" wrapText="1" indent="1"/>
    </xf>
    <xf numFmtId="166" fontId="3" fillId="8" borderId="53" xfId="1" applyNumberFormat="1" applyFill="1" applyBorder="1" applyAlignment="1" applyProtection="1">
      <alignment vertical="center" wrapText="1"/>
      <protection locked="0"/>
    </xf>
    <xf numFmtId="2" fontId="8" fillId="6" borderId="54" xfId="1" applyNumberFormat="1" applyFont="1" applyFill="1" applyBorder="1"/>
    <xf numFmtId="168" fontId="3" fillId="2" borderId="28" xfId="1" applyNumberFormat="1" applyFill="1" applyBorder="1" applyAlignment="1">
      <alignment horizontal="right" vertical="center"/>
    </xf>
    <xf numFmtId="168" fontId="3" fillId="2" borderId="29" xfId="1" applyNumberFormat="1" applyFill="1" applyBorder="1" applyAlignment="1">
      <alignment horizontal="right" vertical="center"/>
    </xf>
    <xf numFmtId="168" fontId="3" fillId="2" borderId="55" xfId="1" applyNumberFormat="1" applyFill="1" applyBorder="1" applyAlignment="1">
      <alignment horizontal="right" vertical="center"/>
    </xf>
    <xf numFmtId="169" fontId="8" fillId="6" borderId="54" xfId="1" applyNumberFormat="1" applyFont="1" applyFill="1" applyBorder="1" applyAlignment="1" applyProtection="1">
      <alignment horizontal="left"/>
      <protection locked="0"/>
    </xf>
    <xf numFmtId="2" fontId="8" fillId="6" borderId="56" xfId="1" applyNumberFormat="1" applyFont="1" applyFill="1" applyBorder="1"/>
    <xf numFmtId="164" fontId="8" fillId="6" borderId="46" xfId="1" applyNumberFormat="1" applyFont="1" applyFill="1" applyBorder="1" applyAlignment="1">
      <alignment horizontal="left"/>
    </xf>
    <xf numFmtId="164" fontId="8" fillId="6" borderId="47" xfId="1" applyNumberFormat="1" applyFont="1" applyFill="1" applyBorder="1" applyAlignment="1">
      <alignment horizontal="left"/>
    </xf>
    <xf numFmtId="164" fontId="8" fillId="6" borderId="53" xfId="1" applyNumberFormat="1" applyFont="1" applyFill="1" applyBorder="1" applyAlignment="1">
      <alignment horizontal="left"/>
    </xf>
    <xf numFmtId="170" fontId="8" fillId="6" borderId="56" xfId="1" applyNumberFormat="1" applyFont="1" applyFill="1" applyBorder="1" applyAlignment="1" applyProtection="1">
      <alignment horizontal="right"/>
      <protection locked="0"/>
    </xf>
    <xf numFmtId="168" fontId="3" fillId="0" borderId="46" xfId="1" applyNumberFormat="1" applyBorder="1" applyAlignment="1">
      <alignment horizontal="right" vertical="center"/>
    </xf>
    <xf numFmtId="168" fontId="3" fillId="0" borderId="47" xfId="1" applyNumberFormat="1" applyBorder="1" applyAlignment="1">
      <alignment horizontal="right" vertical="center"/>
    </xf>
    <xf numFmtId="168" fontId="3" fillId="0" borderId="53" xfId="1" applyNumberFormat="1" applyBorder="1" applyAlignment="1">
      <alignment horizontal="right" vertical="center"/>
    </xf>
    <xf numFmtId="4" fontId="8" fillId="6" borderId="56" xfId="1" applyNumberFormat="1" applyFont="1" applyFill="1" applyBorder="1" applyAlignment="1" applyProtection="1">
      <alignment horizontal="right"/>
      <protection locked="0"/>
    </xf>
    <xf numFmtId="0" fontId="20" fillId="0" borderId="0" xfId="1" applyFont="1"/>
    <xf numFmtId="0" fontId="6" fillId="6" borderId="56" xfId="1" applyFont="1" applyFill="1" applyBorder="1"/>
    <xf numFmtId="166" fontId="3" fillId="8" borderId="59" xfId="1" applyNumberFormat="1" applyFill="1" applyBorder="1" applyAlignment="1" applyProtection="1">
      <alignment vertical="center" wrapText="1"/>
      <protection locked="0"/>
    </xf>
    <xf numFmtId="166" fontId="3" fillId="8" borderId="60" xfId="1" applyNumberFormat="1" applyFill="1" applyBorder="1" applyAlignment="1" applyProtection="1">
      <alignment vertical="center" wrapText="1"/>
      <protection locked="0"/>
    </xf>
    <xf numFmtId="166" fontId="3" fillId="8" borderId="61" xfId="1" applyNumberFormat="1" applyFill="1" applyBorder="1" applyAlignment="1" applyProtection="1">
      <alignment vertical="center" wrapText="1"/>
      <protection locked="0"/>
    </xf>
    <xf numFmtId="168" fontId="3" fillId="0" borderId="59" xfId="1" applyNumberFormat="1" applyBorder="1" applyAlignment="1">
      <alignment horizontal="right" vertical="center"/>
    </xf>
    <xf numFmtId="168" fontId="3" fillId="0" borderId="60" xfId="1" applyNumberFormat="1" applyBorder="1" applyAlignment="1">
      <alignment horizontal="right" vertical="center"/>
    </xf>
    <xf numFmtId="168" fontId="3" fillId="0" borderId="61" xfId="1" applyNumberFormat="1" applyBorder="1" applyAlignment="1">
      <alignment horizontal="right" vertical="center"/>
    </xf>
    <xf numFmtId="0" fontId="3" fillId="0" borderId="64" xfId="1" applyBorder="1" applyAlignment="1">
      <alignment horizontal="left" vertical="center" wrapText="1" indent="1"/>
    </xf>
    <xf numFmtId="2" fontId="8" fillId="6" borderId="66" xfId="1" applyNumberFormat="1" applyFont="1" applyFill="1" applyBorder="1"/>
    <xf numFmtId="0" fontId="18" fillId="13" borderId="67" xfId="1" applyFont="1" applyFill="1" applyBorder="1" applyAlignment="1">
      <alignment vertical="center"/>
    </xf>
    <xf numFmtId="166" fontId="18" fillId="13" borderId="41" xfId="1" applyNumberFormat="1" applyFont="1" applyFill="1" applyBorder="1" applyAlignment="1">
      <alignment vertical="center"/>
    </xf>
    <xf numFmtId="166" fontId="18" fillId="13" borderId="42" xfId="1" applyNumberFormat="1" applyFont="1" applyFill="1" applyBorder="1" applyAlignment="1">
      <alignment vertical="center"/>
    </xf>
    <xf numFmtId="166" fontId="18" fillId="13" borderId="69" xfId="1" applyNumberFormat="1" applyFont="1" applyFill="1" applyBorder="1" applyAlignment="1">
      <alignment vertical="center"/>
    </xf>
    <xf numFmtId="166" fontId="18" fillId="13" borderId="67" xfId="1" applyNumberFormat="1" applyFont="1" applyFill="1" applyBorder="1" applyAlignment="1">
      <alignment vertical="center"/>
    </xf>
    <xf numFmtId="0" fontId="22" fillId="8" borderId="67" xfId="0" applyFont="1" applyFill="1" applyBorder="1" applyAlignment="1">
      <alignment horizontal="center"/>
    </xf>
    <xf numFmtId="0" fontId="6" fillId="2" borderId="1" xfId="1" applyFont="1" applyFill="1" applyBorder="1"/>
    <xf numFmtId="166" fontId="23" fillId="8" borderId="66" xfId="0" applyNumberFormat="1" applyFont="1" applyFill="1" applyBorder="1" applyAlignment="1">
      <alignment horizontal="right"/>
    </xf>
    <xf numFmtId="0" fontId="22" fillId="0" borderId="0" xfId="0" applyFont="1"/>
    <xf numFmtId="0" fontId="16" fillId="0" borderId="0" xfId="0" applyFont="1"/>
    <xf numFmtId="0" fontId="6" fillId="2" borderId="0" xfId="1" applyFont="1" applyFill="1" applyProtection="1">
      <protection locked="0"/>
    </xf>
    <xf numFmtId="0" fontId="10" fillId="6" borderId="3" xfId="1" applyFont="1" applyFill="1" applyBorder="1" applyAlignment="1">
      <alignment horizontal="left" vertical="center"/>
    </xf>
    <xf numFmtId="0" fontId="8" fillId="6" borderId="6" xfId="1" applyFont="1" applyFill="1" applyBorder="1" applyAlignment="1">
      <alignment horizontal="left" vertical="center"/>
    </xf>
    <xf numFmtId="0" fontId="8" fillId="6" borderId="4" xfId="1" applyFont="1" applyFill="1" applyBorder="1" applyAlignment="1">
      <alignment horizontal="left" vertical="center"/>
    </xf>
    <xf numFmtId="168" fontId="3" fillId="2" borderId="71" xfId="1" applyNumberFormat="1" applyFill="1" applyBorder="1" applyAlignment="1">
      <alignment horizontal="right" vertical="center"/>
    </xf>
    <xf numFmtId="168" fontId="3" fillId="2" borderId="72" xfId="1" applyNumberFormat="1" applyFill="1" applyBorder="1" applyAlignment="1">
      <alignment horizontal="right" vertical="center"/>
    </xf>
    <xf numFmtId="168" fontId="3" fillId="2" borderId="73" xfId="1" applyNumberFormat="1" applyFill="1" applyBorder="1" applyAlignment="1">
      <alignment horizontal="right" vertical="center"/>
    </xf>
    <xf numFmtId="168" fontId="3" fillId="2" borderId="0" xfId="1" applyNumberFormat="1" applyFill="1" applyAlignment="1">
      <alignment horizontal="right" vertical="center"/>
    </xf>
    <xf numFmtId="0" fontId="8" fillId="0" borderId="0" xfId="1" applyFont="1" applyAlignment="1">
      <alignment horizontal="left"/>
    </xf>
    <xf numFmtId="0" fontId="10" fillId="6" borderId="67" xfId="1" applyFont="1" applyFill="1" applyBorder="1" applyAlignment="1">
      <alignment horizontal="left" vertical="center"/>
    </xf>
    <xf numFmtId="0" fontId="3" fillId="0" borderId="0" xfId="1" applyProtection="1">
      <protection locked="0"/>
    </xf>
    <xf numFmtId="0" fontId="8" fillId="15" borderId="41" xfId="1" applyFont="1" applyFill="1" applyBorder="1" applyAlignment="1">
      <alignment horizontal="right" vertical="center"/>
    </xf>
    <xf numFmtId="0" fontId="8" fillId="15" borderId="42" xfId="1" applyFont="1" applyFill="1" applyBorder="1" applyAlignment="1">
      <alignment horizontal="right" vertical="center"/>
    </xf>
    <xf numFmtId="0" fontId="8" fillId="15" borderId="43" xfId="1" applyFont="1" applyFill="1" applyBorder="1" applyAlignment="1">
      <alignment horizontal="right" vertical="center"/>
    </xf>
    <xf numFmtId="0" fontId="10" fillId="6" borderId="56" xfId="1" applyFont="1" applyFill="1" applyBorder="1" applyAlignment="1">
      <alignment horizontal="left" vertical="center"/>
    </xf>
    <xf numFmtId="0" fontId="3" fillId="2" borderId="10" xfId="1" applyFill="1" applyBorder="1" applyAlignment="1">
      <alignment horizontal="right" indent="2"/>
    </xf>
    <xf numFmtId="0" fontId="3" fillId="6" borderId="54" xfId="1" applyFill="1" applyBorder="1" applyAlignment="1">
      <alignment horizontal="right" indent="2"/>
    </xf>
    <xf numFmtId="168" fontId="3" fillId="2" borderId="6" xfId="1" applyNumberFormat="1" applyFill="1" applyBorder="1" applyAlignment="1">
      <alignment horizontal="right" vertical="center"/>
    </xf>
    <xf numFmtId="168" fontId="3" fillId="2" borderId="74" xfId="1" applyNumberFormat="1" applyFill="1" applyBorder="1" applyAlignment="1">
      <alignment horizontal="right" vertical="center"/>
    </xf>
    <xf numFmtId="168" fontId="3" fillId="2" borderId="30" xfId="1" applyNumberFormat="1" applyFill="1" applyBorder="1" applyAlignment="1">
      <alignment horizontal="right" vertical="center"/>
    </xf>
    <xf numFmtId="168" fontId="3" fillId="5" borderId="3" xfId="1" applyNumberFormat="1" applyFill="1" applyBorder="1" applyAlignment="1">
      <alignment horizontal="right" vertical="center"/>
    </xf>
    <xf numFmtId="168" fontId="3" fillId="5" borderId="1" xfId="1" applyNumberFormat="1" applyFill="1" applyBorder="1" applyAlignment="1">
      <alignment horizontal="right" vertical="center"/>
    </xf>
    <xf numFmtId="168" fontId="3" fillId="5" borderId="9" xfId="1" applyNumberFormat="1" applyFill="1" applyBorder="1" applyAlignment="1">
      <alignment horizontal="right" vertical="center"/>
    </xf>
    <xf numFmtId="168" fontId="3" fillId="5" borderId="56" xfId="1" applyNumberFormat="1" applyFill="1" applyBorder="1" applyAlignment="1">
      <alignment horizontal="right"/>
    </xf>
    <xf numFmtId="0" fontId="3" fillId="2" borderId="15" xfId="1" applyFill="1" applyBorder="1" applyAlignment="1">
      <alignment horizontal="right" indent="2"/>
    </xf>
    <xf numFmtId="0" fontId="3" fillId="6" borderId="5" xfId="1" applyFill="1" applyBorder="1" applyAlignment="1">
      <alignment horizontal="right" indent="2"/>
    </xf>
    <xf numFmtId="168" fontId="3" fillId="5" borderId="0" xfId="1" applyNumberFormat="1" applyFill="1" applyAlignment="1">
      <alignment horizontal="left" vertical="center"/>
    </xf>
    <xf numFmtId="168" fontId="3" fillId="2" borderId="35" xfId="1" applyNumberFormat="1" applyFill="1" applyBorder="1" applyAlignment="1">
      <alignment horizontal="right" vertical="center"/>
    </xf>
    <xf numFmtId="168" fontId="3" fillId="2" borderId="75" xfId="1" applyNumberFormat="1" applyFill="1" applyBorder="1" applyAlignment="1">
      <alignment horizontal="right" vertical="center"/>
    </xf>
    <xf numFmtId="168" fontId="3" fillId="2" borderId="48" xfId="1" applyNumberFormat="1" applyFill="1" applyBorder="1" applyAlignment="1">
      <alignment horizontal="right" vertical="center"/>
    </xf>
    <xf numFmtId="168" fontId="3" fillId="2" borderId="76" xfId="1" applyNumberFormat="1" applyFill="1" applyBorder="1" applyAlignment="1">
      <alignment horizontal="right" vertical="center"/>
    </xf>
    <xf numFmtId="168" fontId="3" fillId="5" borderId="77" xfId="1" applyNumberFormat="1" applyFill="1" applyBorder="1" applyAlignment="1">
      <alignment horizontal="right" vertical="center"/>
    </xf>
    <xf numFmtId="168" fontId="3" fillId="5" borderId="0" xfId="1" applyNumberFormat="1" applyFill="1" applyAlignment="1">
      <alignment horizontal="right" vertical="center"/>
    </xf>
    <xf numFmtId="168" fontId="3" fillId="5" borderId="32" xfId="1" applyNumberFormat="1" applyFill="1" applyBorder="1" applyAlignment="1">
      <alignment horizontal="right" vertical="center"/>
    </xf>
    <xf numFmtId="168" fontId="3" fillId="2" borderId="78" xfId="1" applyNumberFormat="1" applyFill="1" applyBorder="1" applyAlignment="1">
      <alignment horizontal="right" vertical="center"/>
    </xf>
    <xf numFmtId="168" fontId="3" fillId="2" borderId="47" xfId="1" applyNumberFormat="1" applyFill="1" applyBorder="1" applyAlignment="1">
      <alignment horizontal="right" vertical="center"/>
    </xf>
    <xf numFmtId="168" fontId="3" fillId="2" borderId="79" xfId="1" applyNumberFormat="1" applyFill="1" applyBorder="1" applyAlignment="1">
      <alignment horizontal="right" vertical="center"/>
    </xf>
    <xf numFmtId="168" fontId="3" fillId="2" borderId="20" xfId="1" applyNumberFormat="1" applyFill="1" applyBorder="1" applyAlignment="1">
      <alignment horizontal="right" vertical="center"/>
    </xf>
    <xf numFmtId="168" fontId="3" fillId="2" borderId="51" xfId="1" applyNumberFormat="1" applyFill="1" applyBorder="1" applyAlignment="1">
      <alignment horizontal="right" vertical="center"/>
    </xf>
    <xf numFmtId="168" fontId="3" fillId="2" borderId="60" xfId="1" applyNumberFormat="1" applyFill="1" applyBorder="1" applyAlignment="1">
      <alignment horizontal="right" vertical="center"/>
    </xf>
    <xf numFmtId="168" fontId="3" fillId="5" borderId="66" xfId="1" applyNumberFormat="1" applyFill="1" applyBorder="1" applyAlignment="1">
      <alignment horizontal="right"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wrapText="1"/>
    </xf>
    <xf numFmtId="0" fontId="3" fillId="2" borderId="20" xfId="1" applyFill="1" applyBorder="1" applyAlignment="1">
      <alignment horizontal="right" indent="2"/>
    </xf>
    <xf numFmtId="0" fontId="3" fillId="6" borderId="77" xfId="1" applyFill="1" applyBorder="1" applyAlignment="1">
      <alignment horizontal="right" indent="2"/>
    </xf>
    <xf numFmtId="168" fontId="3" fillId="5" borderId="2" xfId="1" applyNumberFormat="1" applyFill="1" applyBorder="1" applyAlignment="1">
      <alignment horizontal="right" vertical="center"/>
    </xf>
    <xf numFmtId="168" fontId="3" fillId="5" borderId="38" xfId="1" applyNumberFormat="1" applyFill="1" applyBorder="1" applyAlignment="1">
      <alignment horizontal="left" vertical="center"/>
    </xf>
    <xf numFmtId="168" fontId="3" fillId="2" borderId="80" xfId="1" applyNumberFormat="1" applyFill="1" applyBorder="1" applyAlignment="1">
      <alignment horizontal="right" vertical="center"/>
    </xf>
    <xf numFmtId="168" fontId="3" fillId="2" borderId="36" xfId="1" applyNumberFormat="1" applyFill="1" applyBorder="1" applyAlignment="1">
      <alignment horizontal="right" vertical="center"/>
    </xf>
    <xf numFmtId="168" fontId="3" fillId="2" borderId="65" xfId="1" applyNumberFormat="1" applyFill="1" applyBorder="1" applyAlignment="1">
      <alignment horizontal="right" vertical="center"/>
    </xf>
    <xf numFmtId="168" fontId="3" fillId="5" borderId="66" xfId="1" applyNumberFormat="1" applyFill="1" applyBorder="1" applyAlignment="1">
      <alignment horizontal="right"/>
    </xf>
    <xf numFmtId="0" fontId="18" fillId="13" borderId="3" xfId="1" applyFont="1" applyFill="1" applyBorder="1" applyAlignment="1">
      <alignment vertical="center"/>
    </xf>
    <xf numFmtId="0" fontId="18" fillId="13" borderId="6" xfId="1" applyFont="1" applyFill="1" applyBorder="1" applyAlignment="1">
      <alignment wrapText="1"/>
    </xf>
    <xf numFmtId="168" fontId="18" fillId="13" borderId="6" xfId="1" applyNumberFormat="1" applyFont="1" applyFill="1" applyBorder="1" applyAlignment="1">
      <alignment horizontal="right"/>
    </xf>
    <xf numFmtId="168" fontId="18" fillId="13" borderId="4" xfId="1" applyNumberFormat="1" applyFont="1" applyFill="1" applyBorder="1" applyAlignment="1">
      <alignment horizontal="right"/>
    </xf>
    <xf numFmtId="168" fontId="18" fillId="13" borderId="2" xfId="1" applyNumberFormat="1" applyFont="1" applyFill="1" applyBorder="1" applyAlignment="1">
      <alignment horizontal="right" vertical="center"/>
    </xf>
    <xf numFmtId="168" fontId="18" fillId="13" borderId="81" xfId="1" applyNumberFormat="1" applyFont="1" applyFill="1" applyBorder="1" applyAlignment="1">
      <alignment horizontal="right" vertical="center"/>
    </xf>
    <xf numFmtId="168" fontId="18" fillId="13" borderId="82" xfId="1" applyNumberFormat="1" applyFont="1" applyFill="1" applyBorder="1" applyAlignment="1">
      <alignment horizontal="right" vertical="center"/>
    </xf>
    <xf numFmtId="168" fontId="18" fillId="13" borderId="83" xfId="1" applyNumberFormat="1" applyFont="1" applyFill="1" applyBorder="1" applyAlignment="1">
      <alignment horizontal="right" vertical="center"/>
    </xf>
    <xf numFmtId="168" fontId="18" fillId="13" borderId="66" xfId="1" applyNumberFormat="1" applyFont="1" applyFill="1" applyBorder="1" applyAlignment="1">
      <alignment horizontal="right"/>
    </xf>
    <xf numFmtId="0" fontId="8" fillId="2" borderId="0" xfId="1" applyFont="1" applyFill="1" applyAlignment="1">
      <alignment horizontal="left" wrapText="1"/>
    </xf>
    <xf numFmtId="168" fontId="8" fillId="2" borderId="1" xfId="1" applyNumberFormat="1" applyFont="1" applyFill="1" applyBorder="1" applyAlignment="1">
      <alignment horizontal="right" vertical="center"/>
    </xf>
    <xf numFmtId="0" fontId="18" fillId="13" borderId="6" xfId="1" applyFont="1" applyFill="1" applyBorder="1" applyAlignment="1">
      <alignment vertical="center"/>
    </xf>
    <xf numFmtId="2" fontId="8" fillId="13" borderId="6" xfId="1" applyNumberFormat="1" applyFont="1" applyFill="1" applyBorder="1" applyAlignment="1">
      <alignment horizontal="right"/>
    </xf>
    <xf numFmtId="2" fontId="8" fillId="13" borderId="68" xfId="1" applyNumberFormat="1" applyFont="1" applyFill="1" applyBorder="1" applyAlignment="1">
      <alignment horizontal="right"/>
    </xf>
    <xf numFmtId="168" fontId="18" fillId="13" borderId="6" xfId="1" applyNumberFormat="1" applyFont="1" applyFill="1" applyBorder="1" applyAlignment="1">
      <alignment horizontal="right" vertical="center"/>
    </xf>
    <xf numFmtId="168" fontId="18" fillId="13" borderId="84" xfId="1" applyNumberFormat="1" applyFont="1" applyFill="1" applyBorder="1" applyAlignment="1">
      <alignment horizontal="right" vertical="center"/>
    </xf>
    <xf numFmtId="168" fontId="18" fillId="13" borderId="67" xfId="1" applyNumberFormat="1" applyFont="1" applyFill="1" applyBorder="1" applyAlignment="1">
      <alignment horizontal="right"/>
    </xf>
    <xf numFmtId="0" fontId="3" fillId="0" borderId="0" xfId="1" applyAlignment="1">
      <alignment horizontal="left"/>
    </xf>
    <xf numFmtId="0" fontId="24" fillId="0" borderId="0" xfId="1" applyFont="1" applyAlignment="1">
      <alignment horizontal="center" wrapText="1"/>
    </xf>
    <xf numFmtId="0" fontId="1" fillId="0" borderId="0" xfId="1" applyFont="1"/>
    <xf numFmtId="2" fontId="3" fillId="8" borderId="46" xfId="1" applyNumberFormat="1" applyFill="1" applyBorder="1" applyAlignment="1" applyProtection="1">
      <alignment vertical="center" wrapText="1"/>
      <protection locked="0"/>
    </xf>
    <xf numFmtId="2" fontId="3" fillId="8" borderId="47" xfId="1" applyNumberFormat="1" applyFill="1" applyBorder="1" applyAlignment="1" applyProtection="1">
      <alignment vertical="center" wrapText="1"/>
      <protection locked="0"/>
    </xf>
    <xf numFmtId="2" fontId="3" fillId="8" borderId="48" xfId="1" applyNumberFormat="1" applyFill="1" applyBorder="1" applyAlignment="1" applyProtection="1">
      <alignment vertical="center" wrapText="1"/>
      <protection locked="0"/>
    </xf>
    <xf numFmtId="168" fontId="6" fillId="2" borderId="0" xfId="1" applyNumberFormat="1" applyFont="1" applyFill="1"/>
    <xf numFmtId="2" fontId="3" fillId="8" borderId="36" xfId="1" applyNumberFormat="1" applyFill="1" applyBorder="1" applyAlignment="1" applyProtection="1">
      <alignment vertical="center" wrapText="1"/>
      <protection locked="0"/>
    </xf>
    <xf numFmtId="166" fontId="6" fillId="2" borderId="0" xfId="1" applyNumberFormat="1" applyFont="1" applyFill="1"/>
    <xf numFmtId="0" fontId="11" fillId="7" borderId="67" xfId="1" applyFont="1" applyFill="1" applyBorder="1" applyAlignment="1">
      <alignment horizontal="center" vertical="center"/>
    </xf>
    <xf numFmtId="2" fontId="3" fillId="8" borderId="53" xfId="1" applyNumberFormat="1" applyFill="1" applyBorder="1" applyAlignment="1" applyProtection="1">
      <alignment vertical="center" wrapText="1"/>
      <protection locked="0"/>
    </xf>
    <xf numFmtId="2" fontId="8" fillId="6" borderId="46" xfId="1" applyNumberFormat="1" applyFont="1" applyFill="1" applyBorder="1"/>
    <xf numFmtId="2" fontId="8" fillId="6" borderId="47" xfId="1" applyNumberFormat="1" applyFont="1" applyFill="1" applyBorder="1"/>
    <xf numFmtId="2" fontId="8" fillId="6" borderId="53" xfId="1" applyNumberFormat="1" applyFont="1" applyFill="1" applyBorder="1"/>
    <xf numFmtId="2" fontId="3" fillId="8" borderId="35" xfId="1" applyNumberFormat="1" applyFill="1" applyBorder="1" applyAlignment="1" applyProtection="1">
      <alignment vertical="center" wrapText="1"/>
      <protection locked="0"/>
    </xf>
    <xf numFmtId="2" fontId="3" fillId="8" borderId="65" xfId="1" applyNumberFormat="1" applyFill="1" applyBorder="1" applyAlignment="1" applyProtection="1">
      <alignment vertical="center" wrapText="1"/>
      <protection locked="0"/>
    </xf>
    <xf numFmtId="2" fontId="18" fillId="13" borderId="67" xfId="1" applyNumberFormat="1" applyFont="1" applyFill="1" applyBorder="1" applyAlignment="1">
      <alignment horizontal="right" wrapText="1"/>
    </xf>
    <xf numFmtId="2" fontId="18" fillId="13" borderId="68" xfId="1" applyNumberFormat="1" applyFont="1" applyFill="1" applyBorder="1" applyAlignment="1">
      <alignment vertical="center"/>
    </xf>
    <xf numFmtId="2" fontId="18" fillId="13" borderId="6" xfId="1" applyNumberFormat="1" applyFont="1" applyFill="1" applyBorder="1" applyAlignment="1">
      <alignment vertical="center"/>
    </xf>
    <xf numFmtId="2" fontId="6" fillId="2" borderId="0" xfId="1" applyNumberFormat="1" applyFont="1" applyFill="1"/>
    <xf numFmtId="164" fontId="6" fillId="2" borderId="0" xfId="5" applyFont="1" applyFill="1"/>
    <xf numFmtId="164" fontId="18" fillId="13" borderId="83" xfId="5" applyFont="1" applyFill="1" applyBorder="1" applyAlignment="1">
      <alignment horizontal="right" vertical="center"/>
    </xf>
    <xf numFmtId="0" fontId="8" fillId="11" borderId="3" xfId="1" applyFont="1" applyFill="1" applyBorder="1" applyAlignment="1">
      <alignment horizontal="center" vertical="center"/>
    </xf>
    <xf numFmtId="0" fontId="8" fillId="11" borderId="6" xfId="1" applyFont="1" applyFill="1" applyBorder="1" applyAlignment="1">
      <alignment horizontal="center" vertical="center"/>
    </xf>
    <xf numFmtId="0" fontId="8" fillId="11" borderId="1" xfId="1" applyFont="1" applyFill="1" applyBorder="1" applyAlignment="1">
      <alignment horizontal="center" vertical="center"/>
    </xf>
    <xf numFmtId="0" fontId="8" fillId="11" borderId="9" xfId="1" applyFont="1" applyFill="1" applyBorder="1" applyAlignment="1">
      <alignment horizontal="center" vertical="center"/>
    </xf>
    <xf numFmtId="0" fontId="16" fillId="11" borderId="7" xfId="1" applyFont="1" applyFill="1" applyBorder="1" applyAlignment="1">
      <alignment horizontal="center"/>
    </xf>
    <xf numFmtId="0" fontId="16" fillId="11" borderId="8" xfId="1" applyFont="1" applyFill="1" applyBorder="1" applyAlignment="1">
      <alignment horizontal="center"/>
    </xf>
    <xf numFmtId="0" fontId="16" fillId="11" borderId="31" xfId="1" applyFont="1" applyFill="1" applyBorder="1" applyAlignment="1">
      <alignment horizontal="center"/>
    </xf>
    <xf numFmtId="0" fontId="8" fillId="6" borderId="33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8" fillId="11" borderId="35" xfId="1" applyFont="1" applyFill="1" applyBorder="1" applyAlignment="1">
      <alignment horizontal="center" vertical="center"/>
    </xf>
    <xf numFmtId="0" fontId="8" fillId="11" borderId="36" xfId="1" applyFont="1" applyFill="1" applyBorder="1" applyAlignment="1">
      <alignment horizontal="center" vertical="center"/>
    </xf>
    <xf numFmtId="0" fontId="8" fillId="11" borderId="37" xfId="1" applyFont="1" applyFill="1" applyBorder="1" applyAlignment="1">
      <alignment horizontal="center" vertical="center"/>
    </xf>
    <xf numFmtId="0" fontId="8" fillId="11" borderId="25" xfId="1" applyFont="1" applyFill="1" applyBorder="1" applyAlignment="1">
      <alignment horizontal="center" vertical="center"/>
    </xf>
    <xf numFmtId="0" fontId="16" fillId="11" borderId="28" xfId="1" applyFont="1" applyFill="1" applyBorder="1" applyAlignment="1">
      <alignment horizontal="center"/>
    </xf>
    <xf numFmtId="0" fontId="16" fillId="11" borderId="29" xfId="1" applyFont="1" applyFill="1" applyBorder="1" applyAlignment="1">
      <alignment horizontal="center"/>
    </xf>
    <xf numFmtId="0" fontId="16" fillId="11" borderId="30" xfId="1" applyFont="1" applyFill="1" applyBorder="1" applyAlignment="1">
      <alignment horizontal="center"/>
    </xf>
    <xf numFmtId="0" fontId="16" fillId="6" borderId="3" xfId="1" applyFont="1" applyFill="1" applyBorder="1" applyAlignment="1">
      <alignment horizontal="center"/>
    </xf>
    <xf numFmtId="0" fontId="16" fillId="6" borderId="4" xfId="1" applyFont="1" applyFill="1" applyBorder="1" applyAlignment="1">
      <alignment horizontal="center"/>
    </xf>
    <xf numFmtId="0" fontId="16" fillId="11" borderId="25" xfId="1" applyFont="1" applyFill="1" applyBorder="1" applyAlignment="1">
      <alignment horizontal="center"/>
    </xf>
    <xf numFmtId="0" fontId="16" fillId="11" borderId="1" xfId="1" applyFont="1" applyFill="1" applyBorder="1" applyAlignment="1">
      <alignment horizontal="center"/>
    </xf>
    <xf numFmtId="0" fontId="16" fillId="11" borderId="9" xfId="1" applyFont="1" applyFill="1" applyBorder="1" applyAlignment="1">
      <alignment horizontal="center"/>
    </xf>
    <xf numFmtId="0" fontId="21" fillId="14" borderId="57" xfId="0" applyFont="1" applyFill="1" applyBorder="1" applyAlignment="1">
      <alignment horizontal="center" vertical="center" wrapText="1"/>
    </xf>
    <xf numFmtId="0" fontId="21" fillId="14" borderId="58" xfId="0" applyFont="1" applyFill="1" applyBorder="1" applyAlignment="1">
      <alignment horizontal="center" vertical="center" wrapText="1"/>
    </xf>
    <xf numFmtId="0" fontId="21" fillId="14" borderId="62" xfId="0" applyFont="1" applyFill="1" applyBorder="1" applyAlignment="1">
      <alignment horizontal="center" vertical="center" wrapText="1"/>
    </xf>
    <xf numFmtId="0" fontId="21" fillId="14" borderId="63" xfId="0" applyFont="1" applyFill="1" applyBorder="1" applyAlignment="1">
      <alignment horizontal="center" vertical="center" wrapText="1"/>
    </xf>
    <xf numFmtId="0" fontId="21" fillId="14" borderId="70" xfId="0" applyFont="1" applyFill="1" applyBorder="1" applyAlignment="1">
      <alignment horizontal="center" vertical="center" wrapText="1"/>
    </xf>
    <xf numFmtId="0" fontId="21" fillId="14" borderId="17" xfId="0" applyFont="1" applyFill="1" applyBorder="1" applyAlignment="1">
      <alignment horizontal="center" vertical="center" wrapText="1"/>
    </xf>
    <xf numFmtId="0" fontId="9" fillId="5" borderId="0" xfId="1" applyFont="1" applyFill="1" applyAlignment="1" applyProtection="1">
      <alignment horizontal="left" vertical="top" wrapText="1"/>
      <protection locked="0"/>
    </xf>
    <xf numFmtId="0" fontId="16" fillId="6" borderId="26" xfId="1" applyFont="1" applyFill="1" applyBorder="1" applyAlignment="1">
      <alignment horizontal="center"/>
    </xf>
    <xf numFmtId="0" fontId="16" fillId="6" borderId="27" xfId="1" applyFont="1" applyFill="1" applyBorder="1" applyAlignment="1">
      <alignment horizontal="center"/>
    </xf>
    <xf numFmtId="0" fontId="11" fillId="7" borderId="3" xfId="1" applyFont="1" applyFill="1" applyBorder="1" applyAlignment="1" applyProtection="1">
      <alignment horizontal="center" vertical="center"/>
      <protection locked="0"/>
    </xf>
    <xf numFmtId="0" fontId="11" fillId="7" borderId="6" xfId="1" applyFont="1" applyFill="1" applyBorder="1" applyAlignment="1" applyProtection="1">
      <alignment horizontal="center" vertical="center"/>
      <protection locked="0"/>
    </xf>
    <xf numFmtId="0" fontId="11" fillId="7" borderId="4" xfId="1" applyFont="1" applyFill="1" applyBorder="1" applyAlignment="1" applyProtection="1">
      <alignment horizontal="center" vertical="center"/>
      <protection locked="0"/>
    </xf>
  </cellXfs>
  <cellStyles count="7">
    <cellStyle name="Comma" xfId="5" builtinId="3"/>
    <cellStyle name="Comma 2" xfId="4" xr:uid="{00000000-0005-0000-0000-000001000000}"/>
    <cellStyle name="dms_1" xfId="3" xr:uid="{00000000-0005-0000-0000-000002000000}"/>
    <cellStyle name="InputCellText" xfId="6" xr:uid="{00000000-0005-0000-0000-000004000000}"/>
    <cellStyle name="Normal" xfId="0" builtinId="0"/>
    <cellStyle name="Normal 10" xfId="2" xr:uid="{00000000-0005-0000-0000-000006000000}"/>
    <cellStyle name="Normal 13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2"/>
    <pageSetUpPr autoPageBreaks="0" fitToPage="1"/>
  </sheetPr>
  <dimension ref="A1:AI67"/>
  <sheetViews>
    <sheetView showGridLines="0" tabSelected="1" topLeftCell="A22" zoomScale="70" zoomScaleNormal="70" workbookViewId="0">
      <selection activeCell="B13" sqref="B13"/>
    </sheetView>
  </sheetViews>
  <sheetFormatPr defaultColWidth="9.140625" defaultRowHeight="15" x14ac:dyDescent="0.25"/>
  <cols>
    <col min="1" max="1" width="2.7109375" style="14" customWidth="1"/>
    <col min="2" max="2" width="85.85546875" style="7" customWidth="1"/>
    <col min="3" max="24" width="15.42578125" style="7" customWidth="1"/>
    <col min="25" max="25" width="15.85546875" style="7" customWidth="1"/>
    <col min="26" max="26" width="11" style="5" bestFit="1" customWidth="1"/>
    <col min="27" max="28" width="10.5703125" style="5" bestFit="1" customWidth="1"/>
    <col min="29" max="29" width="11" style="5" bestFit="1" customWidth="1"/>
    <col min="30" max="30" width="9.42578125" style="5" customWidth="1"/>
    <col min="31" max="31" width="11" style="5" bestFit="1" customWidth="1"/>
    <col min="32" max="33" width="10.5703125" style="5" bestFit="1" customWidth="1"/>
    <col min="34" max="34" width="9.85546875" style="5" customWidth="1"/>
    <col min="35" max="16384" width="9.140625" style="7"/>
  </cols>
  <sheetData>
    <row r="1" spans="1:35" ht="30.2" customHeight="1" x14ac:dyDescent="0.25">
      <c r="A1" s="1"/>
      <c r="B1" s="2" t="s">
        <v>31</v>
      </c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AI1" s="6"/>
    </row>
    <row r="2" spans="1:35" ht="30.2" customHeight="1" x14ac:dyDescent="0.25">
      <c r="A2" s="1"/>
      <c r="B2" s="8" t="s">
        <v>32</v>
      </c>
      <c r="C2" s="9"/>
      <c r="D2" s="9"/>
      <c r="E2" s="9"/>
      <c r="F2" s="9"/>
      <c r="G2" s="9"/>
      <c r="H2" s="9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AI2" s="6"/>
    </row>
    <row r="3" spans="1:35" ht="30.2" customHeight="1" x14ac:dyDescent="0.25">
      <c r="A3" s="1"/>
      <c r="B3" s="8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AI3" s="6"/>
    </row>
    <row r="4" spans="1:35" s="12" customFormat="1" ht="30.2" customHeight="1" x14ac:dyDescent="0.3">
      <c r="A4" s="5"/>
      <c r="B4" s="10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5"/>
      <c r="AA4" s="5"/>
      <c r="AB4" s="5"/>
      <c r="AC4" s="5"/>
      <c r="AD4" s="5"/>
      <c r="AE4" s="5"/>
      <c r="AF4" s="5"/>
    </row>
    <row r="5" spans="1:35" ht="24" customHeight="1" x14ac:dyDescent="0.25">
      <c r="A5" s="1"/>
      <c r="B5" s="13"/>
      <c r="C5" s="13"/>
      <c r="D5" s="13"/>
      <c r="E5" s="13"/>
      <c r="F5" s="13"/>
      <c r="G5" s="13"/>
      <c r="H5" s="13"/>
    </row>
    <row r="6" spans="1:35" ht="25.5" customHeight="1" x14ac:dyDescent="0.25">
      <c r="B6" s="15" t="s">
        <v>1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I6" s="18"/>
    </row>
    <row r="7" spans="1:35" x14ac:dyDescent="0.25">
      <c r="B7" s="271" t="s">
        <v>2</v>
      </c>
      <c r="C7" s="271"/>
      <c r="D7" s="271"/>
      <c r="E7" s="271"/>
      <c r="F7" s="271"/>
      <c r="G7"/>
      <c r="H7"/>
      <c r="I7"/>
      <c r="J7"/>
      <c r="K7"/>
      <c r="L7" s="19"/>
      <c r="M7" s="19"/>
      <c r="N7" s="19"/>
      <c r="O7" s="19"/>
      <c r="P7" s="19"/>
      <c r="Q7" s="19"/>
      <c r="R7" s="19"/>
      <c r="S7" s="19"/>
      <c r="T7" s="19"/>
      <c r="U7" s="20"/>
      <c r="V7" s="20"/>
      <c r="W7" s="20"/>
      <c r="X7" s="20"/>
      <c r="Y7" s="20"/>
      <c r="AI7" s="21"/>
    </row>
    <row r="8" spans="1:35" x14ac:dyDescent="0.25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AI8" s="22"/>
    </row>
    <row r="9" spans="1:35" ht="15.75" thickBot="1" x14ac:dyDescent="0.3">
      <c r="B9" s="23"/>
      <c r="C9" s="24"/>
      <c r="D9" s="24"/>
      <c r="E9" s="24"/>
      <c r="F9" s="24"/>
      <c r="G9" s="24"/>
      <c r="H9" s="24"/>
      <c r="I9" s="2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AI9" s="22"/>
    </row>
    <row r="10" spans="1:35" ht="24.75" customHeight="1" thickBot="1" x14ac:dyDescent="0.25">
      <c r="A10" s="7"/>
      <c r="B10" s="26" t="s">
        <v>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  <c r="V10" s="5"/>
      <c r="W10" s="5"/>
      <c r="X10" s="5"/>
      <c r="Y10" s="5"/>
      <c r="AH10" s="7"/>
    </row>
    <row r="11" spans="1:35" ht="18.75" thickBot="1" x14ac:dyDescent="0.25">
      <c r="A11" s="7"/>
      <c r="B11" s="29"/>
      <c r="C11" s="274" t="s">
        <v>4</v>
      </c>
      <c r="D11" s="275"/>
      <c r="E11" s="275"/>
      <c r="F11" s="275"/>
      <c r="G11" s="275"/>
      <c r="H11" s="275"/>
      <c r="I11" s="275"/>
      <c r="J11" s="275"/>
      <c r="K11" s="275"/>
      <c r="L11" s="276"/>
      <c r="M11" s="231" t="s">
        <v>5</v>
      </c>
      <c r="R11" s="30"/>
      <c r="S11" s="30"/>
      <c r="V11" s="5"/>
      <c r="W11" s="5"/>
      <c r="X11" s="5"/>
      <c r="Y11" s="5"/>
      <c r="AH11" s="7"/>
    </row>
    <row r="12" spans="1:35" ht="18.75" thickBot="1" x14ac:dyDescent="0.25">
      <c r="A12" s="7"/>
      <c r="B12" s="29"/>
      <c r="C12" s="31">
        <v>2012</v>
      </c>
      <c r="D12" s="32">
        <v>2013</v>
      </c>
      <c r="E12" s="32">
        <v>2014</v>
      </c>
      <c r="F12" s="32">
        <v>2015</v>
      </c>
      <c r="G12" s="32">
        <v>2016</v>
      </c>
      <c r="H12" s="32">
        <v>2017</v>
      </c>
      <c r="I12" s="32">
        <v>2018</v>
      </c>
      <c r="J12" s="32">
        <v>2019</v>
      </c>
      <c r="K12" s="32">
        <v>2020</v>
      </c>
      <c r="L12" s="32">
        <v>2021</v>
      </c>
      <c r="M12" s="33">
        <v>2022</v>
      </c>
      <c r="R12" s="5"/>
      <c r="S12" s="5"/>
      <c r="V12" s="5"/>
      <c r="W12" s="5"/>
      <c r="X12" s="5"/>
      <c r="Y12" s="5"/>
      <c r="AH12" s="7"/>
    </row>
    <row r="13" spans="1:35" ht="15.75" customHeight="1" x14ac:dyDescent="0.25">
      <c r="B13" s="34" t="s">
        <v>6</v>
      </c>
      <c r="C13" s="35">
        <v>102</v>
      </c>
      <c r="D13" s="36">
        <v>104.8</v>
      </c>
      <c r="E13" s="36">
        <v>106.6</v>
      </c>
      <c r="F13" s="36">
        <v>108.4</v>
      </c>
      <c r="G13" s="36">
        <v>110</v>
      </c>
      <c r="H13" s="36">
        <v>112.1</v>
      </c>
      <c r="I13" s="37">
        <v>114.1</v>
      </c>
      <c r="J13" s="37">
        <v>116.2</v>
      </c>
      <c r="K13" s="37">
        <v>117.2</v>
      </c>
      <c r="L13" s="37">
        <v>121.3</v>
      </c>
      <c r="M13" s="38">
        <v>131.00400000000002</v>
      </c>
      <c r="N13" s="39"/>
      <c r="Y13" s="5"/>
      <c r="AH13" s="7"/>
    </row>
    <row r="14" spans="1:35" x14ac:dyDescent="0.25">
      <c r="B14" s="40" t="s">
        <v>7</v>
      </c>
      <c r="C14" s="41"/>
      <c r="D14" s="42">
        <f t="shared" ref="D14:H14" si="0">D13/C13-1</f>
        <v>2.7450980392156765E-2</v>
      </c>
      <c r="E14" s="42">
        <f t="shared" si="0"/>
        <v>1.7175572519083859E-2</v>
      </c>
      <c r="F14" s="42">
        <f t="shared" si="0"/>
        <v>1.6885553470919357E-2</v>
      </c>
      <c r="G14" s="42">
        <f t="shared" si="0"/>
        <v>1.4760147601476037E-2</v>
      </c>
      <c r="H14" s="42">
        <f t="shared" si="0"/>
        <v>1.9090909090909047E-2</v>
      </c>
      <c r="I14" s="43">
        <f>I13/H13-1</f>
        <v>1.7841213202497874E-2</v>
      </c>
      <c r="J14" s="43">
        <f>J13/I13-1</f>
        <v>1.8404907975460238E-2</v>
      </c>
      <c r="K14" s="43">
        <f>K13/J13-1</f>
        <v>8.6058519793459354E-3</v>
      </c>
      <c r="L14" s="43">
        <f>L13/K13-1</f>
        <v>3.4982935153583528E-2</v>
      </c>
      <c r="M14" s="44">
        <f>M13/L13-1</f>
        <v>8.0000000000000293E-2</v>
      </c>
      <c r="S14" s="30"/>
      <c r="U14" s="45"/>
      <c r="V14" s="45"/>
      <c r="W14" s="45"/>
      <c r="X14" s="45"/>
      <c r="Y14" s="45"/>
    </row>
    <row r="15" spans="1:35" s="5" customFormat="1" ht="13.5" thickBot="1" x14ac:dyDescent="0.25">
      <c r="B15" s="46" t="s">
        <v>38</v>
      </c>
      <c r="C15" s="47">
        <f t="shared" ref="C15:H15" si="1">D15/(1+D14)</f>
        <v>0.77860218008610427</v>
      </c>
      <c r="D15" s="48">
        <f t="shared" si="1"/>
        <v>0.7999755732649384</v>
      </c>
      <c r="E15" s="48">
        <f t="shared" si="1"/>
        <v>0.81371561173704599</v>
      </c>
      <c r="F15" s="48">
        <f t="shared" si="1"/>
        <v>0.82745565020915368</v>
      </c>
      <c r="G15" s="48">
        <f t="shared" si="1"/>
        <v>0.83966901773991609</v>
      </c>
      <c r="H15" s="48">
        <f t="shared" si="1"/>
        <v>0.85569906262404172</v>
      </c>
      <c r="I15" s="49">
        <f>J15/(1+J14)</f>
        <v>0.87096577203749481</v>
      </c>
      <c r="J15" s="49">
        <f>K15/(1+K14)</f>
        <v>0.88699581692162055</v>
      </c>
      <c r="K15" s="49">
        <f>L15/(1+L14)</f>
        <v>0.8946291716283471</v>
      </c>
      <c r="L15" s="49">
        <f>M15/(1+M14)</f>
        <v>0.92592592592592571</v>
      </c>
      <c r="M15" s="50">
        <v>1</v>
      </c>
    </row>
    <row r="16" spans="1:35" s="5" customFormat="1" ht="12.75" x14ac:dyDescent="0.2"/>
    <row r="17" spans="1:35" s="5" customFormat="1" ht="12.75" x14ac:dyDescent="0.2"/>
    <row r="18" spans="1:35" ht="17.25" customHeight="1" x14ac:dyDescent="0.25">
      <c r="A18" s="1"/>
      <c r="B18" s="51" t="s">
        <v>8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AI18" s="52"/>
    </row>
    <row r="19" spans="1:35" ht="13.5" thickBot="1" x14ac:dyDescent="0.25">
      <c r="A19" s="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AG19" s="7"/>
      <c r="AH19" s="7"/>
    </row>
    <row r="20" spans="1:35" s="53" customFormat="1" ht="24.75" customHeight="1" thickBot="1" x14ac:dyDescent="0.3">
      <c r="B20" s="54" t="s">
        <v>9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5" ht="16.5" thickBot="1" x14ac:dyDescent="0.3">
      <c r="A21" s="7"/>
      <c r="B21" s="57"/>
      <c r="C21" s="58"/>
      <c r="D21" s="272" t="s">
        <v>10</v>
      </c>
      <c r="E21" s="273"/>
      <c r="F21" s="257" t="s">
        <v>11</v>
      </c>
      <c r="G21" s="258"/>
      <c r="H21" s="258"/>
      <c r="I21" s="258"/>
      <c r="J21" s="259"/>
      <c r="K21" s="5"/>
      <c r="L21" s="5"/>
      <c r="M21" s="260" t="s">
        <v>10</v>
      </c>
      <c r="N21" s="261"/>
      <c r="O21" s="248" t="s">
        <v>11</v>
      </c>
      <c r="P21" s="249"/>
      <c r="Q21" s="249"/>
      <c r="R21" s="249"/>
      <c r="S21" s="250"/>
      <c r="AG21" s="7"/>
      <c r="AH21" s="7"/>
    </row>
    <row r="22" spans="1:35" ht="15" customHeight="1" thickBot="1" x14ac:dyDescent="0.25">
      <c r="A22" s="7"/>
      <c r="B22" s="59"/>
      <c r="C22" s="60"/>
      <c r="D22" s="251" t="s">
        <v>12</v>
      </c>
      <c r="E22" s="252"/>
      <c r="F22" s="253" t="s">
        <v>13</v>
      </c>
      <c r="G22" s="254"/>
      <c r="H22" s="254"/>
      <c r="I22" s="254"/>
      <c r="J22" s="255"/>
      <c r="K22" s="5"/>
      <c r="L22" s="5"/>
      <c r="M22" s="256" t="s">
        <v>33</v>
      </c>
      <c r="N22" s="246"/>
      <c r="O22" s="246"/>
      <c r="P22" s="246"/>
      <c r="Q22" s="246"/>
      <c r="R22" s="246"/>
      <c r="S22" s="247"/>
      <c r="AG22" s="7"/>
      <c r="AH22" s="7"/>
    </row>
    <row r="23" spans="1:35" ht="13.5" thickBot="1" x14ac:dyDescent="0.25">
      <c r="A23" s="7"/>
      <c r="B23" s="59"/>
      <c r="C23" s="61"/>
      <c r="D23" s="62">
        <v>2016</v>
      </c>
      <c r="E23" s="63">
        <v>2017</v>
      </c>
      <c r="F23" s="64">
        <v>2018</v>
      </c>
      <c r="G23" s="65">
        <v>2019</v>
      </c>
      <c r="H23" s="65">
        <v>2020</v>
      </c>
      <c r="I23" s="65">
        <v>2021</v>
      </c>
      <c r="J23" s="66">
        <v>2022</v>
      </c>
      <c r="K23" s="5"/>
      <c r="L23" s="5"/>
      <c r="M23" s="67">
        <v>2016</v>
      </c>
      <c r="N23" s="68">
        <v>2017</v>
      </c>
      <c r="O23" s="64">
        <v>2018</v>
      </c>
      <c r="P23" s="65">
        <v>2019</v>
      </c>
      <c r="Q23" s="65">
        <v>2020</v>
      </c>
      <c r="R23" s="65">
        <v>2021</v>
      </c>
      <c r="S23" s="66">
        <v>2022</v>
      </c>
      <c r="AG23" s="7"/>
      <c r="AH23" s="7"/>
    </row>
    <row r="24" spans="1:35" x14ac:dyDescent="0.25">
      <c r="B24" s="69" t="s">
        <v>14</v>
      </c>
      <c r="C24" s="70"/>
      <c r="D24" s="71">
        <v>31.06989622966897</v>
      </c>
      <c r="E24" s="72">
        <v>31.032333807144965</v>
      </c>
      <c r="F24" s="225">
        <v>25.954155421982197</v>
      </c>
      <c r="G24" s="226">
        <v>26.05496919637126</v>
      </c>
      <c r="H24" s="226">
        <v>26.062207757972324</v>
      </c>
      <c r="I24" s="226">
        <v>27.070872623351761</v>
      </c>
      <c r="J24" s="227">
        <v>27.262266497098658</v>
      </c>
      <c r="K24" s="5"/>
      <c r="L24" s="5"/>
      <c r="M24" s="76">
        <f>+D24/$C$15</f>
        <v>39.904712604623072</v>
      </c>
      <c r="N24" s="77">
        <f t="shared" ref="N24:N32" si="2">+E24/$C$15</f>
        <v>39.856469196776658</v>
      </c>
      <c r="O24" s="78">
        <f>+F24/$H$15</f>
        <v>30.330938241760542</v>
      </c>
      <c r="P24" s="79">
        <f t="shared" ref="P24:S24" si="3">+G24/$H$15</f>
        <v>30.448752761832488</v>
      </c>
      <c r="Q24" s="79">
        <f t="shared" si="3"/>
        <v>30.457211999334589</v>
      </c>
      <c r="R24" s="79">
        <f t="shared" si="3"/>
        <v>31.635973212752678</v>
      </c>
      <c r="S24" s="80">
        <f t="shared" si="3"/>
        <v>31.859642820570151</v>
      </c>
      <c r="T24" s="5"/>
      <c r="U24" s="5"/>
      <c r="V24" s="5"/>
      <c r="W24" s="5"/>
      <c r="X24" s="5"/>
      <c r="Y24" s="5"/>
    </row>
    <row r="25" spans="1:35" x14ac:dyDescent="0.25">
      <c r="B25" s="81" t="s">
        <v>15</v>
      </c>
      <c r="C25" s="82"/>
      <c r="D25" s="83"/>
      <c r="E25" s="84"/>
      <c r="F25" s="83"/>
      <c r="G25" s="84"/>
      <c r="H25" s="84"/>
      <c r="I25" s="84"/>
      <c r="J25" s="85"/>
      <c r="K25" s="5"/>
      <c r="L25" s="5"/>
      <c r="M25" s="86"/>
      <c r="N25" s="87"/>
      <c r="O25" s="88"/>
      <c r="P25" s="89"/>
      <c r="Q25" s="89"/>
      <c r="R25" s="89"/>
      <c r="S25" s="90"/>
      <c r="T25" s="5"/>
      <c r="U25" s="5"/>
      <c r="V25" s="5"/>
      <c r="W25" s="5"/>
      <c r="X25" s="5"/>
      <c r="Y25" s="5"/>
    </row>
    <row r="26" spans="1:35" x14ac:dyDescent="0.25">
      <c r="B26" s="91" t="s">
        <v>16</v>
      </c>
      <c r="C26" s="92"/>
      <c r="D26" s="225">
        <v>0.398759728122771</v>
      </c>
      <c r="E26" s="226">
        <v>0.38965833694316299</v>
      </c>
      <c r="F26" s="225">
        <v>5.9856454946826995E-2</v>
      </c>
      <c r="G26" s="226">
        <v>6.1733771068755001E-2</v>
      </c>
      <c r="H26" s="226">
        <v>6.3926367443062002E-2</v>
      </c>
      <c r="I26" s="226">
        <v>6.5866750375907002E-2</v>
      </c>
      <c r="J26" s="227">
        <v>6.4185634595638003E-2</v>
      </c>
      <c r="K26" s="5"/>
      <c r="L26" s="5"/>
      <c r="M26" s="93">
        <f t="shared" ref="M26:M32" si="4">+D26/$C$15</f>
        <v>0.51214822963721074</v>
      </c>
      <c r="N26" s="94">
        <f t="shared" si="2"/>
        <v>0.50045883110688349</v>
      </c>
      <c r="O26" s="95">
        <f t="shared" ref="O26:S32" si="5">+F26/$H$15</f>
        <v>6.9950357037057334E-2</v>
      </c>
      <c r="P26" s="96">
        <f t="shared" si="5"/>
        <v>7.2144254639528838E-2</v>
      </c>
      <c r="Q26" s="96">
        <f t="shared" si="5"/>
        <v>7.4706599826145387E-2</v>
      </c>
      <c r="R26" s="96">
        <f t="shared" si="5"/>
        <v>7.6974199520475683E-2</v>
      </c>
      <c r="S26" s="97">
        <f t="shared" si="5"/>
        <v>7.5009588533157576E-2</v>
      </c>
      <c r="T26" s="98"/>
      <c r="U26" s="98"/>
      <c r="V26" s="98"/>
      <c r="W26" s="98"/>
      <c r="X26" s="98"/>
      <c r="Y26" s="98"/>
    </row>
    <row r="27" spans="1:35" x14ac:dyDescent="0.25">
      <c r="B27" s="99" t="s">
        <v>39</v>
      </c>
      <c r="C27" s="92"/>
      <c r="D27" s="225">
        <v>0.182362</v>
      </c>
      <c r="E27" s="226">
        <v>0.182362</v>
      </c>
      <c r="F27" s="225">
        <v>0.24066710310606573</v>
      </c>
      <c r="G27" s="226">
        <v>0.24911571851600642</v>
      </c>
      <c r="H27" s="226">
        <v>0.25416168374276105</v>
      </c>
      <c r="I27" s="226">
        <v>0.25853547761225426</v>
      </c>
      <c r="J27" s="227">
        <v>0.26204755531571994</v>
      </c>
      <c r="K27" s="5"/>
      <c r="L27" s="5"/>
      <c r="M27" s="93">
        <f t="shared" si="4"/>
        <v>0.2342171710588235</v>
      </c>
      <c r="N27" s="94">
        <f t="shared" si="2"/>
        <v>0.2342171710588235</v>
      </c>
      <c r="O27" s="95">
        <f t="shared" si="5"/>
        <v>0.28125203546215027</v>
      </c>
      <c r="P27" s="96">
        <f t="shared" si="5"/>
        <v>0.29112538437529811</v>
      </c>
      <c r="Q27" s="96">
        <f t="shared" si="5"/>
        <v>0.29702227669078218</v>
      </c>
      <c r="R27" s="96">
        <f t="shared" si="5"/>
        <v>0.30213364593323611</v>
      </c>
      <c r="S27" s="97">
        <f t="shared" si="5"/>
        <v>0.30623798337716845</v>
      </c>
      <c r="T27" s="98"/>
      <c r="U27" s="98"/>
      <c r="V27" s="98"/>
      <c r="W27" s="98"/>
      <c r="X27" s="98"/>
      <c r="Y27" s="98"/>
    </row>
    <row r="28" spans="1:35" x14ac:dyDescent="0.25">
      <c r="B28" s="99"/>
      <c r="C28" s="92"/>
      <c r="D28" s="73"/>
      <c r="E28" s="74"/>
      <c r="F28" s="225"/>
      <c r="G28" s="226"/>
      <c r="H28" s="226"/>
      <c r="I28" s="226"/>
      <c r="J28" s="227"/>
      <c r="K28" s="5"/>
      <c r="L28" s="5"/>
      <c r="M28" s="93">
        <f t="shared" si="4"/>
        <v>0</v>
      </c>
      <c r="N28" s="94">
        <f t="shared" si="2"/>
        <v>0</v>
      </c>
      <c r="O28" s="95">
        <f t="shared" si="5"/>
        <v>0</v>
      </c>
      <c r="P28" s="96">
        <f t="shared" si="5"/>
        <v>0</v>
      </c>
      <c r="Q28" s="96">
        <f t="shared" si="5"/>
        <v>0</v>
      </c>
      <c r="R28" s="96">
        <f t="shared" si="5"/>
        <v>0</v>
      </c>
      <c r="S28" s="97">
        <f t="shared" si="5"/>
        <v>0</v>
      </c>
      <c r="T28" s="98"/>
      <c r="U28" s="98"/>
      <c r="V28" s="98"/>
      <c r="W28" s="98"/>
      <c r="X28" s="98"/>
      <c r="Y28" s="98"/>
    </row>
    <row r="29" spans="1:35" x14ac:dyDescent="0.25">
      <c r="B29" s="99"/>
      <c r="C29" s="92"/>
      <c r="D29" s="73"/>
      <c r="E29" s="74"/>
      <c r="F29" s="73"/>
      <c r="G29" s="74"/>
      <c r="H29" s="74"/>
      <c r="I29" s="74"/>
      <c r="J29" s="75"/>
      <c r="K29" s="5"/>
      <c r="L29" s="5"/>
      <c r="M29" s="93">
        <f t="shared" si="4"/>
        <v>0</v>
      </c>
      <c r="N29" s="94">
        <f t="shared" si="2"/>
        <v>0</v>
      </c>
      <c r="O29" s="95">
        <f t="shared" si="5"/>
        <v>0</v>
      </c>
      <c r="P29" s="96">
        <f t="shared" si="5"/>
        <v>0</v>
      </c>
      <c r="Q29" s="96">
        <f t="shared" si="5"/>
        <v>0</v>
      </c>
      <c r="R29" s="96">
        <f t="shared" si="5"/>
        <v>0</v>
      </c>
      <c r="S29" s="97">
        <f t="shared" si="5"/>
        <v>0</v>
      </c>
      <c r="T29" s="98"/>
      <c r="U29" s="98"/>
      <c r="V29" s="98"/>
      <c r="W29" s="98"/>
      <c r="X29" s="98"/>
      <c r="Y29" s="98"/>
    </row>
    <row r="30" spans="1:35" x14ac:dyDescent="0.25">
      <c r="B30" s="81" t="s">
        <v>18</v>
      </c>
      <c r="C30" s="82"/>
      <c r="D30" s="83"/>
      <c r="E30" s="84"/>
      <c r="F30" s="83"/>
      <c r="G30" s="84"/>
      <c r="H30" s="84"/>
      <c r="I30" s="84"/>
      <c r="J30" s="85"/>
      <c r="K30" s="5"/>
      <c r="L30" s="5"/>
      <c r="M30" s="86"/>
      <c r="N30" s="87"/>
      <c r="O30" s="88"/>
      <c r="P30" s="89"/>
      <c r="Q30" s="89"/>
      <c r="R30" s="89"/>
      <c r="S30" s="90"/>
      <c r="T30" s="98"/>
      <c r="U30" s="98"/>
      <c r="V30" s="98"/>
      <c r="W30" s="98"/>
      <c r="X30" s="98"/>
      <c r="Y30" s="98"/>
    </row>
    <row r="31" spans="1:35" x14ac:dyDescent="0.25">
      <c r="B31" s="91" t="s">
        <v>19</v>
      </c>
      <c r="C31" s="100"/>
      <c r="D31" s="73"/>
      <c r="E31" s="74"/>
      <c r="F31" s="73"/>
      <c r="G31" s="74"/>
      <c r="H31" s="74"/>
      <c r="I31" s="74"/>
      <c r="J31" s="75"/>
      <c r="K31" s="5"/>
      <c r="L31" s="5"/>
      <c r="M31" s="93">
        <f t="shared" si="4"/>
        <v>0</v>
      </c>
      <c r="N31" s="94">
        <f t="shared" si="2"/>
        <v>0</v>
      </c>
      <c r="O31" s="95">
        <f t="shared" si="5"/>
        <v>0</v>
      </c>
      <c r="P31" s="96">
        <f t="shared" si="5"/>
        <v>0</v>
      </c>
      <c r="Q31" s="96">
        <f t="shared" si="5"/>
        <v>0</v>
      </c>
      <c r="R31" s="96">
        <f t="shared" si="5"/>
        <v>0</v>
      </c>
      <c r="S31" s="97">
        <f t="shared" si="5"/>
        <v>0</v>
      </c>
      <c r="T31" s="98"/>
      <c r="U31" s="98"/>
      <c r="V31" s="98"/>
      <c r="W31" s="98"/>
      <c r="X31" s="98"/>
      <c r="Y31" s="98"/>
    </row>
    <row r="32" spans="1:35" ht="15.75" thickBot="1" x14ac:dyDescent="0.3">
      <c r="B32" s="91" t="s">
        <v>20</v>
      </c>
      <c r="C32" s="101"/>
      <c r="D32" s="73"/>
      <c r="E32" s="74"/>
      <c r="F32" s="73"/>
      <c r="G32" s="74"/>
      <c r="H32" s="74"/>
      <c r="I32" s="74"/>
      <c r="J32" s="75"/>
      <c r="K32" s="5"/>
      <c r="L32" s="5"/>
      <c r="M32" s="93">
        <f t="shared" si="4"/>
        <v>0</v>
      </c>
      <c r="N32" s="94">
        <f t="shared" si="2"/>
        <v>0</v>
      </c>
      <c r="O32" s="95">
        <f t="shared" si="5"/>
        <v>0</v>
      </c>
      <c r="P32" s="96">
        <f t="shared" si="5"/>
        <v>0</v>
      </c>
      <c r="Q32" s="96">
        <f t="shared" si="5"/>
        <v>0</v>
      </c>
      <c r="R32" s="96">
        <f t="shared" si="5"/>
        <v>0</v>
      </c>
      <c r="S32" s="97">
        <f t="shared" si="5"/>
        <v>0</v>
      </c>
      <c r="T32" s="98"/>
      <c r="U32" s="98"/>
      <c r="V32" s="98"/>
      <c r="W32" s="98"/>
      <c r="X32" s="98"/>
      <c r="Y32" s="98"/>
    </row>
    <row r="33" spans="1:34" s="5" customFormat="1" ht="15.75" thickBot="1" x14ac:dyDescent="0.3">
      <c r="A33" s="14"/>
      <c r="B33" s="102" t="s">
        <v>21</v>
      </c>
      <c r="C33" s="103"/>
      <c r="D33" s="104">
        <f t="shared" ref="D33:J33" si="6">D24-SUM(D26:D29)+SUM(D31:D32)</f>
        <v>30.4887745015462</v>
      </c>
      <c r="E33" s="104">
        <f t="shared" si="6"/>
        <v>30.460313470201804</v>
      </c>
      <c r="F33" s="104">
        <f t="shared" si="6"/>
        <v>25.653631863929306</v>
      </c>
      <c r="G33" s="104">
        <f t="shared" si="6"/>
        <v>25.744119706786499</v>
      </c>
      <c r="H33" s="104">
        <f t="shared" si="6"/>
        <v>25.744119706786499</v>
      </c>
      <c r="I33" s="104">
        <f t="shared" si="6"/>
        <v>26.746470395363598</v>
      </c>
      <c r="J33" s="104">
        <f t="shared" si="6"/>
        <v>26.936033307187301</v>
      </c>
      <c r="M33" s="105">
        <f t="shared" ref="M33:S33" si="7">M24-SUM(M26:M29)+SUM(M31:M32)</f>
        <v>39.158347203927036</v>
      </c>
      <c r="N33" s="106">
        <f t="shared" si="7"/>
        <v>39.121793194610952</v>
      </c>
      <c r="O33" s="105">
        <f t="shared" si="7"/>
        <v>29.979735849261335</v>
      </c>
      <c r="P33" s="107">
        <f t="shared" si="7"/>
        <v>30.08548312281766</v>
      </c>
      <c r="Q33" s="107">
        <f t="shared" si="7"/>
        <v>30.085483122817664</v>
      </c>
      <c r="R33" s="107">
        <f t="shared" si="7"/>
        <v>31.256865367298964</v>
      </c>
      <c r="S33" s="108">
        <f t="shared" si="7"/>
        <v>31.478395248659826</v>
      </c>
      <c r="T33" s="98"/>
      <c r="U33" s="98"/>
      <c r="V33" s="98"/>
      <c r="W33" s="98"/>
      <c r="X33" s="98"/>
      <c r="Y33" s="98"/>
    </row>
    <row r="34" spans="1:34" s="5" customFormat="1" ht="15.75" thickBot="1" x14ac:dyDescent="0.3">
      <c r="A34" s="14"/>
      <c r="B34" s="109"/>
      <c r="C34" s="110"/>
      <c r="D34" s="110"/>
      <c r="E34" s="110"/>
      <c r="F34" s="111"/>
      <c r="G34" s="111"/>
      <c r="H34" s="111"/>
      <c r="I34" s="111"/>
      <c r="J34" s="112"/>
      <c r="K34" s="113"/>
      <c r="L34" s="110"/>
      <c r="M34" s="110"/>
      <c r="N34" s="110"/>
      <c r="O34" s="110"/>
      <c r="P34" s="110"/>
      <c r="Q34" s="110"/>
      <c r="R34" s="110"/>
      <c r="S34" s="110"/>
      <c r="T34" s="98"/>
      <c r="U34" s="98"/>
      <c r="V34" s="98"/>
      <c r="W34" s="98"/>
      <c r="X34" s="98"/>
      <c r="Y34" s="98"/>
    </row>
    <row r="35" spans="1:34" s="53" customFormat="1" ht="25.5" customHeight="1" thickBot="1" x14ac:dyDescent="0.3">
      <c r="B35" s="54" t="s">
        <v>22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/>
      <c r="T35" s="7"/>
      <c r="U35" s="7"/>
      <c r="V35" s="7"/>
      <c r="W35" s="7"/>
      <c r="X35" s="7"/>
      <c r="Y35" s="7"/>
      <c r="Z35" s="5"/>
      <c r="AA35" s="5"/>
      <c r="AB35" s="5"/>
      <c r="AC35" s="5"/>
      <c r="AD35" s="5"/>
      <c r="AE35" s="5"/>
      <c r="AF35" s="5"/>
    </row>
    <row r="36" spans="1:34" s="53" customFormat="1" ht="25.5" customHeight="1" thickBot="1" x14ac:dyDescent="0.3">
      <c r="B36" s="114"/>
      <c r="C36" s="115"/>
      <c r="D36" s="257" t="s">
        <v>10</v>
      </c>
      <c r="E36" s="258"/>
      <c r="F36" s="257" t="s">
        <v>11</v>
      </c>
      <c r="G36" s="258"/>
      <c r="H36" s="258"/>
      <c r="I36" s="258"/>
      <c r="J36" s="259"/>
      <c r="K36" s="116"/>
      <c r="L36" s="116"/>
      <c r="M36" s="260" t="s">
        <v>10</v>
      </c>
      <c r="N36" s="261"/>
      <c r="O36" s="262" t="s">
        <v>11</v>
      </c>
      <c r="P36" s="263"/>
      <c r="Q36" s="263"/>
      <c r="R36" s="263"/>
      <c r="S36" s="264"/>
      <c r="T36" s="7"/>
      <c r="U36" s="7"/>
      <c r="V36" s="7"/>
      <c r="W36" s="7"/>
      <c r="X36" s="7"/>
      <c r="Y36" s="7"/>
      <c r="Z36" s="5"/>
      <c r="AA36" s="5"/>
      <c r="AB36" s="5"/>
      <c r="AC36" s="5"/>
      <c r="AD36" s="5"/>
      <c r="AE36" s="5"/>
      <c r="AF36" s="5"/>
    </row>
    <row r="37" spans="1:34" thickBot="1" x14ac:dyDescent="0.25">
      <c r="A37" s="7"/>
      <c r="B37" s="114"/>
      <c r="C37" s="60"/>
      <c r="D37" s="253" t="s">
        <v>23</v>
      </c>
      <c r="E37" s="254"/>
      <c r="F37" s="253" t="s">
        <v>23</v>
      </c>
      <c r="G37" s="254"/>
      <c r="H37" s="254"/>
      <c r="I37" s="254"/>
      <c r="J37" s="255"/>
      <c r="K37" s="117"/>
      <c r="L37" s="117"/>
      <c r="M37" s="256" t="s">
        <v>33</v>
      </c>
      <c r="N37" s="246"/>
      <c r="O37" s="246"/>
      <c r="P37" s="246"/>
      <c r="Q37" s="246"/>
      <c r="R37" s="246"/>
      <c r="S37" s="247"/>
      <c r="AG37" s="7"/>
      <c r="AH37" s="7"/>
    </row>
    <row r="38" spans="1:34" thickBot="1" x14ac:dyDescent="0.25">
      <c r="A38" s="7"/>
      <c r="B38" s="114"/>
      <c r="C38" s="61"/>
      <c r="D38" s="64">
        <v>2016</v>
      </c>
      <c r="E38" s="65">
        <v>2017</v>
      </c>
      <c r="F38" s="64">
        <v>2018</v>
      </c>
      <c r="G38" s="65">
        <v>2019</v>
      </c>
      <c r="H38" s="65">
        <v>2020</v>
      </c>
      <c r="I38" s="65">
        <v>2021</v>
      </c>
      <c r="J38" s="66">
        <v>2022</v>
      </c>
      <c r="K38" s="117"/>
      <c r="L38" s="117"/>
      <c r="M38" s="67">
        <v>2016</v>
      </c>
      <c r="N38" s="68">
        <v>2017</v>
      </c>
      <c r="O38" s="64">
        <v>2018</v>
      </c>
      <c r="P38" s="65">
        <v>2019</v>
      </c>
      <c r="Q38" s="65">
        <v>2020</v>
      </c>
      <c r="R38" s="65">
        <v>2021</v>
      </c>
      <c r="S38" s="66">
        <v>2022</v>
      </c>
      <c r="AG38" s="7"/>
      <c r="AH38" s="7"/>
    </row>
    <row r="39" spans="1:34" s="5" customFormat="1" x14ac:dyDescent="0.25">
      <c r="A39" s="14"/>
      <c r="B39" s="118" t="s">
        <v>24</v>
      </c>
      <c r="C39" s="70"/>
      <c r="D39" s="71">
        <v>26.794560769188649</v>
      </c>
      <c r="E39" s="72">
        <v>28.172321330187909</v>
      </c>
      <c r="F39" s="225">
        <v>25.637901097880587</v>
      </c>
      <c r="G39" s="226">
        <v>25.009625060266139</v>
      </c>
      <c r="H39" s="226">
        <v>28.028337284541244</v>
      </c>
      <c r="I39" s="232">
        <v>32.92242257068974</v>
      </c>
      <c r="J39" s="120"/>
      <c r="M39" s="76">
        <f t="shared" ref="M39:N39" si="8">+D39/G$15*(1+G$14)^0.5</f>
        <v>32.145502193631685</v>
      </c>
      <c r="N39" s="77">
        <f t="shared" si="8"/>
        <v>33.23594569836569</v>
      </c>
      <c r="O39" s="121">
        <f>+F39/I$15*(1+I$14)^0.5</f>
        <v>29.697602892398127</v>
      </c>
      <c r="P39" s="122">
        <f>+G39/J$15*(1+J$14)^0.5</f>
        <v>28.454165358018315</v>
      </c>
      <c r="Q39" s="122">
        <f>+H39/K$15*(1+K$14)^0.5</f>
        <v>31.464078831727782</v>
      </c>
      <c r="R39" s="123">
        <f>+I39/L$15*(1+L$14)^0.5</f>
        <v>36.172800654191711</v>
      </c>
      <c r="S39" s="124"/>
      <c r="T39" s="7"/>
      <c r="U39" s="7"/>
      <c r="V39" s="7"/>
      <c r="W39" s="7"/>
      <c r="X39" s="7"/>
      <c r="Y39" s="7"/>
    </row>
    <row r="40" spans="1:34" s="5" customFormat="1" x14ac:dyDescent="0.25">
      <c r="A40" s="14"/>
      <c r="B40" s="81" t="s">
        <v>25</v>
      </c>
      <c r="C40" s="82"/>
      <c r="D40" s="233"/>
      <c r="E40" s="234"/>
      <c r="F40" s="233"/>
      <c r="G40" s="234"/>
      <c r="H40" s="234"/>
      <c r="I40" s="235"/>
      <c r="J40" s="125"/>
      <c r="M40" s="86"/>
      <c r="N40" s="87"/>
      <c r="O40" s="126"/>
      <c r="P40" s="127"/>
      <c r="Q40" s="127"/>
      <c r="R40" s="128"/>
      <c r="S40" s="129"/>
    </row>
    <row r="41" spans="1:34" s="5" customFormat="1" x14ac:dyDescent="0.25">
      <c r="A41" s="14"/>
      <c r="B41" s="91" t="s">
        <v>16</v>
      </c>
      <c r="C41" s="92"/>
      <c r="D41" s="225">
        <v>0.512351739597528</v>
      </c>
      <c r="E41" s="226">
        <v>0.54972878278478898</v>
      </c>
      <c r="F41" s="225">
        <v>5.8423091322499197E-2</v>
      </c>
      <c r="G41" s="226">
        <v>5.9242151673267601E-2</v>
      </c>
      <c r="H41" s="226">
        <v>5.9839347506115199E-2</v>
      </c>
      <c r="I41" s="232">
        <v>6.1244344805827654E-2</v>
      </c>
      <c r="J41" s="125"/>
      <c r="M41" s="93">
        <f>D41/G$15*(1+G$14)^0.5</f>
        <v>0.61466967535001171</v>
      </c>
      <c r="N41" s="94">
        <f t="shared" ref="N41:R47" si="9">E41/H$15*(1+H$14)^0.5</f>
        <v>0.64853569428394875</v>
      </c>
      <c r="O41" s="130">
        <f t="shared" si="9"/>
        <v>6.7674251461455309E-2</v>
      </c>
      <c r="P41" s="131">
        <f t="shared" si="9"/>
        <v>6.7401489459115435E-2</v>
      </c>
      <c r="Q41" s="131">
        <f t="shared" si="9"/>
        <v>6.7174514422944254E-2</v>
      </c>
      <c r="R41" s="132">
        <f t="shared" si="9"/>
        <v>6.7290900938441242E-2</v>
      </c>
      <c r="S41" s="133"/>
      <c r="T41" s="134"/>
      <c r="U41" s="134"/>
      <c r="V41" s="134"/>
      <c r="W41" s="134"/>
      <c r="X41" s="134"/>
      <c r="Y41" s="134"/>
    </row>
    <row r="42" spans="1:34" s="5" customFormat="1" ht="25.5" x14ac:dyDescent="0.25">
      <c r="A42" s="14"/>
      <c r="B42" s="99" t="s">
        <v>17</v>
      </c>
      <c r="C42" s="92"/>
      <c r="D42" s="73"/>
      <c r="E42" s="74"/>
      <c r="F42" s="73"/>
      <c r="G42" s="74"/>
      <c r="H42" s="74"/>
      <c r="I42" s="119"/>
      <c r="J42" s="125"/>
      <c r="M42" s="93">
        <f t="shared" ref="M42:M47" si="10">D42/G$15*(1+G$14)^0.5</f>
        <v>0</v>
      </c>
      <c r="N42" s="94">
        <f t="shared" si="9"/>
        <v>0</v>
      </c>
      <c r="O42" s="130">
        <f t="shared" si="9"/>
        <v>0</v>
      </c>
      <c r="P42" s="131">
        <f t="shared" si="9"/>
        <v>0</v>
      </c>
      <c r="Q42" s="131">
        <f t="shared" si="9"/>
        <v>0</v>
      </c>
      <c r="R42" s="132">
        <f t="shared" si="9"/>
        <v>0</v>
      </c>
      <c r="S42" s="133"/>
    </row>
    <row r="43" spans="1:34" s="5" customFormat="1" x14ac:dyDescent="0.25">
      <c r="A43" s="14"/>
      <c r="B43" s="99"/>
      <c r="C43" s="92"/>
      <c r="D43" s="73"/>
      <c r="E43" s="74"/>
      <c r="F43" s="73"/>
      <c r="G43" s="74"/>
      <c r="H43" s="74"/>
      <c r="I43" s="119"/>
      <c r="J43" s="125"/>
      <c r="M43" s="93">
        <f t="shared" si="10"/>
        <v>0</v>
      </c>
      <c r="N43" s="94">
        <f t="shared" si="9"/>
        <v>0</v>
      </c>
      <c r="O43" s="130">
        <f t="shared" si="9"/>
        <v>0</v>
      </c>
      <c r="P43" s="131">
        <f t="shared" si="9"/>
        <v>0</v>
      </c>
      <c r="Q43" s="131">
        <f t="shared" si="9"/>
        <v>0</v>
      </c>
      <c r="R43" s="132">
        <f t="shared" si="9"/>
        <v>0</v>
      </c>
      <c r="S43" s="135"/>
    </row>
    <row r="44" spans="1:34" s="5" customFormat="1" x14ac:dyDescent="0.25">
      <c r="A44" s="14"/>
      <c r="B44" s="99"/>
      <c r="C44" s="92"/>
      <c r="D44" s="73"/>
      <c r="E44" s="74"/>
      <c r="F44" s="73"/>
      <c r="G44" s="74"/>
      <c r="H44" s="74"/>
      <c r="I44" s="119"/>
      <c r="J44" s="125"/>
      <c r="M44" s="93">
        <f t="shared" si="10"/>
        <v>0</v>
      </c>
      <c r="N44" s="94">
        <f t="shared" si="9"/>
        <v>0</v>
      </c>
      <c r="O44" s="130">
        <f t="shared" si="9"/>
        <v>0</v>
      </c>
      <c r="P44" s="131">
        <f t="shared" si="9"/>
        <v>0</v>
      </c>
      <c r="Q44" s="131">
        <f t="shared" si="9"/>
        <v>0</v>
      </c>
      <c r="R44" s="132">
        <f t="shared" si="9"/>
        <v>0</v>
      </c>
      <c r="S44" s="135"/>
      <c r="T44"/>
      <c r="U44" s="265" t="s">
        <v>34</v>
      </c>
      <c r="V44" s="266"/>
    </row>
    <row r="45" spans="1:34" s="5" customFormat="1" x14ac:dyDescent="0.25">
      <c r="A45" s="14"/>
      <c r="B45" s="91"/>
      <c r="C45" s="92"/>
      <c r="D45" s="136"/>
      <c r="E45" s="137"/>
      <c r="F45" s="136"/>
      <c r="G45" s="137"/>
      <c r="H45" s="137"/>
      <c r="I45" s="138"/>
      <c r="J45" s="125"/>
      <c r="M45" s="93">
        <f t="shared" si="10"/>
        <v>0</v>
      </c>
      <c r="N45" s="94">
        <f t="shared" si="9"/>
        <v>0</v>
      </c>
      <c r="O45" s="139">
        <f t="shared" si="9"/>
        <v>0</v>
      </c>
      <c r="P45" s="140">
        <f t="shared" si="9"/>
        <v>0</v>
      </c>
      <c r="Q45" s="140">
        <f t="shared" si="9"/>
        <v>0</v>
      </c>
      <c r="R45" s="141">
        <f t="shared" si="9"/>
        <v>0</v>
      </c>
      <c r="S45" s="135"/>
      <c r="T45"/>
      <c r="U45" s="267"/>
      <c r="V45" s="268"/>
    </row>
    <row r="46" spans="1:34" s="5" customFormat="1" x14ac:dyDescent="0.25">
      <c r="A46" s="14"/>
      <c r="B46" s="99"/>
      <c r="C46" s="92"/>
      <c r="D46" s="136"/>
      <c r="E46" s="137"/>
      <c r="F46" s="136"/>
      <c r="G46" s="137"/>
      <c r="H46" s="137"/>
      <c r="I46" s="138"/>
      <c r="J46" s="125"/>
      <c r="M46" s="93">
        <f t="shared" si="10"/>
        <v>0</v>
      </c>
      <c r="N46" s="94">
        <f t="shared" si="9"/>
        <v>0</v>
      </c>
      <c r="O46" s="139">
        <f t="shared" si="9"/>
        <v>0</v>
      </c>
      <c r="P46" s="140">
        <f t="shared" si="9"/>
        <v>0</v>
      </c>
      <c r="Q46" s="140">
        <f t="shared" si="9"/>
        <v>0</v>
      </c>
      <c r="R46" s="141">
        <f t="shared" si="9"/>
        <v>0</v>
      </c>
      <c r="S46" s="135"/>
      <c r="T46"/>
      <c r="U46" s="267"/>
      <c r="V46" s="268"/>
    </row>
    <row r="47" spans="1:34" s="5" customFormat="1" ht="15.75" thickBot="1" x14ac:dyDescent="0.3">
      <c r="A47" s="14"/>
      <c r="B47" s="142" t="s">
        <v>26</v>
      </c>
      <c r="C47" s="100"/>
      <c r="D47" s="236">
        <v>-0.65239194000000011</v>
      </c>
      <c r="E47" s="229">
        <v>0.68824072999999997</v>
      </c>
      <c r="F47" s="236">
        <v>-0.26575630000000006</v>
      </c>
      <c r="G47" s="229">
        <v>-1.35149948</v>
      </c>
      <c r="H47" s="229">
        <v>-0.47497458000000004</v>
      </c>
      <c r="I47" s="237">
        <v>5.5288900000000009E-2</v>
      </c>
      <c r="J47" s="143"/>
      <c r="M47" s="93">
        <f t="shared" si="10"/>
        <v>-0.78267625728326728</v>
      </c>
      <c r="N47" s="94">
        <f t="shared" si="9"/>
        <v>0.81194344128017193</v>
      </c>
      <c r="O47" s="139">
        <f t="shared" si="9"/>
        <v>-0.30783818977308808</v>
      </c>
      <c r="P47" s="140">
        <f t="shared" si="9"/>
        <v>-1.5376395924580302</v>
      </c>
      <c r="Q47" s="140">
        <f t="shared" si="9"/>
        <v>-0.5331974378811748</v>
      </c>
      <c r="R47" s="141">
        <f t="shared" si="9"/>
        <v>6.0747484599449411E-2</v>
      </c>
      <c r="S47" s="135"/>
      <c r="T47"/>
      <c r="U47" s="267"/>
      <c r="V47" s="268"/>
    </row>
    <row r="48" spans="1:34" s="5" customFormat="1" ht="15.75" thickBot="1" x14ac:dyDescent="0.3">
      <c r="A48" s="14"/>
      <c r="B48" s="102" t="s">
        <v>27</v>
      </c>
      <c r="C48" s="103"/>
      <c r="D48" s="238">
        <f t="shared" ref="D48:I48" si="11">+D39-SUM(D41:D47)</f>
        <v>26.93460096959112</v>
      </c>
      <c r="E48" s="239">
        <f t="shared" si="11"/>
        <v>26.934351817403119</v>
      </c>
      <c r="F48" s="238">
        <f>+F39-SUM(F41:F47)</f>
        <v>25.845234306558087</v>
      </c>
      <c r="G48" s="239">
        <f t="shared" si="11"/>
        <v>26.301882388592873</v>
      </c>
      <c r="H48" s="239">
        <f t="shared" si="11"/>
        <v>28.443472517035129</v>
      </c>
      <c r="I48" s="240">
        <f t="shared" si="11"/>
        <v>32.805889325883911</v>
      </c>
      <c r="J48" s="144"/>
      <c r="M48" s="105">
        <f t="shared" ref="M48:R48" si="12">+M39-SUM(M41:M47)</f>
        <v>32.313508775564941</v>
      </c>
      <c r="N48" s="108">
        <f t="shared" si="12"/>
        <v>31.775466562801569</v>
      </c>
      <c r="O48" s="145">
        <f t="shared" si="12"/>
        <v>29.937766830709759</v>
      </c>
      <c r="P48" s="146">
        <f t="shared" si="12"/>
        <v>29.924403461017231</v>
      </c>
      <c r="Q48" s="146">
        <f t="shared" si="12"/>
        <v>31.930101755186012</v>
      </c>
      <c r="R48" s="147">
        <f t="shared" si="12"/>
        <v>36.04476226865382</v>
      </c>
      <c r="S48" s="148">
        <f>S33-(LOOKUP($T$48,O23:R23,O33:R33)-LOOKUP($T$48,O38:R38,O48:R48))+T49</f>
        <v>33.478009881028171</v>
      </c>
      <c r="T48" s="149">
        <v>2020</v>
      </c>
      <c r="U48" s="269"/>
      <c r="V48" s="270"/>
    </row>
    <row r="49" spans="1:34" s="5" customFormat="1" ht="15.75" thickBot="1" x14ac:dyDescent="0.3">
      <c r="A49" s="14"/>
      <c r="B49" s="12"/>
      <c r="C49" s="150"/>
      <c r="D49" s="12"/>
      <c r="E49" s="12"/>
      <c r="F49" s="12"/>
      <c r="G49" s="228"/>
      <c r="H49" s="12"/>
      <c r="I49" s="12"/>
      <c r="J49" s="12"/>
      <c r="L49" s="12"/>
      <c r="M49" s="12"/>
      <c r="N49" s="12"/>
      <c r="O49" s="12"/>
      <c r="P49" s="12"/>
      <c r="Q49" s="12"/>
      <c r="R49"/>
      <c r="S49"/>
      <c r="T49" s="151">
        <v>0.15499600000000002</v>
      </c>
      <c r="U49" s="152" t="s">
        <v>35</v>
      </c>
      <c r="V49" s="12"/>
      <c r="W49" s="12"/>
      <c r="X49" s="12"/>
      <c r="Y49" s="12"/>
    </row>
    <row r="50" spans="1:34" s="5" customFormat="1" ht="15.75" thickBot="1" x14ac:dyDescent="0.3">
      <c r="A50" s="14"/>
      <c r="B50" s="12"/>
      <c r="C50" s="12"/>
      <c r="D50" s="230"/>
      <c r="E50" s="230"/>
      <c r="F50" s="230"/>
      <c r="G50" s="230"/>
      <c r="H50" s="230"/>
      <c r="I50" s="12"/>
      <c r="J50" s="12"/>
      <c r="L50" s="12"/>
      <c r="M50" s="12"/>
      <c r="N50" s="12"/>
      <c r="O50" s="12"/>
      <c r="P50" s="12"/>
      <c r="Q50" s="12"/>
      <c r="R50"/>
      <c r="S50"/>
      <c r="T50"/>
      <c r="U50" s="153"/>
      <c r="V50" s="12"/>
      <c r="W50" s="12"/>
      <c r="X50" s="12"/>
      <c r="Y50" s="12"/>
    </row>
    <row r="51" spans="1:34" ht="18.75" thickBot="1" x14ac:dyDescent="0.25">
      <c r="A51" s="7"/>
      <c r="B51" s="12"/>
      <c r="C51" s="12"/>
      <c r="D51" s="12"/>
      <c r="E51" s="12"/>
      <c r="F51" s="12"/>
      <c r="G51" s="12"/>
      <c r="H51" s="12"/>
      <c r="I51" s="228"/>
      <c r="J51" s="154"/>
      <c r="L51" s="154"/>
      <c r="M51" s="154"/>
      <c r="N51" s="154"/>
      <c r="O51" s="155" t="s">
        <v>36</v>
      </c>
      <c r="P51" s="156"/>
      <c r="Q51" s="156"/>
      <c r="R51" s="156"/>
      <c r="S51" s="157"/>
      <c r="T51" s="13"/>
      <c r="U51" s="13"/>
      <c r="V51" s="13"/>
      <c r="W51" s="13"/>
      <c r="X51" s="13"/>
      <c r="Y51" s="13"/>
      <c r="AG51" s="7"/>
      <c r="AH51" s="7"/>
    </row>
    <row r="52" spans="1:34" thickBot="1" x14ac:dyDescent="0.25">
      <c r="A52" s="7"/>
      <c r="B52" s="12"/>
      <c r="C52" s="12"/>
      <c r="D52" s="12"/>
      <c r="E52" s="12"/>
      <c r="F52" s="242"/>
      <c r="G52" s="242"/>
      <c r="H52" s="242"/>
      <c r="I52" s="242"/>
      <c r="J52" s="154"/>
      <c r="L52" s="154"/>
      <c r="M52" s="154"/>
      <c r="N52" s="154"/>
      <c r="O52" s="253" t="s">
        <v>33</v>
      </c>
      <c r="P52" s="254"/>
      <c r="Q52" s="254"/>
      <c r="R52" s="254"/>
      <c r="S52" s="255"/>
      <c r="T52" s="13"/>
      <c r="U52" s="13"/>
      <c r="V52" s="13"/>
      <c r="W52" s="13"/>
      <c r="X52" s="13"/>
      <c r="Y52" s="13"/>
      <c r="AG52" s="7"/>
      <c r="AH52" s="7"/>
    </row>
    <row r="53" spans="1:34" thickBot="1" x14ac:dyDescent="0.25">
      <c r="A53" s="7"/>
      <c r="B53" s="12"/>
      <c r="C53" s="12"/>
      <c r="D53" s="12"/>
      <c r="E53" s="12"/>
      <c r="F53" s="12"/>
      <c r="G53" s="12"/>
      <c r="H53" s="12"/>
      <c r="I53" s="12"/>
      <c r="J53" s="154"/>
      <c r="L53" s="154"/>
      <c r="M53" s="154"/>
      <c r="N53" s="154"/>
      <c r="O53" s="64">
        <v>2018</v>
      </c>
      <c r="P53" s="65">
        <v>2019</v>
      </c>
      <c r="Q53" s="65">
        <v>2020</v>
      </c>
      <c r="R53" s="65">
        <v>2021</v>
      </c>
      <c r="S53" s="66">
        <v>2022</v>
      </c>
      <c r="T53" s="13"/>
      <c r="U53" s="13"/>
      <c r="V53" s="13"/>
      <c r="W53" s="13"/>
      <c r="X53" s="13"/>
      <c r="Y53" s="13"/>
      <c r="AG53" s="7"/>
      <c r="AH53" s="7"/>
    </row>
    <row r="54" spans="1:34" s="5" customFormat="1" ht="15.75" thickBot="1" x14ac:dyDescent="0.3">
      <c r="A54" s="14"/>
      <c r="B54" s="12"/>
      <c r="C54" s="12"/>
      <c r="D54" s="12"/>
      <c r="E54" s="12"/>
      <c r="F54" s="241"/>
      <c r="G54" s="12"/>
      <c r="H54" s="12"/>
      <c r="I54" s="12"/>
      <c r="J54" s="12"/>
      <c r="L54" s="154"/>
      <c r="M54" s="154"/>
      <c r="N54" s="154"/>
      <c r="O54" s="158">
        <f>(O33-O48)-(N33-N48)+(M33-M48)</f>
        <v>-0.45951918489571142</v>
      </c>
      <c r="P54" s="159">
        <f>(P33-P48)-(O33-O48)</f>
        <v>0.11911064324885245</v>
      </c>
      <c r="Q54" s="159">
        <f>(Q33-Q48)-(P33-P48)</f>
        <v>-2.0056982941687771</v>
      </c>
      <c r="R54" s="159">
        <f>(R33-R48)-(Q33-Q48)</f>
        <v>-2.9432782689865071</v>
      </c>
      <c r="S54" s="160">
        <f>(S33-S48)-(R33-R48)</f>
        <v>2.7882822689865101</v>
      </c>
    </row>
    <row r="55" spans="1:34" s="5" customFormat="1" ht="15.75" thickBot="1" x14ac:dyDescent="0.3">
      <c r="A55" s="14"/>
      <c r="B55" s="12"/>
      <c r="C55" s="12"/>
      <c r="D55" s="12"/>
      <c r="E55" s="12"/>
      <c r="F55" s="12"/>
      <c r="G55" s="12"/>
      <c r="H55" s="12"/>
      <c r="I55" s="12"/>
      <c r="J55" s="12"/>
      <c r="L55" s="154"/>
      <c r="M55" s="154"/>
      <c r="N55" s="154"/>
      <c r="O55" s="161"/>
      <c r="P55" s="161"/>
      <c r="Q55" s="161"/>
      <c r="R55" s="161"/>
      <c r="S55" s="161"/>
      <c r="T55" s="161"/>
      <c r="U55" s="161"/>
      <c r="V55" s="161"/>
      <c r="W55" s="161"/>
      <c r="X55" s="161"/>
    </row>
    <row r="56" spans="1:34" s="5" customFormat="1" ht="18.75" thickBot="1" x14ac:dyDescent="0.3">
      <c r="A56" s="14"/>
      <c r="B56" s="7"/>
      <c r="C56" s="7"/>
      <c r="D56" s="7"/>
      <c r="E56" s="7"/>
      <c r="F56" s="12"/>
      <c r="G56" s="12"/>
      <c r="H56" s="12"/>
      <c r="I56" s="12"/>
      <c r="J56" s="12"/>
      <c r="L56" s="162"/>
      <c r="M56" s="162"/>
      <c r="N56" s="162"/>
      <c r="O56" s="155" t="s">
        <v>28</v>
      </c>
      <c r="P56" s="156"/>
      <c r="Q56" s="156"/>
      <c r="R56" s="156"/>
      <c r="S56" s="156"/>
      <c r="T56" s="156"/>
      <c r="U56" s="156"/>
      <c r="V56" s="156"/>
      <c r="W56" s="156"/>
      <c r="X56" s="157"/>
      <c r="Y56" s="7"/>
    </row>
    <row r="57" spans="1:34" ht="18.75" thickBot="1" x14ac:dyDescent="0.25">
      <c r="A57" s="7"/>
      <c r="B57" s="12"/>
      <c r="C57" s="12"/>
      <c r="D57" s="12"/>
      <c r="E57" s="12"/>
      <c r="F57" s="242"/>
      <c r="G57" s="242"/>
      <c r="H57" s="242"/>
      <c r="I57" s="242"/>
      <c r="J57" s="117"/>
      <c r="L57" s="154"/>
      <c r="M57" s="154"/>
      <c r="N57" s="154"/>
      <c r="O57" s="244" t="s">
        <v>33</v>
      </c>
      <c r="P57" s="245"/>
      <c r="Q57" s="245"/>
      <c r="R57" s="245"/>
      <c r="S57" s="245"/>
      <c r="T57" s="245"/>
      <c r="U57" s="246"/>
      <c r="V57" s="246"/>
      <c r="W57" s="246"/>
      <c r="X57" s="247"/>
      <c r="Y57" s="163" t="s">
        <v>29</v>
      </c>
      <c r="Z57" s="164"/>
      <c r="AH57" s="7"/>
    </row>
    <row r="58" spans="1:34" ht="18.75" thickBot="1" x14ac:dyDescent="0.25">
      <c r="A58" s="7"/>
      <c r="B58" s="12"/>
      <c r="C58" s="12"/>
      <c r="D58" s="12"/>
      <c r="E58" s="12"/>
      <c r="F58" s="12"/>
      <c r="G58" s="12"/>
      <c r="H58" s="12"/>
      <c r="I58" s="12"/>
      <c r="J58" s="117"/>
      <c r="L58" s="154"/>
      <c r="M58" s="154"/>
      <c r="N58" s="154"/>
      <c r="O58" s="64">
        <v>2018</v>
      </c>
      <c r="P58" s="65">
        <v>2019</v>
      </c>
      <c r="Q58" s="65">
        <v>2020</v>
      </c>
      <c r="R58" s="65">
        <v>2021</v>
      </c>
      <c r="S58" s="66">
        <v>2022</v>
      </c>
      <c r="T58" s="165">
        <v>2023</v>
      </c>
      <c r="U58" s="166">
        <v>2024</v>
      </c>
      <c r="V58" s="166">
        <v>2025</v>
      </c>
      <c r="W58" s="166">
        <v>2026</v>
      </c>
      <c r="X58" s="167">
        <v>2027</v>
      </c>
      <c r="Y58" s="168"/>
      <c r="Z58" s="164"/>
      <c r="AH58" s="7"/>
    </row>
    <row r="59" spans="1:34" s="5" customFormat="1" ht="15.75" thickBot="1" x14ac:dyDescent="0.3">
      <c r="A59" s="14"/>
      <c r="B59" s="12"/>
      <c r="C59" s="12"/>
      <c r="D59" s="12"/>
      <c r="E59" s="12"/>
      <c r="F59" s="12"/>
      <c r="G59" s="12"/>
      <c r="H59" s="12"/>
      <c r="I59" s="12"/>
      <c r="J59" s="12"/>
      <c r="N59" s="169">
        <v>2018</v>
      </c>
      <c r="O59" s="170"/>
      <c r="P59" s="171">
        <f>$O$54</f>
        <v>-0.45951918489571142</v>
      </c>
      <c r="Q59" s="122">
        <f>$O$54</f>
        <v>-0.45951918489571142</v>
      </c>
      <c r="R59" s="172">
        <f>$O$54</f>
        <v>-0.45951918489571142</v>
      </c>
      <c r="S59" s="173">
        <f>$O$54</f>
        <v>-0.45951918489571142</v>
      </c>
      <c r="T59" s="172">
        <f>$O$54</f>
        <v>-0.45951918489571142</v>
      </c>
      <c r="U59" s="174"/>
      <c r="V59" s="175"/>
      <c r="W59" s="175"/>
      <c r="X59" s="176"/>
      <c r="Y59" s="177"/>
    </row>
    <row r="60" spans="1:34" s="5" customFormat="1" ht="15.75" thickBot="1" x14ac:dyDescent="0.3">
      <c r="A60" s="14"/>
      <c r="B60" s="12"/>
      <c r="C60" s="12"/>
      <c r="D60" s="12"/>
      <c r="E60" s="12"/>
      <c r="F60" s="12"/>
      <c r="G60" s="12"/>
      <c r="H60" s="12"/>
      <c r="I60" s="12"/>
      <c r="J60" s="12"/>
      <c r="N60" s="178">
        <v>2019</v>
      </c>
      <c r="O60" s="179"/>
      <c r="P60" s="180"/>
      <c r="Q60" s="181">
        <f>$P$54</f>
        <v>0.11911064324885245</v>
      </c>
      <c r="R60" s="182">
        <f>$P$54</f>
        <v>0.11911064324885245</v>
      </c>
      <c r="S60" s="183">
        <f>$P$54</f>
        <v>0.11911064324885245</v>
      </c>
      <c r="T60" s="182">
        <f>$P$54</f>
        <v>0.11911064324885245</v>
      </c>
      <c r="U60" s="184">
        <f>$P$54</f>
        <v>0.11911064324885245</v>
      </c>
      <c r="V60" s="185"/>
      <c r="W60" s="186"/>
      <c r="X60" s="187"/>
      <c r="Y60" s="177"/>
    </row>
    <row r="61" spans="1:34" s="5" customFormat="1" ht="15.75" thickBot="1" x14ac:dyDescent="0.3">
      <c r="A61" s="14"/>
      <c r="B61" s="12"/>
      <c r="C61" s="12"/>
      <c r="D61" s="12"/>
      <c r="E61" s="12"/>
      <c r="F61" s="12"/>
      <c r="G61" s="12"/>
      <c r="H61" s="12"/>
      <c r="I61" s="12"/>
      <c r="J61" s="12"/>
      <c r="N61" s="178">
        <v>2020</v>
      </c>
      <c r="O61" s="179"/>
      <c r="P61" s="186"/>
      <c r="Q61" s="180"/>
      <c r="R61" s="188">
        <f>$Q$54</f>
        <v>-2.0056982941687771</v>
      </c>
      <c r="S61" s="183">
        <f>$Q$54</f>
        <v>-2.0056982941687771</v>
      </c>
      <c r="T61" s="182">
        <f>$Q$54</f>
        <v>-2.0056982941687771</v>
      </c>
      <c r="U61" s="189">
        <f>$Q$54</f>
        <v>-2.0056982941687771</v>
      </c>
      <c r="V61" s="190">
        <f>$Q$54</f>
        <v>-2.0056982941687771</v>
      </c>
      <c r="W61" s="185"/>
      <c r="X61" s="187"/>
      <c r="Y61" s="177"/>
    </row>
    <row r="62" spans="1:34" s="5" customFormat="1" ht="15.75" thickBot="1" x14ac:dyDescent="0.3">
      <c r="A62" s="14"/>
      <c r="B62" s="12"/>
      <c r="C62" s="12"/>
      <c r="D62" s="12"/>
      <c r="E62" s="12"/>
      <c r="F62" s="12"/>
      <c r="G62" s="12"/>
      <c r="H62" s="12"/>
      <c r="I62" s="12"/>
      <c r="J62" s="12"/>
      <c r="N62" s="178">
        <v>2021</v>
      </c>
      <c r="O62" s="179"/>
      <c r="P62" s="186"/>
      <c r="Q62" s="186"/>
      <c r="R62" s="180"/>
      <c r="S62" s="191">
        <f>$R$54</f>
        <v>-2.9432782689865071</v>
      </c>
      <c r="T62" s="192">
        <f>$R$54</f>
        <v>-2.9432782689865071</v>
      </c>
      <c r="U62" s="193">
        <f>$R$54</f>
        <v>-2.9432782689865071</v>
      </c>
      <c r="V62" s="182">
        <f>$R$54</f>
        <v>-2.9432782689865071</v>
      </c>
      <c r="W62" s="184">
        <f>$R$54</f>
        <v>-2.9432782689865071</v>
      </c>
      <c r="X62" s="194"/>
      <c r="Y62" s="177"/>
    </row>
    <row r="63" spans="1:34" s="5" customFormat="1" ht="15.75" thickBot="1" x14ac:dyDescent="0.3">
      <c r="A63" s="14"/>
      <c r="B63" s="195"/>
      <c r="C63" s="195"/>
      <c r="D63" s="195"/>
      <c r="E63" s="195"/>
      <c r="F63" s="195"/>
      <c r="G63" s="196"/>
      <c r="H63" s="196"/>
      <c r="I63" s="196"/>
      <c r="J63" s="196"/>
      <c r="N63" s="197">
        <v>2022</v>
      </c>
      <c r="O63" s="198"/>
      <c r="P63" s="199"/>
      <c r="Q63" s="199"/>
      <c r="R63" s="199"/>
      <c r="S63" s="200"/>
      <c r="T63" s="201">
        <f>+$S$54</f>
        <v>2.7882822689865101</v>
      </c>
      <c r="U63" s="202">
        <f>+$S$54</f>
        <v>2.7882822689865101</v>
      </c>
      <c r="V63" s="201">
        <f>+$S$54</f>
        <v>2.7882822689865101</v>
      </c>
      <c r="W63" s="203">
        <f>+$S$54</f>
        <v>2.7882822689865101</v>
      </c>
      <c r="X63" s="160">
        <f>+$S$54</f>
        <v>2.7882822689865101</v>
      </c>
      <c r="Y63" s="204"/>
    </row>
    <row r="64" spans="1:34" s="5" customFormat="1" ht="15.75" customHeight="1" thickBot="1" x14ac:dyDescent="0.3">
      <c r="A64" s="14"/>
      <c r="B64" s="195"/>
      <c r="C64" s="195"/>
      <c r="D64" s="195"/>
      <c r="E64" s="195"/>
      <c r="F64" s="195"/>
      <c r="G64" s="196"/>
      <c r="H64" s="196"/>
      <c r="I64" s="196"/>
      <c r="J64" s="196"/>
      <c r="N64" s="205" t="s">
        <v>37</v>
      </c>
      <c r="O64" s="206"/>
      <c r="P64" s="207"/>
      <c r="Q64" s="207"/>
      <c r="R64" s="207"/>
      <c r="S64" s="208"/>
      <c r="T64" s="209">
        <f>+SUM(T59:T63)</f>
        <v>-2.5011028358156331</v>
      </c>
      <c r="U64" s="210">
        <f>+SUM(U59:U63)</f>
        <v>-2.0415836509199217</v>
      </c>
      <c r="V64" s="211">
        <f>+SUM(V59:V63)</f>
        <v>-2.1606942941687741</v>
      </c>
      <c r="W64" s="243">
        <f>+SUM(W59:W63)</f>
        <v>-0.15499599999999703</v>
      </c>
      <c r="X64" s="209">
        <f>+SUM(X59:X63)</f>
        <v>2.7882822689865101</v>
      </c>
      <c r="Y64" s="213">
        <f>+SUM(T64:X64)</f>
        <v>-4.0700945119178158</v>
      </c>
    </row>
    <row r="65" spans="1:25" s="5" customFormat="1" ht="15.75" thickBot="1" x14ac:dyDescent="0.3">
      <c r="A65" s="14"/>
      <c r="B65" s="195"/>
      <c r="C65" s="195"/>
      <c r="D65" s="195"/>
      <c r="E65" s="195"/>
      <c r="F65" s="195"/>
      <c r="G65" s="196"/>
      <c r="H65" s="196"/>
      <c r="I65" s="196"/>
      <c r="J65" s="196"/>
      <c r="N65" s="214"/>
      <c r="O65" s="214"/>
      <c r="P65" s="214"/>
      <c r="Q65" s="214"/>
      <c r="R65" s="214"/>
      <c r="S65" s="214"/>
      <c r="T65" s="215"/>
      <c r="U65" s="215"/>
      <c r="V65" s="215"/>
      <c r="W65" s="215"/>
      <c r="X65" s="215"/>
    </row>
    <row r="66" spans="1:25" ht="15.75" thickBot="1" x14ac:dyDescent="0.3">
      <c r="B66" s="195"/>
      <c r="C66" s="195"/>
      <c r="D66" s="195"/>
      <c r="E66" s="195"/>
      <c r="F66" s="195"/>
      <c r="G66" s="195"/>
      <c r="H66" s="195"/>
      <c r="I66" s="195"/>
      <c r="J66" s="195"/>
      <c r="K66" s="5"/>
      <c r="N66" s="205" t="s">
        <v>30</v>
      </c>
      <c r="O66" s="216"/>
      <c r="P66" s="217"/>
      <c r="Q66" s="217"/>
      <c r="R66" s="217"/>
      <c r="S66" s="218"/>
      <c r="T66" s="219">
        <f>T64</f>
        <v>-2.5011028358156331</v>
      </c>
      <c r="U66" s="220">
        <f>U64</f>
        <v>-2.0415836509199217</v>
      </c>
      <c r="V66" s="212">
        <f>V64</f>
        <v>-2.1606942941687741</v>
      </c>
      <c r="W66" s="243">
        <f>W64</f>
        <v>-0.15499599999999703</v>
      </c>
      <c r="X66" s="219">
        <f>X64</f>
        <v>2.7882822689865101</v>
      </c>
      <c r="Y66" s="221">
        <f>+SUM(T66:X66)</f>
        <v>-4.0700945119178158</v>
      </c>
    </row>
    <row r="67" spans="1:25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222"/>
      <c r="M67" s="222"/>
      <c r="N67" s="222"/>
      <c r="O67" s="222"/>
      <c r="P67" s="222"/>
      <c r="Q67" s="222"/>
      <c r="R67" s="223"/>
      <c r="S67" s="222"/>
      <c r="T67" s="222"/>
      <c r="U67" s="222"/>
      <c r="V67" s="223"/>
      <c r="W67" s="223"/>
      <c r="X67" s="223"/>
      <c r="Y67" s="224"/>
    </row>
  </sheetData>
  <mergeCells count="19">
    <mergeCell ref="B7:F7"/>
    <mergeCell ref="D21:E21"/>
    <mergeCell ref="F21:J21"/>
    <mergeCell ref="M21:N21"/>
    <mergeCell ref="C11:L11"/>
    <mergeCell ref="O57:X57"/>
    <mergeCell ref="O21:S21"/>
    <mergeCell ref="D22:E22"/>
    <mergeCell ref="F22:J22"/>
    <mergeCell ref="M22:S22"/>
    <mergeCell ref="D36:E36"/>
    <mergeCell ref="F36:J36"/>
    <mergeCell ref="M36:N36"/>
    <mergeCell ref="O36:S36"/>
    <mergeCell ref="D37:E37"/>
    <mergeCell ref="F37:J37"/>
    <mergeCell ref="M37:S37"/>
    <mergeCell ref="U44:V48"/>
    <mergeCell ref="O52:S52"/>
  </mergeCells>
  <dataValidations count="4">
    <dataValidation type="list" allowBlank="1" showInputMessage="1" showErrorMessage="1" sqref="T48" xr:uid="{00000000-0002-0000-0100-000000000000}">
      <formula1>$O$38:$R$38</formula1>
    </dataValidation>
    <dataValidation type="custom" allowBlank="1" showInputMessage="1" showErrorMessage="1" error="Must be a number" prompt="Enter value" sqref="F26:K32" xr:uid="{00000000-0002-0000-0100-000001000000}">
      <formula1>ISNUMBER(F26)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F24:K24" xr:uid="{00000000-0002-0000-0100-000002000000}">
      <formula1>ISNUMBER(F24)</formula1>
    </dataValidation>
    <dataValidation type="custom" allowBlank="1" showInputMessage="1" showErrorMessage="1" error="Must be a number" promptTitle="Actual opex" prompt="Enter value._x000a_As set out in the regulatory accounts for the current regulatory control period." sqref="D39:I39" xr:uid="{00000000-0002-0000-0100-000003000000}">
      <formula1>ISNUMBER(D39)</formula1>
    </dataValidation>
  </dataValidations>
  <pageMargins left="0.7" right="0.7" top="0.75" bottom="0.75" header="0.3" footer="0.3"/>
  <pageSetup paperSize="8" scale="44" fitToWidth="0" orientation="landscape" r:id="rId1"/>
  <rowBreaks count="1" manualBreakCount="1">
    <brk id="51" min="1" max="25" man="1"/>
  </rowBreaks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2022-11-21T23:57:12Z</dcterms:created>
  <dcterms:modified xsi:type="dcterms:W3CDTF">2022-12-06T06:57:06Z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