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8635" windowHeight="12090" activeTab="4"/>
  </bookViews>
  <sheets>
    <sheet name="Summary" sheetId="8" r:id="rId1"/>
    <sheet name="Recurrent gains" sheetId="6" r:id="rId2"/>
    <sheet name="Non-recurrent gains" sheetId="17" r:id="rId3"/>
    <sheet name="Recurrent gains - adjusted" sheetId="18" r:id="rId4"/>
    <sheet name="Non-recurrent gains - adjusted" sheetId="19" r:id="rId5"/>
  </sheets>
  <definedNames>
    <definedName name="base_year" localSheetId="2">'Non-recurrent gains'!$B$2</definedName>
    <definedName name="base_year" localSheetId="4">'Non-recurrent gains - adjusted'!$B$2</definedName>
    <definedName name="base_year" localSheetId="1">'Recurrent gains'!$B$2</definedName>
    <definedName name="base_year" localSheetId="3">'Recurrent gains - adjusted'!$B$2</definedName>
    <definedName name="base_year_2" localSheetId="2">'Non-recurrent gains'!$B$3</definedName>
    <definedName name="base_year_2" localSheetId="4">'Non-recurrent gains - adjusted'!$B$3</definedName>
    <definedName name="base_year_2" localSheetId="1">'Recurrent gains'!$B$3</definedName>
    <definedName name="base_year_2" localSheetId="3">'Recurrent gains - adjusted'!$B$3</definedName>
    <definedName name="base_year_3" localSheetId="2">'Non-recurrent gains'!$B$4</definedName>
    <definedName name="base_year_3" localSheetId="4">'Non-recurrent gains - adjusted'!$B$4</definedName>
    <definedName name="base_year_3" localSheetId="3">'Recurrent gains - adjusted'!$B$4</definedName>
    <definedName name="base_year_3">'Recurrent gains'!$B$4</definedName>
    <definedName name="base_year_4" localSheetId="2">'Non-recurrent gains'!$B$5</definedName>
    <definedName name="base_year_4" localSheetId="4">'Non-recurrent gains - adjusted'!$B$5</definedName>
    <definedName name="base_year_4" localSheetId="3">'Recurrent gains - adjusted'!$B$5</definedName>
    <definedName name="base_year_4">'Recurrent gains'!$B$5</definedName>
    <definedName name="base_year1" localSheetId="2">'Non-recurrent gains'!$B$2</definedName>
    <definedName name="base_year1" localSheetId="4">'Non-recurrent gains - adjusted'!$B$2</definedName>
    <definedName name="base_year1" localSheetId="1">'Recurrent gains'!$B$2</definedName>
    <definedName name="base_year1" localSheetId="3">'Recurrent gains - adjusted'!$B$2</definedName>
    <definedName name="rate" localSheetId="2">'Non-recurrent gains'!$B$1</definedName>
    <definedName name="rate" localSheetId="4">'Non-recurrent gains - adjusted'!$B$1</definedName>
    <definedName name="rate" localSheetId="1">'Recurrent gains'!$B$1</definedName>
    <definedName name="rate" localSheetId="3">'Recurrent gains - adjusted'!$B$1</definedName>
  </definedNames>
  <calcPr calcId="145621"/>
</workbook>
</file>

<file path=xl/calcChain.xml><?xml version="1.0" encoding="utf-8"?>
<calcChain xmlns="http://schemas.openxmlformats.org/spreadsheetml/2006/main">
  <c r="X16" i="17" l="1"/>
  <c r="W16" i="17"/>
  <c r="V16" i="17"/>
  <c r="U16" i="17"/>
  <c r="T16" i="17"/>
  <c r="S16" i="17"/>
  <c r="R16" i="17"/>
  <c r="Q16" i="17"/>
  <c r="P16" i="17"/>
  <c r="O16" i="17"/>
  <c r="N16" i="17"/>
  <c r="M16" i="17"/>
  <c r="L16" i="17"/>
  <c r="K16" i="17"/>
  <c r="J16" i="17"/>
  <c r="I16" i="17"/>
  <c r="H16" i="17"/>
  <c r="G16" i="17"/>
  <c r="F16" i="17"/>
  <c r="E16" i="17"/>
  <c r="D16" i="17"/>
  <c r="C16" i="17"/>
  <c r="B16" i="17"/>
  <c r="F15" i="17"/>
  <c r="E15" i="17"/>
  <c r="D15" i="17"/>
  <c r="C15" i="17"/>
  <c r="B15" i="17"/>
  <c r="Y16" i="6"/>
  <c r="X16" i="6"/>
  <c r="W16" i="6"/>
  <c r="V16" i="6"/>
  <c r="U16" i="6"/>
  <c r="T16" i="6"/>
  <c r="S16" i="6"/>
  <c r="R16" i="6"/>
  <c r="Q16" i="6"/>
  <c r="P16" i="6"/>
  <c r="O16" i="6"/>
  <c r="N16" i="6"/>
  <c r="M16" i="6"/>
  <c r="L16" i="6"/>
  <c r="K16" i="6"/>
  <c r="J16" i="6"/>
  <c r="I16" i="6"/>
  <c r="H16" i="6"/>
  <c r="G16" i="6"/>
  <c r="F16" i="6"/>
  <c r="E16" i="6"/>
  <c r="D16" i="6"/>
  <c r="C16" i="6"/>
  <c r="B16" i="6"/>
  <c r="F15" i="6"/>
  <c r="E15" i="6"/>
  <c r="D15" i="6"/>
  <c r="C15" i="6"/>
  <c r="B15" i="6"/>
  <c r="X16" i="19"/>
  <c r="W16" i="19"/>
  <c r="V16" i="19"/>
  <c r="U16" i="19"/>
  <c r="T16" i="19"/>
  <c r="S16" i="19"/>
  <c r="R16" i="19"/>
  <c r="Q16" i="19"/>
  <c r="P16" i="19"/>
  <c r="O16" i="19"/>
  <c r="N16" i="19"/>
  <c r="M16" i="19"/>
  <c r="L16" i="19"/>
  <c r="K16" i="19"/>
  <c r="J16" i="19"/>
  <c r="I16" i="19"/>
  <c r="H16" i="19"/>
  <c r="G16" i="19"/>
  <c r="F16" i="19"/>
  <c r="E16" i="19"/>
  <c r="D16" i="19"/>
  <c r="C16" i="19"/>
  <c r="B16" i="19"/>
  <c r="F15" i="19"/>
  <c r="E15" i="19"/>
  <c r="D15" i="19"/>
  <c r="C15" i="19"/>
  <c r="B15" i="19"/>
  <c r="Y16" i="18"/>
  <c r="B16" i="18"/>
  <c r="F15" i="18"/>
  <c r="E15" i="18"/>
  <c r="D15" i="18"/>
  <c r="C15" i="18"/>
  <c r="B15" i="18"/>
  <c r="Y44" i="19" l="1"/>
  <c r="B44" i="19"/>
  <c r="A20" i="19"/>
  <c r="B20" i="19" s="1"/>
  <c r="F40" i="19"/>
  <c r="E40" i="19"/>
  <c r="D40" i="19"/>
  <c r="C40" i="19"/>
  <c r="C14" i="19"/>
  <c r="D14" i="19" s="1"/>
  <c r="Y44" i="18"/>
  <c r="Z44" i="18" s="1"/>
  <c r="B44" i="18"/>
  <c r="A20" i="18"/>
  <c r="B20" i="18" s="1"/>
  <c r="Z16" i="18"/>
  <c r="F40" i="18"/>
  <c r="E40" i="18"/>
  <c r="D40" i="18"/>
  <c r="C40" i="18"/>
  <c r="C14" i="18"/>
  <c r="B29" i="8"/>
  <c r="Y44" i="17"/>
  <c r="B44" i="17"/>
  <c r="A20" i="17"/>
  <c r="B20" i="17" s="1"/>
  <c r="F40" i="17"/>
  <c r="E40" i="17"/>
  <c r="D40" i="17"/>
  <c r="C40" i="17"/>
  <c r="C14" i="17"/>
  <c r="D14" i="18" l="1"/>
  <c r="D16" i="18" s="1"/>
  <c r="C16" i="18"/>
  <c r="D44" i="19"/>
  <c r="A22" i="19"/>
  <c r="B22" i="19" s="1"/>
  <c r="E14" i="19"/>
  <c r="D22" i="19"/>
  <c r="C44" i="19"/>
  <c r="F42" i="19"/>
  <c r="D42" i="19"/>
  <c r="B40" i="19"/>
  <c r="B41" i="19" s="1"/>
  <c r="D43" i="19"/>
  <c r="B43" i="19"/>
  <c r="E42" i="19"/>
  <c r="C42" i="19"/>
  <c r="D41" i="19"/>
  <c r="C41" i="19"/>
  <c r="B17" i="19"/>
  <c r="B18" i="19" s="1"/>
  <c r="D20" i="19" s="1"/>
  <c r="D17" i="19"/>
  <c r="C20" i="19"/>
  <c r="A21" i="19"/>
  <c r="B21" i="19" s="1"/>
  <c r="C21" i="19"/>
  <c r="Z44" i="19"/>
  <c r="E42" i="18"/>
  <c r="A22" i="18"/>
  <c r="B22" i="18" s="1"/>
  <c r="E14" i="18"/>
  <c r="E16" i="18" s="1"/>
  <c r="D44" i="18"/>
  <c r="D43" i="18"/>
  <c r="C44" i="18"/>
  <c r="Y43" i="18"/>
  <c r="F42" i="18"/>
  <c r="D42" i="18"/>
  <c r="B40" i="18"/>
  <c r="B41" i="18" s="1"/>
  <c r="C41" i="18"/>
  <c r="B17" i="18"/>
  <c r="B18" i="18" s="1"/>
  <c r="C20" i="18" s="1"/>
  <c r="A21" i="18"/>
  <c r="B21" i="18" s="1"/>
  <c r="C42" i="18"/>
  <c r="B43" i="18"/>
  <c r="Z43" i="18"/>
  <c r="B47" i="18"/>
  <c r="C44" i="17"/>
  <c r="F42" i="17"/>
  <c r="D42" i="17"/>
  <c r="B40" i="17"/>
  <c r="B41" i="17" s="1"/>
  <c r="B43" i="17"/>
  <c r="E42" i="17"/>
  <c r="C42" i="17"/>
  <c r="C43" i="17"/>
  <c r="B17" i="17"/>
  <c r="B18" i="17" s="1"/>
  <c r="C20" i="17" s="1"/>
  <c r="A21" i="17"/>
  <c r="B21" i="17" s="1"/>
  <c r="D14" i="17"/>
  <c r="C41" i="17"/>
  <c r="C17" i="17"/>
  <c r="Z44" i="17"/>
  <c r="C22" i="19" l="1"/>
  <c r="C22" i="18"/>
  <c r="D22" i="18"/>
  <c r="B42" i="17"/>
  <c r="B46" i="17" s="1"/>
  <c r="B47" i="19"/>
  <c r="B42" i="19"/>
  <c r="C46" i="19"/>
  <c r="C45" i="19"/>
  <c r="E44" i="19"/>
  <c r="A23" i="19"/>
  <c r="E23" i="19" s="1"/>
  <c r="E20" i="19"/>
  <c r="F14" i="19"/>
  <c r="B45" i="19"/>
  <c r="C43" i="19"/>
  <c r="C17" i="19"/>
  <c r="C18" i="19" s="1"/>
  <c r="D21" i="19" s="1"/>
  <c r="D45" i="19"/>
  <c r="D47" i="19"/>
  <c r="D46" i="19"/>
  <c r="D17" i="18"/>
  <c r="C43" i="18"/>
  <c r="D41" i="18"/>
  <c r="D45" i="18" s="1"/>
  <c r="D20" i="18"/>
  <c r="E44" i="18"/>
  <c r="A23" i="18"/>
  <c r="E20" i="18"/>
  <c r="F14" i="18"/>
  <c r="F16" i="18" s="1"/>
  <c r="B45" i="18"/>
  <c r="C21" i="18"/>
  <c r="B42" i="18"/>
  <c r="Y47" i="18"/>
  <c r="C46" i="18"/>
  <c r="C45" i="18"/>
  <c r="Z47" i="18"/>
  <c r="C17" i="18"/>
  <c r="C18" i="18" s="1"/>
  <c r="E21" i="18" s="1"/>
  <c r="D47" i="18"/>
  <c r="D46" i="18"/>
  <c r="C18" i="17"/>
  <c r="D21" i="17" s="1"/>
  <c r="C21" i="17"/>
  <c r="B45" i="17"/>
  <c r="D44" i="17"/>
  <c r="D20" i="17"/>
  <c r="A22" i="17"/>
  <c r="E14" i="17"/>
  <c r="B47" i="17"/>
  <c r="C47" i="17"/>
  <c r="C46" i="17"/>
  <c r="C45" i="17"/>
  <c r="J15" i="18" l="1"/>
  <c r="G15" i="18"/>
  <c r="J15" i="19"/>
  <c r="D18" i="19"/>
  <c r="E22" i="19" s="1"/>
  <c r="E41" i="19"/>
  <c r="E17" i="19"/>
  <c r="E43" i="19"/>
  <c r="E21" i="19"/>
  <c r="B23" i="19"/>
  <c r="C23" i="19"/>
  <c r="D23" i="19"/>
  <c r="E46" i="19"/>
  <c r="C47" i="19"/>
  <c r="B46" i="19"/>
  <c r="F44" i="19"/>
  <c r="A24" i="19"/>
  <c r="G14" i="19"/>
  <c r="F24" i="19"/>
  <c r="F22" i="19"/>
  <c r="F21" i="19"/>
  <c r="F20" i="19"/>
  <c r="H15" i="19"/>
  <c r="I15" i="19"/>
  <c r="G15" i="19"/>
  <c r="C47" i="18"/>
  <c r="D21" i="18"/>
  <c r="B46" i="18"/>
  <c r="E43" i="18"/>
  <c r="E47" i="18" s="1"/>
  <c r="E41" i="18"/>
  <c r="E17" i="18"/>
  <c r="B23" i="18"/>
  <c r="D23" i="18"/>
  <c r="C23" i="18"/>
  <c r="E46" i="18"/>
  <c r="H15" i="18"/>
  <c r="D18" i="18"/>
  <c r="E22" i="18" s="1"/>
  <c r="F44" i="18"/>
  <c r="A24" i="18"/>
  <c r="G14" i="18"/>
  <c r="G16" i="18" s="1"/>
  <c r="F24" i="18"/>
  <c r="F21" i="18"/>
  <c r="F20" i="18"/>
  <c r="I15" i="18"/>
  <c r="E23" i="18"/>
  <c r="E44" i="17"/>
  <c r="F14" i="17"/>
  <c r="A23" i="17"/>
  <c r="E23" i="17" s="1"/>
  <c r="E21" i="17"/>
  <c r="E20" i="17"/>
  <c r="J15" i="17"/>
  <c r="G15" i="17"/>
  <c r="D43" i="17"/>
  <c r="D47" i="17" s="1"/>
  <c r="D41" i="17"/>
  <c r="D45" i="17" s="1"/>
  <c r="D17" i="17"/>
  <c r="D18" i="17" s="1"/>
  <c r="E22" i="17" s="1"/>
  <c r="H15" i="17"/>
  <c r="B22" i="17"/>
  <c r="C22" i="17"/>
  <c r="I15" i="17"/>
  <c r="D22" i="17"/>
  <c r="D46" i="17"/>
  <c r="E45" i="19" l="1"/>
  <c r="E47" i="19"/>
  <c r="F43" i="19"/>
  <c r="F41" i="19"/>
  <c r="F17" i="19"/>
  <c r="G44" i="19"/>
  <c r="G22" i="19"/>
  <c r="G21" i="19"/>
  <c r="G20" i="19"/>
  <c r="G43" i="19"/>
  <c r="A25" i="19"/>
  <c r="G25" i="19" s="1"/>
  <c r="H14" i="19"/>
  <c r="B24" i="19"/>
  <c r="D24" i="19"/>
  <c r="C24" i="19"/>
  <c r="E24" i="19"/>
  <c r="F47" i="19"/>
  <c r="F45" i="19"/>
  <c r="F46" i="19"/>
  <c r="E18" i="19"/>
  <c r="F23" i="19" s="1"/>
  <c r="F18" i="19"/>
  <c r="G24" i="19" s="1"/>
  <c r="E45" i="18"/>
  <c r="F22" i="18"/>
  <c r="G44" i="18"/>
  <c r="G22" i="18"/>
  <c r="G21" i="18"/>
  <c r="G20" i="18"/>
  <c r="A25" i="18"/>
  <c r="G25" i="18" s="1"/>
  <c r="H14" i="18"/>
  <c r="H16" i="18" s="1"/>
  <c r="F46" i="18"/>
  <c r="E18" i="18"/>
  <c r="F23" i="18" s="1"/>
  <c r="F18" i="18"/>
  <c r="G24" i="18" s="1"/>
  <c r="F41" i="18"/>
  <c r="F17" i="18"/>
  <c r="F43" i="18"/>
  <c r="B24" i="18"/>
  <c r="D24" i="18"/>
  <c r="C24" i="18"/>
  <c r="E24" i="18"/>
  <c r="F44" i="17"/>
  <c r="F22" i="17"/>
  <c r="F21" i="17"/>
  <c r="F20" i="17"/>
  <c r="A24" i="17"/>
  <c r="G14" i="17"/>
  <c r="E46" i="17"/>
  <c r="E43" i="17"/>
  <c r="E41" i="17"/>
  <c r="E17" i="17"/>
  <c r="B23" i="17"/>
  <c r="C23" i="17"/>
  <c r="D23" i="17"/>
  <c r="G17" i="19" l="1"/>
  <c r="G18" i="19" s="1"/>
  <c r="G23" i="19"/>
  <c r="G39" i="19" s="1"/>
  <c r="G40" i="19" s="1"/>
  <c r="G47" i="19"/>
  <c r="H44" i="19"/>
  <c r="I14" i="19"/>
  <c r="A26" i="19"/>
  <c r="G26" i="19" s="1"/>
  <c r="H25" i="19"/>
  <c r="H24" i="19"/>
  <c r="H23" i="19"/>
  <c r="H22" i="19"/>
  <c r="H21" i="19"/>
  <c r="H20" i="19"/>
  <c r="F47" i="18"/>
  <c r="G43" i="18"/>
  <c r="G17" i="18"/>
  <c r="G18" i="18" s="1"/>
  <c r="H25" i="18" s="1"/>
  <c r="G23" i="18"/>
  <c r="G39" i="18" s="1"/>
  <c r="G40" i="18" s="1"/>
  <c r="F45" i="18"/>
  <c r="I14" i="18"/>
  <c r="I16" i="18" s="1"/>
  <c r="H44" i="18"/>
  <c r="A26" i="18"/>
  <c r="G26" i="18" s="1"/>
  <c r="H24" i="18"/>
  <c r="H23" i="18"/>
  <c r="H22" i="18"/>
  <c r="H21" i="18"/>
  <c r="H20" i="18"/>
  <c r="E47" i="17"/>
  <c r="E45" i="17"/>
  <c r="B24" i="17"/>
  <c r="C24" i="17"/>
  <c r="D24" i="17"/>
  <c r="E24" i="17"/>
  <c r="F24" i="17"/>
  <c r="F46" i="17"/>
  <c r="F18" i="17"/>
  <c r="E18" i="17"/>
  <c r="F23" i="17" s="1"/>
  <c r="G44" i="17"/>
  <c r="A25" i="17"/>
  <c r="H14" i="17"/>
  <c r="G25" i="17"/>
  <c r="G24" i="17"/>
  <c r="G23" i="17"/>
  <c r="G22" i="17"/>
  <c r="G21" i="17"/>
  <c r="G20" i="17"/>
  <c r="F43" i="17"/>
  <c r="F41" i="17"/>
  <c r="F17" i="17"/>
  <c r="H39" i="19" l="1"/>
  <c r="H40" i="19" s="1"/>
  <c r="H42" i="19" s="1"/>
  <c r="G41" i="19"/>
  <c r="G42" i="19"/>
  <c r="H43" i="19"/>
  <c r="H17" i="19"/>
  <c r="H18" i="19" s="1"/>
  <c r="I26" i="19" s="1"/>
  <c r="H26" i="19"/>
  <c r="I44" i="19"/>
  <c r="A27" i="19"/>
  <c r="I27" i="19" s="1"/>
  <c r="I25" i="19"/>
  <c r="I24" i="19"/>
  <c r="I23" i="19"/>
  <c r="I22" i="19"/>
  <c r="I21" i="19"/>
  <c r="I20" i="19"/>
  <c r="J14" i="19"/>
  <c r="H47" i="19"/>
  <c r="G47" i="18"/>
  <c r="H39" i="18"/>
  <c r="H40" i="18" s="1"/>
  <c r="H41" i="18" s="1"/>
  <c r="H45" i="18" s="1"/>
  <c r="G41" i="18"/>
  <c r="G42" i="18"/>
  <c r="H43" i="18"/>
  <c r="H17" i="18"/>
  <c r="H18" i="18" s="1"/>
  <c r="H26" i="18"/>
  <c r="I44" i="18"/>
  <c r="I26" i="18"/>
  <c r="I25" i="18"/>
  <c r="I24" i="18"/>
  <c r="I23" i="18"/>
  <c r="I22" i="18"/>
  <c r="I21" i="18"/>
  <c r="I20" i="18"/>
  <c r="A27" i="18"/>
  <c r="J14" i="18"/>
  <c r="H44" i="17"/>
  <c r="A26" i="17"/>
  <c r="G26" i="17" s="1"/>
  <c r="H24" i="17"/>
  <c r="H23" i="17"/>
  <c r="H22" i="17"/>
  <c r="H21" i="17"/>
  <c r="H20" i="17"/>
  <c r="I14" i="17"/>
  <c r="F47" i="17"/>
  <c r="G43" i="17"/>
  <c r="G47" i="17" s="1"/>
  <c r="G17" i="17"/>
  <c r="G18" i="17" s="1"/>
  <c r="H25" i="17" s="1"/>
  <c r="G39" i="17"/>
  <c r="F45" i="17"/>
  <c r="G40" i="17" l="1"/>
  <c r="G41" i="17" s="1"/>
  <c r="H41" i="19"/>
  <c r="H45" i="19" s="1"/>
  <c r="N15" i="18"/>
  <c r="J16" i="18"/>
  <c r="H46" i="19"/>
  <c r="N15" i="19"/>
  <c r="I39" i="19"/>
  <c r="I40" i="19" s="1"/>
  <c r="G27" i="19"/>
  <c r="H27" i="19"/>
  <c r="G46" i="19"/>
  <c r="J44" i="19"/>
  <c r="A28" i="19"/>
  <c r="J28" i="19" s="1"/>
  <c r="K14" i="19"/>
  <c r="K24" i="19" s="1"/>
  <c r="J26" i="19"/>
  <c r="J25" i="19"/>
  <c r="J24" i="19"/>
  <c r="J23" i="19"/>
  <c r="J22" i="19"/>
  <c r="J21" i="19"/>
  <c r="J20" i="19"/>
  <c r="O15" i="19"/>
  <c r="K15" i="19"/>
  <c r="M15" i="19"/>
  <c r="I43" i="19"/>
  <c r="I17" i="19"/>
  <c r="G45" i="19"/>
  <c r="L15" i="19"/>
  <c r="H42" i="18"/>
  <c r="H46" i="18" s="1"/>
  <c r="G27" i="18"/>
  <c r="H27" i="18"/>
  <c r="I43" i="18"/>
  <c r="I17" i="18"/>
  <c r="I27" i="18"/>
  <c r="G45" i="18"/>
  <c r="J44" i="18"/>
  <c r="K14" i="18"/>
  <c r="A28" i="18"/>
  <c r="J28" i="18" s="1"/>
  <c r="J26" i="18"/>
  <c r="J25" i="18"/>
  <c r="J24" i="18"/>
  <c r="J23" i="18"/>
  <c r="J22" i="18"/>
  <c r="J21" i="18"/>
  <c r="J20" i="18"/>
  <c r="M15" i="18"/>
  <c r="L15" i="18"/>
  <c r="O15" i="18"/>
  <c r="K15" i="18"/>
  <c r="I39" i="18"/>
  <c r="I40" i="18" s="1"/>
  <c r="G46" i="18"/>
  <c r="H47" i="18"/>
  <c r="H39" i="17"/>
  <c r="G42" i="17"/>
  <c r="I44" i="17"/>
  <c r="A27" i="17"/>
  <c r="I27" i="17" s="1"/>
  <c r="J14" i="17"/>
  <c r="I25" i="17"/>
  <c r="I24" i="17"/>
  <c r="I23" i="17"/>
  <c r="I22" i="17"/>
  <c r="I21" i="17"/>
  <c r="I20" i="17"/>
  <c r="N15" i="17"/>
  <c r="M15" i="17"/>
  <c r="H43" i="17"/>
  <c r="H17" i="17"/>
  <c r="H18" i="17" s="1"/>
  <c r="I26" i="17" s="1"/>
  <c r="H26" i="17"/>
  <c r="H40" i="17" l="1"/>
  <c r="H41" i="17" s="1"/>
  <c r="H45" i="17" s="1"/>
  <c r="K24" i="18"/>
  <c r="K16" i="18"/>
  <c r="J39" i="19"/>
  <c r="J40" i="19" s="1"/>
  <c r="J41" i="19" s="1"/>
  <c r="J45" i="19" s="1"/>
  <c r="J43" i="19"/>
  <c r="J17" i="19"/>
  <c r="K44" i="19"/>
  <c r="A29" i="19"/>
  <c r="K26" i="19"/>
  <c r="K25" i="19"/>
  <c r="K23" i="19"/>
  <c r="K22" i="19"/>
  <c r="K21" i="19"/>
  <c r="K20" i="19"/>
  <c r="K43" i="19"/>
  <c r="K29" i="19"/>
  <c r="L14" i="19"/>
  <c r="G28" i="19"/>
  <c r="H28" i="19"/>
  <c r="I28" i="19"/>
  <c r="I47" i="19"/>
  <c r="I18" i="19"/>
  <c r="J27" i="19" s="1"/>
  <c r="J18" i="19"/>
  <c r="K28" i="19" s="1"/>
  <c r="J42" i="19"/>
  <c r="J46" i="19" s="1"/>
  <c r="I41" i="19"/>
  <c r="I42" i="19"/>
  <c r="J43" i="18"/>
  <c r="J17" i="18"/>
  <c r="I41" i="18"/>
  <c r="I42" i="18"/>
  <c r="J39" i="18"/>
  <c r="J40" i="18" s="1"/>
  <c r="G28" i="18"/>
  <c r="H28" i="18"/>
  <c r="I28" i="18"/>
  <c r="K44" i="18"/>
  <c r="K26" i="18"/>
  <c r="K25" i="18"/>
  <c r="K23" i="18"/>
  <c r="K22" i="18"/>
  <c r="K21" i="18"/>
  <c r="K20" i="18"/>
  <c r="K43" i="18"/>
  <c r="A29" i="18"/>
  <c r="K29" i="18" s="1"/>
  <c r="L14" i="18"/>
  <c r="L16" i="18" s="1"/>
  <c r="I47" i="18"/>
  <c r="I18" i="18"/>
  <c r="J27" i="18" s="1"/>
  <c r="J18" i="18"/>
  <c r="K28" i="18" s="1"/>
  <c r="I39" i="17"/>
  <c r="H47" i="17"/>
  <c r="I43" i="17"/>
  <c r="I17" i="17"/>
  <c r="J44" i="17"/>
  <c r="A28" i="17"/>
  <c r="J26" i="17"/>
  <c r="J25" i="17"/>
  <c r="J24" i="17"/>
  <c r="J23" i="17"/>
  <c r="J22" i="17"/>
  <c r="J21" i="17"/>
  <c r="J20" i="17"/>
  <c r="K14" i="17"/>
  <c r="O15" i="17"/>
  <c r="K15" i="17"/>
  <c r="L15" i="17"/>
  <c r="G46" i="17"/>
  <c r="G27" i="17"/>
  <c r="H27" i="17"/>
  <c r="G45" i="17"/>
  <c r="I40" i="17" l="1"/>
  <c r="I42" i="17" s="1"/>
  <c r="I46" i="17" s="1"/>
  <c r="H42" i="17"/>
  <c r="H46" i="17" s="1"/>
  <c r="I41" i="17"/>
  <c r="I45" i="17" s="1"/>
  <c r="J47" i="19"/>
  <c r="I46" i="19"/>
  <c r="K27" i="19"/>
  <c r="K39" i="19" s="1"/>
  <c r="K40" i="19" s="1"/>
  <c r="K47" i="19"/>
  <c r="I45" i="19"/>
  <c r="L44" i="19"/>
  <c r="A30" i="19"/>
  <c r="K30" i="19" s="1"/>
  <c r="L28" i="19"/>
  <c r="L27" i="19"/>
  <c r="M14" i="19"/>
  <c r="L26" i="19"/>
  <c r="L25" i="19"/>
  <c r="L24" i="19"/>
  <c r="L23" i="19"/>
  <c r="L22" i="19"/>
  <c r="L21" i="19"/>
  <c r="L20" i="19"/>
  <c r="K17" i="19"/>
  <c r="K18" i="19" s="1"/>
  <c r="L29" i="19" s="1"/>
  <c r="J47" i="18"/>
  <c r="K27" i="18"/>
  <c r="K39" i="18" s="1"/>
  <c r="K40" i="18" s="1"/>
  <c r="K47" i="18"/>
  <c r="J41" i="18"/>
  <c r="J42" i="18"/>
  <c r="I45" i="18"/>
  <c r="M14" i="18"/>
  <c r="M16" i="18" s="1"/>
  <c r="L44" i="18"/>
  <c r="A30" i="18"/>
  <c r="K30" i="18" s="1"/>
  <c r="L28" i="18"/>
  <c r="L27" i="18"/>
  <c r="L26" i="18"/>
  <c r="L25" i="18"/>
  <c r="L24" i="18"/>
  <c r="L23" i="18"/>
  <c r="L22" i="18"/>
  <c r="L21" i="18"/>
  <c r="L20" i="18"/>
  <c r="I46" i="18"/>
  <c r="K17" i="18"/>
  <c r="K18" i="18" s="1"/>
  <c r="L29" i="18" s="1"/>
  <c r="I47" i="17"/>
  <c r="J39" i="17"/>
  <c r="K44" i="17"/>
  <c r="A29" i="17"/>
  <c r="K29" i="17" s="1"/>
  <c r="L14" i="17"/>
  <c r="K26" i="17"/>
  <c r="K25" i="17"/>
  <c r="K24" i="17"/>
  <c r="K23" i="17"/>
  <c r="K22" i="17"/>
  <c r="K21" i="17"/>
  <c r="K20" i="17"/>
  <c r="K43" i="17"/>
  <c r="G28" i="17"/>
  <c r="H28" i="17"/>
  <c r="I28" i="17"/>
  <c r="J18" i="17"/>
  <c r="K28" i="17" s="1"/>
  <c r="I18" i="17"/>
  <c r="J27" i="17" s="1"/>
  <c r="K17" i="17"/>
  <c r="J43" i="17"/>
  <c r="J17" i="17"/>
  <c r="J28" i="17"/>
  <c r="J40" i="17" l="1"/>
  <c r="L30" i="18"/>
  <c r="L39" i="19"/>
  <c r="L40" i="19" s="1"/>
  <c r="K41" i="19"/>
  <c r="K42" i="19"/>
  <c r="L30" i="19"/>
  <c r="L43" i="19"/>
  <c r="L17" i="19"/>
  <c r="L18" i="19" s="1"/>
  <c r="M30" i="19" s="1"/>
  <c r="M44" i="19"/>
  <c r="A31" i="19"/>
  <c r="M31" i="19" s="1"/>
  <c r="M29" i="19"/>
  <c r="M27" i="19"/>
  <c r="M26" i="19"/>
  <c r="M25" i="19"/>
  <c r="M24" i="19"/>
  <c r="M23" i="19"/>
  <c r="M22" i="19"/>
  <c r="M21" i="19"/>
  <c r="M20" i="19"/>
  <c r="M28" i="19"/>
  <c r="N14" i="19"/>
  <c r="L39" i="18"/>
  <c r="L40" i="18" s="1"/>
  <c r="L41" i="18" s="1"/>
  <c r="L45" i="18" s="1"/>
  <c r="L43" i="18"/>
  <c r="L17" i="18"/>
  <c r="L18" i="18" s="1"/>
  <c r="M30" i="18" s="1"/>
  <c r="M44" i="18"/>
  <c r="M29" i="18"/>
  <c r="M28" i="18"/>
  <c r="M27" i="18"/>
  <c r="M26" i="18"/>
  <c r="M25" i="18"/>
  <c r="M24" i="18"/>
  <c r="M23" i="18"/>
  <c r="M22" i="18"/>
  <c r="M21" i="18"/>
  <c r="M20" i="18"/>
  <c r="A31" i="18"/>
  <c r="M31" i="18" s="1"/>
  <c r="N14" i="18"/>
  <c r="N16" i="18" s="1"/>
  <c r="J46" i="18"/>
  <c r="K41" i="18"/>
  <c r="K42" i="18"/>
  <c r="J45" i="18"/>
  <c r="J47" i="17"/>
  <c r="K18" i="17"/>
  <c r="L29" i="17" s="1"/>
  <c r="K27" i="17"/>
  <c r="K39" i="17" s="1"/>
  <c r="L44" i="17"/>
  <c r="A30" i="17"/>
  <c r="K30" i="17" s="1"/>
  <c r="L28" i="17"/>
  <c r="L27" i="17"/>
  <c r="L26" i="17"/>
  <c r="L25" i="17"/>
  <c r="L24" i="17"/>
  <c r="L23" i="17"/>
  <c r="L22" i="17"/>
  <c r="L21" i="17"/>
  <c r="L20" i="17"/>
  <c r="M14" i="17"/>
  <c r="K47" i="17"/>
  <c r="K40" i="17" l="1"/>
  <c r="K41" i="17" s="1"/>
  <c r="J42" i="17"/>
  <c r="J46" i="17" s="1"/>
  <c r="J41" i="17"/>
  <c r="J45" i="17" s="1"/>
  <c r="L42" i="19"/>
  <c r="L41" i="19"/>
  <c r="L45" i="19" s="1"/>
  <c r="M39" i="19"/>
  <c r="M40" i="19" s="1"/>
  <c r="M43" i="19"/>
  <c r="M17" i="19"/>
  <c r="M18" i="19" s="1"/>
  <c r="N31" i="19" s="1"/>
  <c r="K45" i="19"/>
  <c r="N44" i="19"/>
  <c r="A32" i="19"/>
  <c r="N32" i="19" s="1"/>
  <c r="N30" i="19"/>
  <c r="N29" i="19"/>
  <c r="N28" i="19"/>
  <c r="N27" i="19"/>
  <c r="O14" i="19"/>
  <c r="N26" i="19"/>
  <c r="N25" i="19"/>
  <c r="N24" i="19"/>
  <c r="N23" i="19"/>
  <c r="N22" i="19"/>
  <c r="N21" i="19"/>
  <c r="N20" i="19"/>
  <c r="S15" i="19"/>
  <c r="K31" i="19"/>
  <c r="L31" i="19"/>
  <c r="M47" i="19"/>
  <c r="L47" i="19"/>
  <c r="K46" i="19"/>
  <c r="M39" i="18"/>
  <c r="L42" i="18"/>
  <c r="L46" i="18" s="1"/>
  <c r="M40" i="18"/>
  <c r="M42" i="18" s="1"/>
  <c r="K46" i="18"/>
  <c r="N44" i="18"/>
  <c r="O14" i="18"/>
  <c r="O16" i="18" s="1"/>
  <c r="A32" i="18"/>
  <c r="N32" i="18" s="1"/>
  <c r="N30" i="18"/>
  <c r="N29" i="18"/>
  <c r="N28" i="18"/>
  <c r="N27" i="18"/>
  <c r="N26" i="18"/>
  <c r="N25" i="18"/>
  <c r="N24" i="18"/>
  <c r="N23" i="18"/>
  <c r="N22" i="18"/>
  <c r="N21" i="18"/>
  <c r="N20" i="18"/>
  <c r="M43" i="18"/>
  <c r="M17" i="18"/>
  <c r="M18" i="18" s="1"/>
  <c r="N31" i="18" s="1"/>
  <c r="M41" i="18"/>
  <c r="M45" i="18" s="1"/>
  <c r="L47" i="18"/>
  <c r="K45" i="18"/>
  <c r="K31" i="18"/>
  <c r="L31" i="18"/>
  <c r="K42" i="17"/>
  <c r="M44" i="17"/>
  <c r="A31" i="17"/>
  <c r="N14" i="17"/>
  <c r="M31" i="17"/>
  <c r="M29" i="17"/>
  <c r="M28" i="17"/>
  <c r="M27" i="17"/>
  <c r="M26" i="17"/>
  <c r="M25" i="17"/>
  <c r="M24" i="17"/>
  <c r="M23" i="17"/>
  <c r="M22" i="17"/>
  <c r="M21" i="17"/>
  <c r="M20" i="17"/>
  <c r="L43" i="17"/>
  <c r="L17" i="17"/>
  <c r="L18" i="17" s="1"/>
  <c r="M30" i="17" s="1"/>
  <c r="L39" i="17"/>
  <c r="L30" i="17"/>
  <c r="L47" i="17"/>
  <c r="L40" i="17" l="1"/>
  <c r="L42" i="17" s="1"/>
  <c r="R15" i="18"/>
  <c r="N39" i="19"/>
  <c r="L46" i="19"/>
  <c r="P15" i="19"/>
  <c r="T15" i="19"/>
  <c r="N43" i="19"/>
  <c r="N17" i="19"/>
  <c r="N40" i="19"/>
  <c r="O44" i="19"/>
  <c r="A33" i="19"/>
  <c r="O30" i="19"/>
  <c r="O28" i="19"/>
  <c r="O26" i="19"/>
  <c r="O25" i="19"/>
  <c r="O24" i="19"/>
  <c r="O23" i="19"/>
  <c r="O22" i="19"/>
  <c r="O21" i="19"/>
  <c r="O20" i="19"/>
  <c r="O33" i="19"/>
  <c r="O31" i="19"/>
  <c r="O29" i="19"/>
  <c r="O27" i="19"/>
  <c r="P14" i="19"/>
  <c r="K32" i="19"/>
  <c r="L32" i="19"/>
  <c r="M32" i="19"/>
  <c r="M41" i="19"/>
  <c r="M42" i="19"/>
  <c r="Q15" i="19"/>
  <c r="R15" i="19"/>
  <c r="Q15" i="18"/>
  <c r="M47" i="18"/>
  <c r="T15" i="18"/>
  <c r="N39" i="18"/>
  <c r="N40" i="18" s="1"/>
  <c r="N41" i="18" s="1"/>
  <c r="N45" i="18" s="1"/>
  <c r="N43" i="18"/>
  <c r="N47" i="18" s="1"/>
  <c r="N17" i="18"/>
  <c r="O44" i="18"/>
  <c r="O31" i="18"/>
  <c r="O30" i="18"/>
  <c r="O29" i="18"/>
  <c r="O28" i="18"/>
  <c r="O27" i="18"/>
  <c r="O26" i="18"/>
  <c r="O25" i="18"/>
  <c r="O24" i="18"/>
  <c r="O23" i="18"/>
  <c r="O22" i="18"/>
  <c r="O21" i="18"/>
  <c r="O20" i="18"/>
  <c r="A33" i="18"/>
  <c r="O33" i="18" s="1"/>
  <c r="P14" i="18"/>
  <c r="P16" i="18" s="1"/>
  <c r="P15" i="18"/>
  <c r="M46" i="18"/>
  <c r="S15" i="18"/>
  <c r="K32" i="18"/>
  <c r="L32" i="18"/>
  <c r="M32" i="18"/>
  <c r="M39" i="17"/>
  <c r="N44" i="17"/>
  <c r="A32" i="17"/>
  <c r="N30" i="17"/>
  <c r="N29" i="17"/>
  <c r="N28" i="17"/>
  <c r="N27" i="17"/>
  <c r="N26" i="17"/>
  <c r="N25" i="17"/>
  <c r="N24" i="17"/>
  <c r="N23" i="17"/>
  <c r="N22" i="17"/>
  <c r="N21" i="17"/>
  <c r="N20" i="17"/>
  <c r="O14" i="17"/>
  <c r="K46" i="17"/>
  <c r="L41" i="17"/>
  <c r="M43" i="17"/>
  <c r="M17" i="17"/>
  <c r="M18" i="17" s="1"/>
  <c r="N31" i="17" s="1"/>
  <c r="K31" i="17"/>
  <c r="L31" i="17"/>
  <c r="K45" i="17"/>
  <c r="M40" i="17" l="1"/>
  <c r="M41" i="17" s="1"/>
  <c r="M45" i="17" s="1"/>
  <c r="R15" i="17"/>
  <c r="Q15" i="17"/>
  <c r="P15" i="17"/>
  <c r="S15" i="17"/>
  <c r="T15" i="17"/>
  <c r="O39" i="19"/>
  <c r="N47" i="19"/>
  <c r="M46" i="19"/>
  <c r="P44" i="19"/>
  <c r="P31" i="19"/>
  <c r="P30" i="19"/>
  <c r="P29" i="19"/>
  <c r="P28" i="19"/>
  <c r="P27" i="19"/>
  <c r="P26" i="19"/>
  <c r="A34" i="19"/>
  <c r="Q14" i="19"/>
  <c r="P34" i="19"/>
  <c r="P25" i="19"/>
  <c r="P24" i="19"/>
  <c r="P23" i="19"/>
  <c r="P22" i="19"/>
  <c r="P21" i="19"/>
  <c r="P20" i="19"/>
  <c r="N41" i="19"/>
  <c r="N42" i="19"/>
  <c r="M45" i="19"/>
  <c r="O43" i="19"/>
  <c r="O17" i="19"/>
  <c r="O40" i="19"/>
  <c r="O18" i="19"/>
  <c r="P33" i="19" s="1"/>
  <c r="N18" i="19"/>
  <c r="O32" i="19" s="1"/>
  <c r="N42" i="18"/>
  <c r="O39" i="18"/>
  <c r="O40" i="18" s="1"/>
  <c r="A34" i="18"/>
  <c r="Q14" i="18"/>
  <c r="Q16" i="18" s="1"/>
  <c r="P44" i="18"/>
  <c r="P31" i="18"/>
  <c r="P30" i="18"/>
  <c r="P29" i="18"/>
  <c r="P28" i="18"/>
  <c r="P27" i="18"/>
  <c r="P26" i="18"/>
  <c r="P25" i="18"/>
  <c r="P24" i="18"/>
  <c r="P23" i="18"/>
  <c r="P22" i="18"/>
  <c r="P21" i="18"/>
  <c r="P20" i="18"/>
  <c r="P43" i="18"/>
  <c r="O43" i="18"/>
  <c r="O17" i="18"/>
  <c r="O18" i="18"/>
  <c r="P33" i="18" s="1"/>
  <c r="N18" i="18"/>
  <c r="O32" i="18" s="1"/>
  <c r="M47" i="17"/>
  <c r="L45" i="17"/>
  <c r="O44" i="17"/>
  <c r="A33" i="17"/>
  <c r="P14" i="17"/>
  <c r="O33" i="17"/>
  <c r="O31" i="17"/>
  <c r="O30" i="17"/>
  <c r="O29" i="17"/>
  <c r="O28" i="17"/>
  <c r="O27" i="17"/>
  <c r="O26" i="17"/>
  <c r="O25" i="17"/>
  <c r="O24" i="17"/>
  <c r="O23" i="17"/>
  <c r="O22" i="17"/>
  <c r="O21" i="17"/>
  <c r="O20" i="17"/>
  <c r="K32" i="17"/>
  <c r="L32" i="17"/>
  <c r="M32" i="17"/>
  <c r="L46" i="17"/>
  <c r="N43" i="17"/>
  <c r="N17" i="17"/>
  <c r="N39" i="17"/>
  <c r="N32" i="17"/>
  <c r="M42" i="17" l="1"/>
  <c r="M46" i="17" s="1"/>
  <c r="N40" i="17"/>
  <c r="N42" i="17" s="1"/>
  <c r="N46" i="19"/>
  <c r="P43" i="19"/>
  <c r="P17" i="19"/>
  <c r="P18" i="19" s="1"/>
  <c r="Q34" i="19" s="1"/>
  <c r="Y34" i="19"/>
  <c r="O34" i="19"/>
  <c r="P47" i="19"/>
  <c r="O41" i="19"/>
  <c r="O42" i="19"/>
  <c r="N45" i="19"/>
  <c r="O47" i="19"/>
  <c r="Q44" i="19"/>
  <c r="A35" i="19"/>
  <c r="Q33" i="19"/>
  <c r="Q31" i="19"/>
  <c r="Q29" i="19"/>
  <c r="Q27" i="19"/>
  <c r="Q25" i="19"/>
  <c r="Q24" i="19"/>
  <c r="Q32" i="19"/>
  <c r="Q30" i="19"/>
  <c r="Q28" i="19"/>
  <c r="Q26" i="19"/>
  <c r="R14" i="19"/>
  <c r="P32" i="19"/>
  <c r="P39" i="19" s="1"/>
  <c r="P40" i="19" s="1"/>
  <c r="O47" i="18"/>
  <c r="N46" i="18"/>
  <c r="O42" i="18"/>
  <c r="O46" i="18" s="1"/>
  <c r="O41" i="18"/>
  <c r="O45" i="18" s="1"/>
  <c r="P17" i="18"/>
  <c r="P18" i="18" s="1"/>
  <c r="Y34" i="18"/>
  <c r="O34" i="18"/>
  <c r="P32" i="18"/>
  <c r="P39" i="18" s="1"/>
  <c r="P40" i="18" s="1"/>
  <c r="P47" i="18"/>
  <c r="Q44" i="18"/>
  <c r="A35" i="18"/>
  <c r="Q33" i="18"/>
  <c r="Q32" i="18"/>
  <c r="Q31" i="18"/>
  <c r="Q30" i="18"/>
  <c r="Q29" i="18"/>
  <c r="Q28" i="18"/>
  <c r="Q27" i="18"/>
  <c r="Q26" i="18"/>
  <c r="Q25" i="18"/>
  <c r="Q24" i="18"/>
  <c r="Q35" i="18"/>
  <c r="Q34" i="18"/>
  <c r="R14" i="18"/>
  <c r="R16" i="18" s="1"/>
  <c r="P34" i="18"/>
  <c r="N47" i="17"/>
  <c r="N18" i="17"/>
  <c r="O32" i="17" s="1"/>
  <c r="O18" i="17"/>
  <c r="P33" i="17" s="1"/>
  <c r="O43" i="17"/>
  <c r="O17" i="17"/>
  <c r="O39" i="17"/>
  <c r="N41" i="17"/>
  <c r="P44" i="17"/>
  <c r="P31" i="17"/>
  <c r="P30" i="17"/>
  <c r="P29" i="17"/>
  <c r="P28" i="17"/>
  <c r="P27" i="17"/>
  <c r="P26" i="17"/>
  <c r="P25" i="17"/>
  <c r="P24" i="17"/>
  <c r="P23" i="17"/>
  <c r="P22" i="17"/>
  <c r="P21" i="17"/>
  <c r="P20" i="17"/>
  <c r="P43" i="17"/>
  <c r="A34" i="17"/>
  <c r="P34" i="17" s="1"/>
  <c r="Q14" i="17"/>
  <c r="O40" i="17" l="1"/>
  <c r="O42" i="17" s="1"/>
  <c r="P41" i="19"/>
  <c r="P42" i="19"/>
  <c r="Q43" i="19"/>
  <c r="Q17" i="19"/>
  <c r="Q18" i="19" s="1"/>
  <c r="R35" i="19" s="1"/>
  <c r="Q39" i="19"/>
  <c r="Q40" i="19" s="1"/>
  <c r="O45" i="19"/>
  <c r="R44" i="19"/>
  <c r="R33" i="19"/>
  <c r="R32" i="19"/>
  <c r="R31" i="19"/>
  <c r="R30" i="19"/>
  <c r="R29" i="19"/>
  <c r="R28" i="19"/>
  <c r="R27" i="19"/>
  <c r="R26" i="19"/>
  <c r="A36" i="19"/>
  <c r="R36" i="19" s="1"/>
  <c r="R34" i="19"/>
  <c r="S14" i="19"/>
  <c r="R25" i="19"/>
  <c r="R24" i="19"/>
  <c r="Y35" i="19"/>
  <c r="O35" i="19"/>
  <c r="P35" i="19"/>
  <c r="Q35" i="19"/>
  <c r="Q47" i="19"/>
  <c r="O46" i="19"/>
  <c r="Q39" i="18"/>
  <c r="Q40" i="18" s="1"/>
  <c r="Q41" i="18" s="1"/>
  <c r="Q45" i="18" s="1"/>
  <c r="P41" i="18"/>
  <c r="P42" i="18"/>
  <c r="R44" i="18"/>
  <c r="A36" i="18"/>
  <c r="R34" i="18"/>
  <c r="S14" i="18"/>
  <c r="S16" i="18" s="1"/>
  <c r="R33" i="18"/>
  <c r="R32" i="18"/>
  <c r="R31" i="18"/>
  <c r="R30" i="18"/>
  <c r="R29" i="18"/>
  <c r="R28" i="18"/>
  <c r="R27" i="18"/>
  <c r="R26" i="18"/>
  <c r="R25" i="18"/>
  <c r="R24" i="18"/>
  <c r="Q43" i="18"/>
  <c r="Q17" i="18"/>
  <c r="Q18" i="18" s="1"/>
  <c r="R35" i="18" s="1"/>
  <c r="Y35" i="18"/>
  <c r="O35" i="18"/>
  <c r="P35" i="18"/>
  <c r="P32" i="17"/>
  <c r="P39" i="17" s="1"/>
  <c r="P40" i="17" s="1"/>
  <c r="P41" i="17" s="1"/>
  <c r="P45" i="17" s="1"/>
  <c r="Y34" i="17"/>
  <c r="O34" i="17"/>
  <c r="N45" i="17"/>
  <c r="O47" i="17"/>
  <c r="P17" i="17"/>
  <c r="P18" i="17" s="1"/>
  <c r="Q34" i="17" s="1"/>
  <c r="Q44" i="17"/>
  <c r="R14" i="17"/>
  <c r="A35" i="17"/>
  <c r="Q33" i="17"/>
  <c r="Q32" i="17"/>
  <c r="Q31" i="17"/>
  <c r="Q30" i="17"/>
  <c r="Q29" i="17"/>
  <c r="Q28" i="17"/>
  <c r="Q27" i="17"/>
  <c r="Q26" i="17"/>
  <c r="Q25" i="17"/>
  <c r="Q24" i="17"/>
  <c r="P47" i="17"/>
  <c r="N46" i="17"/>
  <c r="O41" i="17"/>
  <c r="R39" i="19" l="1"/>
  <c r="R40" i="19" s="1"/>
  <c r="R41" i="19" s="1"/>
  <c r="R43" i="19"/>
  <c r="R47" i="19" s="1"/>
  <c r="R17" i="19"/>
  <c r="R18" i="19" s="1"/>
  <c r="S36" i="19" s="1"/>
  <c r="Y36" i="19"/>
  <c r="O36" i="19"/>
  <c r="P36" i="19"/>
  <c r="Q36" i="19"/>
  <c r="P46" i="19"/>
  <c r="S44" i="19"/>
  <c r="S35" i="19"/>
  <c r="S34" i="19"/>
  <c r="A37" i="19"/>
  <c r="S32" i="19"/>
  <c r="S30" i="19"/>
  <c r="S28" i="19"/>
  <c r="S26" i="19"/>
  <c r="S25" i="19"/>
  <c r="S24" i="19"/>
  <c r="S33" i="19"/>
  <c r="S31" i="19"/>
  <c r="S29" i="19"/>
  <c r="S27" i="19"/>
  <c r="T14" i="19"/>
  <c r="R42" i="19"/>
  <c r="R46" i="19" s="1"/>
  <c r="Q41" i="19"/>
  <c r="Q42" i="19"/>
  <c r="P45" i="19"/>
  <c r="Q47" i="18"/>
  <c r="Q42" i="18"/>
  <c r="Q46" i="18" s="1"/>
  <c r="Y36" i="18"/>
  <c r="O36" i="18"/>
  <c r="P36" i="18"/>
  <c r="Q36" i="18"/>
  <c r="P46" i="18"/>
  <c r="R43" i="18"/>
  <c r="R17" i="18"/>
  <c r="R18" i="18" s="1"/>
  <c r="S36" i="18" s="1"/>
  <c r="R39" i="18"/>
  <c r="R40" i="18" s="1"/>
  <c r="S44" i="18"/>
  <c r="A37" i="18"/>
  <c r="S33" i="18"/>
  <c r="S32" i="18"/>
  <c r="S31" i="18"/>
  <c r="S30" i="18"/>
  <c r="S29" i="18"/>
  <c r="S28" i="18"/>
  <c r="S27" i="18"/>
  <c r="S26" i="18"/>
  <c r="S25" i="18"/>
  <c r="S24" i="18"/>
  <c r="S37" i="18"/>
  <c r="S35" i="18"/>
  <c r="S34" i="18"/>
  <c r="T14" i="18"/>
  <c r="T16" i="18" s="1"/>
  <c r="R36" i="18"/>
  <c r="P45" i="18"/>
  <c r="P42" i="17"/>
  <c r="P46" i="17" s="1"/>
  <c r="Q39" i="17"/>
  <c r="Q40" i="17" s="1"/>
  <c r="Q42" i="17" s="1"/>
  <c r="O45" i="17"/>
  <c r="Y35" i="17"/>
  <c r="O35" i="17"/>
  <c r="P35" i="17"/>
  <c r="Q35" i="17"/>
  <c r="O46" i="17"/>
  <c r="Q43" i="17"/>
  <c r="Q17" i="17"/>
  <c r="Q18" i="17" s="1"/>
  <c r="R35" i="17" s="1"/>
  <c r="R44" i="17"/>
  <c r="R33" i="17"/>
  <c r="R32" i="17"/>
  <c r="R31" i="17"/>
  <c r="R30" i="17"/>
  <c r="R29" i="17"/>
  <c r="R28" i="17"/>
  <c r="R27" i="17"/>
  <c r="R26" i="17"/>
  <c r="R25" i="17"/>
  <c r="R24" i="17"/>
  <c r="A36" i="17"/>
  <c r="R34" i="17"/>
  <c r="S14" i="17"/>
  <c r="Q41" i="17" l="1"/>
  <c r="Q45" i="17" s="1"/>
  <c r="S39" i="19"/>
  <c r="S40" i="19" s="1"/>
  <c r="S42" i="19" s="1"/>
  <c r="Q46" i="19"/>
  <c r="A38" i="19"/>
  <c r="T44" i="19"/>
  <c r="T38" i="19"/>
  <c r="T33" i="19"/>
  <c r="T39" i="19" s="1"/>
  <c r="T40" i="19" s="1"/>
  <c r="U14" i="19"/>
  <c r="T36" i="19"/>
  <c r="T35" i="19"/>
  <c r="T34" i="19"/>
  <c r="Y15" i="19"/>
  <c r="U15" i="19"/>
  <c r="Y37" i="19"/>
  <c r="O37" i="19"/>
  <c r="P37" i="19"/>
  <c r="Q37" i="19"/>
  <c r="R37" i="19"/>
  <c r="S37" i="19"/>
  <c r="V15" i="19"/>
  <c r="Q45" i="19"/>
  <c r="R45" i="19"/>
  <c r="X15" i="19"/>
  <c r="S43" i="19"/>
  <c r="S17" i="19"/>
  <c r="W15" i="19"/>
  <c r="R47" i="18"/>
  <c r="S39" i="18"/>
  <c r="S40" i="18" s="1"/>
  <c r="S42" i="18" s="1"/>
  <c r="S46" i="18" s="1"/>
  <c r="A38" i="18"/>
  <c r="T36" i="18"/>
  <c r="T35" i="18"/>
  <c r="T34" i="18"/>
  <c r="U14" i="18"/>
  <c r="U16" i="18" s="1"/>
  <c r="T44" i="18"/>
  <c r="T33" i="18"/>
  <c r="T39" i="18" s="1"/>
  <c r="T40" i="18" s="1"/>
  <c r="W15" i="18"/>
  <c r="V15" i="18"/>
  <c r="Y15" i="18"/>
  <c r="U15" i="18"/>
  <c r="S43" i="18"/>
  <c r="S17" i="18"/>
  <c r="X15" i="18"/>
  <c r="Y37" i="18"/>
  <c r="O37" i="18"/>
  <c r="P37" i="18"/>
  <c r="Q37" i="18"/>
  <c r="R37" i="18"/>
  <c r="R41" i="18"/>
  <c r="R42" i="18"/>
  <c r="R39" i="17"/>
  <c r="R40" i="17" s="1"/>
  <c r="R41" i="17" s="1"/>
  <c r="Y36" i="17"/>
  <c r="O36" i="17"/>
  <c r="P36" i="17"/>
  <c r="Q36" i="17"/>
  <c r="R43" i="17"/>
  <c r="R17" i="17"/>
  <c r="R18" i="17" s="1"/>
  <c r="S36" i="17" s="1"/>
  <c r="Q46" i="17"/>
  <c r="S44" i="17"/>
  <c r="S35" i="17"/>
  <c r="S34" i="17"/>
  <c r="T14" i="17"/>
  <c r="A37" i="17"/>
  <c r="S33" i="17"/>
  <c r="S32" i="17"/>
  <c r="S31" i="17"/>
  <c r="S30" i="17"/>
  <c r="S29" i="17"/>
  <c r="S28" i="17"/>
  <c r="S27" i="17"/>
  <c r="S26" i="17"/>
  <c r="S25" i="17"/>
  <c r="S24" i="17"/>
  <c r="R36" i="17"/>
  <c r="Q47" i="17"/>
  <c r="S41" i="18" l="1"/>
  <c r="S45" i="18" s="1"/>
  <c r="S41" i="19"/>
  <c r="S45" i="19" s="1"/>
  <c r="Y15" i="17"/>
  <c r="Z15" i="17" s="1"/>
  <c r="U15" i="17"/>
  <c r="V15" i="17"/>
  <c r="W15" i="17"/>
  <c r="X15" i="17"/>
  <c r="S18" i="19"/>
  <c r="T37" i="19" s="1"/>
  <c r="T18" i="19"/>
  <c r="T43" i="19"/>
  <c r="T17" i="19"/>
  <c r="U44" i="19"/>
  <c r="U36" i="19"/>
  <c r="U35" i="19"/>
  <c r="U34" i="19"/>
  <c r="U33" i="19"/>
  <c r="U43" i="19"/>
  <c r="V14" i="19"/>
  <c r="S46" i="19"/>
  <c r="S47" i="19"/>
  <c r="Z15" i="19"/>
  <c r="T41" i="19"/>
  <c r="T42" i="19"/>
  <c r="T46" i="19" s="1"/>
  <c r="B38" i="19"/>
  <c r="C38" i="19"/>
  <c r="D38" i="19"/>
  <c r="E38" i="19"/>
  <c r="F38" i="19"/>
  <c r="G38" i="19"/>
  <c r="H38" i="19"/>
  <c r="I38" i="19"/>
  <c r="J38" i="19"/>
  <c r="K38" i="19"/>
  <c r="L38" i="19"/>
  <c r="M38" i="19"/>
  <c r="N38" i="19"/>
  <c r="O38" i="19"/>
  <c r="P38" i="19"/>
  <c r="Q38" i="19"/>
  <c r="R38" i="19"/>
  <c r="S38" i="19"/>
  <c r="R45" i="18"/>
  <c r="Z15" i="18"/>
  <c r="Y17" i="18"/>
  <c r="T41" i="18"/>
  <c r="T45" i="18" s="1"/>
  <c r="T42" i="18"/>
  <c r="T46" i="18" s="1"/>
  <c r="U44" i="18"/>
  <c r="U33" i="18"/>
  <c r="U43" i="18"/>
  <c r="U36" i="18"/>
  <c r="U35" i="18"/>
  <c r="U34" i="18"/>
  <c r="V14" i="18"/>
  <c r="V16" i="18" s="1"/>
  <c r="B38" i="18"/>
  <c r="D38" i="18"/>
  <c r="C38" i="18"/>
  <c r="E38" i="18"/>
  <c r="F38" i="18"/>
  <c r="G38" i="18"/>
  <c r="H38" i="18"/>
  <c r="I38" i="18"/>
  <c r="J38" i="18"/>
  <c r="K38" i="18"/>
  <c r="L38" i="18"/>
  <c r="M38" i="18"/>
  <c r="N38" i="18"/>
  <c r="O38" i="18"/>
  <c r="P38" i="18"/>
  <c r="Q38" i="18"/>
  <c r="R38" i="18"/>
  <c r="S38" i="18"/>
  <c r="R46" i="18"/>
  <c r="S47" i="18"/>
  <c r="S18" i="18"/>
  <c r="T37" i="18" s="1"/>
  <c r="T18" i="18"/>
  <c r="U17" i="18"/>
  <c r="T43" i="18"/>
  <c r="T17" i="18"/>
  <c r="T38" i="18"/>
  <c r="R42" i="17"/>
  <c r="R46" i="17" s="1"/>
  <c r="R47" i="17"/>
  <c r="S39" i="17"/>
  <c r="S40" i="17" s="1"/>
  <c r="S41" i="17" s="1"/>
  <c r="Y37" i="17"/>
  <c r="O37" i="17"/>
  <c r="P37" i="17"/>
  <c r="Q37" i="17"/>
  <c r="R37" i="17"/>
  <c r="A38" i="17"/>
  <c r="T44" i="17"/>
  <c r="T38" i="17"/>
  <c r="T33" i="17"/>
  <c r="T39" i="17" s="1"/>
  <c r="T40" i="17" s="1"/>
  <c r="T43" i="17"/>
  <c r="T36" i="17"/>
  <c r="T35" i="17"/>
  <c r="T34" i="17"/>
  <c r="U14" i="17"/>
  <c r="R45" i="17"/>
  <c r="S43" i="17"/>
  <c r="S17" i="17"/>
  <c r="S37" i="17"/>
  <c r="U38" i="19" l="1"/>
  <c r="S42" i="17"/>
  <c r="S46" i="17" s="1"/>
  <c r="Y38" i="19"/>
  <c r="Y39" i="19" s="1"/>
  <c r="Y40" i="19" s="1"/>
  <c r="Y42" i="19" s="1"/>
  <c r="U37" i="19"/>
  <c r="T47" i="19"/>
  <c r="Z40" i="19"/>
  <c r="T45" i="19"/>
  <c r="V37" i="19"/>
  <c r="V44" i="19"/>
  <c r="V38" i="19"/>
  <c r="V33" i="19"/>
  <c r="V36" i="19"/>
  <c r="V35" i="19"/>
  <c r="V34" i="19"/>
  <c r="W14" i="19"/>
  <c r="U47" i="19"/>
  <c r="U17" i="19"/>
  <c r="U18" i="19" s="1"/>
  <c r="V44" i="18"/>
  <c r="V37" i="18"/>
  <c r="V36" i="18"/>
  <c r="V35" i="18"/>
  <c r="V34" i="18"/>
  <c r="W14" i="18"/>
  <c r="W16" i="18" s="1"/>
  <c r="V38" i="18"/>
  <c r="V33" i="18"/>
  <c r="U37" i="18"/>
  <c r="U47" i="18"/>
  <c r="T47" i="18"/>
  <c r="U18" i="18"/>
  <c r="Y38" i="18"/>
  <c r="Y39" i="18" s="1"/>
  <c r="Y40" i="18" s="1"/>
  <c r="U38" i="18"/>
  <c r="Z40" i="18"/>
  <c r="Z17" i="18"/>
  <c r="S47" i="17"/>
  <c r="T41" i="17"/>
  <c r="T45" i="17" s="1"/>
  <c r="T42" i="17"/>
  <c r="T46" i="17" s="1"/>
  <c r="S45" i="17"/>
  <c r="T47" i="17"/>
  <c r="B38" i="17"/>
  <c r="C38" i="17"/>
  <c r="D38" i="17"/>
  <c r="E38" i="17"/>
  <c r="F38" i="17"/>
  <c r="G38" i="17"/>
  <c r="H38" i="17"/>
  <c r="I38" i="17"/>
  <c r="J38" i="17"/>
  <c r="K38" i="17"/>
  <c r="L38" i="17"/>
  <c r="M38" i="17"/>
  <c r="N38" i="17"/>
  <c r="O38" i="17"/>
  <c r="P38" i="17"/>
  <c r="Q38" i="17"/>
  <c r="R38" i="17"/>
  <c r="S38" i="17"/>
  <c r="T18" i="17"/>
  <c r="S18" i="17"/>
  <c r="T37" i="17" s="1"/>
  <c r="U44" i="17"/>
  <c r="U36" i="17"/>
  <c r="U35" i="17"/>
  <c r="U34" i="17"/>
  <c r="V14" i="17"/>
  <c r="U33" i="17"/>
  <c r="T17" i="17"/>
  <c r="Z40" i="17"/>
  <c r="U39" i="19" l="1"/>
  <c r="U40" i="19" s="1"/>
  <c r="U42" i="19" s="1"/>
  <c r="U46" i="19" s="1"/>
  <c r="W44" i="19"/>
  <c r="W38" i="19"/>
  <c r="W37" i="19"/>
  <c r="W36" i="19"/>
  <c r="W35" i="19"/>
  <c r="W34" i="19"/>
  <c r="W33" i="19"/>
  <c r="X14" i="19"/>
  <c r="Y46" i="19"/>
  <c r="V43" i="19"/>
  <c r="V17" i="19"/>
  <c r="V18" i="19" s="1"/>
  <c r="V39" i="19"/>
  <c r="V40" i="19" s="1"/>
  <c r="Z42" i="19"/>
  <c r="U39" i="18"/>
  <c r="U40" i="18" s="1"/>
  <c r="U41" i="18" s="1"/>
  <c r="Y41" i="18"/>
  <c r="Y42" i="18"/>
  <c r="V43" i="18"/>
  <c r="V17" i="18"/>
  <c r="V18" i="18" s="1"/>
  <c r="V39" i="18"/>
  <c r="V40" i="18" s="1"/>
  <c r="Z41" i="18"/>
  <c r="Z42" i="18"/>
  <c r="W44" i="18"/>
  <c r="W38" i="18"/>
  <c r="W33" i="18"/>
  <c r="W37" i="18"/>
  <c r="W36" i="18"/>
  <c r="W35" i="18"/>
  <c r="W34" i="18"/>
  <c r="X14" i="18"/>
  <c r="X16" i="18" s="1"/>
  <c r="U37" i="17"/>
  <c r="U38" i="17"/>
  <c r="Z42" i="17"/>
  <c r="U43" i="17"/>
  <c r="U17" i="17"/>
  <c r="U18" i="17" s="1"/>
  <c r="V37" i="17"/>
  <c r="V44" i="17"/>
  <c r="V38" i="17"/>
  <c r="V33" i="17"/>
  <c r="V36" i="17"/>
  <c r="V35" i="17"/>
  <c r="V34" i="17"/>
  <c r="W14" i="17"/>
  <c r="U47" i="17"/>
  <c r="Y38" i="17"/>
  <c r="Y39" i="17" s="1"/>
  <c r="Y40" i="17" s="1"/>
  <c r="U41" i="19" l="1"/>
  <c r="U45" i="19" s="1"/>
  <c r="V47" i="18"/>
  <c r="Z46" i="19"/>
  <c r="V41" i="19"/>
  <c r="V42" i="19"/>
  <c r="X37" i="19"/>
  <c r="X44" i="19"/>
  <c r="X38" i="19"/>
  <c r="X33" i="19"/>
  <c r="X36" i="19"/>
  <c r="X35" i="19"/>
  <c r="X34" i="19"/>
  <c r="W43" i="19"/>
  <c r="W17" i="19"/>
  <c r="W18" i="19" s="1"/>
  <c r="V47" i="19"/>
  <c r="W39" i="19"/>
  <c r="W40" i="19" s="1"/>
  <c r="U42" i="18"/>
  <c r="X37" i="18"/>
  <c r="X38" i="18"/>
  <c r="X36" i="18"/>
  <c r="X35" i="18"/>
  <c r="X34" i="18"/>
  <c r="X44" i="18"/>
  <c r="X33" i="18"/>
  <c r="W43" i="18"/>
  <c r="W17" i="18"/>
  <c r="W18" i="18" s="1"/>
  <c r="Z45" i="18"/>
  <c r="Y46" i="18"/>
  <c r="W39" i="18"/>
  <c r="W40" i="18" s="1"/>
  <c r="Z46" i="18"/>
  <c r="V41" i="18"/>
  <c r="V42" i="18"/>
  <c r="Y45" i="18"/>
  <c r="U45" i="18"/>
  <c r="U39" i="17"/>
  <c r="U40" i="17" s="1"/>
  <c r="U42" i="17" s="1"/>
  <c r="V39" i="17"/>
  <c r="V40" i="17" s="1"/>
  <c r="V42" i="17" s="1"/>
  <c r="Y42" i="17"/>
  <c r="W44" i="17"/>
  <c r="W38" i="17"/>
  <c r="W36" i="17"/>
  <c r="W35" i="17"/>
  <c r="W34" i="17"/>
  <c r="X14" i="17"/>
  <c r="Y16" i="17" s="1"/>
  <c r="Y41" i="17" s="1"/>
  <c r="W37" i="17"/>
  <c r="W33" i="17"/>
  <c r="V43" i="17"/>
  <c r="V17" i="17"/>
  <c r="V18" i="17" s="1"/>
  <c r="Z46" i="17"/>
  <c r="V41" i="17" l="1"/>
  <c r="V45" i="17" s="1"/>
  <c r="Z16" i="17"/>
  <c r="Y43" i="17"/>
  <c r="Y17" i="17"/>
  <c r="W47" i="19"/>
  <c r="X39" i="19"/>
  <c r="X40" i="19" s="1"/>
  <c r="X41" i="19" s="1"/>
  <c r="X45" i="19" s="1"/>
  <c r="V46" i="19"/>
  <c r="W41" i="19"/>
  <c r="W42" i="19"/>
  <c r="Y16" i="19"/>
  <c r="X43" i="19"/>
  <c r="X17" i="19"/>
  <c r="X18" i="19" s="1"/>
  <c r="V45" i="19"/>
  <c r="U46" i="18"/>
  <c r="W47" i="18"/>
  <c r="X39" i="18"/>
  <c r="X40" i="18" s="1"/>
  <c r="X41" i="18" s="1"/>
  <c r="X45" i="18" s="1"/>
  <c r="V46" i="18"/>
  <c r="V45" i="18"/>
  <c r="W41" i="18"/>
  <c r="W42" i="18"/>
  <c r="X43" i="18"/>
  <c r="X17" i="18"/>
  <c r="X18" i="18" s="1"/>
  <c r="U41" i="17"/>
  <c r="U46" i="17"/>
  <c r="V46" i="17"/>
  <c r="X37" i="17"/>
  <c r="X44" i="17"/>
  <c r="X38" i="17"/>
  <c r="X33" i="17"/>
  <c r="X36" i="17"/>
  <c r="X35" i="17"/>
  <c r="X34" i="17"/>
  <c r="Y45" i="17"/>
  <c r="V47" i="17"/>
  <c r="W43" i="17"/>
  <c r="W17" i="17"/>
  <c r="W18" i="17" s="1"/>
  <c r="W39" i="17"/>
  <c r="W40" i="17" s="1"/>
  <c r="Y46" i="17"/>
  <c r="Z43" i="17" l="1"/>
  <c r="Z17" i="17"/>
  <c r="Z41" i="17"/>
  <c r="Y47" i="17"/>
  <c r="X47" i="19"/>
  <c r="X42" i="19"/>
  <c r="X46" i="19" s="1"/>
  <c r="W46" i="19"/>
  <c r="Z16" i="19"/>
  <c r="Y43" i="19"/>
  <c r="Y17" i="19"/>
  <c r="Y41" i="19"/>
  <c r="W45" i="19"/>
  <c r="X42" i="18"/>
  <c r="X46" i="18" s="1"/>
  <c r="X47" i="18"/>
  <c r="J5" i="18" s="1"/>
  <c r="K5" i="18" s="1"/>
  <c r="W46" i="18"/>
  <c r="W45" i="18"/>
  <c r="J3" i="18" s="1"/>
  <c r="K3" i="18" s="1"/>
  <c r="U45" i="17"/>
  <c r="X43" i="17"/>
  <c r="X17" i="17"/>
  <c r="X18" i="17" s="1"/>
  <c r="W41" i="17"/>
  <c r="W42" i="17"/>
  <c r="W47" i="17"/>
  <c r="X39" i="17"/>
  <c r="X40" i="17" s="1"/>
  <c r="J4" i="19" l="1"/>
  <c r="Z45" i="17"/>
  <c r="Z47" i="17"/>
  <c r="Z43" i="19"/>
  <c r="Z17" i="19"/>
  <c r="Z41" i="19"/>
  <c r="Y45" i="19"/>
  <c r="Y47" i="19"/>
  <c r="J4" i="18"/>
  <c r="K4" i="18" s="1"/>
  <c r="X47" i="17"/>
  <c r="X41" i="17"/>
  <c r="X42" i="17"/>
  <c r="W46" i="17"/>
  <c r="W45" i="17"/>
  <c r="J5" i="17" l="1"/>
  <c r="K5" i="17" s="1"/>
  <c r="Z45" i="19"/>
  <c r="J3" i="19" s="1"/>
  <c r="Z47" i="19"/>
  <c r="J5" i="19" s="1"/>
  <c r="X45" i="17"/>
  <c r="J3" i="17" s="1"/>
  <c r="X46" i="17"/>
  <c r="J4" i="17" s="1"/>
  <c r="K4" i="17" l="1"/>
  <c r="K4" i="19"/>
  <c r="K5" i="19"/>
  <c r="K3" i="17"/>
  <c r="K3" i="19"/>
  <c r="Y44" i="6" l="1"/>
  <c r="Z44" i="6" s="1"/>
  <c r="Z16" i="6"/>
  <c r="Z43" i="6" s="1"/>
  <c r="Y43" i="6" l="1"/>
  <c r="Y47" i="6" s="1"/>
  <c r="B18" i="8"/>
  <c r="B7" i="8" l="1"/>
  <c r="B44" i="6" l="1"/>
  <c r="B43" i="6" l="1"/>
  <c r="B47" i="6" s="1"/>
  <c r="F40" i="6"/>
  <c r="F42" i="6" s="1"/>
  <c r="E40" i="6"/>
  <c r="E42" i="6" s="1"/>
  <c r="D40" i="6"/>
  <c r="D42" i="6" s="1"/>
  <c r="C40" i="6"/>
  <c r="C42" i="6" s="1"/>
  <c r="B40" i="6"/>
  <c r="B42" i="6" s="1"/>
  <c r="B46" i="6" s="1"/>
  <c r="A20" i="6"/>
  <c r="B20" i="6" s="1"/>
  <c r="C14" i="6"/>
  <c r="B17" i="6"/>
  <c r="C29" i="8" l="1"/>
  <c r="C18" i="8"/>
  <c r="C7" i="8"/>
  <c r="C41" i="6"/>
  <c r="D14" i="6"/>
  <c r="C44" i="6"/>
  <c r="B41" i="6"/>
  <c r="B45" i="6" s="1"/>
  <c r="A21" i="6"/>
  <c r="B21" i="6" s="1"/>
  <c r="B18" i="6"/>
  <c r="D29" i="8" l="1"/>
  <c r="D18" i="8"/>
  <c r="D7" i="8"/>
  <c r="A22" i="6"/>
  <c r="D22" i="6" s="1"/>
  <c r="C43" i="6"/>
  <c r="C17" i="6"/>
  <c r="C18" i="6" s="1"/>
  <c r="D21" i="6" s="1"/>
  <c r="C21" i="6"/>
  <c r="C20" i="6"/>
  <c r="D20" i="6"/>
  <c r="C45" i="6"/>
  <c r="C46" i="6"/>
  <c r="E14" i="6"/>
  <c r="D44" i="6"/>
  <c r="E29" i="8" l="1"/>
  <c r="E18" i="8"/>
  <c r="E7" i="8"/>
  <c r="C47" i="6"/>
  <c r="E20" i="6"/>
  <c r="E21" i="6"/>
  <c r="D43" i="6"/>
  <c r="D17" i="6"/>
  <c r="D18" i="6" s="1"/>
  <c r="E22" i="6" s="1"/>
  <c r="D41" i="6"/>
  <c r="B22" i="6"/>
  <c r="C22" i="6"/>
  <c r="D46" i="6"/>
  <c r="F14" i="6"/>
  <c r="E44" i="6"/>
  <c r="A23" i="6"/>
  <c r="F29" i="8" l="1"/>
  <c r="I15" i="6"/>
  <c r="G15" i="6"/>
  <c r="J15" i="6"/>
  <c r="H15" i="6"/>
  <c r="F18" i="8"/>
  <c r="F7" i="8"/>
  <c r="D47" i="6"/>
  <c r="D45" i="6"/>
  <c r="B23" i="6"/>
  <c r="C23" i="6"/>
  <c r="D23" i="6"/>
  <c r="E43" i="6"/>
  <c r="E17" i="6"/>
  <c r="E41" i="6"/>
  <c r="F21" i="6"/>
  <c r="F20" i="6"/>
  <c r="F22" i="6"/>
  <c r="E23" i="6"/>
  <c r="E46" i="6"/>
  <c r="G14" i="6"/>
  <c r="F44" i="6"/>
  <c r="A24" i="6"/>
  <c r="G29" i="8" l="1"/>
  <c r="G18" i="8"/>
  <c r="G7" i="8"/>
  <c r="E47" i="6"/>
  <c r="E18" i="6"/>
  <c r="F23" i="6" s="1"/>
  <c r="F18" i="6"/>
  <c r="E45" i="6"/>
  <c r="G22" i="6"/>
  <c r="G20" i="6"/>
  <c r="G21" i="6"/>
  <c r="F43" i="6"/>
  <c r="F17" i="6"/>
  <c r="F41" i="6"/>
  <c r="B24" i="6"/>
  <c r="C24" i="6"/>
  <c r="D24" i="6"/>
  <c r="E24" i="6"/>
  <c r="F24" i="6"/>
  <c r="F46" i="6"/>
  <c r="H14" i="6"/>
  <c r="G44" i="6"/>
  <c r="A25" i="6"/>
  <c r="G25" i="6" s="1"/>
  <c r="H29" i="8" l="1"/>
  <c r="H18" i="8"/>
  <c r="H7" i="8"/>
  <c r="F47" i="6"/>
  <c r="G23" i="6"/>
  <c r="H24" i="6"/>
  <c r="G24" i="6"/>
  <c r="F45" i="6"/>
  <c r="H20" i="6"/>
  <c r="H43" i="6"/>
  <c r="H22" i="6"/>
  <c r="H23" i="6"/>
  <c r="H21" i="6"/>
  <c r="G43" i="6"/>
  <c r="G17" i="6"/>
  <c r="G18" i="6" s="1"/>
  <c r="I14" i="6"/>
  <c r="H44" i="6"/>
  <c r="A26" i="6"/>
  <c r="G26" i="6" s="1"/>
  <c r="I29" i="8" l="1"/>
  <c r="I18" i="8"/>
  <c r="I7" i="8"/>
  <c r="G39" i="6"/>
  <c r="H39" i="6"/>
  <c r="H26" i="6"/>
  <c r="I24" i="6"/>
  <c r="H25" i="6"/>
  <c r="I25" i="6"/>
  <c r="I21" i="6"/>
  <c r="I20" i="6"/>
  <c r="I23" i="6"/>
  <c r="I22" i="6"/>
  <c r="H17" i="6"/>
  <c r="H18" i="6" s="1"/>
  <c r="G47" i="6"/>
  <c r="J14" i="6"/>
  <c r="I44" i="6"/>
  <c r="A27" i="6"/>
  <c r="H47" i="6"/>
  <c r="J29" i="8" l="1"/>
  <c r="O15" i="6"/>
  <c r="M15" i="6"/>
  <c r="K15" i="6"/>
  <c r="N15" i="6"/>
  <c r="L15" i="6"/>
  <c r="J18" i="8"/>
  <c r="J7" i="8"/>
  <c r="I39" i="6"/>
  <c r="G27" i="6"/>
  <c r="H27" i="6"/>
  <c r="J24" i="6"/>
  <c r="J25" i="6"/>
  <c r="I27" i="6"/>
  <c r="I26" i="6"/>
  <c r="J26" i="6"/>
  <c r="J22" i="6"/>
  <c r="J20" i="6"/>
  <c r="J21" i="6"/>
  <c r="J23" i="6"/>
  <c r="I43" i="6"/>
  <c r="I17" i="6"/>
  <c r="J18" i="6" s="1"/>
  <c r="K14" i="6"/>
  <c r="J44" i="6"/>
  <c r="A28" i="6"/>
  <c r="K29" i="8" l="1"/>
  <c r="K18" i="8"/>
  <c r="K7" i="8"/>
  <c r="J39" i="6"/>
  <c r="I47" i="6"/>
  <c r="G28" i="6"/>
  <c r="G40" i="6" s="1"/>
  <c r="H28" i="6"/>
  <c r="H40" i="6" s="1"/>
  <c r="I28" i="6"/>
  <c r="I40" i="6" s="1"/>
  <c r="I42" i="6" s="1"/>
  <c r="I46" i="6" s="1"/>
  <c r="K24" i="6"/>
  <c r="K25" i="6"/>
  <c r="K26" i="6"/>
  <c r="J28" i="6"/>
  <c r="K28" i="6"/>
  <c r="K23" i="6"/>
  <c r="K21" i="6"/>
  <c r="K22" i="6"/>
  <c r="K20" i="6"/>
  <c r="I18" i="6"/>
  <c r="J43" i="6"/>
  <c r="J17" i="6"/>
  <c r="L14" i="6"/>
  <c r="K44" i="6"/>
  <c r="A29" i="6"/>
  <c r="K29" i="6" s="1"/>
  <c r="L29" i="8" l="1"/>
  <c r="L18" i="8"/>
  <c r="L7" i="8"/>
  <c r="G42" i="6"/>
  <c r="G46" i="6" s="1"/>
  <c r="G41" i="6"/>
  <c r="G45" i="6" s="1"/>
  <c r="I41" i="6"/>
  <c r="I45" i="6" s="1"/>
  <c r="H42" i="6"/>
  <c r="H46" i="6" s="1"/>
  <c r="H41" i="6"/>
  <c r="H45" i="6" s="1"/>
  <c r="L24" i="6"/>
  <c r="L25" i="6"/>
  <c r="L26" i="6"/>
  <c r="L28" i="6"/>
  <c r="K27" i="6"/>
  <c r="K39" i="6" s="1"/>
  <c r="L27" i="6"/>
  <c r="J27" i="6"/>
  <c r="J40" i="6" s="1"/>
  <c r="J42" i="6" s="1"/>
  <c r="J47" i="6"/>
  <c r="K43" i="6"/>
  <c r="K17" i="6"/>
  <c r="K18" i="6" s="1"/>
  <c r="L22" i="6"/>
  <c r="L20" i="6"/>
  <c r="L23" i="6"/>
  <c r="L21" i="6"/>
  <c r="M14" i="6"/>
  <c r="L44" i="6"/>
  <c r="A30" i="6"/>
  <c r="K30" i="6" s="1"/>
  <c r="M29" i="8" l="1"/>
  <c r="L39" i="6"/>
  <c r="M18" i="8"/>
  <c r="M7" i="8"/>
  <c r="J41" i="6"/>
  <c r="J45" i="6" s="1"/>
  <c r="M24" i="6"/>
  <c r="M25" i="6"/>
  <c r="M26" i="6"/>
  <c r="M28" i="6"/>
  <c r="L30" i="6"/>
  <c r="M27" i="6"/>
  <c r="K47" i="6"/>
  <c r="M29" i="6"/>
  <c r="L29" i="6"/>
  <c r="M23" i="6"/>
  <c r="M21" i="6"/>
  <c r="M22" i="6"/>
  <c r="M20" i="6"/>
  <c r="J46" i="6"/>
  <c r="L43" i="6"/>
  <c r="L17" i="6"/>
  <c r="L18" i="6" s="1"/>
  <c r="N14" i="6"/>
  <c r="M44" i="6"/>
  <c r="A31" i="6"/>
  <c r="M31" i="6" s="1"/>
  <c r="N29" i="8" l="1"/>
  <c r="M39" i="6"/>
  <c r="N18" i="8"/>
  <c r="N7" i="8"/>
  <c r="K31" i="6"/>
  <c r="L31" i="6"/>
  <c r="N25" i="6"/>
  <c r="N26" i="6"/>
  <c r="N24" i="6"/>
  <c r="N28" i="6"/>
  <c r="N27" i="6"/>
  <c r="N29" i="6"/>
  <c r="L47" i="6"/>
  <c r="M30" i="6"/>
  <c r="N30" i="6"/>
  <c r="N22" i="6"/>
  <c r="N20" i="6"/>
  <c r="N23" i="6"/>
  <c r="N21" i="6"/>
  <c r="M43" i="6"/>
  <c r="M17" i="6"/>
  <c r="O14" i="6"/>
  <c r="N44" i="6"/>
  <c r="A32" i="6"/>
  <c r="O29" i="8" l="1"/>
  <c r="O7" i="8"/>
  <c r="O18" i="8"/>
  <c r="S15" i="6"/>
  <c r="Q15" i="6"/>
  <c r="T15" i="6"/>
  <c r="R15" i="6"/>
  <c r="P15" i="6"/>
  <c r="N39" i="6"/>
  <c r="A33" i="6"/>
  <c r="O33" i="6" s="1"/>
  <c r="O26" i="6"/>
  <c r="O24" i="6"/>
  <c r="O27" i="6"/>
  <c r="O25" i="6"/>
  <c r="O28" i="6"/>
  <c r="O29" i="6"/>
  <c r="K32" i="6"/>
  <c r="K40" i="6" s="1"/>
  <c r="L32" i="6"/>
  <c r="L40" i="6" s="1"/>
  <c r="M32" i="6"/>
  <c r="M40" i="6" s="1"/>
  <c r="O30" i="6"/>
  <c r="N32" i="6"/>
  <c r="M47" i="6"/>
  <c r="M18" i="6"/>
  <c r="O23" i="6"/>
  <c r="O21" i="6"/>
  <c r="O22" i="6"/>
  <c r="O20" i="6"/>
  <c r="N43" i="6"/>
  <c r="N17" i="6"/>
  <c r="N18" i="6" s="1"/>
  <c r="O44" i="6"/>
  <c r="P14" i="6"/>
  <c r="O39" i="6" l="1"/>
  <c r="O18" i="6"/>
  <c r="A34" i="6"/>
  <c r="M42" i="6"/>
  <c r="M46" i="6" s="1"/>
  <c r="M41" i="6"/>
  <c r="M45" i="6" s="1"/>
  <c r="K41" i="6"/>
  <c r="K45" i="6" s="1"/>
  <c r="K42" i="6"/>
  <c r="K46" i="6" s="1"/>
  <c r="L41" i="6"/>
  <c r="L45" i="6" s="1"/>
  <c r="L42" i="6"/>
  <c r="L46" i="6" s="1"/>
  <c r="P27" i="6"/>
  <c r="P25" i="6"/>
  <c r="P28" i="6"/>
  <c r="P26" i="6"/>
  <c r="P24" i="6"/>
  <c r="P29" i="6"/>
  <c r="P30" i="6"/>
  <c r="O31" i="6"/>
  <c r="P31" i="6"/>
  <c r="N31" i="6"/>
  <c r="N40" i="6" s="1"/>
  <c r="N41" i="6" s="1"/>
  <c r="N45" i="6" s="1"/>
  <c r="O32" i="6"/>
  <c r="P32" i="6"/>
  <c r="N47" i="6"/>
  <c r="P22" i="6"/>
  <c r="P20" i="6"/>
  <c r="P23" i="6"/>
  <c r="P21" i="6"/>
  <c r="O43" i="6"/>
  <c r="O17" i="6"/>
  <c r="P44" i="6"/>
  <c r="Q14" i="6"/>
  <c r="O34" i="6" l="1"/>
  <c r="Y34" i="6"/>
  <c r="P34" i="6"/>
  <c r="A35" i="6"/>
  <c r="P33" i="6"/>
  <c r="P39" i="6" s="1"/>
  <c r="P40" i="6" s="1"/>
  <c r="P41" i="6" s="1"/>
  <c r="Q33" i="6"/>
  <c r="O40" i="6"/>
  <c r="N42" i="6"/>
  <c r="O47" i="6"/>
  <c r="Q43" i="6"/>
  <c r="Q28" i="6"/>
  <c r="Q26" i="6"/>
  <c r="Q24" i="6"/>
  <c r="Q29" i="6"/>
  <c r="Q27" i="6"/>
  <c r="Q25" i="6"/>
  <c r="Q30" i="6"/>
  <c r="Q32" i="6"/>
  <c r="Q31" i="6"/>
  <c r="P43" i="6"/>
  <c r="P17" i="6"/>
  <c r="P18" i="6" s="1"/>
  <c r="Q44" i="6"/>
  <c r="R14" i="6"/>
  <c r="Q35" i="6" l="1"/>
  <c r="Y35" i="6"/>
  <c r="Q39" i="6"/>
  <c r="Q40" i="6" s="1"/>
  <c r="A36" i="6"/>
  <c r="R33" i="6"/>
  <c r="O35" i="6"/>
  <c r="P35" i="6"/>
  <c r="Q34" i="6"/>
  <c r="R34" i="6"/>
  <c r="N46" i="6"/>
  <c r="O41" i="6"/>
  <c r="O42" i="6"/>
  <c r="O46" i="6" s="1"/>
  <c r="Q17" i="6"/>
  <c r="Q18" i="6" s="1"/>
  <c r="R29" i="6"/>
  <c r="R27" i="6"/>
  <c r="R25" i="6"/>
  <c r="R30" i="6"/>
  <c r="R28" i="6"/>
  <c r="R26" i="6"/>
  <c r="R24" i="6"/>
  <c r="R31" i="6"/>
  <c r="R32" i="6"/>
  <c r="P47" i="6"/>
  <c r="P42" i="6"/>
  <c r="P46" i="6" s="1"/>
  <c r="P45" i="6"/>
  <c r="Q47" i="6"/>
  <c r="R44" i="6"/>
  <c r="S14" i="6"/>
  <c r="R36" i="6" l="1"/>
  <c r="Y36" i="6"/>
  <c r="R39" i="6"/>
  <c r="T14" i="6"/>
  <c r="A37" i="6"/>
  <c r="S33" i="6"/>
  <c r="S34" i="6"/>
  <c r="O36" i="6"/>
  <c r="P36" i="6"/>
  <c r="Q36" i="6"/>
  <c r="O45" i="6"/>
  <c r="T35" i="6"/>
  <c r="R35" i="6"/>
  <c r="S35" i="6"/>
  <c r="R43" i="6"/>
  <c r="R40" i="6"/>
  <c r="R17" i="6"/>
  <c r="S30" i="6"/>
  <c r="S28" i="6"/>
  <c r="S26" i="6"/>
  <c r="S24" i="6"/>
  <c r="S31" i="6"/>
  <c r="S29" i="6"/>
  <c r="S27" i="6"/>
  <c r="S25" i="6"/>
  <c r="S32" i="6"/>
  <c r="Q42" i="6"/>
  <c r="Q41" i="6"/>
  <c r="S44" i="6"/>
  <c r="S37" i="6" l="1"/>
  <c r="Y37" i="6"/>
  <c r="A38" i="6"/>
  <c r="T38" i="6" s="1"/>
  <c r="Y15" i="6"/>
  <c r="W15" i="6"/>
  <c r="U15" i="6"/>
  <c r="X15" i="6"/>
  <c r="V15" i="6"/>
  <c r="S39" i="6"/>
  <c r="O37" i="6"/>
  <c r="P37" i="6"/>
  <c r="Q37" i="6"/>
  <c r="R37" i="6"/>
  <c r="U14" i="6"/>
  <c r="T44" i="6"/>
  <c r="T43" i="6"/>
  <c r="T33" i="6"/>
  <c r="T39" i="6" s="1"/>
  <c r="T34" i="6"/>
  <c r="R47" i="6"/>
  <c r="R18" i="6"/>
  <c r="S40" i="6"/>
  <c r="S17" i="6"/>
  <c r="S43" i="6"/>
  <c r="Q45" i="6"/>
  <c r="Q46" i="6"/>
  <c r="R42" i="6"/>
  <c r="R41" i="6"/>
  <c r="B38" i="6" l="1"/>
  <c r="C38" i="6"/>
  <c r="D38" i="6"/>
  <c r="E38" i="6"/>
  <c r="F38" i="6"/>
  <c r="G38" i="6"/>
  <c r="H38" i="6"/>
  <c r="I38" i="6"/>
  <c r="J38" i="6"/>
  <c r="K38" i="6"/>
  <c r="L38" i="6"/>
  <c r="M38" i="6"/>
  <c r="N38" i="6"/>
  <c r="O38" i="6"/>
  <c r="P38" i="6"/>
  <c r="Q38" i="6"/>
  <c r="R38" i="6"/>
  <c r="S38" i="6"/>
  <c r="Z15" i="6"/>
  <c r="Y17" i="6"/>
  <c r="S18" i="6"/>
  <c r="U38" i="6" s="1"/>
  <c r="T18" i="6"/>
  <c r="T17" i="6"/>
  <c r="T47" i="6"/>
  <c r="V14" i="6"/>
  <c r="U44" i="6"/>
  <c r="U33" i="6"/>
  <c r="U34" i="6"/>
  <c r="U35" i="6"/>
  <c r="V37" i="6"/>
  <c r="T37" i="6"/>
  <c r="U37" i="6"/>
  <c r="U36" i="6"/>
  <c r="S36" i="6"/>
  <c r="V36" i="6"/>
  <c r="T36" i="6"/>
  <c r="S47" i="6"/>
  <c r="R46" i="6"/>
  <c r="R45" i="6"/>
  <c r="S41" i="6"/>
  <c r="S42" i="6"/>
  <c r="V38" i="6" l="1"/>
  <c r="Y38" i="6"/>
  <c r="Y39" i="6" s="1"/>
  <c r="Y40" i="6" s="1"/>
  <c r="Y42" i="6" s="1"/>
  <c r="Z40" i="6"/>
  <c r="Z17" i="6"/>
  <c r="U39" i="6"/>
  <c r="U40" i="6" s="1"/>
  <c r="U42" i="6" s="1"/>
  <c r="W14" i="6"/>
  <c r="W38" i="6" s="1"/>
  <c r="V34" i="6"/>
  <c r="V33" i="6"/>
  <c r="V44" i="6"/>
  <c r="V35" i="6"/>
  <c r="U43" i="6"/>
  <c r="U17" i="6"/>
  <c r="U18" i="6" s="1"/>
  <c r="T40" i="6"/>
  <c r="T41" i="6" s="1"/>
  <c r="S45" i="6"/>
  <c r="S46" i="6"/>
  <c r="Y41" i="6" l="1"/>
  <c r="Y45" i="6" s="1"/>
  <c r="Z41" i="6"/>
  <c r="Z42" i="6"/>
  <c r="V39" i="6"/>
  <c r="V40" i="6" s="1"/>
  <c r="V42" i="6" s="1"/>
  <c r="V46" i="6" s="1"/>
  <c r="Y46" i="6"/>
  <c r="V43" i="6"/>
  <c r="V17" i="6"/>
  <c r="V18" i="6" s="1"/>
  <c r="X14" i="6"/>
  <c r="X38" i="6" s="1"/>
  <c r="W35" i="6"/>
  <c r="W34" i="6"/>
  <c r="W33" i="6"/>
  <c r="W44" i="6"/>
  <c r="W37" i="6"/>
  <c r="W36" i="6"/>
  <c r="U47" i="6"/>
  <c r="U41" i="6"/>
  <c r="T42" i="6"/>
  <c r="T46" i="6" s="1"/>
  <c r="T45" i="6"/>
  <c r="U46" i="6"/>
  <c r="W39" i="6" l="1"/>
  <c r="V41" i="6"/>
  <c r="V45" i="6" s="1"/>
  <c r="W40" i="6"/>
  <c r="X36" i="6"/>
  <c r="X35" i="6"/>
  <c r="X34" i="6"/>
  <c r="X33" i="6"/>
  <c r="X44" i="6"/>
  <c r="X37" i="6"/>
  <c r="V47" i="6"/>
  <c r="W43" i="6"/>
  <c r="W17" i="6"/>
  <c r="W18" i="6" s="1"/>
  <c r="U45" i="6"/>
  <c r="X39" i="6" l="1"/>
  <c r="X40" i="6" s="1"/>
  <c r="W47" i="6"/>
  <c r="X43" i="6"/>
  <c r="X17" i="6"/>
  <c r="X18" i="6" s="1"/>
  <c r="W41" i="6"/>
  <c r="W42" i="6"/>
  <c r="W46" i="6" l="1"/>
  <c r="Z46" i="6"/>
  <c r="W45" i="6"/>
  <c r="X42" i="6"/>
  <c r="X41" i="6"/>
  <c r="X47" i="6"/>
  <c r="X46" i="6" l="1"/>
  <c r="J4" i="6" s="1"/>
  <c r="X45" i="6"/>
  <c r="Z47" i="6"/>
  <c r="J5" i="6" s="1"/>
  <c r="K5" i="6" s="1"/>
  <c r="Z45" i="6"/>
  <c r="J3" i="6" s="1"/>
  <c r="K4" i="6" l="1"/>
  <c r="K3" i="6"/>
</calcChain>
</file>

<file path=xl/comments1.xml><?xml version="1.0" encoding="utf-8"?>
<comments xmlns="http://schemas.openxmlformats.org/spreadsheetml/2006/main">
  <authors>
    <author>Holder, Toby</author>
  </authors>
  <commentList>
    <comment ref="K24" authorId="0">
      <text>
        <r>
          <rPr>
            <b/>
            <sz val="9"/>
            <color indexed="81"/>
            <rFont val="Tahoma"/>
            <family val="2"/>
          </rPr>
          <t>AER:</t>
        </r>
        <r>
          <rPr>
            <sz val="9"/>
            <color indexed="81"/>
            <rFont val="Tahoma"/>
            <family val="2"/>
          </rPr>
          <t xml:space="preserve">
The incremental saving in cell F18 is the estimated saving assumed when 2013-14 opex is not known. For the following reset actual opex should be used to calculated the actual incrental saving  in 2013-14. </t>
        </r>
      </text>
    </comment>
  </commentList>
</comments>
</file>

<file path=xl/comments2.xml><?xml version="1.0" encoding="utf-8"?>
<comments xmlns="http://schemas.openxmlformats.org/spreadsheetml/2006/main">
  <authors>
    <author>Holder, Toby</author>
  </authors>
  <commentList>
    <comment ref="K24" authorId="0">
      <text>
        <r>
          <rPr>
            <b/>
            <sz val="9"/>
            <color indexed="81"/>
            <rFont val="Tahoma"/>
            <family val="2"/>
          </rPr>
          <t>AER:</t>
        </r>
        <r>
          <rPr>
            <sz val="9"/>
            <color indexed="81"/>
            <rFont val="Tahoma"/>
            <family val="2"/>
          </rPr>
          <t xml:space="preserve">
The incremental saving in cell F18 is the estimated saving assumed when 2013-14 opex is not known. For the following reset actual opex should be used to calculated the actual incrental saving in 2013-14. </t>
        </r>
      </text>
    </comment>
  </commentList>
</comments>
</file>

<file path=xl/sharedStrings.xml><?xml version="1.0" encoding="utf-8"?>
<sst xmlns="http://schemas.openxmlformats.org/spreadsheetml/2006/main" count="187" uniqueCount="56">
  <si>
    <t>2012-13</t>
  </si>
  <si>
    <t>2016-17</t>
  </si>
  <si>
    <t>Target (F)</t>
  </si>
  <si>
    <t>Actual (A)</t>
  </si>
  <si>
    <t>Cumulative saving (F-A)</t>
  </si>
  <si>
    <t>Incremental saving (E)</t>
  </si>
  <si>
    <t>Carry-over of gains made in</t>
  </si>
  <si>
    <t xml:space="preserve">Discount rate: </t>
  </si>
  <si>
    <t xml:space="preserve">Forecast base year 2 : </t>
  </si>
  <si>
    <t xml:space="preserve">Forecast base year 1 : </t>
  </si>
  <si>
    <t xml:space="preserve">Carryover length, period 2: </t>
  </si>
  <si>
    <t xml:space="preserve">Carryover length, period 3: </t>
  </si>
  <si>
    <t xml:space="preserve">Forecast base year 3 : </t>
  </si>
  <si>
    <t>Carryover</t>
  </si>
  <si>
    <t>Perpetuity</t>
  </si>
  <si>
    <t>DNSP net underpsend</t>
  </si>
  <si>
    <t>Consumer cost saving</t>
  </si>
  <si>
    <t>Opex saving</t>
  </si>
  <si>
    <t>Discount factor</t>
  </si>
  <si>
    <t>PV DNSP net underpsend</t>
  </si>
  <si>
    <t>PV Consumer cost saving</t>
  </si>
  <si>
    <t>PV Opex saving</t>
  </si>
  <si>
    <t>Net target</t>
  </si>
  <si>
    <t xml:space="preserve">Efficient opex: </t>
  </si>
  <si>
    <t xml:space="preserve">Year of cost saving, k: </t>
  </si>
  <si>
    <t xml:space="preserve">Cost saving: </t>
  </si>
  <si>
    <t>2009-10</t>
  </si>
  <si>
    <t>NPV benefit to DNSP:</t>
  </si>
  <si>
    <t>NPV benefit to consumers:</t>
  </si>
  <si>
    <t>NPV of total benefit:</t>
  </si>
  <si>
    <t xml:space="preserve">Base year: </t>
  </si>
  <si>
    <t xml:space="preserve">Recurrent efficiency gain </t>
  </si>
  <si>
    <t xml:space="preserve">Non-recurrent efficiency gain </t>
  </si>
  <si>
    <t>DNSP share of marginal efficiency gains</t>
  </si>
  <si>
    <t xml:space="preserve">Carryover length, period 1: </t>
  </si>
  <si>
    <t xml:space="preserve">Forecast base year 4 : </t>
  </si>
  <si>
    <t xml:space="preserve">Carryover length, period 4: </t>
  </si>
  <si>
    <t xml:space="preserve">Length of period 2: </t>
  </si>
  <si>
    <t xml:space="preserve">Length of period 3: </t>
  </si>
  <si>
    <t xml:space="preserve">Carryover length of period 2: </t>
  </si>
  <si>
    <t xml:space="preserve">Carryover length of period 3: </t>
  </si>
  <si>
    <t>2032-33</t>
  </si>
  <si>
    <t>2021-22</t>
  </si>
  <si>
    <t>2026-27</t>
  </si>
  <si>
    <t>2022-23</t>
  </si>
  <si>
    <t>2013-14</t>
  </si>
  <si>
    <t>Years gains/losses retained</t>
  </si>
  <si>
    <t>Scenario 1</t>
  </si>
  <si>
    <t>In this scenario we apply a four year carryover period for the 2014–18 regulatory control period. We have calculated the sharing ratios below on the ‘Recurrent gains’ and ‘Non-recurrent gains’ sheets. We set the carryover length (in cell B7) to four years and calculated the sharing ratio (in cell K3) for each year (cell B11).</t>
  </si>
  <si>
    <t>Scenario 2</t>
  </si>
  <si>
    <t>In this scenario we apply a five year carryover period for the 2014–18 regulatory control period. Like scenario 1, we have calculated the sharing ratios below on the ‘Recurrent gains’ and ‘Non-recurrent gains’ sheets. We set the carryover length (in cell B7) to five years and calculated the sharing ratio (in cell K3) for each year (cell B11).</t>
  </si>
  <si>
    <t>Scenario 3</t>
  </si>
  <si>
    <t>In this scenario we also apply a five year carryover period for the 2014–18 regulatory control period. This scenario is different to scenario 2 because we have carried the incremental gain for 2013–14 forward for an extra year. We have calculated the sharing ratios below on the ‘Recurrent gains - adjusted’ and ‘Non-recurrent gains - adjusted’ sheets. We set the carryover length (in cell B7) to five years and calculated the sharing ratio (in cell K3) for each year (cell B11). The carry forward of the 2013–14 incremental gain for an extra year can be seen in cell K24.</t>
  </si>
  <si>
    <t xml:space="preserve">TransGrid retains recurrent gains made in the final year through the opex forecast, rather than the carryover. Thus it retained them for the length of the following control period. The shorter the following control period, the lower the share retained by TransGrid. </t>
  </si>
  <si>
    <t>A non-recurrent efficiency gain can be thought of as a recurrent gain made in one year followed by a recurrent loss in the immediately following year. If TransGrid made the non-recurrent gain in the base year the EBSS carries forward the recurrent saving for the length of the carryover period but the opex forecast carries forward the recurrent loss for the length of the next control period. If the length of the following control period is shorter than the carryover period TransGrid will receive a greater share of non-recurrent savings made in the base year.</t>
  </si>
  <si>
    <t>A non-recurrent efficiency gain can be thought of as a recurrent gain made in one year followed by a recurrent loss in the immediately following year. If TransGrid makes a non-recurrent gain in the final year of a period the opex forecast carries forward the recurrent gain for the length of the next control period. But the EBSS carries forward the recurrent loss for the length of the carryover period. Consequently, if the carryover length is longer than the length of the period the incremental gain would be carried forward for longer than the incremental loss. This would reward TransGrid for non-recurrent efficiency losses made in the final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</si>
</sst>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164" formatCode="_(* #,##0.00_);_(* \(#,##0.00\);_(* &quot;-&quot;??_);_(@_)"/>
    <numFmt numFmtId="165" formatCode="&quot;$&quot;#,##0_);\(&quot;$&quot;#,##0\);&quot;$&quot;#,##0_)"/>
    <numFmt numFmtId="166" formatCode="dd/mm/yy"/>
    <numFmt numFmtId="167" formatCode="#,##0\x_);\(#,##0\x\);#,##0\x_)"/>
    <numFmt numFmtId="168" formatCode="#,##0_);\(#,##0\);#,##0_)"/>
    <numFmt numFmtId="169" formatCode="#,##0%_);\(#,##0%\);#,##0%_)"/>
    <numFmt numFmtId="170" formatCode="###0_);\(###0\);###0_)"/>
    <numFmt numFmtId="171" formatCode="_(&quot;$&quot;#,##0.00_);\(&quot;$&quot;#,##0.00\);_(&quot;-&quot;_)"/>
    <numFmt numFmtId="172" formatCode="d/m/yy"/>
    <numFmt numFmtId="173" formatCode="_(#,##0.0\x_);\(#,##0.0\x\);_(&quot;-&quot;_)"/>
    <numFmt numFmtId="174" formatCode="_(#,##0.00_);\(#,##0.00\);_(&quot;-&quot;_)"/>
    <numFmt numFmtId="175" formatCode="_(#,##0.00%_);\(#,##0.00%\);_(&quot;-&quot;_)"/>
    <numFmt numFmtId="176" formatCode="_(###0_);\(###0\);_(###0_)"/>
    <numFmt numFmtId="177" formatCode="_(* &quot;$&quot;#,##0_)_;;_(* \(&quot;$&quot;#,##0\)_;;_(* &quot;$&quot;#,##0_)_;"/>
    <numFmt numFmtId="178" formatCode="d/m/yy__;"/>
    <numFmt numFmtId="179" formatCode="_(* #,##0\x_)_;;_(* \(#,##0\x\)_;;_(* #,##0\x_)_;"/>
    <numFmt numFmtId="180" formatCode="_(* #,##0_)_;;_(* \(#,##0\)_;;_(* #,##0_)_;"/>
    <numFmt numFmtId="181" formatCode="_(* #,##0%_)_;;_(* \(#,##0%\)_;;_(* #,##0%_)_;"/>
    <numFmt numFmtId="182" formatCode="###0_)_;;\(###0\)_;;###0_)_;"/>
    <numFmt numFmtId="183" formatCode="&quot;$&quot;#,##0;\(&quot;$&quot;#,##0\);&quot;$&quot;#,##0"/>
    <numFmt numFmtId="184" formatCode="#,##0\x;\(#,##0\x\);#,##0\x"/>
    <numFmt numFmtId="185" formatCode="#,##0;\(#,##0\);#,##0"/>
    <numFmt numFmtId="186" formatCode="#,##0%;\(#,##0%\);#,##0%"/>
    <numFmt numFmtId="187" formatCode="###0;\(###0\);###0"/>
    <numFmt numFmtId="188" formatCode="_)d/m/yy_)"/>
    <numFmt numFmtId="189" formatCode="_(* #,##0_);_(* \(#,##0\);_(* &quot;-&quot;_);_(@_)"/>
    <numFmt numFmtId="190" formatCode="#,##0.00_ ;\-#,##0.00\ "/>
    <numFmt numFmtId="191" formatCode="&quot;$&quot;#,##0.00;\(&quot;$&quot;#,##0.00\)"/>
    <numFmt numFmtId="192" formatCode="_(&quot;$&quot;* #,##0.00_);_(&quot;$&quot;* \(#,##0.00\);_(&quot;$&quot;* &quot;-&quot;??_);_(@_)"/>
    <numFmt numFmtId="193" formatCode="&quot;$&quot;#,##0\ ;\(&quot;$&quot;#,##0\)"/>
    <numFmt numFmtId="194" formatCode="d\-mmm\-yyyy"/>
    <numFmt numFmtId="195" formatCode="0.0000"/>
    <numFmt numFmtId="196" formatCode="_-[$€-2]* #,##0.00_-;\-[$€-2]* #,##0.00_-;_-[$€-2]* &quot;-&quot;??_-"/>
    <numFmt numFmtId="197" formatCode="dd/mm/yy__;"/>
    <numFmt numFmtId="198" formatCode="_(* &quot;$&quot;#,##0_)_;;[Blue]_(* \(&quot;$&quot;#,##0\)_;;_(* &quot;$&quot;#,##0_)_;"/>
    <numFmt numFmtId="199" formatCode="_(* #,##0\x_)_;;[Blue]_(* \(#,##0\x\)_;;_(* #,##0\x_)_;"/>
    <numFmt numFmtId="200" formatCode="_(* #,##0_)_;;[Blue]_(* \(#,##0\)_;;_(* #,##0_)_;"/>
    <numFmt numFmtId="201" formatCode="_(* #,##0%_)_;;[Blue]_(* \(#,##0%\)_;;_(* #,##0%_)_;"/>
    <numFmt numFmtId="202" formatCode="#,##0_ ;\(#,##0\)_-;&quot;-&quot;"/>
    <numFmt numFmtId="203" formatCode="0.0%"/>
    <numFmt numFmtId="204" formatCode="_(* #,##0.0_);_(* \(#,##0.0\);_(* &quot;-&quot;?_);_(@_)"/>
    <numFmt numFmtId="205" formatCode="_(* #,##0_);_(* \(#,##0\);_(* &quot;-&quot;?_);_(@_)"/>
    <numFmt numFmtId="206" formatCode="_(#,##0_);\(#,##0\);_(&quot;-&quot;_)"/>
    <numFmt numFmtId="207" formatCode="#,##0_);[Blue]\(#,##0\);#,##0_)"/>
    <numFmt numFmtId="208" formatCode="_-* 0.000;\(\ 0.000\)"/>
    <numFmt numFmtId="209" formatCode="0.00_)"/>
    <numFmt numFmtId="210" formatCode="#,##0.00;[Red]\(#,##0.00\)"/>
    <numFmt numFmtId="211" formatCode="0.00%;\(0.00%\)"/>
    <numFmt numFmtId="212" formatCode="_(* #,##0_);_(* \(#,##0\);_(* &quot;-&quot;??_);_(@_)"/>
    <numFmt numFmtId="213" formatCode="0.0"/>
    <numFmt numFmtId="214" formatCode="0.000"/>
  </numFmts>
  <fonts count="8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theme="1"/>
      <name val="Calibri"/>
      <family val="2"/>
      <scheme val="minor"/>
    </font>
    <font>
      <sz val="8"/>
      <color indexed="60"/>
      <name val="Arial"/>
      <family val="2"/>
    </font>
    <font>
      <sz val="8"/>
      <color indexed="24"/>
      <name val="Arial"/>
      <family val="2"/>
    </font>
    <font>
      <b/>
      <sz val="10"/>
      <color indexed="24"/>
      <name val="Arial"/>
      <family val="2"/>
    </font>
    <font>
      <b/>
      <sz val="9"/>
      <color indexed="24"/>
      <name val="Arial"/>
      <family val="2"/>
    </font>
    <font>
      <b/>
      <sz val="8"/>
      <color indexed="24"/>
      <name val="Arial"/>
      <family val="2"/>
    </font>
    <font>
      <b/>
      <sz val="12"/>
      <color indexed="24"/>
      <name val="Arial"/>
      <family val="2"/>
    </font>
    <font>
      <b/>
      <sz val="14"/>
      <color indexed="8"/>
      <name val="Arial"/>
      <family val="2"/>
    </font>
    <font>
      <sz val="8"/>
      <color indexed="8"/>
      <name val="Arial"/>
      <family val="2"/>
    </font>
    <font>
      <b/>
      <sz val="10"/>
      <color indexed="8"/>
      <name val="Arial"/>
      <family val="2"/>
    </font>
    <font>
      <b/>
      <sz val="9"/>
      <color indexed="8"/>
      <name val="Arial"/>
      <family val="2"/>
    </font>
    <font>
      <b/>
      <sz val="8"/>
      <color indexed="8"/>
      <name val="Arial"/>
      <family val="2"/>
    </font>
    <font>
      <sz val="8"/>
      <name val="Arial"/>
      <family val="2"/>
    </font>
    <font>
      <sz val="10"/>
      <name val="Arial"/>
      <family val="2"/>
    </font>
    <font>
      <sz val="11"/>
      <name val="IQE Hlv Narrow"/>
    </font>
    <font>
      <b/>
      <sz val="8"/>
      <color indexed="15"/>
      <name val="Times New Roman"/>
      <family val="1"/>
    </font>
    <font>
      <sz val="8"/>
      <name val="Palatino"/>
      <family val="1"/>
    </font>
    <font>
      <sz val="10"/>
      <name val="Times New Roman"/>
      <family val="1"/>
    </font>
    <font>
      <sz val="10"/>
      <color indexed="24"/>
      <name val="Arial"/>
      <family val="2"/>
    </font>
    <font>
      <b/>
      <sz val="14"/>
      <color indexed="60"/>
      <name val="Arial"/>
      <family val="2"/>
    </font>
    <font>
      <b/>
      <sz val="8"/>
      <color indexed="29"/>
      <name val="Arial"/>
      <family val="2"/>
    </font>
    <font>
      <b/>
      <i/>
      <sz val="9"/>
      <color indexed="10"/>
      <name val="Times New Roman"/>
      <family val="1"/>
    </font>
    <font>
      <b/>
      <sz val="14"/>
      <color indexed="24"/>
      <name val="Arial"/>
      <family val="2"/>
    </font>
    <font>
      <sz val="10"/>
      <color indexed="12"/>
      <name val="Arial"/>
      <family val="2"/>
    </font>
    <font>
      <sz val="7"/>
      <name val="Palatino"/>
      <family val="1"/>
    </font>
    <font>
      <b/>
      <sz val="8"/>
      <color indexed="60"/>
      <name val="Arial"/>
      <family val="2"/>
    </font>
    <font>
      <b/>
      <sz val="8"/>
      <color indexed="28"/>
      <name val="Arial"/>
      <family val="2"/>
    </font>
    <font>
      <b/>
      <i/>
      <sz val="11"/>
      <name val="IQE Hlv Narrow"/>
    </font>
    <font>
      <i/>
      <sz val="11"/>
      <name val="IQE Hlv Narrow"/>
    </font>
    <font>
      <b/>
      <sz val="14"/>
      <name val="IQE Hlv Narrow"/>
    </font>
    <font>
      <b/>
      <sz val="11"/>
      <name val="IQE Hlv Narrow"/>
    </font>
    <font>
      <sz val="6"/>
      <color indexed="16"/>
      <name val="Palatino"/>
      <family val="1"/>
    </font>
    <font>
      <b/>
      <sz val="12"/>
      <name val="Arial"/>
      <family val="2"/>
    </font>
    <font>
      <b/>
      <i/>
      <sz val="13"/>
      <color indexed="9"/>
      <name val="IQE Garamond I Cd"/>
    </font>
    <font>
      <b/>
      <sz val="10"/>
      <name val="Arial"/>
      <family val="2"/>
    </font>
    <font>
      <b/>
      <sz val="9"/>
      <name val="Arial"/>
      <family val="2"/>
    </font>
    <font>
      <b/>
      <sz val="8"/>
      <name val="Arial"/>
      <family val="2"/>
    </font>
    <font>
      <sz val="10"/>
      <color indexed="8"/>
      <name val="Arial"/>
      <family val="2"/>
    </font>
    <font>
      <b/>
      <sz val="10"/>
      <name val="Book Antiqua"/>
      <family val="1"/>
    </font>
    <font>
      <u/>
      <sz val="10"/>
      <color indexed="12"/>
      <name val="Arial"/>
      <family val="2"/>
    </font>
    <font>
      <b/>
      <sz val="10"/>
      <color indexed="56"/>
      <name val="Wingdings"/>
      <charset val="2"/>
    </font>
    <font>
      <b/>
      <u/>
      <sz val="8"/>
      <color indexed="56"/>
      <name val="Arial"/>
      <family val="2"/>
    </font>
    <font>
      <sz val="9"/>
      <name val="Arial"/>
      <family val="2"/>
    </font>
    <font>
      <b/>
      <sz val="10"/>
      <color indexed="60"/>
      <name val="Arial"/>
      <family val="2"/>
    </font>
    <font>
      <b/>
      <sz val="9"/>
      <color indexed="60"/>
      <name val="Arial"/>
      <family val="2"/>
    </font>
    <font>
      <b/>
      <sz val="12"/>
      <color indexed="60"/>
      <name val="Arial"/>
      <family val="2"/>
    </font>
    <font>
      <sz val="8"/>
      <name val="MS Sans Serif"/>
      <family val="2"/>
    </font>
    <font>
      <b/>
      <sz val="9"/>
      <color indexed="9"/>
      <name val="Arial"/>
      <family val="2"/>
    </font>
    <font>
      <sz val="7"/>
      <name val="Small Fonts"/>
      <family val="2"/>
    </font>
    <font>
      <sz val="9"/>
      <color indexed="12"/>
      <name val="Times New Roman"/>
      <family val="1"/>
    </font>
    <font>
      <b/>
      <i/>
      <sz val="16"/>
      <name val="Helv"/>
    </font>
    <font>
      <b/>
      <i/>
      <sz val="10"/>
      <color indexed="16"/>
      <name val="Arial"/>
      <family val="2"/>
    </font>
    <font>
      <b/>
      <sz val="10"/>
      <color indexed="9"/>
      <name val="Arial"/>
      <family val="2"/>
    </font>
    <font>
      <b/>
      <sz val="10"/>
      <color indexed="16"/>
      <name val="Arial"/>
      <family val="2"/>
    </font>
    <font>
      <b/>
      <sz val="16"/>
      <color indexed="47"/>
      <name val="Arial"/>
      <family val="2"/>
    </font>
    <font>
      <b/>
      <sz val="12"/>
      <color indexed="8"/>
      <name val="Arial"/>
      <family val="2"/>
    </font>
    <font>
      <sz val="10"/>
      <color indexed="16"/>
      <name val="Helvetica-Black"/>
    </font>
    <font>
      <b/>
      <sz val="13"/>
      <name val="Arial"/>
      <family val="2"/>
    </font>
    <font>
      <b/>
      <sz val="14"/>
      <name val="Arial"/>
      <family val="2"/>
    </font>
    <font>
      <sz val="8"/>
      <name val="Book Antiqua"/>
      <family val="1"/>
    </font>
    <font>
      <sz val="9"/>
      <name val="SwitzerlandNarrow"/>
    </font>
    <font>
      <sz val="9"/>
      <color indexed="12"/>
      <name val="SwitzerlandNarrow"/>
    </font>
    <font>
      <b/>
      <sz val="9"/>
      <name val="Palatino"/>
      <family val="1"/>
    </font>
    <font>
      <sz val="9"/>
      <color indexed="21"/>
      <name val="Helvetica-Black"/>
    </font>
    <font>
      <u/>
      <sz val="10"/>
      <name val="Arial"/>
      <family val="2"/>
    </font>
    <font>
      <sz val="9"/>
      <name val="Helvetica-Black"/>
    </font>
    <font>
      <b/>
      <sz val="11"/>
      <name val="Times New Roman"/>
      <family val="1"/>
    </font>
    <font>
      <b/>
      <sz val="14"/>
      <color indexed="15"/>
      <name val="Times New Roman"/>
      <family val="1"/>
    </font>
    <font>
      <b/>
      <u/>
      <sz val="9.5"/>
      <color indexed="56"/>
      <name val="Arial"/>
      <family val="2"/>
    </font>
    <font>
      <b/>
      <u/>
      <sz val="9"/>
      <color indexed="56"/>
      <name val="Arial"/>
      <family val="2"/>
    </font>
    <font>
      <u/>
      <sz val="8"/>
      <color indexed="56"/>
      <name val="Arial"/>
      <family val="2"/>
    </font>
    <font>
      <sz val="7.5"/>
      <color indexed="56"/>
      <name val="Arial"/>
      <family val="2"/>
    </font>
    <font>
      <sz val="10"/>
      <color indexed="10"/>
      <name val="Arial"/>
      <family val="2"/>
    </font>
    <font>
      <sz val="14"/>
      <color theme="1"/>
      <name val="Calibri"/>
      <family val="2"/>
      <scheme val="minor"/>
    </font>
    <font>
      <sz val="12"/>
      <color theme="1"/>
      <name val="Calibri"/>
      <family val="2"/>
      <scheme val="minor"/>
    </font>
    <font>
      <sz val="9"/>
      <color indexed="81"/>
      <name val="Tahoma"/>
      <family val="2"/>
    </font>
    <font>
      <b/>
      <sz val="9"/>
      <color indexed="81"/>
      <name val="Tahoma"/>
      <family val="2"/>
    </font>
  </fonts>
  <fills count="37">
    <fill>
      <patternFill patternType="none"/>
    </fill>
    <fill>
      <patternFill patternType="gray125"/>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2"/>
        <bgColor indexed="64"/>
      </patternFill>
    </fill>
    <fill>
      <patternFill patternType="solid">
        <fgColor indexed="18"/>
        <bgColor indexed="8"/>
      </patternFill>
    </fill>
    <fill>
      <patternFill patternType="solid">
        <fgColor indexed="22"/>
        <bgColor indexed="64"/>
      </patternFill>
    </fill>
    <fill>
      <patternFill patternType="lightGray">
        <fgColor indexed="13"/>
      </patternFill>
    </fill>
    <fill>
      <patternFill patternType="solid">
        <fgColor indexed="8"/>
        <bgColor indexed="64"/>
      </patternFill>
    </fill>
    <fill>
      <patternFill patternType="solid">
        <fgColor indexed="9"/>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62"/>
        <bgColor indexed="64"/>
      </patternFill>
    </fill>
    <fill>
      <patternFill patternType="solid">
        <fgColor indexed="47"/>
      </patternFill>
    </fill>
    <fill>
      <patternFill patternType="solid">
        <fgColor indexed="16"/>
      </patternFill>
    </fill>
    <fill>
      <patternFill patternType="solid">
        <fgColor indexed="16"/>
        <bgColor indexed="64"/>
      </patternFill>
    </fill>
    <fill>
      <patternFill patternType="solid">
        <fgColor indexed="21"/>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right/>
      <top/>
      <bottom style="dotted">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636">
    <xf numFmtId="0" fontId="0" fillId="0" borderId="0"/>
    <xf numFmtId="9" fontId="1" fillId="0" borderId="0" applyFont="0" applyFill="0" applyBorder="0" applyAlignment="0" applyProtection="0"/>
    <xf numFmtId="164" fontId="1" fillId="0" borderId="0" applyFont="0" applyFill="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165" fontId="8" fillId="0" borderId="11">
      <alignment horizontal="center" vertical="center"/>
      <protection locked="0"/>
    </xf>
    <xf numFmtId="165" fontId="8" fillId="0" borderId="11">
      <alignment horizontal="center" vertical="center"/>
      <protection locked="0"/>
    </xf>
    <xf numFmtId="166" fontId="8" fillId="0" borderId="11">
      <alignment horizontal="center" vertical="center"/>
      <protection locked="0"/>
    </xf>
    <xf numFmtId="166" fontId="8" fillId="0" borderId="11">
      <alignment horizontal="center" vertical="center"/>
      <protection locked="0"/>
    </xf>
    <xf numFmtId="167" fontId="8" fillId="0" borderId="11">
      <alignment horizontal="center" vertical="center"/>
      <protection locked="0"/>
    </xf>
    <xf numFmtId="167" fontId="8" fillId="0" borderId="11">
      <alignment horizontal="center" vertical="center"/>
      <protection locked="0"/>
    </xf>
    <xf numFmtId="168" fontId="8" fillId="0" borderId="11">
      <alignment horizontal="center" vertical="center"/>
      <protection locked="0"/>
    </xf>
    <xf numFmtId="168" fontId="8" fillId="0" borderId="11">
      <alignment horizontal="center" vertical="center"/>
      <protection locked="0"/>
    </xf>
    <xf numFmtId="169" fontId="8" fillId="0" borderId="11">
      <alignment horizontal="center" vertical="center"/>
      <protection locked="0"/>
    </xf>
    <xf numFmtId="169" fontId="8" fillId="0" borderId="11">
      <alignment horizontal="center" vertical="center"/>
      <protection locked="0"/>
    </xf>
    <xf numFmtId="0" fontId="8" fillId="0" borderId="11">
      <alignment horizontal="center" vertical="center"/>
      <protection locked="0"/>
    </xf>
    <xf numFmtId="0" fontId="8" fillId="0" borderId="11">
      <alignment horizontal="center" vertical="center"/>
      <protection locked="0"/>
    </xf>
    <xf numFmtId="170" fontId="8" fillId="0" borderId="11">
      <alignment horizontal="center" vertical="center"/>
      <protection locked="0"/>
    </xf>
    <xf numFmtId="170" fontId="8" fillId="0" borderId="11">
      <alignment horizontal="center" vertical="center"/>
      <protection locked="0"/>
    </xf>
    <xf numFmtId="165" fontId="9" fillId="0" borderId="11">
      <alignment horizontal="center" vertical="center"/>
      <protection locked="0"/>
    </xf>
    <xf numFmtId="14" fontId="9" fillId="0" borderId="11">
      <alignment horizontal="center" vertical="center"/>
      <protection locked="0"/>
    </xf>
    <xf numFmtId="0" fontId="10" fillId="17" borderId="0">
      <alignment vertical="center"/>
      <protection locked="0"/>
    </xf>
    <xf numFmtId="0" fontId="11" fillId="17" borderId="0">
      <alignment vertical="center"/>
      <protection locked="0"/>
    </xf>
    <xf numFmtId="0" fontId="12" fillId="17" borderId="0">
      <alignment vertical="center"/>
      <protection locked="0"/>
    </xf>
    <xf numFmtId="0" fontId="9" fillId="17" borderId="0">
      <alignment vertical="center"/>
      <protection locked="0"/>
    </xf>
    <xf numFmtId="167" fontId="9" fillId="0" borderId="11">
      <alignment horizontal="center" vertical="center"/>
      <protection locked="0"/>
    </xf>
    <xf numFmtId="168" fontId="9" fillId="0" borderId="11">
      <alignment horizontal="center" vertical="center"/>
      <protection locked="0"/>
    </xf>
    <xf numFmtId="169" fontId="9" fillId="0" borderId="11">
      <alignment horizontal="center" vertical="center"/>
      <protection locked="0"/>
    </xf>
    <xf numFmtId="0" fontId="13" fillId="17" borderId="0">
      <alignment vertical="center"/>
      <protection locked="0"/>
    </xf>
    <xf numFmtId="0" fontId="9" fillId="0" borderId="11">
      <alignment horizontal="center" vertical="center"/>
      <protection locked="0"/>
    </xf>
    <xf numFmtId="168" fontId="9" fillId="0" borderId="11">
      <alignment horizontal="center" vertical="center"/>
      <protection locked="0"/>
    </xf>
    <xf numFmtId="0" fontId="14" fillId="17" borderId="0">
      <alignment vertical="center"/>
      <protection locked="0"/>
    </xf>
    <xf numFmtId="165" fontId="15" fillId="17" borderId="0">
      <alignment horizontal="center" vertical="center"/>
      <protection locked="0"/>
    </xf>
    <xf numFmtId="14" fontId="15" fillId="17" borderId="0">
      <alignment horizontal="center" vertical="center"/>
      <protection locked="0"/>
    </xf>
    <xf numFmtId="0" fontId="16" fillId="17" borderId="0">
      <alignment vertical="center"/>
      <protection locked="0"/>
    </xf>
    <xf numFmtId="0" fontId="17" fillId="17" borderId="0">
      <alignment vertical="center"/>
      <protection locked="0"/>
    </xf>
    <xf numFmtId="0" fontId="18" fillId="17" borderId="0">
      <alignment vertical="center"/>
      <protection locked="0"/>
    </xf>
    <xf numFmtId="0" fontId="9" fillId="17" borderId="0">
      <alignment vertical="center"/>
      <protection locked="0"/>
    </xf>
    <xf numFmtId="0" fontId="15" fillId="17" borderId="0">
      <alignment horizontal="left" vertical="center"/>
      <protection locked="0"/>
    </xf>
    <xf numFmtId="167" fontId="15" fillId="17" borderId="0">
      <alignment horizontal="center" vertical="center"/>
      <protection locked="0"/>
    </xf>
    <xf numFmtId="168" fontId="15" fillId="17" borderId="0">
      <alignment horizontal="center" vertical="center"/>
      <protection locked="0"/>
    </xf>
    <xf numFmtId="169" fontId="15" fillId="17" borderId="0">
      <alignment horizontal="center" vertical="center"/>
      <protection locked="0"/>
    </xf>
    <xf numFmtId="0" fontId="15" fillId="17" borderId="0">
      <alignment horizontal="center" vertical="center"/>
      <protection locked="0"/>
    </xf>
    <xf numFmtId="170" fontId="15" fillId="17" borderId="0">
      <alignment horizontal="center" vertical="center"/>
      <protection locked="0"/>
    </xf>
    <xf numFmtId="171" fontId="19" fillId="0" borderId="12">
      <alignment horizontal="center" vertical="center"/>
      <protection locked="0"/>
    </xf>
    <xf numFmtId="171" fontId="19" fillId="0" borderId="12">
      <alignment horizontal="center" vertical="center"/>
      <protection locked="0"/>
    </xf>
    <xf numFmtId="172" fontId="19" fillId="0" borderId="12">
      <alignment horizontal="center" vertical="center"/>
      <protection locked="0"/>
    </xf>
    <xf numFmtId="172" fontId="19" fillId="0" borderId="12">
      <alignment horizontal="center" vertical="center"/>
      <protection locked="0"/>
    </xf>
    <xf numFmtId="173" fontId="19" fillId="0" borderId="12">
      <alignment horizontal="center" vertical="center"/>
      <protection locked="0"/>
    </xf>
    <xf numFmtId="173" fontId="19" fillId="0" borderId="12">
      <alignment horizontal="center" vertical="center"/>
      <protection locked="0"/>
    </xf>
    <xf numFmtId="174" fontId="19" fillId="0" borderId="12">
      <alignment horizontal="center" vertical="center"/>
      <protection locked="0"/>
    </xf>
    <xf numFmtId="174" fontId="19" fillId="0" borderId="12">
      <alignment horizontal="center" vertical="center"/>
      <protection locked="0"/>
    </xf>
    <xf numFmtId="175" fontId="19" fillId="0" borderId="12">
      <alignment horizontal="center" vertical="center"/>
      <protection locked="0"/>
    </xf>
    <xf numFmtId="175" fontId="19" fillId="0" borderId="12">
      <alignment horizontal="center" vertical="center"/>
      <protection locked="0"/>
    </xf>
    <xf numFmtId="176" fontId="19" fillId="0" borderId="12">
      <alignment horizontal="center" vertical="center"/>
      <protection locked="0"/>
    </xf>
    <xf numFmtId="176" fontId="19" fillId="0" borderId="12">
      <alignment horizontal="center" vertical="center"/>
      <protection locked="0"/>
    </xf>
    <xf numFmtId="177" fontId="8" fillId="0" borderId="11">
      <alignment vertical="center"/>
      <protection locked="0"/>
    </xf>
    <xf numFmtId="177" fontId="8" fillId="0" borderId="11">
      <alignment vertical="center"/>
      <protection locked="0"/>
    </xf>
    <xf numFmtId="178" fontId="8" fillId="0" borderId="11">
      <alignment horizontal="right" vertical="center"/>
      <protection locked="0"/>
    </xf>
    <xf numFmtId="178" fontId="8" fillId="0" borderId="11">
      <alignment horizontal="right" vertical="center"/>
      <protection locked="0"/>
    </xf>
    <xf numFmtId="179" fontId="8" fillId="0" borderId="11">
      <alignment vertical="center"/>
      <protection locked="0"/>
    </xf>
    <xf numFmtId="179" fontId="8" fillId="0" borderId="11">
      <alignment vertical="center"/>
      <protection locked="0"/>
    </xf>
    <xf numFmtId="180" fontId="8" fillId="0" borderId="11">
      <alignment horizontal="center" vertical="center"/>
      <protection locked="0"/>
    </xf>
    <xf numFmtId="180" fontId="8" fillId="0" borderId="11">
      <alignment horizontal="center" vertical="center"/>
      <protection locked="0"/>
    </xf>
    <xf numFmtId="181" fontId="8" fillId="0" borderId="11">
      <alignment horizontal="center" vertical="center"/>
      <protection locked="0"/>
    </xf>
    <xf numFmtId="181" fontId="8" fillId="0" borderId="11">
      <alignment horizontal="center" vertical="center"/>
      <protection locked="0"/>
    </xf>
    <xf numFmtId="0" fontId="8" fillId="0" borderId="11">
      <alignment vertical="center"/>
      <protection locked="0"/>
    </xf>
    <xf numFmtId="0" fontId="8" fillId="0" borderId="11">
      <alignment vertical="center"/>
      <protection locked="0"/>
    </xf>
    <xf numFmtId="182" fontId="8" fillId="0" borderId="11">
      <alignment horizontal="right" vertical="center"/>
      <protection locked="0"/>
    </xf>
    <xf numFmtId="182" fontId="8" fillId="0" borderId="11">
      <alignment horizontal="right" vertical="center"/>
      <protection locked="0"/>
    </xf>
    <xf numFmtId="0" fontId="19" fillId="0" borderId="12">
      <alignment vertical="center"/>
      <protection locked="0"/>
    </xf>
    <xf numFmtId="0" fontId="19" fillId="0" borderId="12">
      <alignment vertical="center"/>
      <protection locked="0"/>
    </xf>
    <xf numFmtId="183" fontId="8" fillId="0" borderId="11">
      <alignment horizontal="center" vertical="center"/>
      <protection locked="0"/>
    </xf>
    <xf numFmtId="183" fontId="8" fillId="0" borderId="11">
      <alignment horizontal="center" vertical="center"/>
      <protection locked="0"/>
    </xf>
    <xf numFmtId="172" fontId="8" fillId="0" borderId="11">
      <alignment horizontal="center" vertical="center"/>
      <protection locked="0"/>
    </xf>
    <xf numFmtId="172" fontId="8" fillId="0" borderId="11">
      <alignment horizontal="center" vertical="center"/>
      <protection locked="0"/>
    </xf>
    <xf numFmtId="184" fontId="8" fillId="0" borderId="11">
      <alignment horizontal="center" vertical="center"/>
      <protection locked="0"/>
    </xf>
    <xf numFmtId="184" fontId="8" fillId="0" borderId="11">
      <alignment horizontal="center" vertical="center"/>
      <protection locked="0"/>
    </xf>
    <xf numFmtId="185" fontId="8" fillId="0" borderId="11">
      <alignment horizontal="center" vertical="center"/>
      <protection locked="0"/>
    </xf>
    <xf numFmtId="185" fontId="8" fillId="0" borderId="11">
      <alignment horizontal="center" vertical="center"/>
      <protection locked="0"/>
    </xf>
    <xf numFmtId="186" fontId="8" fillId="0" borderId="11">
      <alignment horizontal="center" vertical="center"/>
      <protection locked="0"/>
    </xf>
    <xf numFmtId="186" fontId="8" fillId="0" borderId="11">
      <alignment horizontal="center" vertical="center"/>
      <protection locked="0"/>
    </xf>
    <xf numFmtId="0" fontId="8" fillId="0" borderId="11">
      <alignment horizontal="center" vertical="center"/>
      <protection locked="0"/>
    </xf>
    <xf numFmtId="0" fontId="8" fillId="0" borderId="11">
      <alignment horizontal="center" vertical="center"/>
      <protection locked="0"/>
    </xf>
    <xf numFmtId="187" fontId="8" fillId="0" borderId="11">
      <alignment horizontal="center" vertical="center"/>
      <protection locked="0"/>
    </xf>
    <xf numFmtId="187" fontId="8" fillId="0" borderId="11">
      <alignment horizontal="center" vertical="center"/>
      <protection locked="0"/>
    </xf>
    <xf numFmtId="171" fontId="19" fillId="0" borderId="12">
      <alignment horizontal="right" vertical="center"/>
      <protection locked="0"/>
    </xf>
    <xf numFmtId="171" fontId="19" fillId="0" borderId="12">
      <alignment horizontal="right" vertical="center"/>
      <protection locked="0"/>
    </xf>
    <xf numFmtId="188" fontId="19" fillId="0" borderId="12">
      <alignment horizontal="right" vertical="center"/>
      <protection locked="0"/>
    </xf>
    <xf numFmtId="188" fontId="19" fillId="0" borderId="12">
      <alignment horizontal="right" vertical="center"/>
      <protection locked="0"/>
    </xf>
    <xf numFmtId="173" fontId="19" fillId="0" borderId="12">
      <alignment horizontal="right" vertical="center"/>
      <protection locked="0"/>
    </xf>
    <xf numFmtId="173" fontId="19" fillId="0" borderId="12">
      <alignment horizontal="right" vertical="center"/>
      <protection locked="0"/>
    </xf>
    <xf numFmtId="174" fontId="19" fillId="0" borderId="12">
      <alignment horizontal="right" vertical="center"/>
      <protection locked="0"/>
    </xf>
    <xf numFmtId="174" fontId="19" fillId="0" borderId="12">
      <alignment horizontal="right" vertical="center"/>
      <protection locked="0"/>
    </xf>
    <xf numFmtId="175" fontId="19" fillId="0" borderId="12">
      <alignment horizontal="right" vertical="center"/>
      <protection locked="0"/>
    </xf>
    <xf numFmtId="175" fontId="19" fillId="0" borderId="12">
      <alignment horizontal="right" vertical="center"/>
      <protection locked="0"/>
    </xf>
    <xf numFmtId="176" fontId="19" fillId="0" borderId="12">
      <alignment horizontal="right" vertical="center"/>
      <protection locked="0"/>
    </xf>
    <xf numFmtId="176" fontId="19" fillId="0" borderId="12">
      <alignment horizontal="right" vertical="center"/>
      <protection locked="0"/>
    </xf>
    <xf numFmtId="189" fontId="20" fillId="18" borderId="0" applyNumberFormat="0" applyFont="0" applyBorder="0" applyAlignment="0">
      <alignment horizontal="right"/>
    </xf>
    <xf numFmtId="3" fontId="21" fillId="0" borderId="0"/>
    <xf numFmtId="0" fontId="22" fillId="19" borderId="0" applyNumberFormat="0" applyFill="0" applyBorder="0" applyProtection="0">
      <alignment horizontal="center"/>
    </xf>
    <xf numFmtId="0" fontId="22" fillId="19" borderId="0" applyNumberFormat="0" applyFill="0" applyBorder="0" applyProtection="0">
      <alignment horizontal="center"/>
    </xf>
    <xf numFmtId="0" fontId="22" fillId="19" borderId="0" applyNumberFormat="0" applyFill="0" applyBorder="0" applyProtection="0"/>
    <xf numFmtId="0" fontId="22" fillId="19" borderId="0" applyNumberFormat="0" applyFill="0" applyBorder="0" applyProtection="0"/>
    <xf numFmtId="0" fontId="19" fillId="0" borderId="0" applyNumberFormat="0" applyFont="0" applyFill="0" applyBorder="0">
      <alignment horizontal="center" vertical="center"/>
      <protection locked="0"/>
    </xf>
    <xf numFmtId="0" fontId="19" fillId="0" borderId="0" applyNumberFormat="0" applyFont="0" applyFill="0" applyBorder="0">
      <alignment horizontal="center" vertical="center"/>
      <protection locked="0"/>
    </xf>
    <xf numFmtId="171" fontId="19" fillId="0" borderId="0" applyFill="0" applyBorder="0">
      <alignment horizontal="center" vertical="center"/>
    </xf>
    <xf numFmtId="171" fontId="19" fillId="0" borderId="0" applyFill="0" applyBorder="0">
      <alignment horizontal="center" vertical="center"/>
    </xf>
    <xf numFmtId="172" fontId="19" fillId="0" borderId="0" applyFill="0" applyBorder="0">
      <alignment horizontal="center" vertical="center"/>
    </xf>
    <xf numFmtId="172" fontId="19" fillId="0" borderId="0" applyFill="0" applyBorder="0">
      <alignment horizontal="center" vertical="center"/>
    </xf>
    <xf numFmtId="173" fontId="19" fillId="0" borderId="0" applyFill="0" applyBorder="0">
      <alignment horizontal="center" vertical="center"/>
    </xf>
    <xf numFmtId="173" fontId="19" fillId="0" borderId="0" applyFill="0" applyBorder="0">
      <alignment horizontal="center" vertical="center"/>
    </xf>
    <xf numFmtId="174" fontId="19" fillId="0" borderId="0" applyFill="0" applyBorder="0">
      <alignment horizontal="center" vertical="center"/>
    </xf>
    <xf numFmtId="174" fontId="19" fillId="0" borderId="0" applyFill="0" applyBorder="0">
      <alignment horizontal="center" vertical="center"/>
    </xf>
    <xf numFmtId="175" fontId="19" fillId="0" borderId="0" applyFill="0" applyBorder="0">
      <alignment horizontal="center" vertical="center"/>
    </xf>
    <xf numFmtId="175" fontId="19" fillId="0" borderId="0" applyFill="0" applyBorder="0">
      <alignment horizontal="center" vertical="center"/>
    </xf>
    <xf numFmtId="176" fontId="19" fillId="0" borderId="0" applyFill="0" applyBorder="0">
      <alignment horizontal="center" vertical="center"/>
    </xf>
    <xf numFmtId="176" fontId="19" fillId="0" borderId="0" applyFill="0" applyBorder="0">
      <alignment horizontal="center" vertical="center"/>
    </xf>
    <xf numFmtId="0" fontId="23" fillId="0" borderId="0" applyFont="0" applyFill="0" applyBorder="0" applyAlignment="0" applyProtection="0">
      <alignment horizontal="right"/>
    </xf>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90" fontId="24" fillId="0" borderId="0" applyFont="0" applyFill="0" applyBorder="0" applyProtection="0">
      <alignment horizontal="right"/>
    </xf>
    <xf numFmtId="164" fontId="1"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3" fontId="25" fillId="0" borderId="0" applyFont="0" applyFill="0" applyBorder="0" applyAlignment="0" applyProtection="0"/>
    <xf numFmtId="0" fontId="26" fillId="0" borderId="0" applyFill="0" applyBorder="0">
      <alignment vertical="center"/>
    </xf>
    <xf numFmtId="0" fontId="26" fillId="0" borderId="0" applyFill="0" applyBorder="0">
      <alignment vertical="center"/>
    </xf>
    <xf numFmtId="0" fontId="27" fillId="0" borderId="0" applyFill="0" applyBorder="0">
      <alignment vertical="center"/>
    </xf>
    <xf numFmtId="0" fontId="27" fillId="0" borderId="0" applyFill="0" applyBorder="0">
      <alignment vertical="center"/>
    </xf>
    <xf numFmtId="49" fontId="28" fillId="0" borderId="0">
      <alignment horizontal="center"/>
    </xf>
    <xf numFmtId="0" fontId="29" fillId="0" borderId="0">
      <alignment vertical="center"/>
      <protection locked="0"/>
    </xf>
    <xf numFmtId="0" fontId="9" fillId="0" borderId="0">
      <alignment vertical="center"/>
      <protection locked="0"/>
    </xf>
    <xf numFmtId="0" fontId="12" fillId="0" borderId="0">
      <alignment vertical="center"/>
      <protection locked="0"/>
    </xf>
    <xf numFmtId="0" fontId="27" fillId="0" borderId="0">
      <alignment vertical="center"/>
      <protection locked="0"/>
    </xf>
    <xf numFmtId="0" fontId="27" fillId="0" borderId="0">
      <alignment vertical="center"/>
      <protection locked="0"/>
    </xf>
    <xf numFmtId="0" fontId="13" fillId="0" borderId="0">
      <alignment vertical="center"/>
      <protection locked="0"/>
    </xf>
    <xf numFmtId="185" fontId="30" fillId="0" borderId="0" applyFill="0" applyBorder="0">
      <protection locked="0"/>
    </xf>
    <xf numFmtId="191" fontId="20" fillId="0" borderId="0" applyFill="0" applyBorder="0"/>
    <xf numFmtId="191" fontId="30" fillId="0" borderId="0" applyFill="0" applyBorder="0">
      <protection locked="0"/>
    </xf>
    <xf numFmtId="0" fontId="23" fillId="0" borderId="0" applyFont="0" applyFill="0" applyBorder="0" applyAlignment="0" applyProtection="0">
      <alignment horizontal="right"/>
    </xf>
    <xf numFmtId="0" fontId="23" fillId="0" borderId="0" applyFont="0" applyFill="0" applyBorder="0" applyAlignment="0" applyProtection="0">
      <alignment horizontal="right"/>
    </xf>
    <xf numFmtId="192" fontId="20" fillId="0" borderId="0" applyFont="0" applyFill="0" applyBorder="0" applyAlignment="0" applyProtection="0"/>
    <xf numFmtId="192" fontId="20" fillId="0" borderId="0" applyFont="0" applyFill="0" applyBorder="0" applyAlignment="0" applyProtection="0"/>
    <xf numFmtId="192" fontId="20" fillId="0" borderId="0" applyFont="0" applyFill="0" applyBorder="0" applyAlignment="0" applyProtection="0"/>
    <xf numFmtId="192" fontId="20" fillId="0" borderId="0" applyFont="0" applyFill="0" applyBorder="0" applyAlignment="0" applyProtection="0"/>
    <xf numFmtId="192" fontId="20" fillId="0" borderId="0" applyFont="0" applyFill="0" applyBorder="0" applyAlignment="0" applyProtection="0"/>
    <xf numFmtId="193" fontId="25" fillId="0" borderId="0" applyFont="0" applyFill="0" applyBorder="0" applyAlignment="0" applyProtection="0"/>
    <xf numFmtId="15" fontId="20" fillId="0" borderId="0"/>
    <xf numFmtId="15" fontId="20" fillId="0" borderId="0"/>
    <xf numFmtId="15" fontId="20" fillId="0" borderId="0"/>
    <xf numFmtId="194" fontId="20" fillId="0" borderId="0" applyFill="0" applyBorder="0"/>
    <xf numFmtId="0" fontId="23" fillId="0" borderId="0" applyFont="0" applyFill="0" applyBorder="0" applyAlignment="0" applyProtection="0"/>
    <xf numFmtId="15" fontId="30" fillId="0" borderId="0" applyFill="0" applyBorder="0">
      <protection locked="0"/>
    </xf>
    <xf numFmtId="15" fontId="20" fillId="0" borderId="0"/>
    <xf numFmtId="1" fontId="20" fillId="0" borderId="0" applyFill="0" applyBorder="0">
      <alignment horizontal="right"/>
    </xf>
    <xf numFmtId="2" fontId="20" fillId="0" borderId="0" applyFill="0" applyBorder="0">
      <alignment horizontal="right"/>
    </xf>
    <xf numFmtId="2" fontId="30" fillId="0" borderId="0" applyFill="0" applyBorder="0">
      <protection locked="0"/>
    </xf>
    <xf numFmtId="195" fontId="20" fillId="0" borderId="0" applyFill="0" applyBorder="0">
      <alignment horizontal="right"/>
    </xf>
    <xf numFmtId="195" fontId="30" fillId="0" borderId="0" applyFill="0" applyBorder="0">
      <protection locked="0"/>
    </xf>
    <xf numFmtId="0" fontId="23" fillId="0" borderId="13" applyNumberFormat="0" applyFont="0" applyFill="0" applyAlignment="0" applyProtection="0"/>
    <xf numFmtId="196" fontId="20" fillId="0" borderId="0" applyFont="0" applyFill="0" applyBorder="0" applyAlignment="0" applyProtection="0"/>
    <xf numFmtId="196" fontId="20" fillId="0" borderId="0" applyFont="0" applyFill="0" applyBorder="0" applyAlignment="0" applyProtection="0"/>
    <xf numFmtId="196" fontId="20" fillId="0" borderId="0" applyFont="0" applyFill="0" applyBorder="0" applyAlignment="0" applyProtection="0"/>
    <xf numFmtId="196" fontId="20" fillId="0" borderId="0" applyFont="0" applyFill="0" applyBorder="0" applyAlignment="0" applyProtection="0"/>
    <xf numFmtId="177" fontId="8" fillId="0" borderId="11">
      <alignment horizontal="center" vertical="center"/>
      <protection locked="0"/>
    </xf>
    <xf numFmtId="177" fontId="8" fillId="0" borderId="11">
      <alignment horizontal="center" vertical="center"/>
      <protection locked="0"/>
    </xf>
    <xf numFmtId="197" fontId="8" fillId="0" borderId="11">
      <alignment horizontal="right" vertical="center"/>
      <protection locked="0"/>
    </xf>
    <xf numFmtId="197" fontId="8" fillId="0" borderId="11">
      <alignment horizontal="right" vertical="center"/>
      <protection locked="0"/>
    </xf>
    <xf numFmtId="179" fontId="8" fillId="0" borderId="11">
      <alignment horizontal="center" vertical="center"/>
      <protection locked="0"/>
    </xf>
    <xf numFmtId="179" fontId="8" fillId="0" borderId="11">
      <alignment horizontal="center" vertical="center"/>
      <protection locked="0"/>
    </xf>
    <xf numFmtId="180" fontId="8" fillId="0" borderId="11">
      <alignment horizontal="center" vertical="center"/>
      <protection locked="0"/>
    </xf>
    <xf numFmtId="180" fontId="8" fillId="0" borderId="11">
      <alignment horizontal="center" vertical="center"/>
      <protection locked="0"/>
    </xf>
    <xf numFmtId="181" fontId="8" fillId="0" borderId="11">
      <alignment horizontal="center" vertical="center"/>
      <protection locked="0"/>
    </xf>
    <xf numFmtId="181" fontId="8" fillId="0" borderId="11">
      <alignment horizontal="center" vertical="center"/>
      <protection locked="0"/>
    </xf>
    <xf numFmtId="0" fontId="8" fillId="0" borderId="11">
      <alignment vertical="center"/>
      <protection locked="0"/>
    </xf>
    <xf numFmtId="0" fontId="8" fillId="0" borderId="11">
      <alignment vertical="center"/>
      <protection locked="0"/>
    </xf>
    <xf numFmtId="182" fontId="8" fillId="0" borderId="11">
      <alignment horizontal="right" vertical="center"/>
      <protection locked="0"/>
    </xf>
    <xf numFmtId="182" fontId="8" fillId="0" borderId="11">
      <alignment horizontal="right" vertical="center"/>
      <protection locked="0"/>
    </xf>
    <xf numFmtId="177" fontId="9" fillId="0" borderId="11">
      <alignment horizontal="center" vertical="center"/>
      <protection locked="0"/>
    </xf>
    <xf numFmtId="197" fontId="9" fillId="0" borderId="11">
      <alignment horizontal="right" vertical="center"/>
      <protection locked="0"/>
    </xf>
    <xf numFmtId="0" fontId="10" fillId="17" borderId="0">
      <alignment vertical="center"/>
      <protection locked="0"/>
    </xf>
    <xf numFmtId="0" fontId="11" fillId="17" borderId="0">
      <alignment vertical="center"/>
      <protection locked="0"/>
    </xf>
    <xf numFmtId="0" fontId="12" fillId="17" borderId="0">
      <alignment vertical="center"/>
      <protection locked="0"/>
    </xf>
    <xf numFmtId="0" fontId="9" fillId="17" borderId="0">
      <alignment vertical="center"/>
      <protection locked="0"/>
    </xf>
    <xf numFmtId="179" fontId="9" fillId="0" borderId="11">
      <alignment horizontal="center" vertical="center"/>
      <protection locked="0"/>
    </xf>
    <xf numFmtId="180" fontId="9" fillId="0" borderId="11">
      <alignment horizontal="center" vertical="center"/>
      <protection locked="0"/>
    </xf>
    <xf numFmtId="181" fontId="9" fillId="0" borderId="11">
      <alignment horizontal="center" vertical="center"/>
      <protection locked="0"/>
    </xf>
    <xf numFmtId="0" fontId="13" fillId="17" borderId="0">
      <alignment vertical="center"/>
      <protection locked="0"/>
    </xf>
    <xf numFmtId="0" fontId="9" fillId="0" borderId="11">
      <alignment vertical="center"/>
      <protection locked="0"/>
    </xf>
    <xf numFmtId="0" fontId="14" fillId="17" borderId="0">
      <alignment vertical="center"/>
      <protection locked="0"/>
    </xf>
    <xf numFmtId="177" fontId="15" fillId="17" borderId="0">
      <alignment horizontal="center" vertical="center"/>
      <protection locked="0"/>
    </xf>
    <xf numFmtId="197" fontId="15" fillId="17" borderId="0">
      <alignment horizontal="right" vertical="center"/>
      <protection locked="0"/>
    </xf>
    <xf numFmtId="0" fontId="16" fillId="17" borderId="0">
      <alignment vertical="center"/>
      <protection locked="0"/>
    </xf>
    <xf numFmtId="0" fontId="17" fillId="17" borderId="0">
      <alignment vertical="center"/>
      <protection locked="0"/>
    </xf>
    <xf numFmtId="0" fontId="18" fillId="17" borderId="0">
      <alignment vertical="center"/>
      <protection locked="0"/>
    </xf>
    <xf numFmtId="0" fontId="15" fillId="17" borderId="0">
      <alignment vertical="center"/>
      <protection locked="0"/>
    </xf>
    <xf numFmtId="0" fontId="15" fillId="17" borderId="0">
      <alignment horizontal="left" vertical="center"/>
      <protection locked="0"/>
    </xf>
    <xf numFmtId="179" fontId="15" fillId="17" borderId="0">
      <alignment horizontal="center" vertical="center"/>
      <protection locked="0"/>
    </xf>
    <xf numFmtId="180" fontId="15" fillId="17" borderId="0">
      <alignment horizontal="center" vertical="center"/>
      <protection locked="0"/>
    </xf>
    <xf numFmtId="181" fontId="15" fillId="0" borderId="0">
      <alignment horizontal="center" vertical="center"/>
      <protection locked="0"/>
    </xf>
    <xf numFmtId="0" fontId="15" fillId="17" borderId="0">
      <alignment horizontal="center" vertical="center"/>
      <protection locked="0"/>
    </xf>
    <xf numFmtId="182" fontId="15" fillId="17" borderId="0">
      <alignment horizontal="right" vertical="center"/>
      <protection locked="0"/>
    </xf>
    <xf numFmtId="2" fontId="25" fillId="0" borderId="0" applyFont="0" applyFill="0" applyBorder="0" applyAlignment="0" applyProtection="0"/>
    <xf numFmtId="0" fontId="31" fillId="0" borderId="0" applyFill="0" applyBorder="0" applyProtection="0">
      <alignment horizontal="left"/>
    </xf>
    <xf numFmtId="177" fontId="8" fillId="0" borderId="0" applyFill="0" applyBorder="0">
      <alignment horizontal="right" vertical="center"/>
    </xf>
    <xf numFmtId="177" fontId="8" fillId="0" borderId="0" applyFill="0" applyBorder="0">
      <alignment horizontal="right" vertical="center"/>
    </xf>
    <xf numFmtId="178" fontId="8" fillId="0" borderId="0" applyFill="0" applyBorder="0">
      <alignment horizontal="right" vertical="center"/>
    </xf>
    <xf numFmtId="178" fontId="8" fillId="0" borderId="0" applyFill="0" applyBorder="0">
      <alignment horizontal="right" vertical="center"/>
    </xf>
    <xf numFmtId="179" fontId="8" fillId="0" borderId="0" applyFill="0" applyBorder="0">
      <alignment horizontal="right" vertical="center"/>
    </xf>
    <xf numFmtId="179" fontId="8" fillId="0" borderId="0" applyFill="0" applyBorder="0">
      <alignment horizontal="right" vertical="center"/>
    </xf>
    <xf numFmtId="180" fontId="8" fillId="0" borderId="0" applyFill="0" applyBorder="0">
      <alignment horizontal="center" vertical="center"/>
    </xf>
    <xf numFmtId="180" fontId="8" fillId="0" borderId="0" applyFill="0" applyBorder="0">
      <alignment horizontal="center" vertical="center"/>
    </xf>
    <xf numFmtId="181" fontId="8" fillId="0" borderId="0" applyFill="0" applyBorder="0">
      <alignment horizontal="center" vertical="center"/>
    </xf>
    <xf numFmtId="181" fontId="8" fillId="0" borderId="0" applyFill="0" applyBorder="0">
      <alignment horizontal="center" vertical="center"/>
    </xf>
    <xf numFmtId="0" fontId="32" fillId="0" borderId="0" applyFill="0" applyBorder="0">
      <alignment horizontal="right" vertical="center"/>
    </xf>
    <xf numFmtId="0" fontId="32" fillId="0" borderId="0" applyFill="0" applyBorder="0">
      <alignment horizontal="right" vertical="center"/>
    </xf>
    <xf numFmtId="182" fontId="8" fillId="0" borderId="0" applyFill="0" applyBorder="0">
      <alignment horizontal="right" vertical="center"/>
    </xf>
    <xf numFmtId="182" fontId="8" fillId="0" borderId="0" applyFill="0" applyBorder="0">
      <alignment horizontal="right" vertical="center"/>
    </xf>
    <xf numFmtId="197" fontId="33" fillId="0" borderId="0">
      <alignment horizontal="right" vertical="center"/>
      <protection locked="0"/>
    </xf>
    <xf numFmtId="198" fontId="9" fillId="0" borderId="0">
      <alignment horizontal="center" vertical="center"/>
      <protection locked="0"/>
    </xf>
    <xf numFmtId="0" fontId="10" fillId="0" borderId="0">
      <alignment vertical="center"/>
      <protection locked="0"/>
    </xf>
    <xf numFmtId="0" fontId="11" fillId="0" borderId="0">
      <alignment vertical="center"/>
      <protection locked="0"/>
    </xf>
    <xf numFmtId="0" fontId="12" fillId="0" borderId="0">
      <alignment vertical="center"/>
      <protection locked="0"/>
    </xf>
    <xf numFmtId="0" fontId="9" fillId="0" borderId="0">
      <alignment vertical="center"/>
      <protection locked="0"/>
    </xf>
    <xf numFmtId="199" fontId="9" fillId="0" borderId="0">
      <alignment horizontal="center" vertical="center"/>
      <protection locked="0"/>
    </xf>
    <xf numFmtId="200" fontId="9" fillId="0" borderId="0">
      <alignment horizontal="center" vertical="center"/>
      <protection locked="0"/>
    </xf>
    <xf numFmtId="201" fontId="9" fillId="0" borderId="0">
      <alignment horizontal="center" vertical="center"/>
      <protection locked="0"/>
    </xf>
    <xf numFmtId="0" fontId="13" fillId="0" borderId="0">
      <alignment vertical="center"/>
      <protection locked="0"/>
    </xf>
    <xf numFmtId="0" fontId="14" fillId="0" borderId="0">
      <alignment vertical="center"/>
      <protection locked="0"/>
    </xf>
    <xf numFmtId="177" fontId="15" fillId="0" borderId="0">
      <alignment horizontal="center" vertical="center"/>
      <protection locked="0"/>
    </xf>
    <xf numFmtId="197" fontId="15" fillId="0" borderId="0">
      <alignment horizontal="right" vertical="center"/>
      <protection locked="0"/>
    </xf>
    <xf numFmtId="0" fontId="16" fillId="0" borderId="0">
      <alignment vertical="center"/>
      <protection locked="0"/>
    </xf>
    <xf numFmtId="0" fontId="17" fillId="0" borderId="0">
      <alignment vertical="center"/>
      <protection locked="0"/>
    </xf>
    <xf numFmtId="0" fontId="18" fillId="0" borderId="0">
      <alignment vertical="center"/>
      <protection locked="0"/>
    </xf>
    <xf numFmtId="0" fontId="15" fillId="0" borderId="0">
      <alignment vertical="center"/>
      <protection locked="0"/>
    </xf>
    <xf numFmtId="179" fontId="15" fillId="0" borderId="0">
      <alignment horizontal="center" vertical="center"/>
      <protection locked="0"/>
    </xf>
    <xf numFmtId="180" fontId="15" fillId="0" borderId="0">
      <alignment horizontal="center" vertical="center"/>
      <protection locked="0"/>
    </xf>
    <xf numFmtId="181" fontId="15" fillId="0" borderId="0">
      <alignment horizontal="center" vertical="center"/>
      <protection locked="0"/>
    </xf>
    <xf numFmtId="0" fontId="18" fillId="0" borderId="0">
      <alignment horizontal="right" vertical="center"/>
      <protection locked="0"/>
    </xf>
    <xf numFmtId="182" fontId="15" fillId="0" borderId="0">
      <alignment horizontal="right" vertical="center"/>
      <protection locked="0"/>
    </xf>
    <xf numFmtId="165" fontId="15" fillId="0" borderId="0">
      <alignment horizontal="center" vertical="center"/>
      <protection locked="0"/>
    </xf>
    <xf numFmtId="14" fontId="15" fillId="0" borderId="0">
      <alignment horizontal="center" vertical="center"/>
      <protection locked="0"/>
    </xf>
    <xf numFmtId="167" fontId="15" fillId="0" borderId="0">
      <alignment horizontal="center" vertical="center"/>
      <protection locked="0"/>
    </xf>
    <xf numFmtId="168" fontId="15" fillId="0" borderId="0">
      <alignment horizontal="center" vertical="center"/>
      <protection locked="0"/>
    </xf>
    <xf numFmtId="169" fontId="15" fillId="0" borderId="0">
      <alignment horizontal="center" vertical="center"/>
      <protection locked="0"/>
    </xf>
    <xf numFmtId="0" fontId="15" fillId="0" borderId="0">
      <alignment horizontal="center" vertical="center"/>
      <protection locked="0"/>
    </xf>
    <xf numFmtId="38" fontId="19" fillId="18" borderId="0" applyNumberFormat="0" applyBorder="0" applyAlignment="0" applyProtection="0"/>
    <xf numFmtId="38" fontId="19" fillId="18" borderId="0" applyNumberFormat="0" applyBorder="0" applyAlignment="0" applyProtection="0"/>
    <xf numFmtId="0" fontId="23" fillId="0" borderId="0" applyFont="0" applyFill="0" applyBorder="0" applyAlignment="0" applyProtection="0">
      <alignment horizontal="right"/>
    </xf>
    <xf numFmtId="0" fontId="34" fillId="0" borderId="14">
      <alignment horizontal="left"/>
    </xf>
    <xf numFmtId="0" fontId="35" fillId="0" borderId="0">
      <alignment horizontal="right"/>
    </xf>
    <xf numFmtId="37" fontId="21" fillId="0" borderId="0">
      <alignment horizontal="right"/>
    </xf>
    <xf numFmtId="0" fontId="36" fillId="0" borderId="0">
      <alignment horizontal="left"/>
    </xf>
    <xf numFmtId="37" fontId="37" fillId="0" borderId="0">
      <alignment horizontal="right"/>
    </xf>
    <xf numFmtId="0" fontId="38" fillId="0" borderId="0" applyProtection="0">
      <alignment horizontal="right"/>
    </xf>
    <xf numFmtId="0" fontId="39" fillId="0" borderId="15" applyNumberFormat="0" applyAlignment="0" applyProtection="0">
      <alignment horizontal="left" vertical="center"/>
    </xf>
    <xf numFmtId="0" fontId="39" fillId="0" borderId="8">
      <alignment horizontal="left" vertical="center"/>
    </xf>
    <xf numFmtId="0" fontId="40" fillId="20" borderId="0"/>
    <xf numFmtId="0" fontId="41" fillId="0" borderId="0" applyFill="0" applyBorder="0">
      <alignment vertical="center"/>
    </xf>
    <xf numFmtId="0" fontId="3" fillId="0" borderId="1" applyNumberFormat="0" applyFill="0" applyAlignment="0" applyProtection="0"/>
    <xf numFmtId="0" fontId="42" fillId="0" borderId="0" applyFill="0" applyBorder="0">
      <alignment vertical="center"/>
    </xf>
    <xf numFmtId="0" fontId="4" fillId="0" borderId="2" applyNumberFormat="0" applyFill="0" applyAlignment="0" applyProtection="0"/>
    <xf numFmtId="0" fontId="43" fillId="0" borderId="0" applyFill="0" applyBorder="0">
      <alignment vertical="center"/>
    </xf>
    <xf numFmtId="0" fontId="5" fillId="0" borderId="3" applyNumberFormat="0" applyFill="0" applyAlignment="0" applyProtection="0"/>
    <xf numFmtId="0" fontId="19" fillId="0" borderId="0" applyFill="0" applyBorder="0">
      <alignment vertical="center"/>
    </xf>
    <xf numFmtId="0" fontId="5" fillId="0" borderId="0" applyNumberFormat="0" applyFill="0" applyBorder="0" applyAlignment="0" applyProtection="0"/>
    <xf numFmtId="202" fontId="44" fillId="0" borderId="0">
      <alignment horizontal="left"/>
    </xf>
    <xf numFmtId="0" fontId="45" fillId="21" borderId="7"/>
    <xf numFmtId="0" fontId="45" fillId="21" borderId="7"/>
    <xf numFmtId="0" fontId="46" fillId="0" borderId="0" applyNumberFormat="0" applyFill="0" applyBorder="0" applyAlignment="0" applyProtection="0">
      <alignment vertical="top"/>
      <protection locked="0"/>
    </xf>
    <xf numFmtId="0" fontId="47" fillId="0" borderId="0" applyFill="0" applyBorder="0">
      <alignment horizontal="center" vertical="center"/>
      <protection locked="0"/>
    </xf>
    <xf numFmtId="0" fontId="47" fillId="0" borderId="0" applyFill="0" applyBorder="0">
      <alignment horizontal="center" vertical="center"/>
      <protection locked="0"/>
    </xf>
    <xf numFmtId="0" fontId="48" fillId="0" borderId="0" applyFill="0" applyBorder="0">
      <alignment horizontal="left" vertical="center"/>
      <protection locked="0"/>
    </xf>
    <xf numFmtId="0" fontId="48" fillId="0" borderId="0" applyFill="0" applyBorder="0">
      <alignment horizontal="left" vertical="center"/>
      <protection locked="0"/>
    </xf>
    <xf numFmtId="189" fontId="49" fillId="18" borderId="0" applyFont="0" applyBorder="0" applyAlignment="0"/>
    <xf numFmtId="189" fontId="49" fillId="18" borderId="0" applyFont="0" applyBorder="0" applyAlignment="0"/>
    <xf numFmtId="203" fontId="49" fillId="18" borderId="0" applyFont="0" applyBorder="0" applyAlignment="0"/>
    <xf numFmtId="203" fontId="49" fillId="18" borderId="0" applyFont="0" applyBorder="0" applyAlignment="0"/>
    <xf numFmtId="204" fontId="20" fillId="22" borderId="0" applyFont="0" applyBorder="0">
      <alignment horizontal="right"/>
    </xf>
    <xf numFmtId="10" fontId="19" fillId="22" borderId="6" applyNumberFormat="0" applyBorder="0" applyAlignment="0" applyProtection="0"/>
    <xf numFmtId="10" fontId="19" fillId="22" borderId="6" applyNumberFormat="0" applyBorder="0" applyAlignment="0" applyProtection="0"/>
    <xf numFmtId="0" fontId="6" fillId="2" borderId="4" applyNumberFormat="0" applyAlignment="0" applyProtection="0"/>
    <xf numFmtId="0" fontId="6" fillId="2" borderId="4" applyNumberFormat="0" applyAlignment="0" applyProtection="0"/>
    <xf numFmtId="0" fontId="6" fillId="2" borderId="4" applyNumberFormat="0" applyAlignment="0" applyProtection="0"/>
    <xf numFmtId="0" fontId="6" fillId="2" borderId="4" applyNumberFormat="0" applyAlignment="0" applyProtection="0"/>
    <xf numFmtId="0" fontId="26" fillId="0" borderId="0" applyFill="0" applyBorder="0">
      <alignment vertical="center"/>
    </xf>
    <xf numFmtId="0" fontId="26" fillId="0" borderId="0" applyFill="0" applyBorder="0">
      <alignment vertical="center"/>
    </xf>
    <xf numFmtId="198" fontId="8" fillId="0" borderId="0" applyFill="0" applyBorder="0">
      <alignment horizontal="center" vertical="center"/>
    </xf>
    <xf numFmtId="198" fontId="8" fillId="0" borderId="0" applyFill="0" applyBorder="0">
      <alignment horizontal="center" vertical="center"/>
    </xf>
    <xf numFmtId="197" fontId="8" fillId="0" borderId="0" applyFill="0" applyBorder="0">
      <alignment horizontal="right" vertical="center"/>
    </xf>
    <xf numFmtId="197" fontId="8" fillId="0" borderId="0" applyFill="0" applyBorder="0">
      <alignment horizontal="right" vertical="center"/>
    </xf>
    <xf numFmtId="199" fontId="8" fillId="0" borderId="0" applyFill="0" applyBorder="0">
      <alignment horizontal="center" vertical="center"/>
    </xf>
    <xf numFmtId="199" fontId="8" fillId="0" borderId="0" applyFill="0" applyBorder="0">
      <alignment horizontal="center" vertical="center"/>
    </xf>
    <xf numFmtId="200" fontId="8" fillId="0" borderId="0" applyFill="0" applyBorder="0">
      <alignment horizontal="center" vertical="center"/>
    </xf>
    <xf numFmtId="200" fontId="8" fillId="0" borderId="0" applyFill="0" applyBorder="0">
      <alignment horizontal="center" vertical="center"/>
    </xf>
    <xf numFmtId="201" fontId="8" fillId="0" borderId="0" applyFill="0" applyBorder="0">
      <alignment horizontal="center" vertical="center"/>
    </xf>
    <xf numFmtId="201" fontId="8" fillId="0" borderId="0" applyFill="0" applyBorder="0">
      <alignment horizontal="center" vertical="center"/>
    </xf>
    <xf numFmtId="182" fontId="8" fillId="0" borderId="0" applyFill="0" applyBorder="0">
      <alignment horizontal="right" vertical="center"/>
    </xf>
    <xf numFmtId="182" fontId="8" fillId="0" borderId="0" applyFill="0" applyBorder="0">
      <alignment horizontal="right" vertical="center"/>
    </xf>
    <xf numFmtId="0" fontId="50" fillId="0" borderId="0" applyFill="0" applyBorder="0">
      <alignment vertical="center"/>
    </xf>
    <xf numFmtId="0" fontId="50" fillId="0" borderId="0" applyFill="0" applyBorder="0">
      <alignment vertical="center"/>
    </xf>
    <xf numFmtId="0" fontId="51" fillId="0" borderId="0" applyFill="0" applyBorder="0">
      <alignment vertical="center"/>
    </xf>
    <xf numFmtId="0" fontId="51" fillId="0" borderId="0" applyFill="0" applyBorder="0">
      <alignment vertical="center"/>
    </xf>
    <xf numFmtId="0" fontId="32" fillId="0" borderId="0" applyFill="0" applyBorder="0">
      <alignment vertical="center"/>
    </xf>
    <xf numFmtId="0" fontId="32" fillId="0" borderId="0" applyFill="0" applyBorder="0">
      <alignment vertical="center"/>
    </xf>
    <xf numFmtId="0" fontId="8" fillId="0" borderId="0" applyFill="0" applyBorder="0">
      <alignment vertical="center"/>
    </xf>
    <xf numFmtId="0" fontId="8" fillId="0" borderId="0" applyFill="0" applyBorder="0">
      <alignment vertical="center"/>
    </xf>
    <xf numFmtId="165" fontId="8" fillId="0" borderId="0" applyFill="0" applyBorder="0">
      <alignment horizontal="center" vertical="center"/>
    </xf>
    <xf numFmtId="165" fontId="8" fillId="0" borderId="0" applyFill="0" applyBorder="0">
      <alignment horizontal="center" vertical="center"/>
    </xf>
    <xf numFmtId="166" fontId="8" fillId="0" borderId="0" applyFill="0" applyBorder="0">
      <alignment horizontal="center" vertical="center"/>
    </xf>
    <xf numFmtId="166" fontId="8" fillId="0" borderId="0" applyFill="0" applyBorder="0">
      <alignment horizontal="center" vertical="center"/>
    </xf>
    <xf numFmtId="167" fontId="8" fillId="0" borderId="0" applyFill="0" applyBorder="0">
      <alignment horizontal="center" vertical="center"/>
    </xf>
    <xf numFmtId="167" fontId="8" fillId="0" borderId="0" applyFill="0" applyBorder="0">
      <alignment horizontal="center" vertical="center"/>
    </xf>
    <xf numFmtId="168" fontId="8" fillId="0" borderId="0" applyFill="0" applyBorder="0">
      <alignment horizontal="center" vertical="center"/>
    </xf>
    <xf numFmtId="168" fontId="8" fillId="0" borderId="0" applyFill="0" applyBorder="0">
      <alignment horizontal="center" vertical="center"/>
    </xf>
    <xf numFmtId="169" fontId="8" fillId="0" borderId="0" applyFill="0" applyBorder="0">
      <alignment horizontal="center" vertical="center"/>
    </xf>
    <xf numFmtId="169" fontId="8" fillId="0" borderId="0" applyFill="0" applyBorder="0">
      <alignment horizontal="center" vertical="center"/>
    </xf>
    <xf numFmtId="0" fontId="8" fillId="0" borderId="0" applyFill="0" applyBorder="0">
      <alignment horizontal="center" vertical="center"/>
    </xf>
    <xf numFmtId="0" fontId="8" fillId="0" borderId="0" applyFill="0" applyBorder="0">
      <alignment horizontal="center" vertical="center"/>
    </xf>
    <xf numFmtId="170" fontId="8" fillId="0" borderId="0" applyFill="0" applyBorder="0">
      <alignment horizontal="center" vertical="center"/>
    </xf>
    <xf numFmtId="170" fontId="8" fillId="0" borderId="0" applyFill="0" applyBorder="0">
      <alignment horizontal="center" vertical="center"/>
    </xf>
    <xf numFmtId="0" fontId="52" fillId="0" borderId="0" applyFill="0" applyBorder="0">
      <alignment vertical="center"/>
    </xf>
    <xf numFmtId="0" fontId="52" fillId="0" borderId="0" applyFill="0" applyBorder="0">
      <alignment vertical="center"/>
    </xf>
    <xf numFmtId="189" fontId="20" fillId="23" borderId="0" applyFont="0" applyBorder="0" applyAlignment="0">
      <alignment horizontal="right"/>
      <protection locked="0"/>
    </xf>
    <xf numFmtId="189" fontId="20" fillId="23" borderId="0" applyFont="0" applyBorder="0" applyAlignment="0">
      <alignment horizontal="right"/>
      <protection locked="0"/>
    </xf>
    <xf numFmtId="189" fontId="20" fillId="23" borderId="0" applyFont="0" applyBorder="0" applyAlignment="0">
      <alignment horizontal="right"/>
      <protection locked="0"/>
    </xf>
    <xf numFmtId="189" fontId="20" fillId="23" borderId="0" applyFont="0" applyBorder="0" applyAlignment="0">
      <alignment horizontal="right"/>
      <protection locked="0"/>
    </xf>
    <xf numFmtId="10" fontId="20" fillId="23" borderId="0" applyFont="0" applyBorder="0">
      <alignment horizontal="right"/>
      <protection locked="0"/>
    </xf>
    <xf numFmtId="10" fontId="20" fillId="23" borderId="0" applyFont="0" applyBorder="0">
      <alignment horizontal="right"/>
      <protection locked="0"/>
    </xf>
    <xf numFmtId="10" fontId="20" fillId="23" borderId="0" applyFont="0" applyBorder="0">
      <alignment horizontal="right"/>
      <protection locked="0"/>
    </xf>
    <xf numFmtId="10" fontId="20" fillId="23" borderId="0" applyFont="0" applyBorder="0">
      <alignment horizontal="right"/>
      <protection locked="0"/>
    </xf>
    <xf numFmtId="189" fontId="20" fillId="24" borderId="0" applyFont="0" applyBorder="0" applyAlignment="0">
      <alignment horizontal="right"/>
      <protection locked="0"/>
    </xf>
    <xf numFmtId="3" fontId="20" fillId="25" borderId="0" applyFont="0" applyBorder="0">
      <protection locked="0"/>
    </xf>
    <xf numFmtId="3" fontId="20" fillId="25" borderId="0" applyFont="0" applyBorder="0">
      <protection locked="0"/>
    </xf>
    <xf numFmtId="3" fontId="20" fillId="25" borderId="0" applyFont="0" applyBorder="0">
      <protection locked="0"/>
    </xf>
    <xf numFmtId="3" fontId="20" fillId="25" borderId="0" applyFont="0" applyBorder="0">
      <protection locked="0"/>
    </xf>
    <xf numFmtId="10" fontId="49" fillId="25" borderId="0" applyBorder="0" applyAlignment="0">
      <protection locked="0"/>
    </xf>
    <xf numFmtId="10" fontId="49" fillId="25" borderId="0" applyBorder="0" applyAlignment="0">
      <protection locked="0"/>
    </xf>
    <xf numFmtId="205" fontId="20" fillId="16" borderId="0" applyFont="0" applyBorder="0">
      <alignment horizontal="right"/>
      <protection locked="0"/>
    </xf>
    <xf numFmtId="205" fontId="20" fillId="16" borderId="0" applyFont="0" applyBorder="0">
      <alignment horizontal="right"/>
      <protection locked="0"/>
    </xf>
    <xf numFmtId="205" fontId="20" fillId="16" borderId="0" applyFont="0" applyBorder="0">
      <alignment horizontal="right"/>
      <protection locked="0"/>
    </xf>
    <xf numFmtId="205" fontId="20" fillId="16" borderId="0" applyFont="0" applyBorder="0">
      <alignment horizontal="right"/>
      <protection locked="0"/>
    </xf>
    <xf numFmtId="10" fontId="41" fillId="16" borderId="0" applyFont="0" applyBorder="0" applyAlignment="0">
      <alignment horizontal="left"/>
      <protection locked="0"/>
    </xf>
    <xf numFmtId="10" fontId="41" fillId="16" borderId="0" applyFont="0" applyBorder="0" applyAlignment="0">
      <alignment horizontal="left"/>
      <protection locked="0"/>
    </xf>
    <xf numFmtId="189" fontId="20" fillId="22" borderId="0" applyFont="0" applyBorder="0">
      <alignment horizontal="right"/>
      <protection locked="0"/>
    </xf>
    <xf numFmtId="189" fontId="20" fillId="22" borderId="0" applyFont="0" applyBorder="0">
      <alignment horizontal="right"/>
      <protection locked="0"/>
    </xf>
    <xf numFmtId="189" fontId="20" fillId="22" borderId="0" applyFont="0" applyBorder="0">
      <alignment horizontal="right"/>
      <protection locked="0"/>
    </xf>
    <xf numFmtId="189" fontId="20" fillId="22" borderId="0" applyFont="0" applyBorder="0">
      <alignment horizontal="right"/>
      <protection locked="0"/>
    </xf>
    <xf numFmtId="9" fontId="41" fillId="22" borderId="0" applyFont="0" applyBorder="0">
      <alignment horizontal="right"/>
      <protection locked="0"/>
    </xf>
    <xf numFmtId="9" fontId="41" fillId="22" borderId="0" applyFont="0" applyBorder="0">
      <alignment horizontal="right"/>
      <protection locked="0"/>
    </xf>
    <xf numFmtId="0" fontId="53" fillId="21" borderId="0" applyNumberFormat="0" applyFont="0" applyAlignment="0"/>
    <xf numFmtId="0" fontId="53" fillId="21" borderId="0" applyNumberFormat="0" applyFont="0" applyAlignment="0"/>
    <xf numFmtId="0" fontId="53" fillId="21" borderId="13" applyNumberFormat="0" applyFont="0" applyAlignment="0">
      <protection locked="0"/>
    </xf>
    <xf numFmtId="0" fontId="53" fillId="21" borderId="13" applyNumberFormat="0" applyFont="0" applyAlignment="0">
      <protection locked="0"/>
    </xf>
    <xf numFmtId="203" fontId="54" fillId="26" borderId="0" applyBorder="0" applyAlignment="0"/>
    <xf numFmtId="204" fontId="49" fillId="18" borderId="16" applyFont="0" applyBorder="0" applyAlignment="0"/>
    <xf numFmtId="203" fontId="42" fillId="18" borderId="0" applyFont="0" applyBorder="0" applyAlignment="0"/>
    <xf numFmtId="203" fontId="42" fillId="18" borderId="0"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204" fontId="49" fillId="18" borderId="16" applyFont="0" applyBorder="0" applyAlignment="0"/>
    <xf numFmtId="0" fontId="43" fillId="0" borderId="6" applyFill="0">
      <alignment horizontal="center" vertical="center"/>
    </xf>
    <xf numFmtId="0" fontId="43" fillId="0" borderId="6" applyFill="0">
      <alignment horizontal="center" vertical="center"/>
    </xf>
    <xf numFmtId="0" fontId="19" fillId="0" borderId="6" applyFill="0">
      <alignment horizontal="center" vertical="center"/>
    </xf>
    <xf numFmtId="0" fontId="19" fillId="0" borderId="6" applyFill="0">
      <alignment horizontal="center" vertical="center"/>
    </xf>
    <xf numFmtId="206" fontId="19" fillId="0" borderId="6" applyFill="0">
      <alignment horizontal="center" vertical="center"/>
    </xf>
    <xf numFmtId="206" fontId="19" fillId="0" borderId="6" applyFill="0">
      <alignment horizontal="center" vertical="center"/>
    </xf>
    <xf numFmtId="0" fontId="8" fillId="0" borderId="17" applyFill="0">
      <alignment horizontal="center" vertical="center"/>
    </xf>
    <xf numFmtId="0" fontId="8" fillId="0" borderId="17" applyFill="0">
      <alignment horizontal="center" vertical="center"/>
    </xf>
    <xf numFmtId="0" fontId="32" fillId="0" borderId="17" applyFill="0">
      <alignment horizontal="center" vertical="center"/>
    </xf>
    <xf numFmtId="0" fontId="32" fillId="0" borderId="17" applyFill="0">
      <alignment horizontal="center" vertical="center"/>
    </xf>
    <xf numFmtId="207" fontId="8" fillId="0" borderId="17" applyFill="0">
      <alignment horizontal="center" vertical="center"/>
    </xf>
    <xf numFmtId="207" fontId="8" fillId="0" borderId="17" applyFill="0">
      <alignment horizontal="center" vertical="center"/>
    </xf>
    <xf numFmtId="168" fontId="15" fillId="0" borderId="17" applyFill="0">
      <alignment horizontal="center" vertical="center"/>
    </xf>
    <xf numFmtId="168" fontId="15" fillId="0" borderId="17" applyFill="0">
      <alignment horizontal="center" vertical="center"/>
    </xf>
    <xf numFmtId="168" fontId="15" fillId="0" borderId="17" applyFill="0">
      <alignment horizontal="center" vertical="center"/>
    </xf>
    <xf numFmtId="0" fontId="9" fillId="0" borderId="17">
      <alignment horizontal="center" vertical="center"/>
      <protection locked="0"/>
    </xf>
    <xf numFmtId="0" fontId="13" fillId="0" borderId="0">
      <alignment vertical="center"/>
      <protection locked="0"/>
    </xf>
    <xf numFmtId="0" fontId="12" fillId="0" borderId="17">
      <alignment horizontal="center" vertical="center"/>
      <protection locked="0"/>
    </xf>
    <xf numFmtId="207" fontId="9" fillId="0" borderId="17">
      <alignment horizontal="center" vertical="center"/>
      <protection locked="0"/>
    </xf>
    <xf numFmtId="168" fontId="15" fillId="0" borderId="17">
      <alignment horizontal="center" vertical="center"/>
      <protection locked="0"/>
    </xf>
    <xf numFmtId="0" fontId="12" fillId="0" borderId="0">
      <alignment vertical="center"/>
      <protection locked="0"/>
    </xf>
    <xf numFmtId="0" fontId="14" fillId="0" borderId="0">
      <alignment vertical="center"/>
      <protection locked="0"/>
    </xf>
    <xf numFmtId="183" fontId="8" fillId="0" borderId="0" applyFill="0" applyBorder="0">
      <alignment horizontal="center" vertical="center"/>
    </xf>
    <xf numFmtId="183" fontId="8" fillId="0" borderId="0" applyFill="0" applyBorder="0">
      <alignment horizontal="center" vertical="center"/>
    </xf>
    <xf numFmtId="172" fontId="8" fillId="0" borderId="0" applyFill="0" applyBorder="0">
      <alignment horizontal="center" vertical="center"/>
    </xf>
    <xf numFmtId="172" fontId="8" fillId="0" borderId="0" applyFill="0" applyBorder="0">
      <alignment horizontal="center" vertical="center"/>
    </xf>
    <xf numFmtId="184" fontId="8" fillId="0" borderId="0" applyFill="0" applyBorder="0">
      <alignment horizontal="center" vertical="center"/>
    </xf>
    <xf numFmtId="184" fontId="8" fillId="0" borderId="0" applyFill="0" applyBorder="0">
      <alignment horizontal="center" vertical="center"/>
    </xf>
    <xf numFmtId="185" fontId="8" fillId="0" borderId="0" applyFill="0" applyBorder="0">
      <alignment horizontal="center" vertical="center"/>
    </xf>
    <xf numFmtId="185" fontId="8" fillId="0" borderId="0" applyFill="0" applyBorder="0">
      <alignment horizontal="center" vertical="center"/>
    </xf>
    <xf numFmtId="169" fontId="8" fillId="0" borderId="0" applyFill="0" applyBorder="0">
      <alignment horizontal="center" vertical="center"/>
    </xf>
    <xf numFmtId="169" fontId="8" fillId="0" borderId="0" applyFill="0" applyBorder="0">
      <alignment horizontal="center" vertical="center"/>
    </xf>
    <xf numFmtId="0" fontId="8" fillId="0" borderId="0" applyFill="0" applyBorder="0">
      <alignment horizontal="center" vertical="center"/>
    </xf>
    <xf numFmtId="0" fontId="8" fillId="0" borderId="0" applyFill="0" applyBorder="0">
      <alignment horizontal="center" vertical="center"/>
    </xf>
    <xf numFmtId="187" fontId="8" fillId="0" borderId="0" applyFill="0" applyBorder="0">
      <alignment horizontal="center" vertical="center"/>
    </xf>
    <xf numFmtId="187" fontId="8" fillId="0" borderId="0" applyFill="0" applyBorder="0">
      <alignment horizontal="center" vertical="center"/>
    </xf>
    <xf numFmtId="197" fontId="33" fillId="0" borderId="0" applyFill="0" applyBorder="0">
      <alignment horizontal="right" vertical="center"/>
    </xf>
    <xf numFmtId="197" fontId="33" fillId="0" borderId="0" applyFill="0" applyBorder="0">
      <alignment horizontal="right" vertical="center"/>
    </xf>
    <xf numFmtId="197" fontId="33" fillId="0" borderId="0" applyFill="0" applyBorder="0">
      <alignment horizontal="right" vertical="center"/>
    </xf>
    <xf numFmtId="0" fontId="39" fillId="0" borderId="0" applyFill="0" applyBorder="0">
      <alignment horizontal="left" vertical="center"/>
    </xf>
    <xf numFmtId="0" fontId="39" fillId="0" borderId="0" applyFill="0" applyBorder="0">
      <alignment horizontal="left" vertical="center"/>
    </xf>
    <xf numFmtId="0" fontId="39" fillId="0" borderId="0" applyFill="0" applyBorder="0">
      <alignment horizontal="left" vertical="center"/>
    </xf>
    <xf numFmtId="0" fontId="23" fillId="0" borderId="0" applyFont="0" applyFill="0" applyBorder="0" applyAlignment="0" applyProtection="0">
      <alignment horizontal="right"/>
    </xf>
    <xf numFmtId="37" fontId="55" fillId="0" borderId="0"/>
    <xf numFmtId="37" fontId="55" fillId="0" borderId="0"/>
    <xf numFmtId="208" fontId="56" fillId="0" borderId="18">
      <alignment horizontal="right"/>
      <protection locked="0"/>
    </xf>
    <xf numFmtId="209"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4" fillId="0" borderId="0"/>
    <xf numFmtId="0" fontId="20" fillId="0" borderId="0"/>
    <xf numFmtId="0" fontId="1"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30" fillId="0" borderId="0" applyFill="0" applyBorder="0">
      <protection locked="0"/>
    </xf>
    <xf numFmtId="0" fontId="1" fillId="3" borderId="5" applyNumberFormat="0" applyFont="0" applyAlignment="0" applyProtection="0"/>
    <xf numFmtId="0" fontId="1" fillId="3" borderId="5" applyNumberFormat="0" applyFont="0" applyAlignment="0" applyProtection="0"/>
    <xf numFmtId="210" fontId="44" fillId="21" borderId="0">
      <alignment horizontal="right"/>
    </xf>
    <xf numFmtId="0" fontId="58" fillId="27" borderId="0">
      <alignment horizontal="center"/>
    </xf>
    <xf numFmtId="0" fontId="14" fillId="0" borderId="0" applyFill="0" applyBorder="0">
      <alignment vertical="center"/>
    </xf>
    <xf numFmtId="0" fontId="14" fillId="0" borderId="0" applyFill="0" applyBorder="0">
      <alignment vertical="center"/>
    </xf>
    <xf numFmtId="0" fontId="14" fillId="0" borderId="0" applyFill="0" applyBorder="0">
      <alignment vertical="center"/>
    </xf>
    <xf numFmtId="177" fontId="15" fillId="0" borderId="0" applyFill="0" applyBorder="0">
      <alignment horizontal="center" vertical="center"/>
    </xf>
    <xf numFmtId="177" fontId="15" fillId="0" borderId="0" applyFill="0" applyBorder="0">
      <alignment horizontal="center" vertical="center"/>
    </xf>
    <xf numFmtId="177" fontId="15" fillId="0" borderId="0" applyFill="0" applyBorder="0">
      <alignment horizontal="center" vertical="center"/>
    </xf>
    <xf numFmtId="197" fontId="15" fillId="0" borderId="0" applyFill="0" applyBorder="0">
      <alignment horizontal="right" vertical="center"/>
    </xf>
    <xf numFmtId="197" fontId="15" fillId="0" borderId="0" applyFill="0" applyBorder="0">
      <alignment horizontal="right" vertical="center"/>
    </xf>
    <xf numFmtId="197" fontId="15" fillId="0" borderId="0" applyFill="0" applyBorder="0">
      <alignment horizontal="right" vertical="center"/>
    </xf>
    <xf numFmtId="179" fontId="15" fillId="0" borderId="0" applyFill="0" applyBorder="0">
      <alignment horizontal="center" vertical="center"/>
    </xf>
    <xf numFmtId="179" fontId="15" fillId="0" borderId="0" applyFill="0" applyBorder="0">
      <alignment horizontal="center" vertical="center"/>
    </xf>
    <xf numFmtId="179" fontId="15" fillId="0" borderId="0" applyFill="0" applyBorder="0">
      <alignment horizontal="center" vertical="center"/>
    </xf>
    <xf numFmtId="180" fontId="15" fillId="0" borderId="0" applyFill="0" applyBorder="0">
      <alignment horizontal="center" vertical="center"/>
    </xf>
    <xf numFmtId="180" fontId="15" fillId="0" borderId="0" applyFill="0" applyBorder="0">
      <alignment horizontal="center" vertical="center"/>
    </xf>
    <xf numFmtId="180" fontId="15" fillId="0" borderId="0" applyFill="0" applyBorder="0">
      <alignment horizontal="center" vertical="center"/>
    </xf>
    <xf numFmtId="181" fontId="15" fillId="0" borderId="0" applyFill="0" applyBorder="0">
      <alignment horizontal="center" vertical="center"/>
    </xf>
    <xf numFmtId="181" fontId="15" fillId="0" borderId="0" applyFill="0" applyBorder="0">
      <alignment horizontal="center" vertical="center"/>
    </xf>
    <xf numFmtId="181" fontId="15" fillId="0" borderId="0" applyFill="0" applyBorder="0">
      <alignment horizontal="center" vertical="center"/>
    </xf>
    <xf numFmtId="0" fontId="18" fillId="0" borderId="0" applyFill="0" applyBorder="0">
      <alignment horizontal="right" vertical="center"/>
    </xf>
    <xf numFmtId="0" fontId="18" fillId="0" borderId="0" applyFill="0" applyBorder="0">
      <alignment horizontal="right" vertical="center"/>
    </xf>
    <xf numFmtId="0" fontId="18" fillId="0" borderId="0" applyFill="0" applyBorder="0">
      <alignment horizontal="right" vertical="center"/>
    </xf>
    <xf numFmtId="182" fontId="15" fillId="0" borderId="0" applyFill="0" applyBorder="0">
      <alignment horizontal="right" vertical="center"/>
    </xf>
    <xf numFmtId="182" fontId="15" fillId="0" borderId="0" applyFill="0" applyBorder="0">
      <alignment horizontal="right" vertical="center"/>
    </xf>
    <xf numFmtId="182" fontId="15" fillId="0" borderId="0" applyFill="0" applyBorder="0">
      <alignment horizontal="righ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7" fillId="0" borderId="0" applyFill="0" applyBorder="0">
      <alignment vertical="center"/>
    </xf>
    <xf numFmtId="0" fontId="17" fillId="0" borderId="0" applyFill="0" applyBorder="0">
      <alignment vertical="center"/>
    </xf>
    <xf numFmtId="0" fontId="17" fillId="0" borderId="0" applyFill="0" applyBorder="0">
      <alignment vertical="center"/>
    </xf>
    <xf numFmtId="0" fontId="18" fillId="0" borderId="0" applyFill="0" applyBorder="0">
      <alignment vertical="center"/>
    </xf>
    <xf numFmtId="0" fontId="18" fillId="0" borderId="0" applyFill="0" applyBorder="0">
      <alignment vertical="center"/>
    </xf>
    <xf numFmtId="0" fontId="18" fillId="0" borderId="0" applyFill="0" applyBorder="0">
      <alignment vertical="center"/>
    </xf>
    <xf numFmtId="0" fontId="15" fillId="0" borderId="0" applyFill="0" applyBorder="0">
      <alignment vertical="center"/>
    </xf>
    <xf numFmtId="0" fontId="15" fillId="0" borderId="0" applyFill="0" applyBorder="0">
      <alignment vertical="center"/>
    </xf>
    <xf numFmtId="0" fontId="15" fillId="0" borderId="0" applyFill="0" applyBorder="0">
      <alignment vertical="center"/>
    </xf>
    <xf numFmtId="0" fontId="59" fillId="28" borderId="0"/>
    <xf numFmtId="165" fontId="15" fillId="0" borderId="0" applyFill="0" applyBorder="0">
      <alignment horizontal="center" vertical="center"/>
    </xf>
    <xf numFmtId="165" fontId="15" fillId="0" borderId="0" applyFill="0" applyBorder="0">
      <alignment horizontal="center" vertical="center"/>
    </xf>
    <xf numFmtId="165" fontId="15" fillId="0" borderId="0" applyFill="0" applyBorder="0">
      <alignment horizontal="center" vertical="center"/>
    </xf>
    <xf numFmtId="166" fontId="15" fillId="0" borderId="0" applyFill="0" applyBorder="0">
      <alignment horizontal="center" vertical="center"/>
    </xf>
    <xf numFmtId="166" fontId="15" fillId="0" borderId="0" applyFill="0" applyBorder="0">
      <alignment horizontal="center" vertical="center"/>
    </xf>
    <xf numFmtId="166" fontId="15" fillId="0" borderId="0" applyFill="0" applyBorder="0">
      <alignment horizontal="center" vertical="center"/>
    </xf>
    <xf numFmtId="167" fontId="15" fillId="0" borderId="0" applyFill="0" applyBorder="0">
      <alignment horizontal="center" vertical="center"/>
    </xf>
    <xf numFmtId="167" fontId="15" fillId="0" borderId="0" applyFill="0" applyBorder="0">
      <alignment horizontal="center" vertical="center"/>
    </xf>
    <xf numFmtId="167" fontId="15" fillId="0" borderId="0" applyFill="0" applyBorder="0">
      <alignment horizontal="center" vertical="center"/>
    </xf>
    <xf numFmtId="168" fontId="15" fillId="0" borderId="0" applyFill="0" applyBorder="0">
      <alignment horizontal="center" vertical="center"/>
    </xf>
    <xf numFmtId="168" fontId="15" fillId="0" borderId="0" applyFill="0" applyBorder="0">
      <alignment horizontal="center" vertical="center"/>
    </xf>
    <xf numFmtId="168" fontId="15" fillId="0" borderId="0" applyFill="0" applyBorder="0">
      <alignment horizontal="center" vertical="center"/>
    </xf>
    <xf numFmtId="169" fontId="15" fillId="0" borderId="0" applyFill="0" applyBorder="0">
      <alignment horizontal="center" vertical="center"/>
    </xf>
    <xf numFmtId="169" fontId="15" fillId="0" borderId="0" applyFill="0" applyBorder="0">
      <alignment horizontal="center" vertical="center"/>
    </xf>
    <xf numFmtId="169" fontId="15" fillId="0" borderId="0" applyFill="0" applyBorder="0">
      <alignment horizontal="center" vertical="center"/>
    </xf>
    <xf numFmtId="0" fontId="15" fillId="0" borderId="0" applyFill="0" applyBorder="0">
      <alignment horizontal="center" vertical="center"/>
    </xf>
    <xf numFmtId="0" fontId="15" fillId="0" borderId="0" applyFill="0" applyBorder="0">
      <alignment horizontal="center" vertical="center"/>
    </xf>
    <xf numFmtId="0" fontId="15" fillId="0" borderId="0" applyFill="0" applyBorder="0">
      <alignment horizontal="center" vertical="center"/>
    </xf>
    <xf numFmtId="170" fontId="15" fillId="0" borderId="0" applyFill="0" applyBorder="0">
      <alignment horizontal="center" vertical="center"/>
    </xf>
    <xf numFmtId="170" fontId="15" fillId="0" borderId="0" applyFill="0" applyBorder="0">
      <alignment horizontal="center" vertical="center"/>
    </xf>
    <xf numFmtId="170" fontId="15" fillId="0" borderId="0" applyFill="0" applyBorder="0">
      <alignment horizontal="center" vertical="center"/>
    </xf>
    <xf numFmtId="0" fontId="60" fillId="27" borderId="0" applyBorder="0">
      <alignment horizontal="centerContinuous"/>
    </xf>
    <xf numFmtId="0" fontId="61" fillId="28" borderId="0" applyBorder="0">
      <alignment horizontal="centerContinuous"/>
    </xf>
    <xf numFmtId="0" fontId="62" fillId="0" borderId="0" applyFill="0" applyBorder="0">
      <alignment vertical="center"/>
    </xf>
    <xf numFmtId="0" fontId="62" fillId="0" borderId="0" applyFill="0" applyBorder="0">
      <alignment vertical="center"/>
    </xf>
    <xf numFmtId="1" fontId="63" fillId="0" borderId="0" applyProtection="0">
      <alignment horizontal="right" vertical="center"/>
    </xf>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211" fontId="30" fillId="0" borderId="0" applyFill="0" applyBorder="0">
      <protection locked="0"/>
    </xf>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3" fillId="0" borderId="0" applyFill="0" applyBorder="0">
      <alignment vertical="center"/>
    </xf>
    <xf numFmtId="0" fontId="43" fillId="0" borderId="0" applyFill="0" applyBorder="0">
      <alignment vertical="center"/>
    </xf>
    <xf numFmtId="171" fontId="19" fillId="0" borderId="0" applyFill="0" applyBorder="0">
      <alignment horizontal="right" vertical="center"/>
    </xf>
    <xf numFmtId="171" fontId="19" fillId="0" borderId="0" applyFill="0" applyBorder="0">
      <alignment horizontal="right" vertical="center"/>
    </xf>
    <xf numFmtId="188" fontId="19" fillId="0" borderId="0" applyFill="0" applyBorder="0">
      <alignment horizontal="right" vertical="center"/>
    </xf>
    <xf numFmtId="188" fontId="19" fillId="0" borderId="0" applyFill="0" applyBorder="0">
      <alignment horizontal="right" vertical="center"/>
    </xf>
    <xf numFmtId="173" fontId="19" fillId="0" borderId="0" applyFill="0" applyBorder="0">
      <alignment horizontal="right" vertical="center"/>
    </xf>
    <xf numFmtId="173" fontId="19" fillId="0" borderId="0" applyFill="0" applyBorder="0">
      <alignment horizontal="right" vertical="center"/>
    </xf>
    <xf numFmtId="174" fontId="19" fillId="0" borderId="0" applyFill="0" applyBorder="0">
      <alignment horizontal="right" vertical="center"/>
    </xf>
    <xf numFmtId="174" fontId="19" fillId="0" borderId="0" applyFill="0" applyBorder="0">
      <alignment horizontal="right" vertical="center"/>
    </xf>
    <xf numFmtId="175" fontId="19" fillId="0" borderId="0" applyFill="0" applyBorder="0">
      <alignment horizontal="right" vertical="center"/>
    </xf>
    <xf numFmtId="175" fontId="19" fillId="0" borderId="0" applyFill="0" applyBorder="0">
      <alignment horizontal="right" vertical="center"/>
    </xf>
    <xf numFmtId="176" fontId="19" fillId="0" borderId="0" applyFill="0" applyBorder="0">
      <alignment horizontal="right" vertical="center"/>
    </xf>
    <xf numFmtId="176" fontId="19" fillId="0" borderId="0" applyFill="0" applyBorder="0">
      <alignment horizontal="right" vertical="center"/>
    </xf>
    <xf numFmtId="0" fontId="64" fillId="0" borderId="0" applyFill="0" applyBorder="0">
      <alignment horizontal="left" vertical="center"/>
    </xf>
    <xf numFmtId="0" fontId="64" fillId="0" borderId="0" applyFill="0" applyBorder="0">
      <alignment horizontal="left" vertical="center"/>
    </xf>
    <xf numFmtId="0" fontId="65" fillId="0" borderId="0" applyFill="0" applyBorder="0">
      <alignment horizontal="left" vertical="center"/>
    </xf>
    <xf numFmtId="0" fontId="65" fillId="0" borderId="0" applyFill="0" applyBorder="0">
      <alignment horizontal="left" vertical="center"/>
    </xf>
    <xf numFmtId="38" fontId="66" fillId="0" borderId="7" applyBorder="0" applyAlignment="0"/>
    <xf numFmtId="38" fontId="66" fillId="0" borderId="7" applyBorder="0" applyAlignment="0"/>
    <xf numFmtId="212" fontId="44" fillId="0" borderId="0"/>
    <xf numFmtId="0" fontId="41" fillId="18" borderId="9" applyFont="0" applyBorder="0"/>
    <xf numFmtId="0" fontId="41" fillId="18" borderId="9" applyFont="0" applyBorder="0"/>
    <xf numFmtId="202" fontId="30" fillId="0" borderId="0"/>
    <xf numFmtId="0" fontId="39" fillId="0" borderId="0"/>
    <xf numFmtId="0" fontId="65" fillId="0" borderId="0"/>
    <xf numFmtId="0" fontId="65" fillId="0" borderId="0"/>
    <xf numFmtId="15" fontId="20" fillId="0" borderId="0"/>
    <xf numFmtId="15" fontId="20" fillId="0" borderId="0"/>
    <xf numFmtId="15" fontId="20" fillId="0" borderId="0"/>
    <xf numFmtId="15" fontId="20" fillId="0" borderId="0"/>
    <xf numFmtId="10" fontId="20" fillId="0" borderId="0"/>
    <xf numFmtId="10" fontId="20" fillId="0" borderId="0"/>
    <xf numFmtId="10" fontId="20" fillId="0" borderId="0"/>
    <xf numFmtId="10" fontId="20" fillId="0" borderId="0"/>
    <xf numFmtId="3" fontId="67" fillId="0" borderId="0"/>
    <xf numFmtId="3" fontId="68" fillId="0" borderId="19"/>
    <xf numFmtId="3" fontId="68" fillId="0" borderId="20"/>
    <xf numFmtId="3" fontId="68" fillId="0" borderId="21"/>
    <xf numFmtId="3" fontId="67" fillId="0" borderId="0"/>
    <xf numFmtId="0" fontId="69" fillId="0" borderId="0" applyBorder="0" applyProtection="0">
      <alignment vertical="center"/>
    </xf>
    <xf numFmtId="0" fontId="69" fillId="0" borderId="14" applyBorder="0" applyProtection="0">
      <alignment horizontal="right" vertical="center"/>
    </xf>
    <xf numFmtId="0" fontId="70" fillId="29" borderId="0" applyBorder="0" applyProtection="0">
      <alignment horizontal="centerContinuous" vertical="center"/>
    </xf>
    <xf numFmtId="0" fontId="70" fillId="20" borderId="14" applyBorder="0" applyProtection="0">
      <alignment horizontal="centerContinuous" vertical="center"/>
    </xf>
    <xf numFmtId="0" fontId="71" fillId="0" borderId="0" applyFill="0" applyBorder="0" applyAlignment="0"/>
    <xf numFmtId="0" fontId="72" fillId="0" borderId="0" applyFill="0" applyBorder="0" applyProtection="0">
      <alignment horizontal="left"/>
    </xf>
    <xf numFmtId="0" fontId="31" fillId="0" borderId="7" applyFill="0" applyBorder="0" applyProtection="0">
      <alignment horizontal="left" vertical="top"/>
    </xf>
    <xf numFmtId="40" fontId="73" fillId="0" borderId="0"/>
    <xf numFmtId="38" fontId="74" fillId="30" borderId="0" applyNumberFormat="0" applyFill="0" applyBorder="0" applyProtection="0">
      <alignment horizontal="left" vertical="center"/>
    </xf>
    <xf numFmtId="0" fontId="2" fillId="0" borderId="0" applyNumberFormat="0" applyFill="0" applyBorder="0" applyAlignment="0" applyProtection="0"/>
    <xf numFmtId="0" fontId="75" fillId="0" borderId="0" applyFill="0" applyBorder="0">
      <alignment horizontal="left" vertical="center"/>
      <protection locked="0"/>
    </xf>
    <xf numFmtId="0" fontId="75" fillId="0" borderId="0" applyFill="0" applyBorder="0">
      <alignment horizontal="left" vertical="center"/>
      <protection locked="0"/>
    </xf>
    <xf numFmtId="0" fontId="76" fillId="0" borderId="0" applyFill="0" applyBorder="0">
      <alignment horizontal="left" vertical="center"/>
      <protection locked="0"/>
    </xf>
    <xf numFmtId="0" fontId="76" fillId="0" borderId="0" applyFill="0" applyBorder="0">
      <alignment horizontal="left" vertical="center"/>
      <protection locked="0"/>
    </xf>
    <xf numFmtId="0" fontId="77" fillId="0" borderId="0" applyFill="0" applyBorder="0">
      <alignment horizontal="left" vertical="center"/>
      <protection locked="0"/>
    </xf>
    <xf numFmtId="0" fontId="77" fillId="0" borderId="0" applyFill="0" applyBorder="0">
      <alignment horizontal="left" vertical="center"/>
      <protection locked="0"/>
    </xf>
    <xf numFmtId="0" fontId="78" fillId="0" borderId="0" applyFill="0" applyBorder="0">
      <alignment horizontal="left" vertical="center"/>
      <protection locked="0"/>
    </xf>
    <xf numFmtId="0" fontId="78" fillId="0" borderId="0" applyFill="0" applyBorder="0">
      <alignment horizontal="left" vertical="center"/>
      <protection locked="0"/>
    </xf>
    <xf numFmtId="185" fontId="41" fillId="0" borderId="8" applyFill="0"/>
    <xf numFmtId="185" fontId="41" fillId="0" borderId="10" applyFill="0"/>
    <xf numFmtId="185" fontId="20" fillId="0" borderId="8" applyFill="0"/>
    <xf numFmtId="185" fontId="20" fillId="0" borderId="10" applyFill="0"/>
    <xf numFmtId="0" fontId="79" fillId="0" borderId="0" applyNumberFormat="0" applyFill="0" applyBorder="0"/>
  </cellStyleXfs>
  <cellXfs count="112">
    <xf numFmtId="0" fontId="0" fillId="0" borderId="0" xfId="0"/>
    <xf numFmtId="0" fontId="0" fillId="0" borderId="0" xfId="0" applyAlignment="1">
      <alignment horizontal="right"/>
    </xf>
    <xf numFmtId="9" fontId="0" fillId="31" borderId="0" xfId="0" applyNumberFormat="1" applyFill="1" applyProtection="1">
      <protection locked="0"/>
    </xf>
    <xf numFmtId="0" fontId="0" fillId="31" borderId="0" xfId="0" applyFill="1" applyAlignment="1" applyProtection="1">
      <alignment horizontal="right"/>
      <protection locked="0"/>
    </xf>
    <xf numFmtId="0" fontId="0" fillId="0" borderId="26" xfId="0" applyBorder="1" applyProtection="1"/>
    <xf numFmtId="0" fontId="0" fillId="0" borderId="30" xfId="0" applyBorder="1" applyProtection="1"/>
    <xf numFmtId="0" fontId="0" fillId="0" borderId="31" xfId="0" applyBorder="1" applyProtection="1"/>
    <xf numFmtId="0" fontId="0" fillId="0" borderId="32" xfId="0" applyBorder="1" applyAlignment="1" applyProtection="1">
      <alignment horizontal="right"/>
    </xf>
    <xf numFmtId="0" fontId="0" fillId="0" borderId="33" xfId="0" applyFill="1" applyBorder="1" applyAlignment="1" applyProtection="1">
      <alignment horizontal="right"/>
    </xf>
    <xf numFmtId="0" fontId="0" fillId="0" borderId="32" xfId="0" applyFill="1" applyBorder="1" applyAlignment="1" applyProtection="1">
      <alignment horizontal="right"/>
    </xf>
    <xf numFmtId="0" fontId="0" fillId="0" borderId="34" xfId="0" applyFill="1" applyBorder="1" applyAlignment="1" applyProtection="1">
      <alignment horizontal="right"/>
    </xf>
    <xf numFmtId="0" fontId="0" fillId="0" borderId="30" xfId="0" applyFill="1" applyBorder="1" applyAlignment="1" applyProtection="1">
      <alignment horizontal="right"/>
    </xf>
    <xf numFmtId="0" fontId="0" fillId="0" borderId="0" xfId="0" applyProtection="1"/>
    <xf numFmtId="0" fontId="0" fillId="32" borderId="30" xfId="0" applyFill="1" applyBorder="1" applyProtection="1"/>
    <xf numFmtId="0" fontId="0" fillId="0" borderId="32" xfId="0" applyFill="1" applyBorder="1" applyProtection="1"/>
    <xf numFmtId="0" fontId="20" fillId="32" borderId="30" xfId="0" applyFont="1" applyFill="1" applyBorder="1" applyProtection="1"/>
    <xf numFmtId="214" fontId="0" fillId="0" borderId="0" xfId="0" applyNumberFormat="1" applyBorder="1" applyProtection="1"/>
    <xf numFmtId="0" fontId="20" fillId="0" borderId="0" xfId="0" applyFont="1" applyAlignment="1" applyProtection="1">
      <alignment horizontal="right"/>
    </xf>
    <xf numFmtId="214" fontId="0" fillId="0" borderId="7" xfId="0" applyNumberFormat="1" applyBorder="1" applyProtection="1"/>
    <xf numFmtId="214" fontId="0" fillId="0" borderId="16" xfId="0" applyNumberFormat="1" applyBorder="1" applyProtection="1"/>
    <xf numFmtId="214" fontId="0" fillId="0" borderId="40" xfId="0" applyNumberFormat="1" applyBorder="1" applyProtection="1"/>
    <xf numFmtId="0" fontId="19" fillId="0" borderId="0" xfId="0" applyFont="1" applyAlignment="1" applyProtection="1">
      <alignment horizontal="left"/>
    </xf>
    <xf numFmtId="213" fontId="0" fillId="0" borderId="0" xfId="0" applyNumberFormat="1" applyBorder="1" applyAlignment="1" applyProtection="1"/>
    <xf numFmtId="0" fontId="0" fillId="0" borderId="0" xfId="0" applyAlignment="1" applyProtection="1">
      <alignment horizontal="right"/>
    </xf>
    <xf numFmtId="213" fontId="0" fillId="0" borderId="0" xfId="0" applyNumberFormat="1" applyProtection="1"/>
    <xf numFmtId="0" fontId="0" fillId="0" borderId="0" xfId="0" applyBorder="1" applyAlignment="1" applyProtection="1"/>
    <xf numFmtId="0" fontId="0" fillId="0" borderId="0" xfId="0" applyAlignment="1" applyProtection="1">
      <alignment horizontal="right"/>
    </xf>
    <xf numFmtId="0" fontId="0" fillId="0" borderId="40" xfId="0" applyNumberFormat="1" applyFill="1" applyBorder="1" applyProtection="1"/>
    <xf numFmtId="9" fontId="0" fillId="0" borderId="0" xfId="1" applyFont="1" applyProtection="1"/>
    <xf numFmtId="0" fontId="7" fillId="0" borderId="0" xfId="0" applyFont="1" applyAlignment="1" applyProtection="1">
      <alignment horizontal="right"/>
    </xf>
    <xf numFmtId="0" fontId="7" fillId="0" borderId="0" xfId="0" applyFont="1" applyProtection="1"/>
    <xf numFmtId="0" fontId="0" fillId="0" borderId="34" xfId="0" applyFont="1" applyBorder="1" applyProtection="1"/>
    <xf numFmtId="0" fontId="0" fillId="0" borderId="27" xfId="0" applyNumberFormat="1" applyBorder="1" applyProtection="1"/>
    <xf numFmtId="0" fontId="0" fillId="0" borderId="28" xfId="0" applyNumberFormat="1" applyBorder="1" applyProtection="1"/>
    <xf numFmtId="0" fontId="0" fillId="0" borderId="29" xfId="0" applyNumberFormat="1" applyBorder="1" applyProtection="1"/>
    <xf numFmtId="0" fontId="0" fillId="0" borderId="39" xfId="0" applyNumberFormat="1" applyBorder="1" applyProtection="1"/>
    <xf numFmtId="0" fontId="0" fillId="0" borderId="7" xfId="0" applyNumberFormat="1" applyFill="1" applyBorder="1" applyProtection="1"/>
    <xf numFmtId="0" fontId="0" fillId="0" borderId="0" xfId="0" applyNumberFormat="1" applyFill="1" applyBorder="1" applyProtection="1"/>
    <xf numFmtId="0" fontId="0" fillId="0" borderId="16" xfId="0" applyNumberFormat="1" applyFill="1" applyBorder="1" applyProtection="1"/>
    <xf numFmtId="0" fontId="0" fillId="0" borderId="0" xfId="0" applyNumberFormat="1" applyBorder="1" applyProtection="1"/>
    <xf numFmtId="0" fontId="0" fillId="0" borderId="16" xfId="0" applyNumberFormat="1" applyBorder="1" applyProtection="1"/>
    <xf numFmtId="0" fontId="0" fillId="0" borderId="24" xfId="0" applyNumberFormat="1" applyBorder="1" applyProtection="1"/>
    <xf numFmtId="0" fontId="0" fillId="0" borderId="14" xfId="0" applyNumberFormat="1" applyBorder="1" applyProtection="1"/>
    <xf numFmtId="0" fontId="0" fillId="0" borderId="25" xfId="0" applyNumberFormat="1" applyBorder="1" applyProtection="1"/>
    <xf numFmtId="0" fontId="0" fillId="0" borderId="42" xfId="0" applyNumberFormat="1" applyBorder="1" applyProtection="1"/>
    <xf numFmtId="0" fontId="0" fillId="0" borderId="22" xfId="0" applyNumberFormat="1" applyBorder="1" applyProtection="1"/>
    <xf numFmtId="0" fontId="0" fillId="0" borderId="10" xfId="0" applyNumberFormat="1" applyBorder="1" applyProtection="1"/>
    <xf numFmtId="0" fontId="0" fillId="0" borderId="23" xfId="0" applyNumberFormat="1" applyBorder="1" applyProtection="1"/>
    <xf numFmtId="0" fontId="0" fillId="0" borderId="40" xfId="0" applyNumberFormat="1" applyBorder="1" applyProtection="1"/>
    <xf numFmtId="0" fontId="0" fillId="0" borderId="7" xfId="0" applyNumberFormat="1" applyBorder="1" applyProtection="1"/>
    <xf numFmtId="0" fontId="0" fillId="0" borderId="22" xfId="0" applyNumberFormat="1" applyFont="1" applyBorder="1" applyProtection="1"/>
    <xf numFmtId="0" fontId="0" fillId="0" borderId="10" xfId="0" applyNumberFormat="1" applyFont="1" applyBorder="1" applyProtection="1"/>
    <xf numFmtId="0" fontId="0" fillId="0" borderId="23" xfId="0" applyNumberFormat="1" applyFont="1" applyBorder="1" applyProtection="1"/>
    <xf numFmtId="0" fontId="0" fillId="0" borderId="40" xfId="0" applyNumberFormat="1" applyFont="1" applyBorder="1" applyProtection="1"/>
    <xf numFmtId="0" fontId="0" fillId="32" borderId="7" xfId="0" applyNumberFormat="1" applyFill="1" applyBorder="1" applyProtection="1"/>
    <xf numFmtId="0" fontId="0" fillId="32" borderId="0" xfId="0" applyNumberFormat="1" applyFill="1" applyBorder="1" applyProtection="1"/>
    <xf numFmtId="0" fontId="0" fillId="32" borderId="16" xfId="0" applyNumberFormat="1" applyFill="1" applyBorder="1" applyProtection="1"/>
    <xf numFmtId="0" fontId="0" fillId="0" borderId="41" xfId="0" applyNumberFormat="1" applyBorder="1" applyProtection="1"/>
    <xf numFmtId="0" fontId="81" fillId="0" borderId="0" xfId="0" applyFont="1" applyAlignment="1">
      <alignment horizontal="right"/>
    </xf>
    <xf numFmtId="0" fontId="0" fillId="0" borderId="0" xfId="0" applyAlignment="1" applyProtection="1">
      <alignment horizontal="right"/>
    </xf>
    <xf numFmtId="0" fontId="0" fillId="0" borderId="33" xfId="0" applyBorder="1" applyAlignment="1" applyProtection="1">
      <alignment horizontal="right"/>
    </xf>
    <xf numFmtId="0" fontId="0" fillId="0" borderId="0" xfId="0" applyNumberFormat="1" applyFont="1" applyBorder="1" applyProtection="1"/>
    <xf numFmtId="0" fontId="0" fillId="0" borderId="45" xfId="0" applyNumberFormat="1" applyBorder="1" applyProtection="1"/>
    <xf numFmtId="0" fontId="0" fillId="0" borderId="46" xfId="0" applyFill="1" applyBorder="1" applyAlignment="1" applyProtection="1">
      <alignment horizontal="right"/>
    </xf>
    <xf numFmtId="9" fontId="81" fillId="0" borderId="0" xfId="0" applyNumberFormat="1" applyFont="1" applyFill="1" applyAlignment="1">
      <alignment horizontal="right"/>
    </xf>
    <xf numFmtId="0" fontId="81" fillId="0" borderId="0" xfId="0" applyFont="1" applyFill="1"/>
    <xf numFmtId="0" fontId="81" fillId="0" borderId="0" xfId="0" applyFont="1" applyFill="1" applyAlignment="1">
      <alignment horizontal="right"/>
    </xf>
    <xf numFmtId="0" fontId="0" fillId="0" borderId="16" xfId="0" applyBorder="1" applyAlignment="1">
      <alignment horizontal="right"/>
    </xf>
    <xf numFmtId="9" fontId="0" fillId="33" borderId="16" xfId="0" applyNumberFormat="1" applyFill="1" applyBorder="1"/>
    <xf numFmtId="9" fontId="0" fillId="0" borderId="16" xfId="0" applyNumberFormat="1" applyFill="1" applyBorder="1"/>
    <xf numFmtId="9" fontId="0" fillId="0" borderId="0" xfId="1" applyNumberFormat="1" applyFont="1" applyProtection="1"/>
    <xf numFmtId="9" fontId="0" fillId="0" borderId="0" xfId="0" applyNumberFormat="1" applyFill="1" applyBorder="1"/>
    <xf numFmtId="9" fontId="81" fillId="0" borderId="0" xfId="0" applyNumberFormat="1" applyFont="1" applyBorder="1" applyAlignment="1">
      <alignment horizontal="right"/>
    </xf>
    <xf numFmtId="0" fontId="81" fillId="0" borderId="0" xfId="0" applyFont="1" applyBorder="1"/>
    <xf numFmtId="0" fontId="0" fillId="0" borderId="0" xfId="0" applyBorder="1"/>
    <xf numFmtId="0" fontId="81" fillId="0" borderId="0" xfId="0" applyFont="1" applyBorder="1" applyAlignment="1">
      <alignment horizontal="right"/>
    </xf>
    <xf numFmtId="0" fontId="0" fillId="0" borderId="0" xfId="0" applyBorder="1" applyAlignment="1">
      <alignment horizontal="right"/>
    </xf>
    <xf numFmtId="0" fontId="81" fillId="0" borderId="26" xfId="0" applyFont="1" applyBorder="1" applyAlignment="1">
      <alignment horizontal="right"/>
    </xf>
    <xf numFmtId="9" fontId="81" fillId="0" borderId="28" xfId="0" applyNumberFormat="1" applyFont="1" applyBorder="1" applyAlignment="1">
      <alignment horizontal="right"/>
    </xf>
    <xf numFmtId="0" fontId="81" fillId="0" borderId="28" xfId="0" applyFont="1" applyBorder="1"/>
    <xf numFmtId="0" fontId="0" fillId="0" borderId="28" xfId="0" applyBorder="1"/>
    <xf numFmtId="0" fontId="81" fillId="0" borderId="28" xfId="0" applyFont="1" applyBorder="1" applyAlignment="1">
      <alignment horizontal="right"/>
    </xf>
    <xf numFmtId="0" fontId="0" fillId="0" borderId="47" xfId="0" applyBorder="1"/>
    <xf numFmtId="0" fontId="81" fillId="0" borderId="30" xfId="0" applyFont="1" applyBorder="1" applyAlignment="1">
      <alignment horizontal="right"/>
    </xf>
    <xf numFmtId="0" fontId="0" fillId="0" borderId="44" xfId="0" applyBorder="1"/>
    <xf numFmtId="0" fontId="0" fillId="0" borderId="30" xfId="0" applyBorder="1"/>
    <xf numFmtId="0" fontId="80" fillId="0" borderId="30" xfId="0" applyFont="1" applyBorder="1"/>
    <xf numFmtId="0" fontId="0" fillId="0" borderId="44" xfId="0" applyBorder="1" applyAlignment="1">
      <alignment horizontal="right"/>
    </xf>
    <xf numFmtId="9" fontId="0" fillId="0" borderId="44" xfId="0" applyNumberFormat="1" applyFill="1" applyBorder="1"/>
    <xf numFmtId="0" fontId="0" fillId="0" borderId="35" xfId="0" applyBorder="1"/>
    <xf numFmtId="9" fontId="0" fillId="0" borderId="37" xfId="0" applyNumberFormat="1" applyFill="1" applyBorder="1"/>
    <xf numFmtId="9" fontId="0" fillId="34" borderId="37" xfId="0" applyNumberFormat="1" applyFill="1" applyBorder="1"/>
    <xf numFmtId="9" fontId="0" fillId="35" borderId="38" xfId="0" applyNumberFormat="1" applyFill="1" applyBorder="1"/>
    <xf numFmtId="9" fontId="0" fillId="0" borderId="48" xfId="0" applyNumberFormat="1" applyFill="1" applyBorder="1"/>
    <xf numFmtId="9" fontId="0" fillId="0" borderId="38" xfId="0" applyNumberFormat="1" applyFill="1" applyBorder="1"/>
    <xf numFmtId="0" fontId="0" fillId="0" borderId="0" xfId="0" applyAlignment="1" applyProtection="1">
      <alignment horizontal="right"/>
    </xf>
    <xf numFmtId="0" fontId="0" fillId="0" borderId="44" xfId="0" applyNumberFormat="1" applyBorder="1" applyProtection="1"/>
    <xf numFmtId="0" fontId="0" fillId="0" borderId="43" xfId="0" applyNumberFormat="1" applyBorder="1" applyProtection="1"/>
    <xf numFmtId="9" fontId="0" fillId="0" borderId="0" xfId="1" applyNumberFormat="1" applyFont="1" applyBorder="1" applyProtection="1"/>
    <xf numFmtId="0" fontId="0" fillId="36" borderId="14" xfId="0" applyNumberFormat="1" applyFill="1" applyBorder="1" applyProtection="1"/>
    <xf numFmtId="0" fontId="20" fillId="32" borderId="35" xfId="0" applyFont="1" applyFill="1" applyBorder="1" applyProtection="1"/>
    <xf numFmtId="0" fontId="0" fillId="32" borderId="36" xfId="0" applyNumberFormat="1" applyFill="1" applyBorder="1" applyProtection="1"/>
    <xf numFmtId="0" fontId="0" fillId="32" borderId="37" xfId="0" applyNumberFormat="1" applyFill="1" applyBorder="1" applyProtection="1"/>
    <xf numFmtId="0" fontId="0" fillId="32" borderId="38" xfId="0" applyNumberFormat="1" applyFill="1" applyBorder="1" applyProtection="1"/>
    <xf numFmtId="0" fontId="80" fillId="0" borderId="0" xfId="0" applyFont="1" applyAlignment="1">
      <alignment vertical="top"/>
    </xf>
    <xf numFmtId="0" fontId="0" fillId="0" borderId="0" xfId="0" applyAlignment="1">
      <alignment horizontal="left" vertical="top" wrapText="1"/>
    </xf>
    <xf numFmtId="0" fontId="0" fillId="33" borderId="0" xfId="0" applyFill="1" applyAlignment="1">
      <alignment horizontal="left" vertical="top" wrapText="1"/>
    </xf>
    <xf numFmtId="0" fontId="0" fillId="34" borderId="0" xfId="0" applyFill="1" applyAlignment="1">
      <alignment horizontal="left" vertical="top" wrapText="1"/>
    </xf>
    <xf numFmtId="0" fontId="0" fillId="35" borderId="0" xfId="0" applyFill="1" applyAlignment="1">
      <alignment horizontal="left" vertical="top" wrapText="1"/>
    </xf>
    <xf numFmtId="0" fontId="19" fillId="0" borderId="0" xfId="0" applyFont="1" applyAlignment="1" applyProtection="1">
      <alignment horizontal="center"/>
    </xf>
    <xf numFmtId="0" fontId="0" fillId="0" borderId="0" xfId="0" applyBorder="1" applyAlignment="1" applyProtection="1">
      <alignment horizontal="right"/>
    </xf>
    <xf numFmtId="0" fontId="0" fillId="0" borderId="0" xfId="0" applyAlignment="1" applyProtection="1">
      <alignment horizontal="right"/>
    </xf>
  </cellXfs>
  <cellStyles count="63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AS Input Middle Currency" xfId="15"/>
    <cellStyle name="AS Input Middle Currency 2" xfId="16"/>
    <cellStyle name="AS Input Middle Date" xfId="17"/>
    <cellStyle name="AS Input Middle Date 2" xfId="18"/>
    <cellStyle name="AS Input Middle Multiple" xfId="19"/>
    <cellStyle name="AS Input Middle Multiple 2" xfId="20"/>
    <cellStyle name="AS Input Middle Number" xfId="21"/>
    <cellStyle name="AS Input Middle Number 2" xfId="22"/>
    <cellStyle name="AS Input Middle Percentage" xfId="23"/>
    <cellStyle name="AS Input Middle Percentage 2" xfId="24"/>
    <cellStyle name="AS Input Middle Title / Name" xfId="25"/>
    <cellStyle name="AS Input Middle Title / Name 2" xfId="26"/>
    <cellStyle name="AS Input Middle Year" xfId="27"/>
    <cellStyle name="AS Input Middle Year 2" xfId="28"/>
    <cellStyle name="ASI Currency" xfId="29"/>
    <cellStyle name="ASI Date" xfId="30"/>
    <cellStyle name="ASI Heading 1" xfId="31"/>
    <cellStyle name="ASI Heading 2" xfId="32"/>
    <cellStyle name="ASI Heading 3" xfId="33"/>
    <cellStyle name="ASI Heading 4" xfId="34"/>
    <cellStyle name="ASI Multiple" xfId="35"/>
    <cellStyle name="ASI Number" xfId="36"/>
    <cellStyle name="ASI Percentage" xfId="37"/>
    <cellStyle name="ASI Sheet Title" xfId="38"/>
    <cellStyle name="ASI Title / Name" xfId="39"/>
    <cellStyle name="ASI Year" xfId="40"/>
    <cellStyle name="ASO Company Name" xfId="41"/>
    <cellStyle name="ASO Currency" xfId="42"/>
    <cellStyle name="ASO Date" xfId="43"/>
    <cellStyle name="ASO Heading 1" xfId="44"/>
    <cellStyle name="ASO Heading 2" xfId="45"/>
    <cellStyle name="ASO Heading 3" xfId="46"/>
    <cellStyle name="ASO Heading 4" xfId="47"/>
    <cellStyle name="ASO Link Cell" xfId="48"/>
    <cellStyle name="ASO Multiple" xfId="49"/>
    <cellStyle name="ASO Number" xfId="50"/>
    <cellStyle name="ASO Percentage" xfId="51"/>
    <cellStyle name="ASO Title / Name" xfId="52"/>
    <cellStyle name="ASO Year" xfId="53"/>
    <cellStyle name="Assumptions Center Currency" xfId="54"/>
    <cellStyle name="Assumptions Center Currency 2" xfId="55"/>
    <cellStyle name="Assumptions Center Date" xfId="56"/>
    <cellStyle name="Assumptions Center Date 2" xfId="57"/>
    <cellStyle name="Assumptions Center Multiple" xfId="58"/>
    <cellStyle name="Assumptions Center Multiple 2" xfId="59"/>
    <cellStyle name="Assumptions Center Number" xfId="60"/>
    <cellStyle name="Assumptions Center Number 2" xfId="61"/>
    <cellStyle name="Assumptions Center Percentage" xfId="62"/>
    <cellStyle name="Assumptions Center Percentage 2" xfId="63"/>
    <cellStyle name="Assumptions Center Year" xfId="64"/>
    <cellStyle name="Assumptions Center Year 2" xfId="65"/>
    <cellStyle name="Assumptions Forecast Currency" xfId="66"/>
    <cellStyle name="Assumptions Forecast Currency 2" xfId="67"/>
    <cellStyle name="Assumptions Forecast Date" xfId="68"/>
    <cellStyle name="Assumptions Forecast Date 2" xfId="69"/>
    <cellStyle name="Assumptions Forecast Multiple" xfId="70"/>
    <cellStyle name="Assumptions Forecast Multiple 2" xfId="71"/>
    <cellStyle name="Assumptions Forecast Number" xfId="72"/>
    <cellStyle name="Assumptions Forecast Number 2" xfId="73"/>
    <cellStyle name="Assumptions Forecast Percentage" xfId="74"/>
    <cellStyle name="Assumptions Forecast Percentage 2" xfId="75"/>
    <cellStyle name="Assumptions Forecast Title / Name" xfId="76"/>
    <cellStyle name="Assumptions Forecast Title / Name 2" xfId="77"/>
    <cellStyle name="Assumptions Forecast Year" xfId="78"/>
    <cellStyle name="Assumptions Forecast Year 2" xfId="79"/>
    <cellStyle name="Assumptions Heading" xfId="80"/>
    <cellStyle name="Assumptions Heading 2" xfId="81"/>
    <cellStyle name="Assumptions Middle Currency" xfId="82"/>
    <cellStyle name="Assumptions Middle Currency 2" xfId="83"/>
    <cellStyle name="Assumptions Middle Date" xfId="84"/>
    <cellStyle name="Assumptions Middle Date 2" xfId="85"/>
    <cellStyle name="Assumptions Middle Multiple" xfId="86"/>
    <cellStyle name="Assumptions Middle Multiple 2" xfId="87"/>
    <cellStyle name="Assumptions Middle Number" xfId="88"/>
    <cellStyle name="Assumptions Middle Number 2" xfId="89"/>
    <cellStyle name="Assumptions Middle Percentage" xfId="90"/>
    <cellStyle name="Assumptions Middle Percentage 2" xfId="91"/>
    <cellStyle name="Assumptions Middle Title / Name" xfId="92"/>
    <cellStyle name="Assumptions Middle Title / Name 2" xfId="93"/>
    <cellStyle name="Assumptions Middle Year" xfId="94"/>
    <cellStyle name="Assumptions Middle Year 2" xfId="95"/>
    <cellStyle name="Assumptions Right Currency" xfId="96"/>
    <cellStyle name="Assumptions Right Currency 2" xfId="97"/>
    <cellStyle name="Assumptions Right Date" xfId="98"/>
    <cellStyle name="Assumptions Right Date 2" xfId="99"/>
    <cellStyle name="Assumptions Right Multiple" xfId="100"/>
    <cellStyle name="Assumptions Right Multiple 2" xfId="101"/>
    <cellStyle name="Assumptions Right Number" xfId="102"/>
    <cellStyle name="Assumptions Right Number 2" xfId="103"/>
    <cellStyle name="Assumptions Right Percentage" xfId="104"/>
    <cellStyle name="Assumptions Right Percentage 2" xfId="105"/>
    <cellStyle name="Assumptions Right Year" xfId="106"/>
    <cellStyle name="Assumptions Right Year 2" xfId="107"/>
    <cellStyle name="Blockout" xfId="108"/>
    <cellStyle name="body" xfId="109"/>
    <cellStyle name="CaptionC" xfId="110"/>
    <cellStyle name="CaptionC 2" xfId="111"/>
    <cellStyle name="CaptionL" xfId="112"/>
    <cellStyle name="CaptionL 2" xfId="113"/>
    <cellStyle name="Cell Link" xfId="114"/>
    <cellStyle name="Cell Link 2" xfId="115"/>
    <cellStyle name="Center Currency" xfId="116"/>
    <cellStyle name="Center Currency 2" xfId="117"/>
    <cellStyle name="Center Date" xfId="118"/>
    <cellStyle name="Center Date 2" xfId="119"/>
    <cellStyle name="Center Multiple" xfId="120"/>
    <cellStyle name="Center Multiple 2" xfId="121"/>
    <cellStyle name="Center Number" xfId="122"/>
    <cellStyle name="Center Number 2" xfId="123"/>
    <cellStyle name="Center Percentage" xfId="124"/>
    <cellStyle name="Center Percentage 2" xfId="125"/>
    <cellStyle name="Center Year" xfId="126"/>
    <cellStyle name="Center Year 2" xfId="127"/>
    <cellStyle name="Comma 0" xfId="128"/>
    <cellStyle name="Comma 10" xfId="129"/>
    <cellStyle name="Comma 11" xfId="130"/>
    <cellStyle name="Comma 12" xfId="131"/>
    <cellStyle name="Comma 13" xfId="132"/>
    <cellStyle name="Comma 14" xfId="133"/>
    <cellStyle name="Comma 15" xfId="134"/>
    <cellStyle name="Comma 16" xfId="135"/>
    <cellStyle name="Comma 17" xfId="136"/>
    <cellStyle name="Comma 18" xfId="137"/>
    <cellStyle name="Comma 19" xfId="138"/>
    <cellStyle name="Comma 2" xfId="139"/>
    <cellStyle name="Comma 20" xfId="140"/>
    <cellStyle name="Comma 21" xfId="141"/>
    <cellStyle name="Comma 22" xfId="142"/>
    <cellStyle name="Comma 23" xfId="143"/>
    <cellStyle name="Comma 24" xfId="144"/>
    <cellStyle name="Comma 25" xfId="145"/>
    <cellStyle name="Comma 26" xfId="146"/>
    <cellStyle name="Comma 27" xfId="147"/>
    <cellStyle name="Comma 28" xfId="148"/>
    <cellStyle name="Comma 29" xfId="149"/>
    <cellStyle name="Comma 3" xfId="2"/>
    <cellStyle name="Comma 3 2" xfId="150"/>
    <cellStyle name="Comma 30" xfId="151"/>
    <cellStyle name="Comma 4" xfId="152"/>
    <cellStyle name="Comma 5" xfId="153"/>
    <cellStyle name="Comma 6" xfId="154"/>
    <cellStyle name="Comma 7" xfId="155"/>
    <cellStyle name="Comma 8" xfId="156"/>
    <cellStyle name="Comma 9" xfId="157"/>
    <cellStyle name="Comma0" xfId="158"/>
    <cellStyle name="Company Name" xfId="159"/>
    <cellStyle name="Company Name 2" xfId="160"/>
    <cellStyle name="Cover Link Note" xfId="161"/>
    <cellStyle name="Cover Link Note 2" xfId="162"/>
    <cellStyle name="Crit text input" xfId="163"/>
    <cellStyle name="CS Company Name" xfId="164"/>
    <cellStyle name="CS Cover Note" xfId="165"/>
    <cellStyle name="CS Cover Notes Heading" xfId="166"/>
    <cellStyle name="CS Link Note" xfId="167"/>
    <cellStyle name="CS Link Note 2" xfId="168"/>
    <cellStyle name="CS Model Name" xfId="169"/>
    <cellStyle name="Currency [0] U" xfId="170"/>
    <cellStyle name="Currency [2]" xfId="171"/>
    <cellStyle name="Currency [2] U" xfId="172"/>
    <cellStyle name="Currency 0" xfId="173"/>
    <cellStyle name="Currency 2" xfId="174"/>
    <cellStyle name="Currency 3" xfId="175"/>
    <cellStyle name="Currency 4" xfId="176"/>
    <cellStyle name="Currency 5" xfId="177"/>
    <cellStyle name="Currency 6" xfId="178"/>
    <cellStyle name="Currency 7" xfId="179"/>
    <cellStyle name="Currency0" xfId="180"/>
    <cellStyle name="Date" xfId="181"/>
    <cellStyle name="Date 2" xfId="182"/>
    <cellStyle name="Date 3" xfId="183"/>
    <cellStyle name="Date 4" xfId="184"/>
    <cellStyle name="Date Aligned" xfId="185"/>
    <cellStyle name="Date U" xfId="186"/>
    <cellStyle name="Date_2007 07 25 - WIP Template" xfId="187"/>
    <cellStyle name="Decimal [0]" xfId="188"/>
    <cellStyle name="Decimal [2]" xfId="189"/>
    <cellStyle name="Decimal [2] U" xfId="190"/>
    <cellStyle name="Decimal [4]" xfId="191"/>
    <cellStyle name="Decimal [4] U" xfId="192"/>
    <cellStyle name="Dotted Line" xfId="193"/>
    <cellStyle name="Euro" xfId="194"/>
    <cellStyle name="Euro 2" xfId="195"/>
    <cellStyle name="Euro 3" xfId="196"/>
    <cellStyle name="Euro 4" xfId="197"/>
    <cellStyle name="FAS Input Currency" xfId="198"/>
    <cellStyle name="FAS Input Currency 2" xfId="199"/>
    <cellStyle name="FAS Input Date" xfId="200"/>
    <cellStyle name="FAS Input Date 2" xfId="201"/>
    <cellStyle name="FAS Input Multiple" xfId="202"/>
    <cellStyle name="FAS Input Multiple 2" xfId="203"/>
    <cellStyle name="FAS Input Number" xfId="204"/>
    <cellStyle name="FAS Input Number 2" xfId="205"/>
    <cellStyle name="FAS Input Percentage" xfId="206"/>
    <cellStyle name="FAS Input Percentage 2" xfId="207"/>
    <cellStyle name="FAS Input Title / Name" xfId="208"/>
    <cellStyle name="FAS Input Title / Name 2" xfId="209"/>
    <cellStyle name="FAS Input Year" xfId="210"/>
    <cellStyle name="FAS Input Year 2" xfId="211"/>
    <cellStyle name="FASI Currency" xfId="212"/>
    <cellStyle name="FASI Date" xfId="213"/>
    <cellStyle name="FASI Heading 1" xfId="214"/>
    <cellStyle name="FASI Heading 2" xfId="215"/>
    <cellStyle name="FASI Heading 3" xfId="216"/>
    <cellStyle name="FASI Heading 4" xfId="217"/>
    <cellStyle name="FASI Multiple" xfId="218"/>
    <cellStyle name="FASI Number" xfId="219"/>
    <cellStyle name="FASI Percentage" xfId="220"/>
    <cellStyle name="FASI Sheet Title" xfId="221"/>
    <cellStyle name="FASI Title / Name" xfId="222"/>
    <cellStyle name="FASO Company Name" xfId="223"/>
    <cellStyle name="FASO Currency" xfId="224"/>
    <cellStyle name="FASO Date" xfId="225"/>
    <cellStyle name="FASO Heading 1" xfId="226"/>
    <cellStyle name="FASO Heading 2" xfId="227"/>
    <cellStyle name="FASO Heading 3" xfId="228"/>
    <cellStyle name="FASO Heading 4" xfId="229"/>
    <cellStyle name="FASO Link Cell" xfId="230"/>
    <cellStyle name="FASO Multiple" xfId="231"/>
    <cellStyle name="FASO Number" xfId="232"/>
    <cellStyle name="FASO Percentage" xfId="233"/>
    <cellStyle name="FASO Title / Name" xfId="234"/>
    <cellStyle name="FASO Year" xfId="235"/>
    <cellStyle name="Fixed" xfId="236"/>
    <cellStyle name="Footnote" xfId="237"/>
    <cellStyle name="Forecast Currency" xfId="238"/>
    <cellStyle name="Forecast Currency 2" xfId="239"/>
    <cellStyle name="Forecast Date" xfId="240"/>
    <cellStyle name="Forecast Date 2" xfId="241"/>
    <cellStyle name="Forecast Multiple" xfId="242"/>
    <cellStyle name="Forecast Multiple 2" xfId="243"/>
    <cellStyle name="Forecast Number" xfId="244"/>
    <cellStyle name="Forecast Number 2" xfId="245"/>
    <cellStyle name="Forecast Percentage" xfId="246"/>
    <cellStyle name="Forecast Percentage 2" xfId="247"/>
    <cellStyle name="Forecast Period Title" xfId="248"/>
    <cellStyle name="Forecast Period Title 2" xfId="249"/>
    <cellStyle name="Forecast Year" xfId="250"/>
    <cellStyle name="Forecast Year 2" xfId="251"/>
    <cellStyle name="FSI Commencement Date" xfId="252"/>
    <cellStyle name="FSI Currency" xfId="253"/>
    <cellStyle name="FSI Heading 1" xfId="254"/>
    <cellStyle name="FSI Heading 2" xfId="255"/>
    <cellStyle name="FSI Heading 3" xfId="256"/>
    <cellStyle name="FSI Heading 4" xfId="257"/>
    <cellStyle name="FSI Multiple" xfId="258"/>
    <cellStyle name="FSI Number" xfId="259"/>
    <cellStyle name="FSI Percentage" xfId="260"/>
    <cellStyle name="FSI Sheet Title" xfId="261"/>
    <cellStyle name="FSO Company Name" xfId="262"/>
    <cellStyle name="FSO Currency" xfId="263"/>
    <cellStyle name="FSO Date" xfId="264"/>
    <cellStyle name="FSO Heading 1" xfId="265"/>
    <cellStyle name="FSO Heading 2" xfId="266"/>
    <cellStyle name="FSO Heading 3" xfId="267"/>
    <cellStyle name="FSO Heading 4" xfId="268"/>
    <cellStyle name="FSO Multiple" xfId="269"/>
    <cellStyle name="FSO Number" xfId="270"/>
    <cellStyle name="FSO Percentage" xfId="271"/>
    <cellStyle name="FSO Period Title" xfId="272"/>
    <cellStyle name="FSO Year" xfId="273"/>
    <cellStyle name="FSOA Currency" xfId="274"/>
    <cellStyle name="FSOA Date" xfId="275"/>
    <cellStyle name="FSOA Multiple" xfId="276"/>
    <cellStyle name="FSOA Number" xfId="277"/>
    <cellStyle name="FSOA Percentage" xfId="278"/>
    <cellStyle name="FSOA Title / Name" xfId="279"/>
    <cellStyle name="Grey" xfId="280"/>
    <cellStyle name="Grey 2" xfId="281"/>
    <cellStyle name="Hard Percent" xfId="282"/>
    <cellStyle name="head11a" xfId="283"/>
    <cellStyle name="head11b" xfId="284"/>
    <cellStyle name="head11c" xfId="285"/>
    <cellStyle name="head14" xfId="286"/>
    <cellStyle name="headd" xfId="287"/>
    <cellStyle name="Header" xfId="288"/>
    <cellStyle name="Header1" xfId="289"/>
    <cellStyle name="Header2" xfId="290"/>
    <cellStyle name="heading" xfId="291"/>
    <cellStyle name="Heading 1 2" xfId="292"/>
    <cellStyle name="Heading 1 3" xfId="293"/>
    <cellStyle name="Heading 2 2" xfId="294"/>
    <cellStyle name="Heading 2 3" xfId="295"/>
    <cellStyle name="Heading 3 2" xfId="296"/>
    <cellStyle name="Heading 3 3" xfId="297"/>
    <cellStyle name="Heading 4 2" xfId="298"/>
    <cellStyle name="Heading 4 3" xfId="299"/>
    <cellStyle name="Heading1" xfId="300"/>
    <cellStyle name="Heading2" xfId="301"/>
    <cellStyle name="Heading2 2" xfId="302"/>
    <cellStyle name="Hyperlink 2" xfId="303"/>
    <cellStyle name="Hyperlink Arrow" xfId="304"/>
    <cellStyle name="Hyperlink Check" xfId="305"/>
    <cellStyle name="Hyperlink Text" xfId="306"/>
    <cellStyle name="Hyperlink Text 2" xfId="307"/>
    <cellStyle name="Import" xfId="308"/>
    <cellStyle name="Import 2" xfId="309"/>
    <cellStyle name="Import%" xfId="310"/>
    <cellStyle name="Import% 2" xfId="311"/>
    <cellStyle name="import_Changes since release" xfId="312"/>
    <cellStyle name="Input [yellow]" xfId="313"/>
    <cellStyle name="Input [yellow] 2" xfId="314"/>
    <cellStyle name="Input 2" xfId="315"/>
    <cellStyle name="Input 3" xfId="316"/>
    <cellStyle name="Input 4" xfId="317"/>
    <cellStyle name="Input 5" xfId="318"/>
    <cellStyle name="Input Company Name" xfId="319"/>
    <cellStyle name="Input Company Name 2" xfId="320"/>
    <cellStyle name="Input Forecast Currency" xfId="321"/>
    <cellStyle name="Input Forecast Currency 2" xfId="322"/>
    <cellStyle name="Input Forecast Date" xfId="323"/>
    <cellStyle name="Input Forecast Date 2" xfId="324"/>
    <cellStyle name="Input Forecast Multiple" xfId="325"/>
    <cellStyle name="Input Forecast Multiple 2" xfId="326"/>
    <cellStyle name="Input Forecast Number" xfId="327"/>
    <cellStyle name="Input Forecast Number 2" xfId="328"/>
    <cellStyle name="Input Forecast Percentage" xfId="329"/>
    <cellStyle name="Input Forecast Percentage 2" xfId="330"/>
    <cellStyle name="Input Forecast Year" xfId="331"/>
    <cellStyle name="Input Forecast Year 2" xfId="332"/>
    <cellStyle name="Input Heading 1" xfId="333"/>
    <cellStyle name="Input Heading 1 2" xfId="334"/>
    <cellStyle name="Input Heading 2" xfId="335"/>
    <cellStyle name="Input Heading 2 2" xfId="336"/>
    <cellStyle name="Input Heading 3" xfId="337"/>
    <cellStyle name="Input Heading 3 2" xfId="338"/>
    <cellStyle name="Input Heading 4" xfId="339"/>
    <cellStyle name="Input Heading 4 2" xfId="340"/>
    <cellStyle name="Input Middle Currency" xfId="341"/>
    <cellStyle name="Input Middle Currency 2" xfId="342"/>
    <cellStyle name="Input Middle Date" xfId="343"/>
    <cellStyle name="Input Middle Date 2" xfId="344"/>
    <cellStyle name="Input Middle Multiple" xfId="345"/>
    <cellStyle name="Input Middle Multiple 2" xfId="346"/>
    <cellStyle name="Input Middle Number" xfId="347"/>
    <cellStyle name="Input Middle Number 2" xfId="348"/>
    <cellStyle name="Input Middle Percentage" xfId="349"/>
    <cellStyle name="Input Middle Percentage 2" xfId="350"/>
    <cellStyle name="Input Middle Title / Name" xfId="351"/>
    <cellStyle name="Input Middle Title / Name 2" xfId="352"/>
    <cellStyle name="Input Middle Year" xfId="353"/>
    <cellStyle name="Input Middle Year 2" xfId="354"/>
    <cellStyle name="Input Sheet Title" xfId="355"/>
    <cellStyle name="Input Sheet Title 2" xfId="356"/>
    <cellStyle name="Input1" xfId="357"/>
    <cellStyle name="Input1 2" xfId="358"/>
    <cellStyle name="Input1 3" xfId="359"/>
    <cellStyle name="Input1 4" xfId="360"/>
    <cellStyle name="Input1%" xfId="361"/>
    <cellStyle name="Input1% 2" xfId="362"/>
    <cellStyle name="Input1% 3" xfId="363"/>
    <cellStyle name="Input1% 4" xfId="364"/>
    <cellStyle name="Input1_Changes since release" xfId="365"/>
    <cellStyle name="Input1default" xfId="366"/>
    <cellStyle name="Input1default 2" xfId="367"/>
    <cellStyle name="Input1default 3" xfId="368"/>
    <cellStyle name="Input1default 4" xfId="369"/>
    <cellStyle name="Input1default%" xfId="370"/>
    <cellStyle name="Input1default% 2" xfId="371"/>
    <cellStyle name="Input2" xfId="372"/>
    <cellStyle name="Input2 2" xfId="373"/>
    <cellStyle name="Input2 3" xfId="374"/>
    <cellStyle name="Input2 4" xfId="375"/>
    <cellStyle name="Input2%" xfId="376"/>
    <cellStyle name="Input2% 2" xfId="377"/>
    <cellStyle name="Input3" xfId="378"/>
    <cellStyle name="Input3 2" xfId="379"/>
    <cellStyle name="Input3 3" xfId="380"/>
    <cellStyle name="Input3 4" xfId="381"/>
    <cellStyle name="Input3%" xfId="382"/>
    <cellStyle name="Input3% 2" xfId="383"/>
    <cellStyle name="InputArea" xfId="384"/>
    <cellStyle name="InputArea 2" xfId="385"/>
    <cellStyle name="InputAreaDotted" xfId="386"/>
    <cellStyle name="InputAreaDotted 2" xfId="387"/>
    <cellStyle name="key result" xfId="388"/>
    <cellStyle name="Local import" xfId="389"/>
    <cellStyle name="Local import %" xfId="390"/>
    <cellStyle name="Local import % 2" xfId="391"/>
    <cellStyle name="Local import 10" xfId="392"/>
    <cellStyle name="Local import 11" xfId="393"/>
    <cellStyle name="Local import 2" xfId="394"/>
    <cellStyle name="Local import 3" xfId="395"/>
    <cellStyle name="Local import 4" xfId="396"/>
    <cellStyle name="Local import 5" xfId="397"/>
    <cellStyle name="Local import 6" xfId="398"/>
    <cellStyle name="Local import 7" xfId="399"/>
    <cellStyle name="Local import 8" xfId="400"/>
    <cellStyle name="Local import 9" xfId="401"/>
    <cellStyle name="Lookup Table Heading" xfId="402"/>
    <cellStyle name="Lookup Table Heading 2" xfId="403"/>
    <cellStyle name="Lookup Table Label" xfId="404"/>
    <cellStyle name="Lookup Table Label 2" xfId="405"/>
    <cellStyle name="Lookup Table Number" xfId="406"/>
    <cellStyle name="Lookup Table Number 2" xfId="407"/>
    <cellStyle name="LS Input Lookup Label" xfId="408"/>
    <cellStyle name="LS Input Lookup Label 2" xfId="409"/>
    <cellStyle name="LS Input Table Heading" xfId="410"/>
    <cellStyle name="LS Input Table Heading 2" xfId="411"/>
    <cellStyle name="LS Input Table No. 1" xfId="412"/>
    <cellStyle name="LS Input Table No. 1 2" xfId="413"/>
    <cellStyle name="LS Output Table No. 2+" xfId="414"/>
    <cellStyle name="LS Output Table No. 2+ 2" xfId="415"/>
    <cellStyle name="LS Output Table No. 2+ 3" xfId="416"/>
    <cellStyle name="LSI Lookup Label" xfId="417"/>
    <cellStyle name="LSI Sheet Title" xfId="418"/>
    <cellStyle name="LSI Table Heading" xfId="419"/>
    <cellStyle name="LSI Table No. 1" xfId="420"/>
    <cellStyle name="LSI Table No. 2+" xfId="421"/>
    <cellStyle name="LSI Table Title" xfId="422"/>
    <cellStyle name="LSO Company Name" xfId="423"/>
    <cellStyle name="Middle Currency" xfId="424"/>
    <cellStyle name="Middle Currency 2" xfId="425"/>
    <cellStyle name="Middle Date" xfId="426"/>
    <cellStyle name="Middle Date 2" xfId="427"/>
    <cellStyle name="Middle Multiple" xfId="428"/>
    <cellStyle name="Middle Multiple 2" xfId="429"/>
    <cellStyle name="Middle Number" xfId="430"/>
    <cellStyle name="Middle Number 2" xfId="431"/>
    <cellStyle name="Middle Percentage" xfId="432"/>
    <cellStyle name="Middle Percentage 2" xfId="433"/>
    <cellStyle name="Middle Title / Name" xfId="434"/>
    <cellStyle name="Middle Title / Name 2" xfId="435"/>
    <cellStyle name="Middle Year" xfId="436"/>
    <cellStyle name="Middle Year 2" xfId="437"/>
    <cellStyle name="Mixed Cell Forecast Date" xfId="438"/>
    <cellStyle name="Mixed Cell Forecast Date 2" xfId="439"/>
    <cellStyle name="Mixed Cell Forecast Date 3" xfId="440"/>
    <cellStyle name="Model Name" xfId="441"/>
    <cellStyle name="Model Name 2" xfId="442"/>
    <cellStyle name="Model Name 3" xfId="443"/>
    <cellStyle name="Multiple" xfId="444"/>
    <cellStyle name="no dec" xfId="445"/>
    <cellStyle name="no dec 2" xfId="446"/>
    <cellStyle name="Non crit Input 0.000" xfId="447"/>
    <cellStyle name="Normal" xfId="0" builtinId="0"/>
    <cellStyle name="Normal - Style1" xfId="448"/>
    <cellStyle name="Normal 10" xfId="449"/>
    <cellStyle name="Normal 11" xfId="450"/>
    <cellStyle name="Normal 12" xfId="451"/>
    <cellStyle name="Normal 13" xfId="452"/>
    <cellStyle name="Normal 14" xfId="453"/>
    <cellStyle name="Normal 15" xfId="454"/>
    <cellStyle name="Normal 16" xfId="455"/>
    <cellStyle name="Normal 17" xfId="456"/>
    <cellStyle name="Normal 18" xfId="457"/>
    <cellStyle name="Normal 19" xfId="458"/>
    <cellStyle name="Normal 2" xfId="459"/>
    <cellStyle name="Normal 2 2" xfId="460"/>
    <cellStyle name="Normal 20" xfId="461"/>
    <cellStyle name="Normal 21" xfId="462"/>
    <cellStyle name="Normal 22" xfId="463"/>
    <cellStyle name="Normal 23" xfId="464"/>
    <cellStyle name="Normal 24" xfId="465"/>
    <cellStyle name="Normal 25" xfId="466"/>
    <cellStyle name="Normal 26" xfId="467"/>
    <cellStyle name="Normal 27" xfId="468"/>
    <cellStyle name="Normal 28" xfId="469"/>
    <cellStyle name="Normal 29" xfId="470"/>
    <cellStyle name="Normal 3" xfId="471"/>
    <cellStyle name="Normal 30" xfId="472"/>
    <cellStyle name="Normal 31" xfId="473"/>
    <cellStyle name="Normal 32" xfId="474"/>
    <cellStyle name="Normal 33" xfId="475"/>
    <cellStyle name="Normal 4" xfId="476"/>
    <cellStyle name="Normal 5" xfId="477"/>
    <cellStyle name="Normal 6" xfId="478"/>
    <cellStyle name="Normal 7" xfId="479"/>
    <cellStyle name="Normal 8" xfId="480"/>
    <cellStyle name="Normal 9" xfId="481"/>
    <cellStyle name="Normal U" xfId="482"/>
    <cellStyle name="Note 2" xfId="483"/>
    <cellStyle name="Note 3" xfId="484"/>
    <cellStyle name="OUTPUT AMOUNTS" xfId="485"/>
    <cellStyle name="OUTPUT COLUMN HEADINGS" xfId="486"/>
    <cellStyle name="Output Company Name" xfId="487"/>
    <cellStyle name="Output Company Name 2" xfId="488"/>
    <cellStyle name="Output Company Name 3" xfId="489"/>
    <cellStyle name="Output Forecast Currency" xfId="490"/>
    <cellStyle name="Output Forecast Currency 2" xfId="491"/>
    <cellStyle name="Output Forecast Currency 3" xfId="492"/>
    <cellStyle name="Output Forecast Date" xfId="493"/>
    <cellStyle name="Output Forecast Date 2" xfId="494"/>
    <cellStyle name="Output Forecast Date 3" xfId="495"/>
    <cellStyle name="Output Forecast Multiple" xfId="496"/>
    <cellStyle name="Output Forecast Multiple 2" xfId="497"/>
    <cellStyle name="Output Forecast Multiple 3" xfId="498"/>
    <cellStyle name="Output Forecast Number" xfId="499"/>
    <cellStyle name="Output Forecast Number 2" xfId="500"/>
    <cellStyle name="Output Forecast Number 3" xfId="501"/>
    <cellStyle name="Output Forecast Percentage" xfId="502"/>
    <cellStyle name="Output Forecast Percentage 2" xfId="503"/>
    <cellStyle name="Output Forecast Percentage 3" xfId="504"/>
    <cellStyle name="Output Forecast Period Title" xfId="505"/>
    <cellStyle name="Output Forecast Period Title 2" xfId="506"/>
    <cellStyle name="Output Forecast Period Title 3" xfId="507"/>
    <cellStyle name="Output Forecast Year" xfId="508"/>
    <cellStyle name="Output Forecast Year 2" xfId="509"/>
    <cellStyle name="Output Forecast Year 3" xfId="510"/>
    <cellStyle name="Output Heading 1" xfId="511"/>
    <cellStyle name="Output Heading 1 2" xfId="512"/>
    <cellStyle name="Output Heading 1 3" xfId="513"/>
    <cellStyle name="Output Heading 2" xfId="514"/>
    <cellStyle name="Output Heading 2 2" xfId="515"/>
    <cellStyle name="Output Heading 2 3" xfId="516"/>
    <cellStyle name="Output Heading 3" xfId="517"/>
    <cellStyle name="Output Heading 3 2" xfId="518"/>
    <cellStyle name="Output Heading 3 3" xfId="519"/>
    <cellStyle name="Output Heading 4" xfId="520"/>
    <cellStyle name="Output Heading 4 2" xfId="521"/>
    <cellStyle name="Output Heading 4 3" xfId="522"/>
    <cellStyle name="OUTPUT LINE ITEMS" xfId="523"/>
    <cellStyle name="Output Middle Currency" xfId="524"/>
    <cellStyle name="Output Middle Currency 2" xfId="525"/>
    <cellStyle name="Output Middle Currency 3" xfId="526"/>
    <cellStyle name="Output Middle Date" xfId="527"/>
    <cellStyle name="Output Middle Date 2" xfId="528"/>
    <cellStyle name="Output Middle Date 3" xfId="529"/>
    <cellStyle name="Output Middle Multiple" xfId="530"/>
    <cellStyle name="Output Middle Multiple 2" xfId="531"/>
    <cellStyle name="Output Middle Multiple 3" xfId="532"/>
    <cellStyle name="Output Middle Number" xfId="533"/>
    <cellStyle name="Output Middle Number 2" xfId="534"/>
    <cellStyle name="Output Middle Number 3" xfId="535"/>
    <cellStyle name="Output Middle Percentage" xfId="536"/>
    <cellStyle name="Output Middle Percentage 2" xfId="537"/>
    <cellStyle name="Output Middle Percentage 3" xfId="538"/>
    <cellStyle name="Output Middle Title / Name" xfId="539"/>
    <cellStyle name="Output Middle Title / Name 2" xfId="540"/>
    <cellStyle name="Output Middle Title / Name 3" xfId="541"/>
    <cellStyle name="Output Middle Year" xfId="542"/>
    <cellStyle name="Output Middle Year 2" xfId="543"/>
    <cellStyle name="Output Middle Year 3" xfId="544"/>
    <cellStyle name="OUTPUT REPORT HEADING" xfId="545"/>
    <cellStyle name="OUTPUT REPORT TITLE" xfId="546"/>
    <cellStyle name="Output Sheet Title" xfId="547"/>
    <cellStyle name="Output Sheet Title 2" xfId="548"/>
    <cellStyle name="Page Number" xfId="549"/>
    <cellStyle name="Percent" xfId="1" builtinId="5"/>
    <cellStyle name="Percent [2]" xfId="550"/>
    <cellStyle name="Percent [2] 2" xfId="551"/>
    <cellStyle name="Percent [2] 3" xfId="552"/>
    <cellStyle name="Percent [2] 4" xfId="553"/>
    <cellStyle name="Percent [2] U" xfId="554"/>
    <cellStyle name="Percent [2]_Budget 03-04 v2" xfId="555"/>
    <cellStyle name="Percent 10" xfId="556"/>
    <cellStyle name="Percent 11" xfId="557"/>
    <cellStyle name="Percent 12" xfId="558"/>
    <cellStyle name="Percent 13" xfId="559"/>
    <cellStyle name="Percent 14" xfId="560"/>
    <cellStyle name="Percent 15" xfId="561"/>
    <cellStyle name="Percent 16" xfId="562"/>
    <cellStyle name="Percent 17" xfId="563"/>
    <cellStyle name="Percent 18" xfId="564"/>
    <cellStyle name="Percent 2" xfId="565"/>
    <cellStyle name="Percent 3" xfId="566"/>
    <cellStyle name="Percent 4" xfId="567"/>
    <cellStyle name="Percent 5" xfId="568"/>
    <cellStyle name="Percent 6" xfId="569"/>
    <cellStyle name="Percent 7" xfId="570"/>
    <cellStyle name="Percent 8" xfId="571"/>
    <cellStyle name="Percent 9" xfId="572"/>
    <cellStyle name="Period Title" xfId="573"/>
    <cellStyle name="Period Title 2" xfId="574"/>
    <cellStyle name="Right Currency" xfId="575"/>
    <cellStyle name="Right Currency 2" xfId="576"/>
    <cellStyle name="Right Date" xfId="577"/>
    <cellStyle name="Right Date 2" xfId="578"/>
    <cellStyle name="Right Multiple" xfId="579"/>
    <cellStyle name="Right Multiple 2" xfId="580"/>
    <cellStyle name="Right Number" xfId="581"/>
    <cellStyle name="Right Number 2" xfId="582"/>
    <cellStyle name="Right Percentage" xfId="583"/>
    <cellStyle name="Right Percentage 2" xfId="584"/>
    <cellStyle name="Right Year" xfId="585"/>
    <cellStyle name="Right Year 2" xfId="586"/>
    <cellStyle name="Section Number" xfId="587"/>
    <cellStyle name="Section Number 2" xfId="588"/>
    <cellStyle name="Sheet Title" xfId="589"/>
    <cellStyle name="Sheet Title 2" xfId="590"/>
    <cellStyle name="StaticText" xfId="591"/>
    <cellStyle name="StaticText 2" xfId="592"/>
    <cellStyle name="style1" xfId="593"/>
    <cellStyle name="style10" xfId="594"/>
    <cellStyle name="style10 2" xfId="595"/>
    <cellStyle name="style1a" xfId="596"/>
    <cellStyle name="Style2" xfId="597"/>
    <cellStyle name="Style3" xfId="598"/>
    <cellStyle name="Style3 2" xfId="599"/>
    <cellStyle name="Style4" xfId="600"/>
    <cellStyle name="Style4 2" xfId="601"/>
    <cellStyle name="Style4 3" xfId="602"/>
    <cellStyle name="Style4 4" xfId="603"/>
    <cellStyle name="Style5" xfId="604"/>
    <cellStyle name="Style5 2" xfId="605"/>
    <cellStyle name="Style5 3" xfId="606"/>
    <cellStyle name="Style5 4" xfId="607"/>
    <cellStyle name="swiss" xfId="608"/>
    <cellStyle name="swiss input" xfId="609"/>
    <cellStyle name="swiss input1" xfId="610"/>
    <cellStyle name="swiss input2" xfId="611"/>
    <cellStyle name="swiss spec" xfId="612"/>
    <cellStyle name="Table Head" xfId="613"/>
    <cellStyle name="Table Head Aligned" xfId="614"/>
    <cellStyle name="Table Head Blue" xfId="615"/>
    <cellStyle name="Table Head Green" xfId="616"/>
    <cellStyle name="Table Heading" xfId="617"/>
    <cellStyle name="Table Title" xfId="618"/>
    <cellStyle name="Table Units" xfId="619"/>
    <cellStyle name="Times New Roman" xfId="620"/>
    <cellStyle name="Title 2" xfId="621"/>
    <cellStyle name="Title 3" xfId="622"/>
    <cellStyle name="TOC 1" xfId="623"/>
    <cellStyle name="TOC 1 2" xfId="624"/>
    <cellStyle name="TOC 2" xfId="625"/>
    <cellStyle name="TOC 2 2" xfId="626"/>
    <cellStyle name="TOC 3" xfId="627"/>
    <cellStyle name="TOC 3 2" xfId="628"/>
    <cellStyle name="TOC 4" xfId="629"/>
    <cellStyle name="TOC 4 2" xfId="630"/>
    <cellStyle name="Total 1" xfId="631"/>
    <cellStyle name="Total 2" xfId="632"/>
    <cellStyle name="Total 3" xfId="633"/>
    <cellStyle name="Total 4" xfId="634"/>
    <cellStyle name="Warning" xfId="635"/>
  </cellStyles>
  <dxfs count="0"/>
  <tableStyles count="0" defaultTableStyle="TableStyleMedium2" defaultPivotStyle="PivotStyleLight16"/>
  <colors>
    <mruColors>
      <color rgb="FF2171B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workbookViewId="0">
      <selection activeCell="F14" sqref="F14"/>
    </sheetView>
  </sheetViews>
  <sheetFormatPr defaultRowHeight="15"/>
  <cols>
    <col min="1" max="1" width="28" bestFit="1" customWidth="1"/>
  </cols>
  <sheetData>
    <row r="1" spans="1:24" ht="51.75" customHeight="1">
      <c r="A1" s="104" t="s">
        <v>47</v>
      </c>
      <c r="B1" s="105" t="s">
        <v>48</v>
      </c>
      <c r="C1" s="105"/>
      <c r="D1" s="105"/>
      <c r="E1" s="105"/>
      <c r="F1" s="105"/>
      <c r="G1" s="105"/>
      <c r="H1" s="105"/>
      <c r="I1" s="105"/>
      <c r="J1" s="105"/>
      <c r="K1" s="105"/>
      <c r="L1" s="105"/>
      <c r="M1" s="105"/>
      <c r="N1" s="105"/>
      <c r="O1" s="105"/>
    </row>
    <row r="2" spans="1:24" ht="15.75" thickBot="1"/>
    <row r="3" spans="1:24" ht="15.75">
      <c r="A3" s="77" t="s">
        <v>30</v>
      </c>
      <c r="B3" s="78" t="s">
        <v>1</v>
      </c>
      <c r="C3" s="79"/>
      <c r="D3" s="79"/>
      <c r="E3" s="80"/>
      <c r="F3" s="81" t="s">
        <v>37</v>
      </c>
      <c r="G3" s="79">
        <v>4</v>
      </c>
      <c r="H3" s="80"/>
      <c r="I3" s="79"/>
      <c r="J3" s="79"/>
      <c r="K3" s="80"/>
      <c r="L3" s="81" t="s">
        <v>38</v>
      </c>
      <c r="M3" s="79">
        <v>5</v>
      </c>
      <c r="N3" s="80"/>
      <c r="O3" s="82"/>
    </row>
    <row r="4" spans="1:24" ht="15.75">
      <c r="A4" s="83"/>
      <c r="B4" s="72"/>
      <c r="C4" s="73"/>
      <c r="D4" s="73"/>
      <c r="E4" s="74"/>
      <c r="F4" s="75" t="s">
        <v>39</v>
      </c>
      <c r="G4" s="73">
        <v>4</v>
      </c>
      <c r="H4" s="74"/>
      <c r="I4" s="73"/>
      <c r="J4" s="73"/>
      <c r="K4" s="74"/>
      <c r="L4" s="75" t="s">
        <v>40</v>
      </c>
      <c r="M4" s="73">
        <v>5</v>
      </c>
      <c r="N4" s="74"/>
      <c r="O4" s="84"/>
    </row>
    <row r="5" spans="1:24">
      <c r="A5" s="85"/>
      <c r="B5" s="74"/>
      <c r="C5" s="74"/>
      <c r="D5" s="76"/>
      <c r="E5" s="74"/>
      <c r="F5" s="74"/>
      <c r="G5" s="74"/>
      <c r="H5" s="74"/>
      <c r="I5" s="74"/>
      <c r="J5" s="74"/>
      <c r="K5" s="74"/>
      <c r="L5" s="74"/>
      <c r="M5" s="74"/>
      <c r="N5" s="74"/>
      <c r="O5" s="84"/>
    </row>
    <row r="6" spans="1:24" ht="18.75">
      <c r="A6" s="86" t="s">
        <v>33</v>
      </c>
      <c r="B6" s="74"/>
      <c r="C6" s="74"/>
      <c r="D6" s="74"/>
      <c r="E6" s="74"/>
      <c r="F6" s="74"/>
      <c r="G6" s="74"/>
      <c r="H6" s="74"/>
      <c r="I6" s="74"/>
      <c r="J6" s="74"/>
      <c r="K6" s="74"/>
      <c r="L6" s="74"/>
      <c r="M6" s="74"/>
      <c r="N6" s="74"/>
      <c r="O6" s="84"/>
    </row>
    <row r="7" spans="1:24">
      <c r="A7" s="85"/>
      <c r="B7" s="76" t="str">
        <f>'Recurrent gains'!B$14</f>
        <v>2009-10</v>
      </c>
      <c r="C7" s="76" t="str">
        <f>'Recurrent gains'!C$14</f>
        <v>2010-11</v>
      </c>
      <c r="D7" s="76" t="str">
        <f>'Recurrent gains'!D$14</f>
        <v>2011-12</v>
      </c>
      <c r="E7" s="76" t="str">
        <f>'Recurrent gains'!E$14</f>
        <v>2012-13</v>
      </c>
      <c r="F7" s="67" t="str">
        <f>'Recurrent gains'!F$14</f>
        <v>2013-14</v>
      </c>
      <c r="G7" s="76" t="str">
        <f>'Recurrent gains'!G$14</f>
        <v>2014-15</v>
      </c>
      <c r="H7" s="76" t="str">
        <f>'Recurrent gains'!H$14</f>
        <v>2015-16</v>
      </c>
      <c r="I7" s="76" t="str">
        <f>'Recurrent gains'!I$14</f>
        <v>2016-17</v>
      </c>
      <c r="J7" s="67" t="str">
        <f>'Recurrent gains'!J$14</f>
        <v>2017-18</v>
      </c>
      <c r="K7" s="76" t="str">
        <f>'Recurrent gains'!K$14</f>
        <v>2018-19</v>
      </c>
      <c r="L7" s="76" t="str">
        <f>'Recurrent gains'!L$14</f>
        <v>2019-20</v>
      </c>
      <c r="M7" s="76" t="str">
        <f>'Recurrent gains'!M$14</f>
        <v>2020-21</v>
      </c>
      <c r="N7" s="76" t="str">
        <f>'Recurrent gains'!N$14</f>
        <v>2021-22</v>
      </c>
      <c r="O7" s="87" t="str">
        <f>'Recurrent gains'!O$14</f>
        <v>2022-23</v>
      </c>
      <c r="P7" s="1"/>
      <c r="Q7" s="1"/>
      <c r="R7" s="1"/>
      <c r="S7" s="1"/>
      <c r="T7" s="1"/>
      <c r="U7" s="1"/>
      <c r="V7" s="1"/>
      <c r="W7" s="1"/>
      <c r="X7" s="1"/>
    </row>
    <row r="8" spans="1:24">
      <c r="A8" s="85" t="s">
        <v>46</v>
      </c>
      <c r="B8" s="76">
        <v>6</v>
      </c>
      <c r="C8" s="76">
        <v>6</v>
      </c>
      <c r="D8" s="76">
        <v>6</v>
      </c>
      <c r="E8" s="76">
        <v>6</v>
      </c>
      <c r="F8" s="67">
        <v>5</v>
      </c>
      <c r="G8" s="76">
        <v>5</v>
      </c>
      <c r="H8" s="76">
        <v>5</v>
      </c>
      <c r="I8" s="76">
        <v>5</v>
      </c>
      <c r="J8" s="67">
        <v>6</v>
      </c>
      <c r="K8" s="76">
        <v>6</v>
      </c>
      <c r="L8" s="76">
        <v>6</v>
      </c>
      <c r="M8" s="76">
        <v>6</v>
      </c>
      <c r="N8" s="76">
        <v>6</v>
      </c>
      <c r="O8" s="87">
        <v>6</v>
      </c>
      <c r="P8" s="1"/>
      <c r="Q8" s="1"/>
      <c r="R8" s="1"/>
      <c r="S8" s="1"/>
      <c r="T8" s="1"/>
      <c r="U8" s="1"/>
      <c r="V8" s="1"/>
      <c r="W8" s="1"/>
      <c r="X8" s="1"/>
    </row>
    <row r="9" spans="1:24">
      <c r="A9" s="85" t="s">
        <v>31</v>
      </c>
      <c r="B9" s="98">
        <v>0.29503945956032357</v>
      </c>
      <c r="C9" s="98">
        <v>0.29503945956032357</v>
      </c>
      <c r="D9" s="98">
        <v>0.29503945956032357</v>
      </c>
      <c r="E9" s="98">
        <v>0.29503945956032357</v>
      </c>
      <c r="F9" s="68">
        <v>0.252741827133943</v>
      </c>
      <c r="G9" s="71">
        <v>0.25274182713394294</v>
      </c>
      <c r="H9" s="71">
        <v>0.252741827133943</v>
      </c>
      <c r="I9" s="71">
        <v>0.25274182713394294</v>
      </c>
      <c r="J9" s="68">
        <v>0.29503945956032357</v>
      </c>
      <c r="K9" s="71">
        <v>0.29503945956032357</v>
      </c>
      <c r="L9" s="71">
        <v>0.29503945956032357</v>
      </c>
      <c r="M9" s="71">
        <v>0.29503945956032357</v>
      </c>
      <c r="N9" s="71">
        <v>0.29503945956032357</v>
      </c>
      <c r="O9" s="88">
        <v>0.29503945956032357</v>
      </c>
    </row>
    <row r="10" spans="1:24" ht="15.75" thickBot="1">
      <c r="A10" s="89" t="s">
        <v>32</v>
      </c>
      <c r="B10" s="90">
        <v>0.29503945956032357</v>
      </c>
      <c r="C10" s="90">
        <v>0.29503945956032357</v>
      </c>
      <c r="D10" s="90">
        <v>0.29503945956032357</v>
      </c>
      <c r="E10" s="91">
        <v>1</v>
      </c>
      <c r="F10" s="94">
        <v>0.25274182713394294</v>
      </c>
      <c r="G10" s="90">
        <v>0.25274182713394294</v>
      </c>
      <c r="H10" s="90">
        <v>0.25274182713394294</v>
      </c>
      <c r="I10" s="91">
        <v>-0.45221871330573321</v>
      </c>
      <c r="J10" s="94">
        <v>0.29503945956032374</v>
      </c>
      <c r="K10" s="90">
        <v>0.29503945956032357</v>
      </c>
      <c r="L10" s="90">
        <v>0.29503945956032357</v>
      </c>
      <c r="M10" s="90">
        <v>0.29503945956032357</v>
      </c>
      <c r="N10" s="90">
        <v>0.29503945956032357</v>
      </c>
      <c r="O10" s="93">
        <v>0.29503945956032357</v>
      </c>
    </row>
    <row r="11" spans="1:24">
      <c r="A11" s="74"/>
      <c r="B11" s="71"/>
      <c r="C11" s="71"/>
      <c r="D11" s="71"/>
      <c r="E11" s="71"/>
      <c r="F11" s="71"/>
      <c r="G11" s="71"/>
      <c r="H11" s="71"/>
      <c r="I11" s="71"/>
      <c r="J11" s="71"/>
      <c r="K11" s="71"/>
      <c r="L11" s="71"/>
      <c r="M11" s="71"/>
      <c r="N11" s="71"/>
      <c r="O11" s="71"/>
    </row>
    <row r="12" spans="1:24" ht="51.75" customHeight="1">
      <c r="A12" s="104" t="s">
        <v>49</v>
      </c>
      <c r="B12" s="105" t="s">
        <v>50</v>
      </c>
      <c r="C12" s="105"/>
      <c r="D12" s="105"/>
      <c r="E12" s="105"/>
      <c r="F12" s="105"/>
      <c r="G12" s="105"/>
      <c r="H12" s="105"/>
      <c r="I12" s="105"/>
      <c r="J12" s="105"/>
      <c r="K12" s="105"/>
      <c r="L12" s="105"/>
      <c r="M12" s="105"/>
      <c r="N12" s="105"/>
      <c r="O12" s="105"/>
    </row>
    <row r="13" spans="1:24" ht="15.75" thickBot="1">
      <c r="N13" s="74"/>
    </row>
    <row r="14" spans="1:24" ht="15.75">
      <c r="A14" s="77" t="s">
        <v>30</v>
      </c>
      <c r="B14" s="78" t="s">
        <v>1</v>
      </c>
      <c r="C14" s="79"/>
      <c r="D14" s="79"/>
      <c r="E14" s="80"/>
      <c r="F14" s="81" t="s">
        <v>37</v>
      </c>
      <c r="G14" s="79">
        <v>4</v>
      </c>
      <c r="H14" s="80"/>
      <c r="I14" s="79"/>
      <c r="J14" s="79"/>
      <c r="K14" s="80"/>
      <c r="L14" s="81" t="s">
        <v>38</v>
      </c>
      <c r="M14" s="79">
        <v>5</v>
      </c>
      <c r="N14" s="80"/>
      <c r="O14" s="82"/>
    </row>
    <row r="15" spans="1:24" ht="15.75">
      <c r="A15" s="83"/>
      <c r="B15" s="72"/>
      <c r="C15" s="73"/>
      <c r="D15" s="73"/>
      <c r="E15" s="74"/>
      <c r="F15" s="75" t="s">
        <v>39</v>
      </c>
      <c r="G15" s="73">
        <v>5</v>
      </c>
      <c r="H15" s="74"/>
      <c r="I15" s="73"/>
      <c r="J15" s="73"/>
      <c r="K15" s="74"/>
      <c r="L15" s="75" t="s">
        <v>40</v>
      </c>
      <c r="M15" s="73">
        <v>5</v>
      </c>
      <c r="N15" s="74"/>
      <c r="O15" s="84"/>
    </row>
    <row r="16" spans="1:24">
      <c r="A16" s="85"/>
      <c r="B16" s="74"/>
      <c r="C16" s="74"/>
      <c r="D16" s="76"/>
      <c r="E16" s="74"/>
      <c r="F16" s="74"/>
      <c r="G16" s="74"/>
      <c r="H16" s="74"/>
      <c r="I16" s="74"/>
      <c r="J16" s="74"/>
      <c r="K16" s="74"/>
      <c r="L16" s="74"/>
      <c r="M16" s="74"/>
      <c r="N16" s="74"/>
      <c r="O16" s="84"/>
    </row>
    <row r="17" spans="1:24" ht="18.75">
      <c r="A17" s="86" t="s">
        <v>33</v>
      </c>
      <c r="B17" s="74"/>
      <c r="C17" s="74"/>
      <c r="D17" s="74"/>
      <c r="E17" s="74"/>
      <c r="F17" s="74"/>
      <c r="G17" s="74"/>
      <c r="H17" s="74"/>
      <c r="I17" s="74"/>
      <c r="J17" s="74"/>
      <c r="K17" s="74"/>
      <c r="L17" s="74"/>
      <c r="M17" s="74"/>
      <c r="N17" s="74"/>
      <c r="O17" s="84"/>
    </row>
    <row r="18" spans="1:24">
      <c r="A18" s="85"/>
      <c r="B18" s="76" t="str">
        <f>'Recurrent gains'!B$14</f>
        <v>2009-10</v>
      </c>
      <c r="C18" s="76" t="str">
        <f>'Recurrent gains'!C$14</f>
        <v>2010-11</v>
      </c>
      <c r="D18" s="76" t="str">
        <f>'Recurrent gains'!D$14</f>
        <v>2011-12</v>
      </c>
      <c r="E18" s="76" t="str">
        <f>'Recurrent gains'!E$14</f>
        <v>2012-13</v>
      </c>
      <c r="F18" s="67" t="str">
        <f>'Recurrent gains'!F$14</f>
        <v>2013-14</v>
      </c>
      <c r="G18" s="76" t="str">
        <f>'Recurrent gains'!G$14</f>
        <v>2014-15</v>
      </c>
      <c r="H18" s="76" t="str">
        <f>'Recurrent gains'!H$14</f>
        <v>2015-16</v>
      </c>
      <c r="I18" s="76" t="str">
        <f>'Recurrent gains'!I$14</f>
        <v>2016-17</v>
      </c>
      <c r="J18" s="67" t="str">
        <f>'Recurrent gains'!J$14</f>
        <v>2017-18</v>
      </c>
      <c r="K18" s="76" t="str">
        <f>'Recurrent gains'!K$14</f>
        <v>2018-19</v>
      </c>
      <c r="L18" s="76" t="str">
        <f>'Recurrent gains'!L$14</f>
        <v>2019-20</v>
      </c>
      <c r="M18" s="76" t="str">
        <f>'Recurrent gains'!M$14</f>
        <v>2020-21</v>
      </c>
      <c r="N18" s="76" t="str">
        <f>'Recurrent gains'!N$14</f>
        <v>2021-22</v>
      </c>
      <c r="O18" s="87" t="str">
        <f>'Recurrent gains'!O$14</f>
        <v>2022-23</v>
      </c>
      <c r="P18" s="1"/>
      <c r="Q18" s="1"/>
      <c r="R18" s="1"/>
      <c r="S18" s="1"/>
      <c r="T18" s="1"/>
      <c r="U18" s="1"/>
      <c r="V18" s="1"/>
      <c r="W18" s="1"/>
      <c r="X18" s="1"/>
    </row>
    <row r="19" spans="1:24">
      <c r="A19" s="85" t="s">
        <v>46</v>
      </c>
      <c r="B19" s="76">
        <v>6</v>
      </c>
      <c r="C19" s="76">
        <v>6</v>
      </c>
      <c r="D19" s="76">
        <v>6</v>
      </c>
      <c r="E19" s="76">
        <v>6</v>
      </c>
      <c r="F19" s="67">
        <v>5</v>
      </c>
      <c r="G19" s="76">
        <v>6</v>
      </c>
      <c r="H19" s="76">
        <v>6</v>
      </c>
      <c r="I19" s="76">
        <v>6</v>
      </c>
      <c r="J19" s="67">
        <v>6</v>
      </c>
      <c r="K19" s="76">
        <v>6</v>
      </c>
      <c r="L19" s="76">
        <v>6</v>
      </c>
      <c r="M19" s="76">
        <v>6</v>
      </c>
      <c r="N19" s="76">
        <v>6</v>
      </c>
      <c r="O19" s="87">
        <v>6</v>
      </c>
      <c r="P19" s="1"/>
      <c r="Q19" s="1"/>
      <c r="R19" s="1"/>
      <c r="S19" s="1"/>
      <c r="T19" s="1"/>
      <c r="U19" s="1"/>
      <c r="V19" s="1"/>
      <c r="W19" s="1"/>
      <c r="X19" s="1"/>
    </row>
    <row r="20" spans="1:24">
      <c r="A20" s="85" t="s">
        <v>31</v>
      </c>
      <c r="B20" s="71">
        <v>0.29503945956032357</v>
      </c>
      <c r="C20" s="71">
        <v>0.29503945956032357</v>
      </c>
      <c r="D20" s="71">
        <v>0.29503945956032357</v>
      </c>
      <c r="E20" s="71">
        <v>0.29503945956032357</v>
      </c>
      <c r="F20" s="68">
        <v>0.252741827133943</v>
      </c>
      <c r="G20" s="71">
        <v>0.29503945956032357</v>
      </c>
      <c r="H20" s="71">
        <v>0.29503945956032357</v>
      </c>
      <c r="I20" s="71">
        <v>0.29503945956032357</v>
      </c>
      <c r="J20" s="69">
        <v>0.29503945956032401</v>
      </c>
      <c r="K20" s="71">
        <v>0.29503945956032357</v>
      </c>
      <c r="L20" s="71">
        <v>0.29503945956032357</v>
      </c>
      <c r="M20" s="71">
        <v>0.29503945956032357</v>
      </c>
      <c r="N20" s="71">
        <v>0.29503945956032357</v>
      </c>
      <c r="O20" s="88">
        <v>0.29503945956032357</v>
      </c>
    </row>
    <row r="21" spans="1:24" ht="15.75" thickBot="1">
      <c r="A21" s="89" t="s">
        <v>32</v>
      </c>
      <c r="B21" s="90">
        <v>0.29503945956032357</v>
      </c>
      <c r="C21" s="90">
        <v>0.29503945956032357</v>
      </c>
      <c r="D21" s="90">
        <v>0.29503945956032357</v>
      </c>
      <c r="E21" s="91">
        <v>1</v>
      </c>
      <c r="F21" s="92">
        <v>-0.45221871330573321</v>
      </c>
      <c r="G21" s="90">
        <v>0.29503945956032374</v>
      </c>
      <c r="H21" s="90">
        <v>0.29503945956032357</v>
      </c>
      <c r="I21" s="90">
        <v>0.29503945956032357</v>
      </c>
      <c r="J21" s="94">
        <v>0.29503945956032357</v>
      </c>
      <c r="K21" s="90">
        <v>0.29503945956032357</v>
      </c>
      <c r="L21" s="90">
        <v>0.29503945956032357</v>
      </c>
      <c r="M21" s="90">
        <v>0.29503945956032357</v>
      </c>
      <c r="N21" s="90">
        <v>0.29503945956032357</v>
      </c>
      <c r="O21" s="93">
        <v>0.29503945956032357</v>
      </c>
    </row>
    <row r="22" spans="1:24">
      <c r="D22" s="1"/>
      <c r="N22" s="74"/>
    </row>
    <row r="23" spans="1:24" ht="66" customHeight="1">
      <c r="A23" s="104" t="s">
        <v>51</v>
      </c>
      <c r="B23" s="105" t="s">
        <v>52</v>
      </c>
      <c r="C23" s="105"/>
      <c r="D23" s="105"/>
      <c r="E23" s="105"/>
      <c r="F23" s="105"/>
      <c r="G23" s="105"/>
      <c r="H23" s="105"/>
      <c r="I23" s="105"/>
      <c r="J23" s="105"/>
      <c r="K23" s="105"/>
      <c r="L23" s="105"/>
      <c r="M23" s="105"/>
      <c r="N23" s="105"/>
      <c r="O23" s="105"/>
    </row>
    <row r="24" spans="1:24" ht="15.75" thickBot="1">
      <c r="D24" s="1"/>
      <c r="N24" s="74"/>
    </row>
    <row r="25" spans="1:24" ht="15.75">
      <c r="A25" s="77" t="s">
        <v>30</v>
      </c>
      <c r="B25" s="78" t="s">
        <v>1</v>
      </c>
      <c r="C25" s="79"/>
      <c r="D25" s="79"/>
      <c r="E25" s="80"/>
      <c r="F25" s="81" t="s">
        <v>37</v>
      </c>
      <c r="G25" s="79">
        <v>4</v>
      </c>
      <c r="H25" s="80"/>
      <c r="I25" s="79"/>
      <c r="J25" s="79"/>
      <c r="K25" s="80"/>
      <c r="L25" s="81" t="s">
        <v>38</v>
      </c>
      <c r="M25" s="79">
        <v>5</v>
      </c>
      <c r="N25" s="80"/>
      <c r="O25" s="82"/>
    </row>
    <row r="26" spans="1:24" ht="15.75">
      <c r="A26" s="83"/>
      <c r="B26" s="72"/>
      <c r="C26" s="73"/>
      <c r="D26" s="73"/>
      <c r="E26" s="74"/>
      <c r="F26" s="75" t="s">
        <v>39</v>
      </c>
      <c r="G26" s="73">
        <v>5</v>
      </c>
      <c r="H26" s="74"/>
      <c r="I26" s="73"/>
      <c r="J26" s="73"/>
      <c r="K26" s="74"/>
      <c r="L26" s="75" t="s">
        <v>40</v>
      </c>
      <c r="M26" s="73">
        <v>5</v>
      </c>
      <c r="N26" s="74"/>
      <c r="O26" s="84"/>
    </row>
    <row r="27" spans="1:24">
      <c r="A27" s="85"/>
      <c r="B27" s="74"/>
      <c r="C27" s="74"/>
      <c r="D27" s="76"/>
      <c r="E27" s="74"/>
      <c r="F27" s="74"/>
      <c r="G27" s="74"/>
      <c r="H27" s="74"/>
      <c r="I27" s="74"/>
      <c r="J27" s="74"/>
      <c r="K27" s="74"/>
      <c r="L27" s="74"/>
      <c r="M27" s="74"/>
      <c r="N27" s="74"/>
      <c r="O27" s="84"/>
    </row>
    <row r="28" spans="1:24" ht="18.75">
      <c r="A28" s="86" t="s">
        <v>33</v>
      </c>
      <c r="B28" s="74"/>
      <c r="C28" s="74"/>
      <c r="D28" s="74"/>
      <c r="E28" s="74"/>
      <c r="F28" s="74"/>
      <c r="G28" s="74"/>
      <c r="H28" s="74"/>
      <c r="I28" s="74"/>
      <c r="J28" s="74"/>
      <c r="K28" s="74"/>
      <c r="L28" s="74"/>
      <c r="M28" s="74"/>
      <c r="N28" s="74"/>
      <c r="O28" s="84"/>
    </row>
    <row r="29" spans="1:24">
      <c r="A29" s="85"/>
      <c r="B29" s="76" t="str">
        <f>'Recurrent gains'!B$14</f>
        <v>2009-10</v>
      </c>
      <c r="C29" s="76" t="str">
        <f>'Recurrent gains'!C$14</f>
        <v>2010-11</v>
      </c>
      <c r="D29" s="76" t="str">
        <f>'Recurrent gains'!D$14</f>
        <v>2011-12</v>
      </c>
      <c r="E29" s="76" t="str">
        <f>'Recurrent gains'!E$14</f>
        <v>2012-13</v>
      </c>
      <c r="F29" s="67" t="str">
        <f>'Recurrent gains'!F$14</f>
        <v>2013-14</v>
      </c>
      <c r="G29" s="76" t="str">
        <f>'Recurrent gains'!G$14</f>
        <v>2014-15</v>
      </c>
      <c r="H29" s="76" t="str">
        <f>'Recurrent gains'!H$14</f>
        <v>2015-16</v>
      </c>
      <c r="I29" s="76" t="str">
        <f>'Recurrent gains'!I$14</f>
        <v>2016-17</v>
      </c>
      <c r="J29" s="67" t="str">
        <f>'Recurrent gains'!J$14</f>
        <v>2017-18</v>
      </c>
      <c r="K29" s="76" t="str">
        <f>'Recurrent gains'!K$14</f>
        <v>2018-19</v>
      </c>
      <c r="L29" s="76" t="str">
        <f>'Recurrent gains'!L$14</f>
        <v>2019-20</v>
      </c>
      <c r="M29" s="76" t="str">
        <f>'Recurrent gains'!M$14</f>
        <v>2020-21</v>
      </c>
      <c r="N29" s="76" t="str">
        <f>'Recurrent gains'!N$14</f>
        <v>2021-22</v>
      </c>
      <c r="O29" s="87" t="str">
        <f>'Recurrent gains'!O$14</f>
        <v>2022-23</v>
      </c>
      <c r="P29" s="1"/>
      <c r="Q29" s="1"/>
      <c r="R29" s="1"/>
      <c r="S29" s="1"/>
      <c r="T29" s="1"/>
      <c r="U29" s="1"/>
      <c r="V29" s="1"/>
      <c r="W29" s="1"/>
      <c r="X29" s="1"/>
    </row>
    <row r="30" spans="1:24">
      <c r="A30" s="85" t="s">
        <v>46</v>
      </c>
      <c r="B30" s="76">
        <v>6</v>
      </c>
      <c r="C30" s="76">
        <v>6</v>
      </c>
      <c r="D30" s="76">
        <v>6</v>
      </c>
      <c r="E30" s="76">
        <v>6</v>
      </c>
      <c r="F30" s="67">
        <v>6</v>
      </c>
      <c r="G30" s="76">
        <v>6</v>
      </c>
      <c r="H30" s="76">
        <v>6</v>
      </c>
      <c r="I30" s="76">
        <v>6</v>
      </c>
      <c r="J30" s="67">
        <v>6</v>
      </c>
      <c r="K30" s="76">
        <v>6</v>
      </c>
      <c r="L30" s="76">
        <v>6</v>
      </c>
      <c r="M30" s="76">
        <v>6</v>
      </c>
      <c r="N30" s="76">
        <v>6</v>
      </c>
      <c r="O30" s="87">
        <v>6</v>
      </c>
      <c r="P30" s="1"/>
      <c r="Q30" s="1"/>
      <c r="R30" s="1"/>
      <c r="S30" s="1"/>
      <c r="T30" s="1"/>
      <c r="U30" s="1"/>
      <c r="V30" s="1"/>
      <c r="W30" s="1"/>
      <c r="X30" s="1"/>
    </row>
    <row r="31" spans="1:24">
      <c r="A31" s="85" t="s">
        <v>31</v>
      </c>
      <c r="B31" s="71">
        <v>0.29503945956032357</v>
      </c>
      <c r="C31" s="71">
        <v>0.29503945956032357</v>
      </c>
      <c r="D31" s="71">
        <v>0.29503945956032357</v>
      </c>
      <c r="E31" s="71">
        <v>0.29503945956032357</v>
      </c>
      <c r="F31" s="69">
        <v>0.29503945956032357</v>
      </c>
      <c r="G31" s="71">
        <v>0.29503945956032357</v>
      </c>
      <c r="H31" s="71">
        <v>0.29503945956032357</v>
      </c>
      <c r="I31" s="71">
        <v>0.29503945956032357</v>
      </c>
      <c r="J31" s="69">
        <v>0.29503945956032357</v>
      </c>
      <c r="K31" s="71">
        <v>0.29503945956032357</v>
      </c>
      <c r="L31" s="71">
        <v>0.29503945956032357</v>
      </c>
      <c r="M31" s="71">
        <v>0.29503945956032357</v>
      </c>
      <c r="N31" s="71">
        <v>0.29503945956032357</v>
      </c>
      <c r="O31" s="88">
        <v>0.29503945956032357</v>
      </c>
    </row>
    <row r="32" spans="1:24" ht="15.75" thickBot="1">
      <c r="A32" s="89" t="s">
        <v>32</v>
      </c>
      <c r="B32" s="90">
        <v>0.29503945956032357</v>
      </c>
      <c r="C32" s="90">
        <v>0.29503945956032357</v>
      </c>
      <c r="D32" s="90">
        <v>0.29503945956032357</v>
      </c>
      <c r="E32" s="90">
        <v>0.29503945956032357</v>
      </c>
      <c r="F32" s="94">
        <v>0.29503945956032357</v>
      </c>
      <c r="G32" s="90">
        <v>0.29503945956032357</v>
      </c>
      <c r="H32" s="90">
        <v>0.29503945956032357</v>
      </c>
      <c r="I32" s="90">
        <v>0.29503945956032357</v>
      </c>
      <c r="J32" s="94">
        <v>0.29503945956032357</v>
      </c>
      <c r="K32" s="90">
        <v>0.29503945956032357</v>
      </c>
      <c r="L32" s="90">
        <v>0.29503945956032357</v>
      </c>
      <c r="M32" s="90">
        <v>0.29503945956032357</v>
      </c>
      <c r="N32" s="90">
        <v>0.29503945956032357</v>
      </c>
      <c r="O32" s="93">
        <v>0.29503945956032357</v>
      </c>
    </row>
    <row r="33" spans="1:15">
      <c r="D33" s="1"/>
    </row>
    <row r="34" spans="1:15" ht="15.75">
      <c r="A34" s="58"/>
      <c r="B34" s="64"/>
      <c r="C34" s="65"/>
      <c r="D34" s="65"/>
      <c r="E34" s="66"/>
      <c r="F34" s="65"/>
      <c r="G34" s="65"/>
      <c r="H34" s="65"/>
      <c r="I34" s="66"/>
      <c r="J34" s="65"/>
    </row>
    <row r="36" spans="1:15" ht="30" customHeight="1">
      <c r="A36" s="106" t="s">
        <v>53</v>
      </c>
      <c r="B36" s="106"/>
      <c r="C36" s="106"/>
      <c r="D36" s="106"/>
      <c r="E36" s="106"/>
      <c r="F36" s="106"/>
      <c r="G36" s="106"/>
      <c r="H36" s="106"/>
      <c r="I36" s="106"/>
      <c r="J36" s="106"/>
      <c r="K36" s="106"/>
      <c r="L36" s="106"/>
      <c r="M36" s="106"/>
      <c r="N36" s="106"/>
      <c r="O36" s="106"/>
    </row>
    <row r="38" spans="1:15" ht="66" customHeight="1">
      <c r="A38" s="107" t="s">
        <v>54</v>
      </c>
      <c r="B38" s="107"/>
      <c r="C38" s="107"/>
      <c r="D38" s="107"/>
      <c r="E38" s="107"/>
      <c r="F38" s="107"/>
      <c r="G38" s="107"/>
      <c r="H38" s="107"/>
      <c r="I38" s="107"/>
      <c r="J38" s="107"/>
      <c r="K38" s="107"/>
      <c r="L38" s="107"/>
      <c r="M38" s="107"/>
      <c r="N38" s="107"/>
      <c r="O38" s="107"/>
    </row>
    <row r="40" spans="1:15" ht="60" customHeight="1">
      <c r="A40" s="108" t="s">
        <v>55</v>
      </c>
      <c r="B40" s="108"/>
      <c r="C40" s="108"/>
      <c r="D40" s="108"/>
      <c r="E40" s="108"/>
      <c r="F40" s="108"/>
      <c r="G40" s="108"/>
      <c r="H40" s="108"/>
      <c r="I40" s="108"/>
      <c r="J40" s="108"/>
      <c r="K40" s="108"/>
      <c r="L40" s="108"/>
      <c r="M40" s="108"/>
      <c r="N40" s="108"/>
      <c r="O40" s="108"/>
    </row>
  </sheetData>
  <mergeCells count="6">
    <mergeCell ref="A40:O40"/>
    <mergeCell ref="B1:O1"/>
    <mergeCell ref="B12:O12"/>
    <mergeCell ref="B23:O23"/>
    <mergeCell ref="A36:O36"/>
    <mergeCell ref="A38:O38"/>
  </mergeCell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opLeftCell="A16" zoomScaleNormal="100" workbookViewId="0">
      <selection activeCell="B11" sqref="B11"/>
    </sheetView>
  </sheetViews>
  <sheetFormatPr defaultRowHeight="15" outlineLevelRow="1"/>
  <cols>
    <col min="1" max="1" width="30.5703125" style="12" bestFit="1" customWidth="1"/>
    <col min="2" max="2" width="9.28515625" style="12" bestFit="1" customWidth="1"/>
    <col min="3" max="25" width="9.140625" style="12" customWidth="1"/>
    <col min="26" max="26" width="10.42578125" style="12" bestFit="1" customWidth="1"/>
    <col min="27" max="16384" width="9.140625" style="12"/>
  </cols>
  <sheetData>
    <row r="1" spans="1:26">
      <c r="A1" s="23" t="s">
        <v>7</v>
      </c>
      <c r="B1" s="2">
        <v>0.06</v>
      </c>
      <c r="E1" s="21"/>
      <c r="F1" s="21"/>
      <c r="G1" s="21"/>
      <c r="H1" s="21"/>
      <c r="I1" s="21"/>
      <c r="J1" s="109"/>
      <c r="K1" s="109"/>
      <c r="L1" s="109"/>
      <c r="M1" s="109"/>
    </row>
    <row r="2" spans="1:26">
      <c r="A2" s="23" t="s">
        <v>9</v>
      </c>
      <c r="B2" s="3" t="s">
        <v>0</v>
      </c>
      <c r="E2" s="21"/>
      <c r="F2" s="21"/>
      <c r="G2" s="21"/>
      <c r="H2" s="21"/>
      <c r="I2" s="21"/>
      <c r="J2" s="21"/>
      <c r="K2" s="21"/>
      <c r="L2" s="21"/>
    </row>
    <row r="3" spans="1:26">
      <c r="A3" s="23" t="s">
        <v>8</v>
      </c>
      <c r="B3" s="3" t="s">
        <v>1</v>
      </c>
      <c r="E3" s="110" t="s">
        <v>27</v>
      </c>
      <c r="F3" s="110"/>
      <c r="G3" s="110"/>
      <c r="H3" s="110"/>
      <c r="I3" s="110"/>
      <c r="J3" s="22">
        <f>SUM(B45:Z45)</f>
        <v>52.123637855657137</v>
      </c>
      <c r="K3" s="70">
        <f>J3/J$5</f>
        <v>0.29503945956032357</v>
      </c>
    </row>
    <row r="4" spans="1:26">
      <c r="A4" s="23" t="s">
        <v>12</v>
      </c>
      <c r="B4" s="3" t="s">
        <v>42</v>
      </c>
      <c r="E4" s="111" t="s">
        <v>28</v>
      </c>
      <c r="F4" s="111"/>
      <c r="G4" s="111"/>
      <c r="H4" s="111"/>
      <c r="I4" s="111"/>
      <c r="J4" s="22">
        <f>SUM(B46:Z46)</f>
        <v>124.54302881100946</v>
      </c>
      <c r="K4" s="28">
        <f>J4/J$5</f>
        <v>0.7049605404396766</v>
      </c>
    </row>
    <row r="5" spans="1:26">
      <c r="A5" s="59" t="s">
        <v>35</v>
      </c>
      <c r="B5" s="3" t="s">
        <v>43</v>
      </c>
      <c r="E5" s="110" t="s">
        <v>29</v>
      </c>
      <c r="F5" s="110"/>
      <c r="G5" s="110"/>
      <c r="H5" s="110"/>
      <c r="I5" s="110"/>
      <c r="J5" s="22">
        <f>SUM(B47:Z47)</f>
        <v>176.66666666666657</v>
      </c>
      <c r="K5" s="28">
        <f>J5/J$5</f>
        <v>1</v>
      </c>
    </row>
    <row r="6" spans="1:26">
      <c r="A6" s="26" t="s">
        <v>34</v>
      </c>
      <c r="B6" s="3">
        <v>5</v>
      </c>
    </row>
    <row r="7" spans="1:26">
      <c r="A7" s="23" t="s">
        <v>10</v>
      </c>
      <c r="B7" s="3">
        <v>4</v>
      </c>
    </row>
    <row r="8" spans="1:26">
      <c r="A8" s="23" t="s">
        <v>11</v>
      </c>
      <c r="B8" s="3">
        <v>5</v>
      </c>
      <c r="J8" s="24"/>
      <c r="L8" s="22"/>
      <c r="M8" s="25"/>
    </row>
    <row r="9" spans="1:26">
      <c r="A9" s="59" t="s">
        <v>36</v>
      </c>
      <c r="B9" s="3">
        <v>5</v>
      </c>
      <c r="J9" s="24"/>
      <c r="L9" s="22"/>
      <c r="M9" s="25"/>
    </row>
    <row r="10" spans="1:26">
      <c r="A10" s="23" t="s">
        <v>23</v>
      </c>
      <c r="B10" s="3">
        <v>100</v>
      </c>
    </row>
    <row r="11" spans="1:26">
      <c r="A11" s="23" t="s">
        <v>24</v>
      </c>
      <c r="B11" s="3" t="s">
        <v>44</v>
      </c>
    </row>
    <row r="12" spans="1:26">
      <c r="A12" s="17" t="s">
        <v>25</v>
      </c>
      <c r="B12" s="3">
        <v>10</v>
      </c>
    </row>
    <row r="14" spans="1:26" ht="15.75" thickBot="1">
      <c r="B14" s="29" t="s">
        <v>26</v>
      </c>
      <c r="C14" s="29" t="str">
        <f t="shared" ref="C14:J14" si="0">LEFT(B14,4)+1&amp;"-"&amp;RIGHT(B14,2)+1</f>
        <v>2010-11</v>
      </c>
      <c r="D14" s="29" t="str">
        <f t="shared" si="0"/>
        <v>2011-12</v>
      </c>
      <c r="E14" s="29" t="str">
        <f t="shared" si="0"/>
        <v>2012-13</v>
      </c>
      <c r="F14" s="29" t="str">
        <f t="shared" si="0"/>
        <v>2013-14</v>
      </c>
      <c r="G14" s="29" t="str">
        <f t="shared" si="0"/>
        <v>2014-15</v>
      </c>
      <c r="H14" s="29" t="str">
        <f t="shared" si="0"/>
        <v>2015-16</v>
      </c>
      <c r="I14" s="29" t="str">
        <f t="shared" si="0"/>
        <v>2016-17</v>
      </c>
      <c r="J14" s="29" t="str">
        <f t="shared" si="0"/>
        <v>2017-18</v>
      </c>
      <c r="K14" s="29" t="str">
        <f>LEFT(J14,4)+1&amp;"-"&amp;RIGHT(J14,2)+1</f>
        <v>2018-19</v>
      </c>
      <c r="L14" s="29" t="str">
        <f t="shared" ref="L14:S14" si="1">LEFT(K14,4)+1&amp;"-"&amp;RIGHT(K14,2)+1</f>
        <v>2019-20</v>
      </c>
      <c r="M14" s="29" t="str">
        <f t="shared" si="1"/>
        <v>2020-21</v>
      </c>
      <c r="N14" s="29" t="str">
        <f t="shared" si="1"/>
        <v>2021-22</v>
      </c>
      <c r="O14" s="29" t="str">
        <f t="shared" si="1"/>
        <v>2022-23</v>
      </c>
      <c r="P14" s="29" t="str">
        <f t="shared" si="1"/>
        <v>2023-24</v>
      </c>
      <c r="Q14" s="29" t="str">
        <f>LEFT(P14,4)+1&amp;"-"&amp;RIGHT(P14,2)+1</f>
        <v>2024-25</v>
      </c>
      <c r="R14" s="29" t="str">
        <f t="shared" si="1"/>
        <v>2025-26</v>
      </c>
      <c r="S14" s="29" t="str">
        <f t="shared" si="1"/>
        <v>2026-27</v>
      </c>
      <c r="T14" s="29" t="str">
        <f t="shared" ref="T14:U14" si="2">LEFT(S14,4)+1&amp;"-"&amp;RIGHT(S14,2)+1</f>
        <v>2027-28</v>
      </c>
      <c r="U14" s="29" t="str">
        <f t="shared" si="2"/>
        <v>2028-29</v>
      </c>
      <c r="V14" s="29" t="str">
        <f t="shared" ref="V14" si="3">LEFT(U14,4)+1&amp;"-"&amp;RIGHT(U14,2)+1</f>
        <v>2029-30</v>
      </c>
      <c r="W14" s="29" t="str">
        <f t="shared" ref="W14" si="4">LEFT(V14,4)+1&amp;"-"&amp;RIGHT(V14,2)+1</f>
        <v>2030-31</v>
      </c>
      <c r="X14" s="29" t="str">
        <f t="shared" ref="X14" si="5">LEFT(W14,4)+1&amp;"-"&amp;RIGHT(W14,2)+1</f>
        <v>2031-32</v>
      </c>
      <c r="Y14" s="29" t="s">
        <v>41</v>
      </c>
      <c r="Z14" s="30" t="s">
        <v>14</v>
      </c>
    </row>
    <row r="15" spans="1:26">
      <c r="A15" s="4" t="s">
        <v>2</v>
      </c>
      <c r="B15" s="32">
        <f>$B$10</f>
        <v>100</v>
      </c>
      <c r="C15" s="33">
        <f>$B$10</f>
        <v>100</v>
      </c>
      <c r="D15" s="33">
        <f>$B$10</f>
        <v>100</v>
      </c>
      <c r="E15" s="33">
        <f>$B$10</f>
        <v>100</v>
      </c>
      <c r="F15" s="34">
        <f>$B$10</f>
        <v>100</v>
      </c>
      <c r="G15" s="32">
        <f>LOOKUP(base_year,$B14:$F14,$B16:$F16)</f>
        <v>100</v>
      </c>
      <c r="H15" s="33">
        <f>LOOKUP(base_year,$B14:$F14,$B16:$F16)</f>
        <v>100</v>
      </c>
      <c r="I15" s="33">
        <f>LOOKUP(base_year,$B14:$F14,$B16:$F16)</f>
        <v>100</v>
      </c>
      <c r="J15" s="34">
        <f>LOOKUP(base_year,$B14:$F14,$B16:$F16)</f>
        <v>100</v>
      </c>
      <c r="K15" s="32">
        <f>LOOKUP(base_year_2,$G14:$J14,$G16:$J16)</f>
        <v>100</v>
      </c>
      <c r="L15" s="33">
        <f>LOOKUP(base_year_2,$G14:$J14,$G16:$J16)</f>
        <v>100</v>
      </c>
      <c r="M15" s="33">
        <f>LOOKUP(base_year_2,$G14:$J14,$G16:$J16)</f>
        <v>100</v>
      </c>
      <c r="N15" s="33">
        <f>LOOKUP(base_year_2,$G14:$J14,$G16:$J16)</f>
        <v>100</v>
      </c>
      <c r="O15" s="34">
        <f>LOOKUP(base_year_2,$G14:$J14,$G16:$J16)</f>
        <v>100</v>
      </c>
      <c r="P15" s="33">
        <f>LOOKUP(base_year_3,$K14:$O14,$K16:$O16)</f>
        <v>100</v>
      </c>
      <c r="Q15" s="33">
        <f>LOOKUP(base_year_3,$K14:$O14,$K16:$O16)</f>
        <v>100</v>
      </c>
      <c r="R15" s="33">
        <f>LOOKUP(base_year_3,$K14:$O14,$K16:$O16)</f>
        <v>100</v>
      </c>
      <c r="S15" s="33">
        <f>LOOKUP(base_year_3,$K14:$O14,$K16:$O16)</f>
        <v>100</v>
      </c>
      <c r="T15" s="34">
        <f>LOOKUP(base_year_3,$K14:$O14,$K16:$O16)</f>
        <v>100</v>
      </c>
      <c r="U15" s="33">
        <f>LOOKUP(base_year_4,$P14:$T14,$P16:$T16)</f>
        <v>90</v>
      </c>
      <c r="V15" s="33">
        <f>LOOKUP(base_year_4,$P14:$T14,$P16:$T16)</f>
        <v>90</v>
      </c>
      <c r="W15" s="33">
        <f>LOOKUP(base_year_4,$P14:$T14,$P16:$T16)</f>
        <v>90</v>
      </c>
      <c r="X15" s="33">
        <f>LOOKUP(base_year_4,$P14:$T14,$P16:$T16)</f>
        <v>90</v>
      </c>
      <c r="Y15" s="33">
        <f>LOOKUP(base_year_4,$P14:$T14,$P16:$T16)</f>
        <v>90</v>
      </c>
      <c r="Z15" s="35">
        <f>Y15</f>
        <v>90</v>
      </c>
    </row>
    <row r="16" spans="1:26">
      <c r="A16" s="5" t="s">
        <v>3</v>
      </c>
      <c r="B16" s="36">
        <f t="shared" ref="B16:Y16" si="6">$B$10-IF(RIGHT(B14,2)&gt;=RIGHT($B$11,2),$B$12,0)</f>
        <v>100</v>
      </c>
      <c r="C16" s="37">
        <f t="shared" si="6"/>
        <v>100</v>
      </c>
      <c r="D16" s="37">
        <f t="shared" si="6"/>
        <v>100</v>
      </c>
      <c r="E16" s="37">
        <f t="shared" si="6"/>
        <v>100</v>
      </c>
      <c r="F16" s="38">
        <f t="shared" si="6"/>
        <v>100</v>
      </c>
      <c r="G16" s="36">
        <f t="shared" si="6"/>
        <v>100</v>
      </c>
      <c r="H16" s="37">
        <f t="shared" si="6"/>
        <v>100</v>
      </c>
      <c r="I16" s="37">
        <f t="shared" si="6"/>
        <v>100</v>
      </c>
      <c r="J16" s="38">
        <f t="shared" si="6"/>
        <v>100</v>
      </c>
      <c r="K16" s="37">
        <f t="shared" si="6"/>
        <v>100</v>
      </c>
      <c r="L16" s="37">
        <f t="shared" si="6"/>
        <v>100</v>
      </c>
      <c r="M16" s="39">
        <f t="shared" si="6"/>
        <v>100</v>
      </c>
      <c r="N16" s="39">
        <f t="shared" si="6"/>
        <v>100</v>
      </c>
      <c r="O16" s="40">
        <f t="shared" si="6"/>
        <v>90</v>
      </c>
      <c r="P16" s="39">
        <f t="shared" si="6"/>
        <v>90</v>
      </c>
      <c r="Q16" s="37">
        <f t="shared" si="6"/>
        <v>90</v>
      </c>
      <c r="R16" s="37">
        <f t="shared" si="6"/>
        <v>90</v>
      </c>
      <c r="S16" s="39">
        <f t="shared" si="6"/>
        <v>90</v>
      </c>
      <c r="T16" s="40">
        <f t="shared" si="6"/>
        <v>90</v>
      </c>
      <c r="U16" s="39">
        <f t="shared" si="6"/>
        <v>90</v>
      </c>
      <c r="V16" s="39">
        <f t="shared" si="6"/>
        <v>90</v>
      </c>
      <c r="W16" s="39">
        <f t="shared" si="6"/>
        <v>90</v>
      </c>
      <c r="X16" s="39">
        <f t="shared" si="6"/>
        <v>90</v>
      </c>
      <c r="Y16" s="39">
        <f t="shared" si="6"/>
        <v>90</v>
      </c>
      <c r="Z16" s="27">
        <f>Y16</f>
        <v>90</v>
      </c>
    </row>
    <row r="17" spans="1:26">
      <c r="A17" s="5" t="s">
        <v>4</v>
      </c>
      <c r="B17" s="36">
        <f t="shared" ref="B17:X17" si="7">B15-B16</f>
        <v>0</v>
      </c>
      <c r="C17" s="37">
        <f t="shared" si="7"/>
        <v>0</v>
      </c>
      <c r="D17" s="37">
        <f t="shared" si="7"/>
        <v>0</v>
      </c>
      <c r="E17" s="37">
        <f t="shared" si="7"/>
        <v>0</v>
      </c>
      <c r="F17" s="38">
        <f t="shared" si="7"/>
        <v>0</v>
      </c>
      <c r="G17" s="36">
        <f t="shared" si="7"/>
        <v>0</v>
      </c>
      <c r="H17" s="37">
        <f t="shared" si="7"/>
        <v>0</v>
      </c>
      <c r="I17" s="37">
        <f t="shared" si="7"/>
        <v>0</v>
      </c>
      <c r="J17" s="38">
        <f t="shared" si="7"/>
        <v>0</v>
      </c>
      <c r="K17" s="37">
        <f t="shared" si="7"/>
        <v>0</v>
      </c>
      <c r="L17" s="37">
        <f t="shared" si="7"/>
        <v>0</v>
      </c>
      <c r="M17" s="39">
        <f t="shared" si="7"/>
        <v>0</v>
      </c>
      <c r="N17" s="39">
        <f t="shared" si="7"/>
        <v>0</v>
      </c>
      <c r="O17" s="40">
        <f t="shared" si="7"/>
        <v>10</v>
      </c>
      <c r="P17" s="39">
        <f t="shared" si="7"/>
        <v>10</v>
      </c>
      <c r="Q17" s="37">
        <f t="shared" si="7"/>
        <v>10</v>
      </c>
      <c r="R17" s="37">
        <f t="shared" si="7"/>
        <v>10</v>
      </c>
      <c r="S17" s="39">
        <f t="shared" si="7"/>
        <v>10</v>
      </c>
      <c r="T17" s="40">
        <f t="shared" si="7"/>
        <v>10</v>
      </c>
      <c r="U17" s="39">
        <f t="shared" si="7"/>
        <v>0</v>
      </c>
      <c r="V17" s="39">
        <f t="shared" si="7"/>
        <v>0</v>
      </c>
      <c r="W17" s="39">
        <f t="shared" si="7"/>
        <v>0</v>
      </c>
      <c r="X17" s="39">
        <f t="shared" si="7"/>
        <v>0</v>
      </c>
      <c r="Y17" s="39">
        <f t="shared" ref="Y17" si="8">Y15-Y16</f>
        <v>0</v>
      </c>
      <c r="Z17" s="27">
        <f>Z15-Z16</f>
        <v>0</v>
      </c>
    </row>
    <row r="18" spans="1:26">
      <c r="A18" s="5" t="s">
        <v>5</v>
      </c>
      <c r="B18" s="41">
        <f>B17</f>
        <v>0</v>
      </c>
      <c r="C18" s="42">
        <f>C17-B17</f>
        <v>0</v>
      </c>
      <c r="D18" s="42">
        <f>D17-C17</f>
        <v>0</v>
      </c>
      <c r="E18" s="42">
        <f>E17-D17</f>
        <v>0</v>
      </c>
      <c r="F18" s="42">
        <f>LOOKUP(base_year,A14:E14,A17:E17)-E17</f>
        <v>0</v>
      </c>
      <c r="G18" s="41">
        <f>G17-F17+LOOKUP(base_year,B14:F14,B17:F17)</f>
        <v>0</v>
      </c>
      <c r="H18" s="42">
        <f>H17-G17</f>
        <v>0</v>
      </c>
      <c r="I18" s="42">
        <f>I17-H17</f>
        <v>0</v>
      </c>
      <c r="J18" s="42">
        <f>LOOKUP(base_year_2,G14:J14,G17:J17)-I17</f>
        <v>0</v>
      </c>
      <c r="K18" s="41">
        <f>K17-J17+LOOKUP(base_year_2,G14:J14,G17:J17)</f>
        <v>0</v>
      </c>
      <c r="L18" s="42">
        <f>L17-K17</f>
        <v>0</v>
      </c>
      <c r="M18" s="42">
        <f t="shared" ref="M18:N18" si="9">M17-L17</f>
        <v>0</v>
      </c>
      <c r="N18" s="42">
        <f t="shared" si="9"/>
        <v>0</v>
      </c>
      <c r="O18" s="43">
        <f>LOOKUP(base_year_3,K14:O14,K17:O17)-N17</f>
        <v>0</v>
      </c>
      <c r="P18" s="42">
        <f>P17-O17+LOOKUP(base_year_3,K14:O14,K17:O17)</f>
        <v>0</v>
      </c>
      <c r="Q18" s="39">
        <f t="shared" ref="Q18" si="10">Q17-P17</f>
        <v>0</v>
      </c>
      <c r="R18" s="39">
        <f>R17-Q17</f>
        <v>0</v>
      </c>
      <c r="S18" s="39">
        <f>S17-R17</f>
        <v>0</v>
      </c>
      <c r="T18" s="43">
        <f>LOOKUP(base_year_4,P14:T14,P17:T17)-S17</f>
        <v>0</v>
      </c>
      <c r="U18" s="42">
        <f>U17-T17+LOOKUP(base_year_4,P14:T14,P17:T17)</f>
        <v>0</v>
      </c>
      <c r="V18" s="42">
        <f t="shared" ref="V18" si="11">V17-U17</f>
        <v>0</v>
      </c>
      <c r="W18" s="42">
        <f t="shared" ref="W18:X18" si="12">W17-V17</f>
        <v>0</v>
      </c>
      <c r="X18" s="42">
        <f t="shared" si="12"/>
        <v>0</v>
      </c>
      <c r="Y18" s="62">
        <v>0</v>
      </c>
      <c r="Z18" s="44"/>
    </row>
    <row r="19" spans="1:26" outlineLevel="1">
      <c r="A19" s="6" t="s">
        <v>6</v>
      </c>
      <c r="B19" s="45"/>
      <c r="C19" s="46"/>
      <c r="D19" s="46"/>
      <c r="E19" s="46"/>
      <c r="F19" s="47"/>
      <c r="G19" s="45"/>
      <c r="H19" s="46"/>
      <c r="I19" s="46"/>
      <c r="J19" s="47"/>
      <c r="K19" s="39"/>
      <c r="L19" s="39"/>
      <c r="M19" s="39"/>
      <c r="N19" s="39"/>
      <c r="O19" s="40"/>
      <c r="P19" s="39"/>
      <c r="Q19" s="46"/>
      <c r="R19" s="46"/>
      <c r="S19" s="46"/>
      <c r="T19" s="40"/>
      <c r="U19" s="39"/>
      <c r="V19" s="39"/>
      <c r="W19" s="39"/>
      <c r="X19" s="39"/>
      <c r="Y19" s="39"/>
      <c r="Z19" s="48"/>
    </row>
    <row r="20" spans="1:26" outlineLevel="1">
      <c r="A20" s="7" t="str">
        <f>B$14</f>
        <v>2009-10</v>
      </c>
      <c r="B20" s="49" t="str">
        <f t="shared" ref="B20:P20" si="13">IF(AND(RIGHT(B$14,2)-RIGHT($A20,2)&gt;0,RIGHT(B$14,2)-RIGHT($A20,2)&lt;=$B$6),$B$18,"")</f>
        <v/>
      </c>
      <c r="C20" s="39">
        <f t="shared" si="13"/>
        <v>0</v>
      </c>
      <c r="D20" s="39">
        <f t="shared" si="13"/>
        <v>0</v>
      </c>
      <c r="E20" s="39">
        <f t="shared" si="13"/>
        <v>0</v>
      </c>
      <c r="F20" s="40">
        <f t="shared" si="13"/>
        <v>0</v>
      </c>
      <c r="G20" s="49">
        <f t="shared" si="13"/>
        <v>0</v>
      </c>
      <c r="H20" s="39" t="str">
        <f t="shared" si="13"/>
        <v/>
      </c>
      <c r="I20" s="39" t="str">
        <f t="shared" si="13"/>
        <v/>
      </c>
      <c r="J20" s="40" t="str">
        <f t="shared" si="13"/>
        <v/>
      </c>
      <c r="K20" s="39" t="str">
        <f t="shared" si="13"/>
        <v/>
      </c>
      <c r="L20" s="39" t="str">
        <f t="shared" si="13"/>
        <v/>
      </c>
      <c r="M20" s="39" t="str">
        <f t="shared" si="13"/>
        <v/>
      </c>
      <c r="N20" s="39" t="str">
        <f t="shared" si="13"/>
        <v/>
      </c>
      <c r="O20" s="40" t="str">
        <f t="shared" si="13"/>
        <v/>
      </c>
      <c r="P20" s="39" t="str">
        <f t="shared" si="13"/>
        <v/>
      </c>
      <c r="Q20" s="39"/>
      <c r="R20" s="39"/>
      <c r="S20" s="39"/>
      <c r="T20" s="40"/>
      <c r="U20" s="39"/>
      <c r="V20" s="39"/>
      <c r="W20" s="39"/>
      <c r="X20" s="39"/>
      <c r="Y20" s="39"/>
      <c r="Z20" s="48"/>
    </row>
    <row r="21" spans="1:26" outlineLevel="1">
      <c r="A21" s="7" t="str">
        <f>C$14</f>
        <v>2010-11</v>
      </c>
      <c r="B21" s="49" t="str">
        <f t="shared" ref="B21:P21" si="14">IF(AND(RIGHT(B$14,2)-RIGHT($A21,2)&gt;0,RIGHT(B$14,2)-RIGHT($A21,2)&lt;=$B$6),$C$18,"")</f>
        <v/>
      </c>
      <c r="C21" s="39" t="str">
        <f t="shared" si="14"/>
        <v/>
      </c>
      <c r="D21" s="39">
        <f t="shared" si="14"/>
        <v>0</v>
      </c>
      <c r="E21" s="39">
        <f t="shared" si="14"/>
        <v>0</v>
      </c>
      <c r="F21" s="40">
        <f t="shared" si="14"/>
        <v>0</v>
      </c>
      <c r="G21" s="49">
        <f t="shared" si="14"/>
        <v>0</v>
      </c>
      <c r="H21" s="39">
        <f t="shared" si="14"/>
        <v>0</v>
      </c>
      <c r="I21" s="39" t="str">
        <f t="shared" si="14"/>
        <v/>
      </c>
      <c r="J21" s="40" t="str">
        <f t="shared" si="14"/>
        <v/>
      </c>
      <c r="K21" s="39" t="str">
        <f t="shared" si="14"/>
        <v/>
      </c>
      <c r="L21" s="39" t="str">
        <f t="shared" si="14"/>
        <v/>
      </c>
      <c r="M21" s="39" t="str">
        <f t="shared" si="14"/>
        <v/>
      </c>
      <c r="N21" s="39" t="str">
        <f t="shared" si="14"/>
        <v/>
      </c>
      <c r="O21" s="40" t="str">
        <f t="shared" si="14"/>
        <v/>
      </c>
      <c r="P21" s="39" t="str">
        <f t="shared" si="14"/>
        <v/>
      </c>
      <c r="Q21" s="39"/>
      <c r="R21" s="39"/>
      <c r="S21" s="39"/>
      <c r="T21" s="40"/>
      <c r="U21" s="39"/>
      <c r="V21" s="39"/>
      <c r="W21" s="39"/>
      <c r="X21" s="39"/>
      <c r="Y21" s="39"/>
      <c r="Z21" s="48"/>
    </row>
    <row r="22" spans="1:26" outlineLevel="1">
      <c r="A22" s="7" t="str">
        <f>D$14</f>
        <v>2011-12</v>
      </c>
      <c r="B22" s="49" t="str">
        <f t="shared" ref="B22:P22" si="15">IF(AND(RIGHT(B$14,2)-RIGHT($A22,2)&gt;0,RIGHT(B$14,2)-RIGHT($A22,2)&lt;=$B$6),$D$18,"")</f>
        <v/>
      </c>
      <c r="C22" s="39" t="str">
        <f t="shared" si="15"/>
        <v/>
      </c>
      <c r="D22" s="39" t="str">
        <f t="shared" si="15"/>
        <v/>
      </c>
      <c r="E22" s="39">
        <f t="shared" si="15"/>
        <v>0</v>
      </c>
      <c r="F22" s="40">
        <f t="shared" si="15"/>
        <v>0</v>
      </c>
      <c r="G22" s="49">
        <f t="shared" si="15"/>
        <v>0</v>
      </c>
      <c r="H22" s="39">
        <f t="shared" si="15"/>
        <v>0</v>
      </c>
      <c r="I22" s="39">
        <f t="shared" si="15"/>
        <v>0</v>
      </c>
      <c r="J22" s="40" t="str">
        <f t="shared" si="15"/>
        <v/>
      </c>
      <c r="K22" s="39" t="str">
        <f t="shared" si="15"/>
        <v/>
      </c>
      <c r="L22" s="39" t="str">
        <f t="shared" si="15"/>
        <v/>
      </c>
      <c r="M22" s="39" t="str">
        <f t="shared" si="15"/>
        <v/>
      </c>
      <c r="N22" s="39" t="str">
        <f t="shared" si="15"/>
        <v/>
      </c>
      <c r="O22" s="40" t="str">
        <f t="shared" si="15"/>
        <v/>
      </c>
      <c r="P22" s="39" t="str">
        <f t="shared" si="15"/>
        <v/>
      </c>
      <c r="Q22" s="39"/>
      <c r="R22" s="39"/>
      <c r="S22" s="39"/>
      <c r="T22" s="40"/>
      <c r="U22" s="39"/>
      <c r="V22" s="39"/>
      <c r="W22" s="39"/>
      <c r="X22" s="39"/>
      <c r="Y22" s="39"/>
      <c r="Z22" s="48"/>
    </row>
    <row r="23" spans="1:26" outlineLevel="1">
      <c r="A23" s="7" t="str">
        <f>E$14</f>
        <v>2012-13</v>
      </c>
      <c r="B23" s="49" t="str">
        <f t="shared" ref="B23:P23" si="16">IF(AND(RIGHT(B$14,2)-RIGHT($A23,2)&gt;0,RIGHT(B$14,2)-RIGHT($A23,2)&lt;=$B$6),$E$18,"")</f>
        <v/>
      </c>
      <c r="C23" s="39" t="str">
        <f t="shared" si="16"/>
        <v/>
      </c>
      <c r="D23" s="39" t="str">
        <f t="shared" si="16"/>
        <v/>
      </c>
      <c r="E23" s="39" t="str">
        <f t="shared" si="16"/>
        <v/>
      </c>
      <c r="F23" s="40">
        <f t="shared" si="16"/>
        <v>0</v>
      </c>
      <c r="G23" s="49">
        <f t="shared" si="16"/>
        <v>0</v>
      </c>
      <c r="H23" s="39">
        <f t="shared" si="16"/>
        <v>0</v>
      </c>
      <c r="I23" s="39">
        <f t="shared" si="16"/>
        <v>0</v>
      </c>
      <c r="J23" s="40">
        <f t="shared" si="16"/>
        <v>0</v>
      </c>
      <c r="K23" s="39" t="str">
        <f t="shared" si="16"/>
        <v/>
      </c>
      <c r="L23" s="39" t="str">
        <f t="shared" si="16"/>
        <v/>
      </c>
      <c r="M23" s="39" t="str">
        <f t="shared" si="16"/>
        <v/>
      </c>
      <c r="N23" s="39" t="str">
        <f t="shared" si="16"/>
        <v/>
      </c>
      <c r="O23" s="40" t="str">
        <f t="shared" si="16"/>
        <v/>
      </c>
      <c r="P23" s="39" t="str">
        <f t="shared" si="16"/>
        <v/>
      </c>
      <c r="Q23" s="39"/>
      <c r="R23" s="39"/>
      <c r="S23" s="39"/>
      <c r="T23" s="40"/>
      <c r="U23" s="39"/>
      <c r="V23" s="39"/>
      <c r="W23" s="39"/>
      <c r="X23" s="39"/>
      <c r="Y23" s="39"/>
      <c r="Z23" s="48"/>
    </row>
    <row r="24" spans="1:26" outlineLevel="1">
      <c r="A24" s="60" t="str">
        <f>F$14</f>
        <v>2013-14</v>
      </c>
      <c r="B24" s="41" t="str">
        <f t="shared" ref="B24:S24" si="17">IF(AND(RIGHT(B$14,2)-RIGHT($A24,2)&gt;0,RIGHT(B$14,2)-RIGHT($A24,2)&lt;=$B$6),$F$18,"")</f>
        <v/>
      </c>
      <c r="C24" s="42" t="str">
        <f t="shared" si="17"/>
        <v/>
      </c>
      <c r="D24" s="42" t="str">
        <f t="shared" si="17"/>
        <v/>
      </c>
      <c r="E24" s="42" t="str">
        <f t="shared" si="17"/>
        <v/>
      </c>
      <c r="F24" s="43" t="str">
        <f t="shared" si="17"/>
        <v/>
      </c>
      <c r="G24" s="41">
        <f t="shared" si="17"/>
        <v>0</v>
      </c>
      <c r="H24" s="42">
        <f t="shared" si="17"/>
        <v>0</v>
      </c>
      <c r="I24" s="42">
        <f t="shared" si="17"/>
        <v>0</v>
      </c>
      <c r="J24" s="43">
        <f t="shared" si="17"/>
        <v>0</v>
      </c>
      <c r="K24" s="42">
        <f t="shared" si="17"/>
        <v>0</v>
      </c>
      <c r="L24" s="42" t="str">
        <f t="shared" si="17"/>
        <v/>
      </c>
      <c r="M24" s="42" t="str">
        <f t="shared" si="17"/>
        <v/>
      </c>
      <c r="N24" s="42" t="str">
        <f t="shared" si="17"/>
        <v/>
      </c>
      <c r="O24" s="43" t="str">
        <f t="shared" si="17"/>
        <v/>
      </c>
      <c r="P24" s="42" t="str">
        <f t="shared" si="17"/>
        <v/>
      </c>
      <c r="Q24" s="42" t="str">
        <f t="shared" si="17"/>
        <v/>
      </c>
      <c r="R24" s="42" t="str">
        <f t="shared" si="17"/>
        <v/>
      </c>
      <c r="S24" s="42" t="str">
        <f t="shared" si="17"/>
        <v/>
      </c>
      <c r="T24" s="43"/>
      <c r="U24" s="42"/>
      <c r="V24" s="42"/>
      <c r="W24" s="42"/>
      <c r="X24" s="42"/>
      <c r="Y24" s="42"/>
      <c r="Z24" s="44"/>
    </row>
    <row r="25" spans="1:26" outlineLevel="1">
      <c r="A25" s="9" t="str">
        <f>G$14</f>
        <v>2014-15</v>
      </c>
      <c r="B25" s="39"/>
      <c r="C25" s="39"/>
      <c r="D25" s="39"/>
      <c r="E25" s="39"/>
      <c r="F25" s="40"/>
      <c r="G25" s="49" t="str">
        <f t="shared" ref="G25:S25" si="18">IF(AND(RIGHT(G$14,2)-RIGHT($A25,2)&gt;0,RIGHT(G$14,2)-RIGHT($A25,2)&lt;=$B$7),$G$18,"")</f>
        <v/>
      </c>
      <c r="H25" s="39">
        <f t="shared" si="18"/>
        <v>0</v>
      </c>
      <c r="I25" s="39">
        <f t="shared" si="18"/>
        <v>0</v>
      </c>
      <c r="J25" s="40">
        <f t="shared" si="18"/>
        <v>0</v>
      </c>
      <c r="K25" s="39">
        <f t="shared" si="18"/>
        <v>0</v>
      </c>
      <c r="L25" s="39" t="str">
        <f t="shared" si="18"/>
        <v/>
      </c>
      <c r="M25" s="39" t="str">
        <f t="shared" si="18"/>
        <v/>
      </c>
      <c r="N25" s="39" t="str">
        <f t="shared" si="18"/>
        <v/>
      </c>
      <c r="O25" s="40" t="str">
        <f t="shared" si="18"/>
        <v/>
      </c>
      <c r="P25" s="39" t="str">
        <f t="shared" si="18"/>
        <v/>
      </c>
      <c r="Q25" s="39" t="str">
        <f t="shared" si="18"/>
        <v/>
      </c>
      <c r="R25" s="39" t="str">
        <f t="shared" si="18"/>
        <v/>
      </c>
      <c r="S25" s="39" t="str">
        <f t="shared" si="18"/>
        <v/>
      </c>
      <c r="T25" s="40"/>
      <c r="U25" s="39"/>
      <c r="V25" s="39"/>
      <c r="W25" s="39"/>
      <c r="X25" s="39"/>
      <c r="Y25" s="39"/>
      <c r="Z25" s="48"/>
    </row>
    <row r="26" spans="1:26" outlineLevel="1">
      <c r="A26" s="9" t="str">
        <f>H$14</f>
        <v>2015-16</v>
      </c>
      <c r="B26" s="39"/>
      <c r="C26" s="39"/>
      <c r="D26" s="39"/>
      <c r="E26" s="39"/>
      <c r="F26" s="40"/>
      <c r="G26" s="49" t="str">
        <f t="shared" ref="G26:S26" si="19">IF(AND(RIGHT(G$14,2)-RIGHT($A26,2)&gt;0,RIGHT(G$14,2)-RIGHT($A26,2)&lt;=$B$7),$H$18,"")</f>
        <v/>
      </c>
      <c r="H26" s="39" t="str">
        <f t="shared" si="19"/>
        <v/>
      </c>
      <c r="I26" s="39">
        <f t="shared" si="19"/>
        <v>0</v>
      </c>
      <c r="J26" s="40">
        <f t="shared" si="19"/>
        <v>0</v>
      </c>
      <c r="K26" s="39">
        <f t="shared" si="19"/>
        <v>0</v>
      </c>
      <c r="L26" s="39">
        <f t="shared" si="19"/>
        <v>0</v>
      </c>
      <c r="M26" s="39" t="str">
        <f t="shared" si="19"/>
        <v/>
      </c>
      <c r="N26" s="39" t="str">
        <f t="shared" si="19"/>
        <v/>
      </c>
      <c r="O26" s="40" t="str">
        <f t="shared" si="19"/>
        <v/>
      </c>
      <c r="P26" s="39" t="str">
        <f t="shared" si="19"/>
        <v/>
      </c>
      <c r="Q26" s="39" t="str">
        <f t="shared" si="19"/>
        <v/>
      </c>
      <c r="R26" s="39" t="str">
        <f t="shared" si="19"/>
        <v/>
      </c>
      <c r="S26" s="39" t="str">
        <f t="shared" si="19"/>
        <v/>
      </c>
      <c r="T26" s="40"/>
      <c r="U26" s="39"/>
      <c r="V26" s="39"/>
      <c r="W26" s="39"/>
      <c r="X26" s="39"/>
      <c r="Y26" s="39"/>
      <c r="Z26" s="48"/>
    </row>
    <row r="27" spans="1:26" outlineLevel="1">
      <c r="A27" s="9" t="str">
        <f>I$14</f>
        <v>2016-17</v>
      </c>
      <c r="B27" s="39"/>
      <c r="C27" s="39"/>
      <c r="D27" s="39"/>
      <c r="E27" s="39"/>
      <c r="F27" s="40"/>
      <c r="G27" s="49" t="str">
        <f t="shared" ref="G27:S27" si="20">IF(AND(RIGHT(G$14,2)-RIGHT($A27,2)&gt;0,RIGHT(G$14,2)-RIGHT($A27,2)&lt;=$B$7),$I$18,"")</f>
        <v/>
      </c>
      <c r="H27" s="39" t="str">
        <f t="shared" si="20"/>
        <v/>
      </c>
      <c r="I27" s="39" t="str">
        <f t="shared" si="20"/>
        <v/>
      </c>
      <c r="J27" s="40">
        <f t="shared" si="20"/>
        <v>0</v>
      </c>
      <c r="K27" s="39">
        <f t="shared" si="20"/>
        <v>0</v>
      </c>
      <c r="L27" s="39">
        <f t="shared" si="20"/>
        <v>0</v>
      </c>
      <c r="M27" s="39">
        <f t="shared" si="20"/>
        <v>0</v>
      </c>
      <c r="N27" s="39" t="str">
        <f t="shared" si="20"/>
        <v/>
      </c>
      <c r="O27" s="40" t="str">
        <f t="shared" si="20"/>
        <v/>
      </c>
      <c r="P27" s="39" t="str">
        <f t="shared" si="20"/>
        <v/>
      </c>
      <c r="Q27" s="39" t="str">
        <f t="shared" si="20"/>
        <v/>
      </c>
      <c r="R27" s="39" t="str">
        <f t="shared" si="20"/>
        <v/>
      </c>
      <c r="S27" s="39" t="str">
        <f t="shared" si="20"/>
        <v/>
      </c>
      <c r="T27" s="40"/>
      <c r="U27" s="39"/>
      <c r="V27" s="39"/>
      <c r="W27" s="39"/>
      <c r="X27" s="39"/>
      <c r="Y27" s="39"/>
      <c r="Z27" s="48"/>
    </row>
    <row r="28" spans="1:26" outlineLevel="1">
      <c r="A28" s="8" t="str">
        <f>J$14</f>
        <v>2017-18</v>
      </c>
      <c r="B28" s="42"/>
      <c r="C28" s="42"/>
      <c r="D28" s="42"/>
      <c r="E28" s="42"/>
      <c r="F28" s="43"/>
      <c r="G28" s="41" t="str">
        <f t="shared" ref="G28:S28" si="21">IF(AND(RIGHT(G$14,2)-RIGHT($A28,2)&gt;0,RIGHT(G$14,2)-RIGHT($A28,2)&lt;=$B$7),$J$18,"")</f>
        <v/>
      </c>
      <c r="H28" s="42" t="str">
        <f t="shared" si="21"/>
        <v/>
      </c>
      <c r="I28" s="42" t="str">
        <f t="shared" si="21"/>
        <v/>
      </c>
      <c r="J28" s="43" t="str">
        <f t="shared" si="21"/>
        <v/>
      </c>
      <c r="K28" s="42">
        <f t="shared" si="21"/>
        <v>0</v>
      </c>
      <c r="L28" s="42">
        <f t="shared" si="21"/>
        <v>0</v>
      </c>
      <c r="M28" s="42">
        <f t="shared" si="21"/>
        <v>0</v>
      </c>
      <c r="N28" s="42">
        <f t="shared" si="21"/>
        <v>0</v>
      </c>
      <c r="O28" s="43" t="str">
        <f t="shared" si="21"/>
        <v/>
      </c>
      <c r="P28" s="42" t="str">
        <f t="shared" si="21"/>
        <v/>
      </c>
      <c r="Q28" s="39" t="str">
        <f t="shared" si="21"/>
        <v/>
      </c>
      <c r="R28" s="39" t="str">
        <f t="shared" si="21"/>
        <v/>
      </c>
      <c r="S28" s="39" t="str">
        <f t="shared" si="21"/>
        <v/>
      </c>
      <c r="T28" s="43"/>
      <c r="U28" s="42"/>
      <c r="V28" s="42"/>
      <c r="W28" s="42"/>
      <c r="X28" s="42"/>
      <c r="Y28" s="62"/>
      <c r="Z28" s="44"/>
    </row>
    <row r="29" spans="1:26" outlineLevel="1">
      <c r="A29" s="10" t="str">
        <f>K$14</f>
        <v>2018-19</v>
      </c>
      <c r="B29" s="45"/>
      <c r="C29" s="46"/>
      <c r="D29" s="46"/>
      <c r="E29" s="46"/>
      <c r="F29" s="47"/>
      <c r="G29" s="45"/>
      <c r="H29" s="46"/>
      <c r="I29" s="46"/>
      <c r="J29" s="47"/>
      <c r="K29" s="46" t="str">
        <f t="shared" ref="K29:S29" si="22">IF(AND(RIGHT(K$14,2)-RIGHT($A29,2)&gt;0,RIGHT(K$14,2)-RIGHT($A29,2)&lt;=$B$8),$K$18,"")</f>
        <v/>
      </c>
      <c r="L29" s="46">
        <f t="shared" si="22"/>
        <v>0</v>
      </c>
      <c r="M29" s="46">
        <f t="shared" si="22"/>
        <v>0</v>
      </c>
      <c r="N29" s="46">
        <f t="shared" si="22"/>
        <v>0</v>
      </c>
      <c r="O29" s="47">
        <f t="shared" si="22"/>
        <v>0</v>
      </c>
      <c r="P29" s="46">
        <f t="shared" si="22"/>
        <v>0</v>
      </c>
      <c r="Q29" s="46" t="str">
        <f t="shared" si="22"/>
        <v/>
      </c>
      <c r="R29" s="46" t="str">
        <f t="shared" si="22"/>
        <v/>
      </c>
      <c r="S29" s="46" t="str">
        <f t="shared" si="22"/>
        <v/>
      </c>
      <c r="T29" s="40"/>
      <c r="U29" s="39"/>
      <c r="V29" s="39"/>
      <c r="W29" s="39"/>
      <c r="X29" s="39"/>
      <c r="Y29" s="39"/>
      <c r="Z29" s="48"/>
    </row>
    <row r="30" spans="1:26" outlineLevel="1">
      <c r="A30" s="11" t="str">
        <f>L$14</f>
        <v>2019-20</v>
      </c>
      <c r="B30" s="49"/>
      <c r="C30" s="39"/>
      <c r="D30" s="39"/>
      <c r="E30" s="39"/>
      <c r="F30" s="40"/>
      <c r="G30" s="49"/>
      <c r="H30" s="39"/>
      <c r="I30" s="39"/>
      <c r="J30" s="40"/>
      <c r="K30" s="39" t="str">
        <f t="shared" ref="K30:S30" si="23">IF(AND(RIGHT(K$14,2)-RIGHT($A30,2)&gt;0,RIGHT(K$14,2)-RIGHT($A30,2)&lt;=$B$8),$L$18,"")</f>
        <v/>
      </c>
      <c r="L30" s="39" t="str">
        <f t="shared" si="23"/>
        <v/>
      </c>
      <c r="M30" s="39">
        <f t="shared" si="23"/>
        <v>0</v>
      </c>
      <c r="N30" s="39">
        <f t="shared" si="23"/>
        <v>0</v>
      </c>
      <c r="O30" s="40">
        <f t="shared" si="23"/>
        <v>0</v>
      </c>
      <c r="P30" s="39">
        <f t="shared" si="23"/>
        <v>0</v>
      </c>
      <c r="Q30" s="39">
        <f t="shared" si="23"/>
        <v>0</v>
      </c>
      <c r="R30" s="39" t="str">
        <f t="shared" si="23"/>
        <v/>
      </c>
      <c r="S30" s="39" t="str">
        <f t="shared" si="23"/>
        <v/>
      </c>
      <c r="T30" s="40"/>
      <c r="U30" s="39"/>
      <c r="V30" s="39"/>
      <c r="W30" s="39"/>
      <c r="X30" s="39"/>
      <c r="Y30" s="39"/>
      <c r="Z30" s="48"/>
    </row>
    <row r="31" spans="1:26" outlineLevel="1">
      <c r="A31" s="11" t="str">
        <f>M$14</f>
        <v>2020-21</v>
      </c>
      <c r="B31" s="49"/>
      <c r="C31" s="39"/>
      <c r="D31" s="39"/>
      <c r="E31" s="39"/>
      <c r="F31" s="40"/>
      <c r="G31" s="49"/>
      <c r="H31" s="39"/>
      <c r="I31" s="39"/>
      <c r="J31" s="40"/>
      <c r="K31" s="39" t="str">
        <f t="shared" ref="K31:S31" si="24">IF(AND(RIGHT(K$14,2)-RIGHT($A31,2)&gt;0,RIGHT(K$14,2)-RIGHT($A31,2)&lt;=$B$8),$M$18,"")</f>
        <v/>
      </c>
      <c r="L31" s="39" t="str">
        <f t="shared" si="24"/>
        <v/>
      </c>
      <c r="M31" s="39" t="str">
        <f t="shared" si="24"/>
        <v/>
      </c>
      <c r="N31" s="39">
        <f t="shared" si="24"/>
        <v>0</v>
      </c>
      <c r="O31" s="40">
        <f t="shared" si="24"/>
        <v>0</v>
      </c>
      <c r="P31" s="39">
        <f t="shared" si="24"/>
        <v>0</v>
      </c>
      <c r="Q31" s="39">
        <f t="shared" si="24"/>
        <v>0</v>
      </c>
      <c r="R31" s="39">
        <f t="shared" si="24"/>
        <v>0</v>
      </c>
      <c r="S31" s="39" t="str">
        <f t="shared" si="24"/>
        <v/>
      </c>
      <c r="T31" s="40"/>
      <c r="U31" s="39"/>
      <c r="V31" s="39"/>
      <c r="W31" s="39"/>
      <c r="X31" s="39"/>
      <c r="Y31" s="39"/>
      <c r="Z31" s="48"/>
    </row>
    <row r="32" spans="1:26" outlineLevel="1">
      <c r="A32" s="11" t="str">
        <f>N$14</f>
        <v>2021-22</v>
      </c>
      <c r="B32" s="49"/>
      <c r="C32" s="39"/>
      <c r="D32" s="39"/>
      <c r="E32" s="39"/>
      <c r="F32" s="40"/>
      <c r="G32" s="49"/>
      <c r="H32" s="39"/>
      <c r="I32" s="39"/>
      <c r="J32" s="40"/>
      <c r="K32" s="39" t="str">
        <f t="shared" ref="K32:S32" si="25">IF(AND(RIGHT(K$14,2)-RIGHT($A32,2)&gt;0,RIGHT(K$14,2)-RIGHT($A32,2)&lt;=$B$8),$N$18,"")</f>
        <v/>
      </c>
      <c r="L32" s="39" t="str">
        <f t="shared" si="25"/>
        <v/>
      </c>
      <c r="M32" s="39" t="str">
        <f t="shared" si="25"/>
        <v/>
      </c>
      <c r="N32" s="39" t="str">
        <f t="shared" si="25"/>
        <v/>
      </c>
      <c r="O32" s="40">
        <f t="shared" si="25"/>
        <v>0</v>
      </c>
      <c r="P32" s="39">
        <f t="shared" si="25"/>
        <v>0</v>
      </c>
      <c r="Q32" s="39">
        <f t="shared" si="25"/>
        <v>0</v>
      </c>
      <c r="R32" s="39">
        <f t="shared" si="25"/>
        <v>0</v>
      </c>
      <c r="S32" s="39">
        <f t="shared" si="25"/>
        <v>0</v>
      </c>
      <c r="T32" s="40"/>
      <c r="U32" s="39"/>
      <c r="V32" s="39"/>
      <c r="W32" s="39"/>
      <c r="X32" s="39"/>
      <c r="Y32" s="96"/>
      <c r="Z32" s="48"/>
    </row>
    <row r="33" spans="1:26" outlineLevel="1">
      <c r="A33" s="63" t="str">
        <f>O$14</f>
        <v>2022-23</v>
      </c>
      <c r="B33" s="41"/>
      <c r="C33" s="42"/>
      <c r="D33" s="42"/>
      <c r="E33" s="42"/>
      <c r="F33" s="43"/>
      <c r="G33" s="41"/>
      <c r="H33" s="42"/>
      <c r="I33" s="42"/>
      <c r="J33" s="43"/>
      <c r="K33" s="42"/>
      <c r="L33" s="42"/>
      <c r="M33" s="42"/>
      <c r="N33" s="42"/>
      <c r="O33" s="43" t="str">
        <f t="shared" ref="O33:X33" si="26">IF(AND(RIGHT(O$14,2)-RIGHT($A33,2)&gt;0,RIGHT(O$14,2)-RIGHT($A33,2)&lt;=$B$9),$O$18,"")</f>
        <v/>
      </c>
      <c r="P33" s="42">
        <f t="shared" si="26"/>
        <v>0</v>
      </c>
      <c r="Q33" s="42">
        <f t="shared" si="26"/>
        <v>0</v>
      </c>
      <c r="R33" s="42">
        <f t="shared" si="26"/>
        <v>0</v>
      </c>
      <c r="S33" s="42">
        <f t="shared" si="26"/>
        <v>0</v>
      </c>
      <c r="T33" s="43">
        <f t="shared" si="26"/>
        <v>0</v>
      </c>
      <c r="U33" s="42" t="str">
        <f t="shared" si="26"/>
        <v/>
      </c>
      <c r="V33" s="42" t="str">
        <f t="shared" si="26"/>
        <v/>
      </c>
      <c r="W33" s="42" t="str">
        <f t="shared" si="26"/>
        <v/>
      </c>
      <c r="X33" s="42" t="str">
        <f t="shared" si="26"/>
        <v/>
      </c>
      <c r="Y33" s="42"/>
      <c r="Z33" s="44"/>
    </row>
    <row r="34" spans="1:26" outlineLevel="1">
      <c r="A34" s="11" t="str">
        <f>P$14</f>
        <v>2023-24</v>
      </c>
      <c r="B34" s="49"/>
      <c r="C34" s="39"/>
      <c r="D34" s="39"/>
      <c r="E34" s="39"/>
      <c r="F34" s="40"/>
      <c r="G34" s="49"/>
      <c r="H34" s="39"/>
      <c r="I34" s="39"/>
      <c r="J34" s="40"/>
      <c r="K34" s="39"/>
      <c r="L34" s="39"/>
      <c r="M34" s="39"/>
      <c r="N34" s="39"/>
      <c r="O34" s="40" t="str">
        <f t="shared" ref="O34:X34" si="27">IF(AND(RIGHT(O$14,2)-RIGHT($A34,2)&gt;0,RIGHT(O$14,2)-RIGHT($A34,2)&lt;=$B$9),$P$18,"")</f>
        <v/>
      </c>
      <c r="P34" s="39" t="str">
        <f t="shared" si="27"/>
        <v/>
      </c>
      <c r="Q34" s="39">
        <f t="shared" si="27"/>
        <v>0</v>
      </c>
      <c r="R34" s="39">
        <f t="shared" si="27"/>
        <v>0</v>
      </c>
      <c r="S34" s="39">
        <f t="shared" si="27"/>
        <v>0</v>
      </c>
      <c r="T34" s="40">
        <f t="shared" si="27"/>
        <v>0</v>
      </c>
      <c r="U34" s="46">
        <f t="shared" si="27"/>
        <v>0</v>
      </c>
      <c r="V34" s="46" t="str">
        <f t="shared" si="27"/>
        <v/>
      </c>
      <c r="W34" s="46" t="str">
        <f t="shared" si="27"/>
        <v/>
      </c>
      <c r="X34" s="46" t="str">
        <f t="shared" si="27"/>
        <v/>
      </c>
      <c r="Y34" s="97" t="str">
        <f>IF(AND(RIGHT(Y$14,2)-RIGHT($A34,2)&gt;0,RIGHT(Y$14,2)-RIGHT($A34,2)&lt;=$B$9),$S$18,"")</f>
        <v/>
      </c>
      <c r="Z34" s="48"/>
    </row>
    <row r="35" spans="1:26" outlineLevel="1">
      <c r="A35" s="11" t="str">
        <f>Q$14</f>
        <v>2024-25</v>
      </c>
      <c r="B35" s="49"/>
      <c r="C35" s="39"/>
      <c r="D35" s="39"/>
      <c r="E35" s="39"/>
      <c r="F35" s="40"/>
      <c r="G35" s="49"/>
      <c r="H35" s="39"/>
      <c r="I35" s="39"/>
      <c r="J35" s="40"/>
      <c r="K35" s="39"/>
      <c r="L35" s="39"/>
      <c r="M35" s="39"/>
      <c r="N35" s="39"/>
      <c r="O35" s="40" t="str">
        <f t="shared" ref="O35:X35" si="28">IF(AND(RIGHT(O$14,2)-RIGHT($A35,2)&gt;0,RIGHT(O$14,2)-RIGHT($A35,2)&lt;=$B$9),$Q$18,"")</f>
        <v/>
      </c>
      <c r="P35" s="39" t="str">
        <f t="shared" si="28"/>
        <v/>
      </c>
      <c r="Q35" s="39" t="str">
        <f t="shared" si="28"/>
        <v/>
      </c>
      <c r="R35" s="39">
        <f t="shared" si="28"/>
        <v>0</v>
      </c>
      <c r="S35" s="39">
        <f t="shared" si="28"/>
        <v>0</v>
      </c>
      <c r="T35" s="40">
        <f t="shared" si="28"/>
        <v>0</v>
      </c>
      <c r="U35" s="39">
        <f t="shared" si="28"/>
        <v>0</v>
      </c>
      <c r="V35" s="39">
        <f t="shared" si="28"/>
        <v>0</v>
      </c>
      <c r="W35" s="39" t="str">
        <f t="shared" si="28"/>
        <v/>
      </c>
      <c r="X35" s="39" t="str">
        <f t="shared" si="28"/>
        <v/>
      </c>
      <c r="Y35" s="96" t="str">
        <f>IF(AND(RIGHT(Y$14,2)-RIGHT($A35,2)&gt;0,RIGHT(Y$14,2)-RIGHT($A35,2)&lt;=$B$9),$S$18,"")</f>
        <v/>
      </c>
      <c r="Z35" s="48"/>
    </row>
    <row r="36" spans="1:26" outlineLevel="1">
      <c r="A36" s="11" t="str">
        <f>R$14</f>
        <v>2025-26</v>
      </c>
      <c r="B36" s="49"/>
      <c r="C36" s="39"/>
      <c r="D36" s="39"/>
      <c r="E36" s="39"/>
      <c r="F36" s="40"/>
      <c r="G36" s="49"/>
      <c r="H36" s="39"/>
      <c r="I36" s="39"/>
      <c r="J36" s="40"/>
      <c r="K36" s="39"/>
      <c r="L36" s="39"/>
      <c r="M36" s="39"/>
      <c r="N36" s="39"/>
      <c r="O36" s="40" t="str">
        <f t="shared" ref="O36:X36" si="29">IF(AND(RIGHT(O$14,2)-RIGHT($A36,2)&gt;0,RIGHT(O$14,2)-RIGHT($A36,2)&lt;=$B$9),$R$18,"")</f>
        <v/>
      </c>
      <c r="P36" s="39" t="str">
        <f t="shared" si="29"/>
        <v/>
      </c>
      <c r="Q36" s="39" t="str">
        <f t="shared" si="29"/>
        <v/>
      </c>
      <c r="R36" s="39" t="str">
        <f t="shared" si="29"/>
        <v/>
      </c>
      <c r="S36" s="39">
        <f t="shared" si="29"/>
        <v>0</v>
      </c>
      <c r="T36" s="40">
        <f t="shared" si="29"/>
        <v>0</v>
      </c>
      <c r="U36" s="39">
        <f t="shared" si="29"/>
        <v>0</v>
      </c>
      <c r="V36" s="39">
        <f t="shared" si="29"/>
        <v>0</v>
      </c>
      <c r="W36" s="39">
        <f t="shared" si="29"/>
        <v>0</v>
      </c>
      <c r="X36" s="39" t="str">
        <f t="shared" si="29"/>
        <v/>
      </c>
      <c r="Y36" s="96" t="str">
        <f>IF(AND(RIGHT(Y$14,2)-RIGHT($A36,2)&gt;0,RIGHT(Y$14,2)-RIGHT($A36,2)&lt;=$B$9),$S$18,"")</f>
        <v/>
      </c>
      <c r="Z36" s="48"/>
    </row>
    <row r="37" spans="1:26" outlineLevel="1">
      <c r="A37" s="11" t="str">
        <f>S$14</f>
        <v>2026-27</v>
      </c>
      <c r="B37" s="49"/>
      <c r="C37" s="39"/>
      <c r="D37" s="39"/>
      <c r="E37" s="39"/>
      <c r="F37" s="40"/>
      <c r="G37" s="49"/>
      <c r="H37" s="39"/>
      <c r="I37" s="39"/>
      <c r="J37" s="40"/>
      <c r="K37" s="39"/>
      <c r="L37" s="39"/>
      <c r="M37" s="39"/>
      <c r="N37" s="39"/>
      <c r="O37" s="40" t="str">
        <f t="shared" ref="O37:X38" si="30">IF(AND(RIGHT(O$14,2)-RIGHT($A37,2)&gt;0,RIGHT(O$14,2)-RIGHT($A37,2)&lt;=$B$9),$S$18,"")</f>
        <v/>
      </c>
      <c r="P37" s="39" t="str">
        <f t="shared" si="30"/>
        <v/>
      </c>
      <c r="Q37" s="39" t="str">
        <f t="shared" si="30"/>
        <v/>
      </c>
      <c r="R37" s="39" t="str">
        <f t="shared" si="30"/>
        <v/>
      </c>
      <c r="S37" s="39" t="str">
        <f t="shared" si="30"/>
        <v/>
      </c>
      <c r="T37" s="40">
        <f t="shared" si="30"/>
        <v>0</v>
      </c>
      <c r="U37" s="39">
        <f t="shared" si="30"/>
        <v>0</v>
      </c>
      <c r="V37" s="39">
        <f t="shared" si="30"/>
        <v>0</v>
      </c>
      <c r="W37" s="39">
        <f t="shared" si="30"/>
        <v>0</v>
      </c>
      <c r="X37" s="39">
        <f t="shared" si="30"/>
        <v>0</v>
      </c>
      <c r="Y37" s="96" t="str">
        <f>IF(AND(RIGHT(Y$14,2)-RIGHT($A37,2)&gt;0,RIGHT(Y$14,2)-RIGHT($A37,2)&lt;=$B$9),$S$18,"")</f>
        <v/>
      </c>
      <c r="Z37" s="48"/>
    </row>
    <row r="38" spans="1:26" outlineLevel="1">
      <c r="A38" s="8" t="str">
        <f>T$14</f>
        <v>2027-28</v>
      </c>
      <c r="B38" s="39" t="str">
        <f t="shared" ref="B38:N38" si="31">IF(AND(RIGHT(B$14,2)-RIGHT($A38,2)&gt;0,RIGHT(B$14,2)-RIGHT($A38,2)&lt;=$B$9),$S$18,"")</f>
        <v/>
      </c>
      <c r="C38" s="39" t="str">
        <f t="shared" si="31"/>
        <v/>
      </c>
      <c r="D38" s="39" t="str">
        <f t="shared" si="31"/>
        <v/>
      </c>
      <c r="E38" s="39" t="str">
        <f t="shared" si="31"/>
        <v/>
      </c>
      <c r="F38" s="43" t="str">
        <f t="shared" si="31"/>
        <v/>
      </c>
      <c r="G38" s="39" t="str">
        <f t="shared" si="31"/>
        <v/>
      </c>
      <c r="H38" s="39" t="str">
        <f t="shared" si="31"/>
        <v/>
      </c>
      <c r="I38" s="39" t="str">
        <f t="shared" si="31"/>
        <v/>
      </c>
      <c r="J38" s="43" t="str">
        <f t="shared" si="31"/>
        <v/>
      </c>
      <c r="K38" s="39" t="str">
        <f t="shared" si="31"/>
        <v/>
      </c>
      <c r="L38" s="39" t="str">
        <f t="shared" si="31"/>
        <v/>
      </c>
      <c r="M38" s="39" t="str">
        <f t="shared" si="31"/>
        <v/>
      </c>
      <c r="N38" s="39" t="str">
        <f t="shared" si="31"/>
        <v/>
      </c>
      <c r="O38" s="43" t="str">
        <f t="shared" si="30"/>
        <v/>
      </c>
      <c r="P38" s="39" t="str">
        <f t="shared" si="30"/>
        <v/>
      </c>
      <c r="Q38" s="39" t="str">
        <f t="shared" si="30"/>
        <v/>
      </c>
      <c r="R38" s="39" t="str">
        <f t="shared" si="30"/>
        <v/>
      </c>
      <c r="S38" s="39" t="str">
        <f t="shared" si="30"/>
        <v/>
      </c>
      <c r="T38" s="43" t="str">
        <f t="shared" si="30"/>
        <v/>
      </c>
      <c r="U38" s="42">
        <f t="shared" si="30"/>
        <v>0</v>
      </c>
      <c r="V38" s="42">
        <f t="shared" si="30"/>
        <v>0</v>
      </c>
      <c r="W38" s="42">
        <f t="shared" si="30"/>
        <v>0</v>
      </c>
      <c r="X38" s="42">
        <f t="shared" si="30"/>
        <v>0</v>
      </c>
      <c r="Y38" s="62">
        <f>IF(AND(RIGHT(Y$14,2)-RIGHT($A38,2)&gt;0,RIGHT(Y$14,2)-RIGHT($A38,2)&lt;=$B$9),$S$18,"")</f>
        <v>0</v>
      </c>
      <c r="Z38" s="44"/>
    </row>
    <row r="39" spans="1:26">
      <c r="A39" s="31" t="s">
        <v>13</v>
      </c>
      <c r="B39" s="50"/>
      <c r="C39" s="51"/>
      <c r="D39" s="51"/>
      <c r="E39" s="51"/>
      <c r="F39" s="52"/>
      <c r="G39" s="50">
        <f>SUM(G20:G24)</f>
        <v>0</v>
      </c>
      <c r="H39" s="51">
        <f t="shared" ref="H39:J39" si="32">SUM(H20:H24)</f>
        <v>0</v>
      </c>
      <c r="I39" s="51">
        <f t="shared" si="32"/>
        <v>0</v>
      </c>
      <c r="J39" s="52">
        <f t="shared" si="32"/>
        <v>0</v>
      </c>
      <c r="K39" s="51">
        <f>SUM(K25:K28)</f>
        <v>0</v>
      </c>
      <c r="L39" s="51">
        <f t="shared" ref="L39:O39" si="33">SUM(L25:L28)</f>
        <v>0</v>
      </c>
      <c r="M39" s="51">
        <f t="shared" si="33"/>
        <v>0</v>
      </c>
      <c r="N39" s="51">
        <f t="shared" si="33"/>
        <v>0</v>
      </c>
      <c r="O39" s="52">
        <f t="shared" si="33"/>
        <v>0</v>
      </c>
      <c r="P39" s="51">
        <f>SUM(P29:P33)</f>
        <v>0</v>
      </c>
      <c r="Q39" s="51">
        <f t="shared" ref="Q39:T39" si="34">SUM(Q29:Q33)</f>
        <v>0</v>
      </c>
      <c r="R39" s="51">
        <f t="shared" si="34"/>
        <v>0</v>
      </c>
      <c r="S39" s="51">
        <f t="shared" si="34"/>
        <v>0</v>
      </c>
      <c r="T39" s="52">
        <f t="shared" si="34"/>
        <v>0</v>
      </c>
      <c r="U39" s="61">
        <f>SUM(U34:U38)</f>
        <v>0</v>
      </c>
      <c r="V39" s="61">
        <f t="shared" ref="V39:Y39" si="35">SUM(V34:V38)</f>
        <v>0</v>
      </c>
      <c r="W39" s="61">
        <f t="shared" si="35"/>
        <v>0</v>
      </c>
      <c r="X39" s="61">
        <f t="shared" si="35"/>
        <v>0</v>
      </c>
      <c r="Y39" s="61">
        <f t="shared" si="35"/>
        <v>0</v>
      </c>
      <c r="Z39" s="53"/>
    </row>
    <row r="40" spans="1:26">
      <c r="A40" s="5" t="s">
        <v>22</v>
      </c>
      <c r="B40" s="49">
        <f t="shared" ref="B40:S40" si="36">B15+B39</f>
        <v>100</v>
      </c>
      <c r="C40" s="39">
        <f t="shared" si="36"/>
        <v>100</v>
      </c>
      <c r="D40" s="39">
        <f t="shared" si="36"/>
        <v>100</v>
      </c>
      <c r="E40" s="39">
        <f t="shared" si="36"/>
        <v>100</v>
      </c>
      <c r="F40" s="40">
        <f t="shared" si="36"/>
        <v>100</v>
      </c>
      <c r="G40" s="49">
        <f t="shared" si="36"/>
        <v>100</v>
      </c>
      <c r="H40" s="39">
        <f t="shared" si="36"/>
        <v>100</v>
      </c>
      <c r="I40" s="39">
        <f t="shared" si="36"/>
        <v>100</v>
      </c>
      <c r="J40" s="40">
        <f t="shared" si="36"/>
        <v>100</v>
      </c>
      <c r="K40" s="39">
        <f t="shared" si="36"/>
        <v>100</v>
      </c>
      <c r="L40" s="39">
        <f t="shared" si="36"/>
        <v>100</v>
      </c>
      <c r="M40" s="39">
        <f t="shared" si="36"/>
        <v>100</v>
      </c>
      <c r="N40" s="39">
        <f t="shared" si="36"/>
        <v>100</v>
      </c>
      <c r="O40" s="40">
        <f t="shared" si="36"/>
        <v>100</v>
      </c>
      <c r="P40" s="39">
        <f t="shared" si="36"/>
        <v>100</v>
      </c>
      <c r="Q40" s="39">
        <f t="shared" si="36"/>
        <v>100</v>
      </c>
      <c r="R40" s="37">
        <f t="shared" si="36"/>
        <v>100</v>
      </c>
      <c r="S40" s="39">
        <f t="shared" si="36"/>
        <v>100</v>
      </c>
      <c r="T40" s="40">
        <f t="shared" ref="T40:X40" si="37">T15+T39</f>
        <v>100</v>
      </c>
      <c r="U40" s="39">
        <f t="shared" si="37"/>
        <v>90</v>
      </c>
      <c r="V40" s="39">
        <f t="shared" si="37"/>
        <v>90</v>
      </c>
      <c r="W40" s="39">
        <f t="shared" si="37"/>
        <v>90</v>
      </c>
      <c r="X40" s="39">
        <f t="shared" si="37"/>
        <v>90</v>
      </c>
      <c r="Y40" s="39">
        <f t="shared" ref="Y40" si="38">Y15+Y39</f>
        <v>90</v>
      </c>
      <c r="Z40" s="48">
        <f>Z15+Z39</f>
        <v>90</v>
      </c>
    </row>
    <row r="41" spans="1:26">
      <c r="A41" s="13" t="s">
        <v>15</v>
      </c>
      <c r="B41" s="54">
        <f t="shared" ref="B41:S41" si="39">B40-B16</f>
        <v>0</v>
      </c>
      <c r="C41" s="55">
        <f t="shared" si="39"/>
        <v>0</v>
      </c>
      <c r="D41" s="55">
        <f t="shared" si="39"/>
        <v>0</v>
      </c>
      <c r="E41" s="55">
        <f t="shared" si="39"/>
        <v>0</v>
      </c>
      <c r="F41" s="56">
        <f t="shared" si="39"/>
        <v>0</v>
      </c>
      <c r="G41" s="54">
        <f t="shared" si="39"/>
        <v>0</v>
      </c>
      <c r="H41" s="55">
        <f t="shared" si="39"/>
        <v>0</v>
      </c>
      <c r="I41" s="55">
        <f t="shared" si="39"/>
        <v>0</v>
      </c>
      <c r="J41" s="56">
        <f t="shared" si="39"/>
        <v>0</v>
      </c>
      <c r="K41" s="55">
        <f t="shared" si="39"/>
        <v>0</v>
      </c>
      <c r="L41" s="55">
        <f t="shared" si="39"/>
        <v>0</v>
      </c>
      <c r="M41" s="55">
        <f t="shared" si="39"/>
        <v>0</v>
      </c>
      <c r="N41" s="55">
        <f t="shared" si="39"/>
        <v>0</v>
      </c>
      <c r="O41" s="56">
        <f t="shared" si="39"/>
        <v>10</v>
      </c>
      <c r="P41" s="55">
        <f t="shared" si="39"/>
        <v>10</v>
      </c>
      <c r="Q41" s="55">
        <f t="shared" si="39"/>
        <v>10</v>
      </c>
      <c r="R41" s="55">
        <f t="shared" si="39"/>
        <v>10</v>
      </c>
      <c r="S41" s="55">
        <f t="shared" si="39"/>
        <v>10</v>
      </c>
      <c r="T41" s="56">
        <f t="shared" ref="T41:X41" si="40">T40-T16</f>
        <v>10</v>
      </c>
      <c r="U41" s="55">
        <f t="shared" si="40"/>
        <v>0</v>
      </c>
      <c r="V41" s="55">
        <f t="shared" si="40"/>
        <v>0</v>
      </c>
      <c r="W41" s="55">
        <f t="shared" si="40"/>
        <v>0</v>
      </c>
      <c r="X41" s="55">
        <f t="shared" si="40"/>
        <v>0</v>
      </c>
      <c r="Y41" s="55">
        <f t="shared" ref="Y41" si="41">Y40-Y16</f>
        <v>0</v>
      </c>
      <c r="Z41" s="48">
        <f>(Z40-Z16)*(1+rate)/rate</f>
        <v>0</v>
      </c>
    </row>
    <row r="42" spans="1:26">
      <c r="A42" s="13" t="s">
        <v>16</v>
      </c>
      <c r="B42" s="54">
        <f>$B$15-B40</f>
        <v>0</v>
      </c>
      <c r="C42" s="55">
        <f t="shared" ref="C42:S42" si="42">$B$15-C40</f>
        <v>0</v>
      </c>
      <c r="D42" s="55">
        <f t="shared" si="42"/>
        <v>0</v>
      </c>
      <c r="E42" s="55">
        <f t="shared" si="42"/>
        <v>0</v>
      </c>
      <c r="F42" s="56">
        <f t="shared" si="42"/>
        <v>0</v>
      </c>
      <c r="G42" s="54">
        <f t="shared" si="42"/>
        <v>0</v>
      </c>
      <c r="H42" s="55">
        <f t="shared" si="42"/>
        <v>0</v>
      </c>
      <c r="I42" s="55">
        <f t="shared" si="42"/>
        <v>0</v>
      </c>
      <c r="J42" s="56">
        <f t="shared" si="42"/>
        <v>0</v>
      </c>
      <c r="K42" s="55">
        <f t="shared" si="42"/>
        <v>0</v>
      </c>
      <c r="L42" s="55">
        <f t="shared" si="42"/>
        <v>0</v>
      </c>
      <c r="M42" s="55">
        <f t="shared" si="42"/>
        <v>0</v>
      </c>
      <c r="N42" s="55">
        <f t="shared" si="42"/>
        <v>0</v>
      </c>
      <c r="O42" s="56">
        <f t="shared" si="42"/>
        <v>0</v>
      </c>
      <c r="P42" s="55">
        <f t="shared" si="42"/>
        <v>0</v>
      </c>
      <c r="Q42" s="55">
        <f t="shared" si="42"/>
        <v>0</v>
      </c>
      <c r="R42" s="55">
        <f t="shared" si="42"/>
        <v>0</v>
      </c>
      <c r="S42" s="55">
        <f t="shared" si="42"/>
        <v>0</v>
      </c>
      <c r="T42" s="56">
        <f t="shared" ref="T42:X42" si="43">$B$15-T40</f>
        <v>0</v>
      </c>
      <c r="U42" s="55">
        <f t="shared" si="43"/>
        <v>10</v>
      </c>
      <c r="V42" s="55">
        <f t="shared" si="43"/>
        <v>10</v>
      </c>
      <c r="W42" s="55">
        <f t="shared" si="43"/>
        <v>10</v>
      </c>
      <c r="X42" s="55">
        <f t="shared" si="43"/>
        <v>10</v>
      </c>
      <c r="Y42" s="55">
        <f t="shared" ref="Y42" si="44">$B$15-Y40</f>
        <v>10</v>
      </c>
      <c r="Z42" s="48">
        <f>($B$15-Z40)*(1+rate)/rate</f>
        <v>176.66666666666669</v>
      </c>
    </row>
    <row r="43" spans="1:26">
      <c r="A43" s="13" t="s">
        <v>17</v>
      </c>
      <c r="B43" s="54">
        <f t="shared" ref="B43:S43" si="45">$B$15-B16</f>
        <v>0</v>
      </c>
      <c r="C43" s="55">
        <f t="shared" si="45"/>
        <v>0</v>
      </c>
      <c r="D43" s="55">
        <f t="shared" si="45"/>
        <v>0</v>
      </c>
      <c r="E43" s="55">
        <f t="shared" si="45"/>
        <v>0</v>
      </c>
      <c r="F43" s="56">
        <f t="shared" si="45"/>
        <v>0</v>
      </c>
      <c r="G43" s="54">
        <f t="shared" si="45"/>
        <v>0</v>
      </c>
      <c r="H43" s="55">
        <f t="shared" si="45"/>
        <v>0</v>
      </c>
      <c r="I43" s="55">
        <f t="shared" si="45"/>
        <v>0</v>
      </c>
      <c r="J43" s="56">
        <f t="shared" si="45"/>
        <v>0</v>
      </c>
      <c r="K43" s="55">
        <f t="shared" si="45"/>
        <v>0</v>
      </c>
      <c r="L43" s="55">
        <f t="shared" si="45"/>
        <v>0</v>
      </c>
      <c r="M43" s="55">
        <f t="shared" si="45"/>
        <v>0</v>
      </c>
      <c r="N43" s="55">
        <f t="shared" si="45"/>
        <v>0</v>
      </c>
      <c r="O43" s="56">
        <f t="shared" si="45"/>
        <v>10</v>
      </c>
      <c r="P43" s="55">
        <f t="shared" si="45"/>
        <v>10</v>
      </c>
      <c r="Q43" s="55">
        <f t="shared" si="45"/>
        <v>10</v>
      </c>
      <c r="R43" s="55">
        <f t="shared" si="45"/>
        <v>10</v>
      </c>
      <c r="S43" s="55">
        <f t="shared" si="45"/>
        <v>10</v>
      </c>
      <c r="T43" s="56">
        <f t="shared" ref="T43:X43" si="46">$B$15-T16</f>
        <v>10</v>
      </c>
      <c r="U43" s="55">
        <f t="shared" si="46"/>
        <v>10</v>
      </c>
      <c r="V43" s="55">
        <f t="shared" si="46"/>
        <v>10</v>
      </c>
      <c r="W43" s="55">
        <f t="shared" si="46"/>
        <v>10</v>
      </c>
      <c r="X43" s="55">
        <f t="shared" si="46"/>
        <v>10</v>
      </c>
      <c r="Y43" s="55">
        <f t="shared" ref="Y43" si="47">$B$15-Y16</f>
        <v>10</v>
      </c>
      <c r="Z43" s="48">
        <f>($B$15-Z16)*(1+rate)/rate</f>
        <v>176.66666666666669</v>
      </c>
    </row>
    <row r="44" spans="1:26">
      <c r="A44" s="14" t="s">
        <v>18</v>
      </c>
      <c r="B44" s="18">
        <f t="shared" ref="B44:Y44" si="48">1/((1+$B$1)^(RIGHT(B14,2)-RIGHT($B$11,2)))</f>
        <v>2.1329282601456852</v>
      </c>
      <c r="C44" s="16">
        <f t="shared" si="48"/>
        <v>2.0121964718355518</v>
      </c>
      <c r="D44" s="16">
        <f t="shared" si="48"/>
        <v>1.8982985583354262</v>
      </c>
      <c r="E44" s="16">
        <f t="shared" si="48"/>
        <v>1.7908476965428546</v>
      </c>
      <c r="F44" s="19">
        <f t="shared" si="48"/>
        <v>1.6894789590026931</v>
      </c>
      <c r="G44" s="18">
        <f t="shared" si="48"/>
        <v>1.5938480745308423</v>
      </c>
      <c r="H44" s="16">
        <f t="shared" si="48"/>
        <v>1.5036302589913608</v>
      </c>
      <c r="I44" s="16">
        <f t="shared" si="48"/>
        <v>1.4185191122560006</v>
      </c>
      <c r="J44" s="19">
        <f t="shared" si="48"/>
        <v>1.3382255776000005</v>
      </c>
      <c r="K44" s="16">
        <f t="shared" si="48"/>
        <v>1.2624769600000003</v>
      </c>
      <c r="L44" s="16">
        <f t="shared" si="48"/>
        <v>1.1910160000000003</v>
      </c>
      <c r="M44" s="16">
        <f t="shared" si="48"/>
        <v>1.1236000000000002</v>
      </c>
      <c r="N44" s="16">
        <f t="shared" si="48"/>
        <v>1.06</v>
      </c>
      <c r="O44" s="19">
        <f t="shared" si="48"/>
        <v>1</v>
      </c>
      <c r="P44" s="16">
        <f t="shared" si="48"/>
        <v>0.94339622641509424</v>
      </c>
      <c r="Q44" s="16">
        <f t="shared" si="48"/>
        <v>0.88999644001423983</v>
      </c>
      <c r="R44" s="16">
        <f t="shared" si="48"/>
        <v>0.8396192830323016</v>
      </c>
      <c r="S44" s="16">
        <f t="shared" si="48"/>
        <v>0.79209366323802044</v>
      </c>
      <c r="T44" s="19">
        <f t="shared" si="48"/>
        <v>0.74725817286605689</v>
      </c>
      <c r="U44" s="16">
        <f t="shared" si="48"/>
        <v>0.70496054043967626</v>
      </c>
      <c r="V44" s="16">
        <f t="shared" si="48"/>
        <v>0.66505711362233599</v>
      </c>
      <c r="W44" s="16">
        <f t="shared" si="48"/>
        <v>0.62741237134182648</v>
      </c>
      <c r="X44" s="16">
        <f t="shared" si="48"/>
        <v>0.59189846353002495</v>
      </c>
      <c r="Y44" s="16">
        <f t="shared" si="48"/>
        <v>0.55839477691511785</v>
      </c>
      <c r="Z44" s="20">
        <f>Y44/(1+rate)</f>
        <v>0.52678752539162055</v>
      </c>
    </row>
    <row r="45" spans="1:26">
      <c r="A45" s="15" t="s">
        <v>19</v>
      </c>
      <c r="B45" s="54">
        <f t="shared" ref="B45:Z45" si="49">B$44*B41</f>
        <v>0</v>
      </c>
      <c r="C45" s="55">
        <f t="shared" si="49"/>
        <v>0</v>
      </c>
      <c r="D45" s="55">
        <f t="shared" si="49"/>
        <v>0</v>
      </c>
      <c r="E45" s="55">
        <f t="shared" si="49"/>
        <v>0</v>
      </c>
      <c r="F45" s="56">
        <f t="shared" si="49"/>
        <v>0</v>
      </c>
      <c r="G45" s="54">
        <f t="shared" si="49"/>
        <v>0</v>
      </c>
      <c r="H45" s="55">
        <f t="shared" si="49"/>
        <v>0</v>
      </c>
      <c r="I45" s="55">
        <f t="shared" si="49"/>
        <v>0</v>
      </c>
      <c r="J45" s="56">
        <f t="shared" si="49"/>
        <v>0</v>
      </c>
      <c r="K45" s="55">
        <f t="shared" si="49"/>
        <v>0</v>
      </c>
      <c r="L45" s="55">
        <f t="shared" si="49"/>
        <v>0</v>
      </c>
      <c r="M45" s="55">
        <f t="shared" si="49"/>
        <v>0</v>
      </c>
      <c r="N45" s="55">
        <f t="shared" si="49"/>
        <v>0</v>
      </c>
      <c r="O45" s="56">
        <f t="shared" si="49"/>
        <v>10</v>
      </c>
      <c r="P45" s="55">
        <f t="shared" si="49"/>
        <v>9.4339622641509422</v>
      </c>
      <c r="Q45" s="55">
        <f t="shared" si="49"/>
        <v>8.8999644001423981</v>
      </c>
      <c r="R45" s="55">
        <f t="shared" si="49"/>
        <v>8.3961928303230167</v>
      </c>
      <c r="S45" s="55">
        <f t="shared" si="49"/>
        <v>7.9209366323802044</v>
      </c>
      <c r="T45" s="56">
        <f t="shared" si="49"/>
        <v>7.4725817286605691</v>
      </c>
      <c r="U45" s="55">
        <f t="shared" si="49"/>
        <v>0</v>
      </c>
      <c r="V45" s="55">
        <f t="shared" si="49"/>
        <v>0</v>
      </c>
      <c r="W45" s="55">
        <f t="shared" si="49"/>
        <v>0</v>
      </c>
      <c r="X45" s="55">
        <f t="shared" si="49"/>
        <v>0</v>
      </c>
      <c r="Y45" s="55">
        <f t="shared" si="49"/>
        <v>0</v>
      </c>
      <c r="Z45" s="48">
        <f t="shared" si="49"/>
        <v>0</v>
      </c>
    </row>
    <row r="46" spans="1:26">
      <c r="A46" s="15" t="s">
        <v>20</v>
      </c>
      <c r="B46" s="54">
        <f t="shared" ref="B46:Z46" si="50">B$44*B42</f>
        <v>0</v>
      </c>
      <c r="C46" s="55">
        <f t="shared" si="50"/>
        <v>0</v>
      </c>
      <c r="D46" s="55">
        <f t="shared" si="50"/>
        <v>0</v>
      </c>
      <c r="E46" s="55">
        <f t="shared" si="50"/>
        <v>0</v>
      </c>
      <c r="F46" s="56">
        <f t="shared" si="50"/>
        <v>0</v>
      </c>
      <c r="G46" s="54">
        <f t="shared" si="50"/>
        <v>0</v>
      </c>
      <c r="H46" s="55">
        <f t="shared" si="50"/>
        <v>0</v>
      </c>
      <c r="I46" s="55">
        <f t="shared" si="50"/>
        <v>0</v>
      </c>
      <c r="J46" s="56">
        <f t="shared" si="50"/>
        <v>0</v>
      </c>
      <c r="K46" s="55">
        <f t="shared" si="50"/>
        <v>0</v>
      </c>
      <c r="L46" s="55">
        <f t="shared" si="50"/>
        <v>0</v>
      </c>
      <c r="M46" s="55">
        <f t="shared" si="50"/>
        <v>0</v>
      </c>
      <c r="N46" s="55">
        <f t="shared" si="50"/>
        <v>0</v>
      </c>
      <c r="O46" s="56">
        <f t="shared" si="50"/>
        <v>0</v>
      </c>
      <c r="P46" s="55">
        <f t="shared" si="50"/>
        <v>0</v>
      </c>
      <c r="Q46" s="55">
        <f t="shared" si="50"/>
        <v>0</v>
      </c>
      <c r="R46" s="55">
        <f t="shared" si="50"/>
        <v>0</v>
      </c>
      <c r="S46" s="55">
        <f t="shared" si="50"/>
        <v>0</v>
      </c>
      <c r="T46" s="56">
        <f t="shared" si="50"/>
        <v>0</v>
      </c>
      <c r="U46" s="55">
        <f t="shared" si="50"/>
        <v>7.0496054043967629</v>
      </c>
      <c r="V46" s="55">
        <f t="shared" si="50"/>
        <v>6.6505711362233599</v>
      </c>
      <c r="W46" s="55">
        <f t="shared" si="50"/>
        <v>6.2741237134182644</v>
      </c>
      <c r="X46" s="55">
        <f t="shared" si="50"/>
        <v>5.9189846353002498</v>
      </c>
      <c r="Y46" s="55">
        <f t="shared" si="50"/>
        <v>5.5839477691511785</v>
      </c>
      <c r="Z46" s="48">
        <f t="shared" si="50"/>
        <v>93.065796152519638</v>
      </c>
    </row>
    <row r="47" spans="1:26" ht="15.75" thickBot="1">
      <c r="A47" s="100" t="s">
        <v>21</v>
      </c>
      <c r="B47" s="101">
        <f t="shared" ref="B47:Z47" si="51">B$44*B43</f>
        <v>0</v>
      </c>
      <c r="C47" s="102">
        <f t="shared" si="51"/>
        <v>0</v>
      </c>
      <c r="D47" s="102">
        <f t="shared" si="51"/>
        <v>0</v>
      </c>
      <c r="E47" s="102">
        <f t="shared" si="51"/>
        <v>0</v>
      </c>
      <c r="F47" s="103">
        <f t="shared" si="51"/>
        <v>0</v>
      </c>
      <c r="G47" s="101">
        <f t="shared" si="51"/>
        <v>0</v>
      </c>
      <c r="H47" s="102">
        <f t="shared" si="51"/>
        <v>0</v>
      </c>
      <c r="I47" s="102">
        <f t="shared" si="51"/>
        <v>0</v>
      </c>
      <c r="J47" s="103">
        <f t="shared" si="51"/>
        <v>0</v>
      </c>
      <c r="K47" s="102">
        <f t="shared" si="51"/>
        <v>0</v>
      </c>
      <c r="L47" s="102">
        <f t="shared" si="51"/>
        <v>0</v>
      </c>
      <c r="M47" s="102">
        <f t="shared" si="51"/>
        <v>0</v>
      </c>
      <c r="N47" s="102">
        <f t="shared" si="51"/>
        <v>0</v>
      </c>
      <c r="O47" s="103">
        <f t="shared" si="51"/>
        <v>10</v>
      </c>
      <c r="P47" s="102">
        <f t="shared" si="51"/>
        <v>9.4339622641509422</v>
      </c>
      <c r="Q47" s="102">
        <f t="shared" si="51"/>
        <v>8.8999644001423981</v>
      </c>
      <c r="R47" s="102">
        <f t="shared" si="51"/>
        <v>8.3961928303230167</v>
      </c>
      <c r="S47" s="102">
        <f t="shared" si="51"/>
        <v>7.9209366323802044</v>
      </c>
      <c r="T47" s="103">
        <f t="shared" si="51"/>
        <v>7.4725817286605691</v>
      </c>
      <c r="U47" s="102">
        <f t="shared" si="51"/>
        <v>7.0496054043967629</v>
      </c>
      <c r="V47" s="102">
        <f t="shared" si="51"/>
        <v>6.6505711362233599</v>
      </c>
      <c r="W47" s="102">
        <f t="shared" si="51"/>
        <v>6.2741237134182644</v>
      </c>
      <c r="X47" s="102">
        <f t="shared" si="51"/>
        <v>5.9189846353002498</v>
      </c>
      <c r="Y47" s="102">
        <f t="shared" si="51"/>
        <v>5.5839477691511785</v>
      </c>
      <c r="Z47" s="57">
        <f t="shared" si="51"/>
        <v>93.065796152519638</v>
      </c>
    </row>
  </sheetData>
  <mergeCells count="5">
    <mergeCell ref="J1:K1"/>
    <mergeCell ref="L1:M1"/>
    <mergeCell ref="E3:I3"/>
    <mergeCell ref="E4:I4"/>
    <mergeCell ref="E5:I5"/>
  </mergeCells>
  <dataValidations count="6">
    <dataValidation type="list" allowBlank="1" showInputMessage="1" showErrorMessage="1" sqref="B3">
      <formula1>$G$14:$J$14</formula1>
    </dataValidation>
    <dataValidation type="list" allowBlank="1" showInputMessage="1" showErrorMessage="1" sqref="B2">
      <formula1>$B$14:$F$14</formula1>
    </dataValidation>
    <dataValidation type="list" allowBlank="1" showInputMessage="1" showErrorMessage="1" sqref="B6:B9">
      <formula1>"3,4,5,6"</formula1>
    </dataValidation>
    <dataValidation type="list" allowBlank="1" showInputMessage="1" showErrorMessage="1" sqref="B4">
      <formula1>$K$14:$O$14</formula1>
    </dataValidation>
    <dataValidation type="list" allowBlank="1" showInputMessage="1" showErrorMessage="1" sqref="B11">
      <formula1>$B$14:$O$14</formula1>
    </dataValidation>
    <dataValidation type="list" allowBlank="1" showInputMessage="1" showErrorMessage="1" sqref="B5">
      <formula1>$P$14:$T$14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workbookViewId="0">
      <selection activeCell="B8" sqref="B8"/>
    </sheetView>
  </sheetViews>
  <sheetFormatPr defaultRowHeight="15" outlineLevelRow="1"/>
  <cols>
    <col min="1" max="1" width="30.5703125" style="12" bestFit="1" customWidth="1"/>
    <col min="2" max="2" width="9.28515625" style="12" bestFit="1" customWidth="1"/>
    <col min="3" max="25" width="9.140625" style="12" customWidth="1"/>
    <col min="26" max="26" width="10.42578125" style="12" bestFit="1" customWidth="1"/>
    <col min="27" max="16384" width="9.140625" style="12"/>
  </cols>
  <sheetData>
    <row r="1" spans="1:26">
      <c r="A1" s="95" t="s">
        <v>7</v>
      </c>
      <c r="B1" s="2">
        <v>0.06</v>
      </c>
      <c r="E1" s="21"/>
      <c r="F1" s="21"/>
      <c r="G1" s="21"/>
      <c r="H1" s="21"/>
      <c r="I1" s="21"/>
      <c r="J1" s="109"/>
      <c r="K1" s="109"/>
      <c r="L1" s="109"/>
      <c r="M1" s="109"/>
    </row>
    <row r="2" spans="1:26">
      <c r="A2" s="95" t="s">
        <v>9</v>
      </c>
      <c r="B2" s="3" t="s">
        <v>0</v>
      </c>
      <c r="E2" s="21"/>
      <c r="F2" s="21"/>
      <c r="G2" s="21"/>
      <c r="H2" s="21"/>
      <c r="I2" s="21"/>
      <c r="J2" s="21"/>
      <c r="K2" s="21"/>
      <c r="L2" s="21"/>
    </row>
    <row r="3" spans="1:26">
      <c r="A3" s="95" t="s">
        <v>8</v>
      </c>
      <c r="B3" s="3" t="s">
        <v>1</v>
      </c>
      <c r="E3" s="110" t="s">
        <v>27</v>
      </c>
      <c r="F3" s="110"/>
      <c r="G3" s="110"/>
      <c r="H3" s="110"/>
      <c r="I3" s="110"/>
      <c r="J3" s="22">
        <f>SUM(B45:Z45)</f>
        <v>2.9503945956032371</v>
      </c>
      <c r="K3" s="70">
        <f>J3/J$5</f>
        <v>0.29503945956032374</v>
      </c>
    </row>
    <row r="4" spans="1:26">
      <c r="A4" s="95" t="s">
        <v>12</v>
      </c>
      <c r="B4" s="3" t="s">
        <v>42</v>
      </c>
      <c r="E4" s="111" t="s">
        <v>28</v>
      </c>
      <c r="F4" s="111"/>
      <c r="G4" s="111"/>
      <c r="H4" s="111"/>
      <c r="I4" s="111"/>
      <c r="J4" s="22">
        <f>SUM(B46:Z46)</f>
        <v>7.0496054043967629</v>
      </c>
      <c r="K4" s="28">
        <f>J4/J$5</f>
        <v>0.70496054043967626</v>
      </c>
    </row>
    <row r="5" spans="1:26">
      <c r="A5" s="95" t="s">
        <v>35</v>
      </c>
      <c r="B5" s="3" t="s">
        <v>43</v>
      </c>
      <c r="E5" s="110" t="s">
        <v>29</v>
      </c>
      <c r="F5" s="110"/>
      <c r="G5" s="110"/>
      <c r="H5" s="110"/>
      <c r="I5" s="110"/>
      <c r="J5" s="22">
        <f>SUM(B47:Z47)</f>
        <v>10</v>
      </c>
      <c r="K5" s="28">
        <f>J5/J$5</f>
        <v>1</v>
      </c>
    </row>
    <row r="6" spans="1:26">
      <c r="A6" s="95" t="s">
        <v>34</v>
      </c>
      <c r="B6" s="3">
        <v>5</v>
      </c>
    </row>
    <row r="7" spans="1:26">
      <c r="A7" s="95" t="s">
        <v>10</v>
      </c>
      <c r="B7" s="3">
        <v>5</v>
      </c>
    </row>
    <row r="8" spans="1:26">
      <c r="A8" s="95" t="s">
        <v>11</v>
      </c>
      <c r="B8" s="3">
        <v>5</v>
      </c>
      <c r="J8" s="24"/>
      <c r="L8" s="22"/>
      <c r="M8" s="25"/>
    </row>
    <row r="9" spans="1:26">
      <c r="A9" s="95" t="s">
        <v>36</v>
      </c>
      <c r="B9" s="3">
        <v>5</v>
      </c>
      <c r="J9" s="24"/>
      <c r="L9" s="22"/>
      <c r="M9" s="25"/>
    </row>
    <row r="10" spans="1:26">
      <c r="A10" s="95" t="s">
        <v>23</v>
      </c>
      <c r="B10" s="3">
        <v>100</v>
      </c>
    </row>
    <row r="11" spans="1:26">
      <c r="A11" s="95" t="s">
        <v>24</v>
      </c>
      <c r="B11" s="3" t="s">
        <v>1</v>
      </c>
    </row>
    <row r="12" spans="1:26">
      <c r="A12" s="17" t="s">
        <v>25</v>
      </c>
      <c r="B12" s="3">
        <v>10</v>
      </c>
    </row>
    <row r="14" spans="1:26" ht="15.75" thickBot="1">
      <c r="B14" s="29" t="s">
        <v>26</v>
      </c>
      <c r="C14" s="29" t="str">
        <f t="shared" ref="C14:J14" si="0">LEFT(B14,4)+1&amp;"-"&amp;RIGHT(B14,2)+1</f>
        <v>2010-11</v>
      </c>
      <c r="D14" s="29" t="str">
        <f t="shared" si="0"/>
        <v>2011-12</v>
      </c>
      <c r="E14" s="29" t="str">
        <f t="shared" si="0"/>
        <v>2012-13</v>
      </c>
      <c r="F14" s="29" t="str">
        <f t="shared" si="0"/>
        <v>2013-14</v>
      </c>
      <c r="G14" s="29" t="str">
        <f t="shared" si="0"/>
        <v>2014-15</v>
      </c>
      <c r="H14" s="29" t="str">
        <f t="shared" si="0"/>
        <v>2015-16</v>
      </c>
      <c r="I14" s="29" t="str">
        <f t="shared" si="0"/>
        <v>2016-17</v>
      </c>
      <c r="J14" s="29" t="str">
        <f t="shared" si="0"/>
        <v>2017-18</v>
      </c>
      <c r="K14" s="29" t="str">
        <f>LEFT(J14,4)+1&amp;"-"&amp;RIGHT(J14,2)+1</f>
        <v>2018-19</v>
      </c>
      <c r="L14" s="29" t="str">
        <f t="shared" ref="L14:X14" si="1">LEFT(K14,4)+1&amp;"-"&amp;RIGHT(K14,2)+1</f>
        <v>2019-20</v>
      </c>
      <c r="M14" s="29" t="str">
        <f t="shared" si="1"/>
        <v>2020-21</v>
      </c>
      <c r="N14" s="29" t="str">
        <f t="shared" si="1"/>
        <v>2021-22</v>
      </c>
      <c r="O14" s="29" t="str">
        <f t="shared" si="1"/>
        <v>2022-23</v>
      </c>
      <c r="P14" s="29" t="str">
        <f t="shared" si="1"/>
        <v>2023-24</v>
      </c>
      <c r="Q14" s="29" t="str">
        <f>LEFT(P14,4)+1&amp;"-"&amp;RIGHT(P14,2)+1</f>
        <v>2024-25</v>
      </c>
      <c r="R14" s="29" t="str">
        <f t="shared" si="1"/>
        <v>2025-26</v>
      </c>
      <c r="S14" s="29" t="str">
        <f t="shared" si="1"/>
        <v>2026-27</v>
      </c>
      <c r="T14" s="29" t="str">
        <f t="shared" si="1"/>
        <v>2027-28</v>
      </c>
      <c r="U14" s="29" t="str">
        <f t="shared" si="1"/>
        <v>2028-29</v>
      </c>
      <c r="V14" s="29" t="str">
        <f t="shared" si="1"/>
        <v>2029-30</v>
      </c>
      <c r="W14" s="29" t="str">
        <f t="shared" si="1"/>
        <v>2030-31</v>
      </c>
      <c r="X14" s="29" t="str">
        <f t="shared" si="1"/>
        <v>2031-32</v>
      </c>
      <c r="Y14" s="29" t="s">
        <v>41</v>
      </c>
      <c r="Z14" s="30" t="s">
        <v>14</v>
      </c>
    </row>
    <row r="15" spans="1:26">
      <c r="A15" s="4" t="s">
        <v>2</v>
      </c>
      <c r="B15" s="32">
        <f>$B$10</f>
        <v>100</v>
      </c>
      <c r="C15" s="33">
        <f>$B$10</f>
        <v>100</v>
      </c>
      <c r="D15" s="33">
        <f>$B$10</f>
        <v>100</v>
      </c>
      <c r="E15" s="33">
        <f>$B$10</f>
        <v>100</v>
      </c>
      <c r="F15" s="34">
        <f>$B$10</f>
        <v>100</v>
      </c>
      <c r="G15" s="32">
        <f>LOOKUP(base_year,$B14:$F14,$B16:$F16)</f>
        <v>100</v>
      </c>
      <c r="H15" s="33">
        <f>LOOKUP(base_year,$B14:$F14,$B16:$F16)</f>
        <v>100</v>
      </c>
      <c r="I15" s="33">
        <f>LOOKUP(base_year,$B14:$F14,$B16:$F16)</f>
        <v>100</v>
      </c>
      <c r="J15" s="34">
        <f>LOOKUP(base_year,$B14:$F14,$B16:$F16)</f>
        <v>100</v>
      </c>
      <c r="K15" s="32">
        <f>LOOKUP(base_year_2,$G14:$J14,$G16:$J16)</f>
        <v>90</v>
      </c>
      <c r="L15" s="33">
        <f>LOOKUP(base_year_2,$G14:$J14,$G16:$J16)</f>
        <v>90</v>
      </c>
      <c r="M15" s="33">
        <f>LOOKUP(base_year_2,$G14:$J14,$G16:$J16)</f>
        <v>90</v>
      </c>
      <c r="N15" s="33">
        <f>LOOKUP(base_year_2,$G14:$J14,$G16:$J16)</f>
        <v>90</v>
      </c>
      <c r="O15" s="34">
        <f>LOOKUP(base_year_2,$G14:$J14,$G16:$J16)</f>
        <v>90</v>
      </c>
      <c r="P15" s="33">
        <f>LOOKUP(base_year_3,$K14:$O14,$K16:$O16)</f>
        <v>100</v>
      </c>
      <c r="Q15" s="33">
        <f>LOOKUP(base_year_3,$K14:$O14,$K16:$O16)</f>
        <v>100</v>
      </c>
      <c r="R15" s="33">
        <f>LOOKUP(base_year_3,$K14:$O14,$K16:$O16)</f>
        <v>100</v>
      </c>
      <c r="S15" s="33">
        <f>LOOKUP(base_year_3,$K14:$O14,$K16:$O16)</f>
        <v>100</v>
      </c>
      <c r="T15" s="34">
        <f>LOOKUP(base_year_3,$K14:$O14,$K16:$O16)</f>
        <v>100</v>
      </c>
      <c r="U15" s="33">
        <f>LOOKUP(base_year_4,$P14:$T14,$P16:$T16)</f>
        <v>100</v>
      </c>
      <c r="V15" s="33">
        <f>LOOKUP(base_year_4,$P14:$T14,$P16:$T16)</f>
        <v>100</v>
      </c>
      <c r="W15" s="33">
        <f>LOOKUP(base_year_4,$P14:$T14,$P16:$T16)</f>
        <v>100</v>
      </c>
      <c r="X15" s="33">
        <f>LOOKUP(base_year_4,$P14:$T14,$P16:$T16)</f>
        <v>100</v>
      </c>
      <c r="Y15" s="33">
        <f>LOOKUP(base_year_4,$P14:$T14,$P16:$T16)</f>
        <v>100</v>
      </c>
      <c r="Z15" s="35">
        <f>Y15</f>
        <v>100</v>
      </c>
    </row>
    <row r="16" spans="1:26">
      <c r="A16" s="5" t="s">
        <v>3</v>
      </c>
      <c r="B16" s="36">
        <f t="shared" ref="B16:X16" si="2">$B$10-IF(RIGHT(B14,2)=RIGHT($B$11,2),$B$12,0)</f>
        <v>100</v>
      </c>
      <c r="C16" s="37">
        <f t="shared" si="2"/>
        <v>100</v>
      </c>
      <c r="D16" s="37">
        <f t="shared" si="2"/>
        <v>100</v>
      </c>
      <c r="E16" s="37">
        <f t="shared" si="2"/>
        <v>100</v>
      </c>
      <c r="F16" s="38">
        <f t="shared" si="2"/>
        <v>100</v>
      </c>
      <c r="G16" s="36">
        <f t="shared" si="2"/>
        <v>100</v>
      </c>
      <c r="H16" s="37">
        <f t="shared" si="2"/>
        <v>100</v>
      </c>
      <c r="I16" s="37">
        <f t="shared" si="2"/>
        <v>90</v>
      </c>
      <c r="J16" s="38">
        <f t="shared" si="2"/>
        <v>100</v>
      </c>
      <c r="K16" s="37">
        <f t="shared" si="2"/>
        <v>100</v>
      </c>
      <c r="L16" s="37">
        <f t="shared" si="2"/>
        <v>100</v>
      </c>
      <c r="M16" s="39">
        <f t="shared" si="2"/>
        <v>100</v>
      </c>
      <c r="N16" s="39">
        <f t="shared" si="2"/>
        <v>100</v>
      </c>
      <c r="O16" s="40">
        <f t="shared" si="2"/>
        <v>100</v>
      </c>
      <c r="P16" s="39">
        <f t="shared" si="2"/>
        <v>100</v>
      </c>
      <c r="Q16" s="37">
        <f t="shared" si="2"/>
        <v>100</v>
      </c>
      <c r="R16" s="37">
        <f t="shared" si="2"/>
        <v>100</v>
      </c>
      <c r="S16" s="39">
        <f t="shared" si="2"/>
        <v>100</v>
      </c>
      <c r="T16" s="40">
        <f t="shared" si="2"/>
        <v>100</v>
      </c>
      <c r="U16" s="39">
        <f t="shared" si="2"/>
        <v>100</v>
      </c>
      <c r="V16" s="39">
        <f t="shared" si="2"/>
        <v>100</v>
      </c>
      <c r="W16" s="39">
        <f t="shared" si="2"/>
        <v>100</v>
      </c>
      <c r="X16" s="39">
        <f t="shared" si="2"/>
        <v>100</v>
      </c>
      <c r="Y16" s="39">
        <f>X16</f>
        <v>100</v>
      </c>
      <c r="Z16" s="27">
        <f>Y16</f>
        <v>100</v>
      </c>
    </row>
    <row r="17" spans="1:26">
      <c r="A17" s="5" t="s">
        <v>4</v>
      </c>
      <c r="B17" s="36">
        <f t="shared" ref="B17:Y17" si="3">B15-B16</f>
        <v>0</v>
      </c>
      <c r="C17" s="37">
        <f t="shared" si="3"/>
        <v>0</v>
      </c>
      <c r="D17" s="37">
        <f t="shared" si="3"/>
        <v>0</v>
      </c>
      <c r="E17" s="37">
        <f t="shared" si="3"/>
        <v>0</v>
      </c>
      <c r="F17" s="38">
        <f t="shared" si="3"/>
        <v>0</v>
      </c>
      <c r="G17" s="36">
        <f t="shared" si="3"/>
        <v>0</v>
      </c>
      <c r="H17" s="37">
        <f t="shared" si="3"/>
        <v>0</v>
      </c>
      <c r="I17" s="37">
        <f t="shared" si="3"/>
        <v>10</v>
      </c>
      <c r="J17" s="38">
        <f t="shared" si="3"/>
        <v>0</v>
      </c>
      <c r="K17" s="37">
        <f t="shared" si="3"/>
        <v>-10</v>
      </c>
      <c r="L17" s="37">
        <f t="shared" si="3"/>
        <v>-10</v>
      </c>
      <c r="M17" s="39">
        <f t="shared" si="3"/>
        <v>-10</v>
      </c>
      <c r="N17" s="39">
        <f t="shared" si="3"/>
        <v>-10</v>
      </c>
      <c r="O17" s="40">
        <f t="shared" si="3"/>
        <v>-10</v>
      </c>
      <c r="P17" s="39">
        <f t="shared" si="3"/>
        <v>0</v>
      </c>
      <c r="Q17" s="37">
        <f t="shared" si="3"/>
        <v>0</v>
      </c>
      <c r="R17" s="37">
        <f t="shared" si="3"/>
        <v>0</v>
      </c>
      <c r="S17" s="39">
        <f t="shared" si="3"/>
        <v>0</v>
      </c>
      <c r="T17" s="40">
        <f t="shared" si="3"/>
        <v>0</v>
      </c>
      <c r="U17" s="39">
        <f t="shared" si="3"/>
        <v>0</v>
      </c>
      <c r="V17" s="39">
        <f t="shared" si="3"/>
        <v>0</v>
      </c>
      <c r="W17" s="39">
        <f t="shared" si="3"/>
        <v>0</v>
      </c>
      <c r="X17" s="39">
        <f t="shared" si="3"/>
        <v>0</v>
      </c>
      <c r="Y17" s="39">
        <f t="shared" si="3"/>
        <v>0</v>
      </c>
      <c r="Z17" s="27">
        <f>Z15-Z16</f>
        <v>0</v>
      </c>
    </row>
    <row r="18" spans="1:26">
      <c r="A18" s="5" t="s">
        <v>5</v>
      </c>
      <c r="B18" s="41">
        <f>B17</f>
        <v>0</v>
      </c>
      <c r="C18" s="42">
        <f>C17-B17</f>
        <v>0</v>
      </c>
      <c r="D18" s="42">
        <f>D17-C17</f>
        <v>0</v>
      </c>
      <c r="E18" s="42">
        <f>E17-D17</f>
        <v>0</v>
      </c>
      <c r="F18" s="42">
        <f>LOOKUP(base_year,A14:E14,A17:E17)-E17</f>
        <v>0</v>
      </c>
      <c r="G18" s="41">
        <f>G17-F17+LOOKUP(base_year,B14:F14,B17:F17)</f>
        <v>0</v>
      </c>
      <c r="H18" s="42">
        <f>H17-G17</f>
        <v>0</v>
      </c>
      <c r="I18" s="42">
        <f>I17-H17</f>
        <v>10</v>
      </c>
      <c r="J18" s="42">
        <f>LOOKUP(base_year_2,G14:J14,G17:J17)-I17</f>
        <v>0</v>
      </c>
      <c r="K18" s="41">
        <f>K17-J17+LOOKUP(base_year_2,G14:J14,G17:J17)</f>
        <v>0</v>
      </c>
      <c r="L18" s="42">
        <f>L17-K17</f>
        <v>0</v>
      </c>
      <c r="M18" s="42">
        <f t="shared" ref="M18:N18" si="4">M17-L17</f>
        <v>0</v>
      </c>
      <c r="N18" s="42">
        <f t="shared" si="4"/>
        <v>0</v>
      </c>
      <c r="O18" s="43">
        <f>LOOKUP(base_year_3,K14:O14,K17:O17)-N17</f>
        <v>0</v>
      </c>
      <c r="P18" s="42">
        <f>P17-O17+LOOKUP(base_year_3,K14:O14,K17:O17)</f>
        <v>0</v>
      </c>
      <c r="Q18" s="39">
        <f t="shared" ref="Q18" si="5">Q17-P17</f>
        <v>0</v>
      </c>
      <c r="R18" s="39">
        <f>R17-Q17</f>
        <v>0</v>
      </c>
      <c r="S18" s="39">
        <f>S17-R17</f>
        <v>0</v>
      </c>
      <c r="T18" s="43">
        <f>LOOKUP(base_year_4,P14:T14,P17:T17)-S17</f>
        <v>0</v>
      </c>
      <c r="U18" s="42">
        <f>U17-T17+LOOKUP(base_year_4,P14:T14,P17:T17)</f>
        <v>0</v>
      </c>
      <c r="V18" s="42">
        <f t="shared" ref="V18:X18" si="6">V17-U17</f>
        <v>0</v>
      </c>
      <c r="W18" s="42">
        <f t="shared" si="6"/>
        <v>0</v>
      </c>
      <c r="X18" s="42">
        <f t="shared" si="6"/>
        <v>0</v>
      </c>
      <c r="Y18" s="62">
        <v>0</v>
      </c>
      <c r="Z18" s="44"/>
    </row>
    <row r="19" spans="1:26" outlineLevel="1">
      <c r="A19" s="6" t="s">
        <v>6</v>
      </c>
      <c r="B19" s="45"/>
      <c r="C19" s="46"/>
      <c r="D19" s="46"/>
      <c r="E19" s="46"/>
      <c r="F19" s="47"/>
      <c r="G19" s="45"/>
      <c r="H19" s="46"/>
      <c r="I19" s="46"/>
      <c r="J19" s="47"/>
      <c r="K19" s="39"/>
      <c r="L19" s="39"/>
      <c r="M19" s="39"/>
      <c r="N19" s="39"/>
      <c r="O19" s="40"/>
      <c r="P19" s="39"/>
      <c r="Q19" s="46"/>
      <c r="R19" s="46"/>
      <c r="S19" s="46"/>
      <c r="T19" s="40"/>
      <c r="U19" s="39"/>
      <c r="V19" s="39"/>
      <c r="W19" s="39"/>
      <c r="X19" s="39"/>
      <c r="Y19" s="39"/>
      <c r="Z19" s="48"/>
    </row>
    <row r="20" spans="1:26" outlineLevel="1">
      <c r="A20" s="7" t="str">
        <f>B$14</f>
        <v>2009-10</v>
      </c>
      <c r="B20" s="49" t="str">
        <f t="shared" ref="B20:P20" si="7">IF(AND(RIGHT(B$14,2)-RIGHT($A20,2)&gt;0,RIGHT(B$14,2)-RIGHT($A20,2)&lt;=$B$6),$B$18,"")</f>
        <v/>
      </c>
      <c r="C20" s="39">
        <f t="shared" si="7"/>
        <v>0</v>
      </c>
      <c r="D20" s="39">
        <f t="shared" si="7"/>
        <v>0</v>
      </c>
      <c r="E20" s="39">
        <f t="shared" si="7"/>
        <v>0</v>
      </c>
      <c r="F20" s="40">
        <f t="shared" si="7"/>
        <v>0</v>
      </c>
      <c r="G20" s="49">
        <f t="shared" si="7"/>
        <v>0</v>
      </c>
      <c r="H20" s="39" t="str">
        <f t="shared" si="7"/>
        <v/>
      </c>
      <c r="I20" s="39" t="str">
        <f t="shared" si="7"/>
        <v/>
      </c>
      <c r="J20" s="40" t="str">
        <f t="shared" si="7"/>
        <v/>
      </c>
      <c r="K20" s="39" t="str">
        <f t="shared" si="7"/>
        <v/>
      </c>
      <c r="L20" s="39" t="str">
        <f t="shared" si="7"/>
        <v/>
      </c>
      <c r="M20" s="39" t="str">
        <f t="shared" si="7"/>
        <v/>
      </c>
      <c r="N20" s="39" t="str">
        <f t="shared" si="7"/>
        <v/>
      </c>
      <c r="O20" s="40" t="str">
        <f t="shared" si="7"/>
        <v/>
      </c>
      <c r="P20" s="39" t="str">
        <f t="shared" si="7"/>
        <v/>
      </c>
      <c r="Q20" s="39"/>
      <c r="R20" s="39"/>
      <c r="S20" s="39"/>
      <c r="T20" s="40"/>
      <c r="U20" s="39"/>
      <c r="V20" s="39"/>
      <c r="W20" s="39"/>
      <c r="X20" s="39"/>
      <c r="Y20" s="39"/>
      <c r="Z20" s="48"/>
    </row>
    <row r="21" spans="1:26" outlineLevel="1">
      <c r="A21" s="7" t="str">
        <f>C$14</f>
        <v>2010-11</v>
      </c>
      <c r="B21" s="49" t="str">
        <f t="shared" ref="B21:P21" si="8">IF(AND(RIGHT(B$14,2)-RIGHT($A21,2)&gt;0,RIGHT(B$14,2)-RIGHT($A21,2)&lt;=$B$6),$C$18,"")</f>
        <v/>
      </c>
      <c r="C21" s="39" t="str">
        <f t="shared" si="8"/>
        <v/>
      </c>
      <c r="D21" s="39">
        <f t="shared" si="8"/>
        <v>0</v>
      </c>
      <c r="E21" s="39">
        <f t="shared" si="8"/>
        <v>0</v>
      </c>
      <c r="F21" s="40">
        <f t="shared" si="8"/>
        <v>0</v>
      </c>
      <c r="G21" s="49">
        <f t="shared" si="8"/>
        <v>0</v>
      </c>
      <c r="H21" s="39">
        <f t="shared" si="8"/>
        <v>0</v>
      </c>
      <c r="I21" s="39" t="str">
        <f t="shared" si="8"/>
        <v/>
      </c>
      <c r="J21" s="40" t="str">
        <f t="shared" si="8"/>
        <v/>
      </c>
      <c r="K21" s="39" t="str">
        <f t="shared" si="8"/>
        <v/>
      </c>
      <c r="L21" s="39" t="str">
        <f t="shared" si="8"/>
        <v/>
      </c>
      <c r="M21" s="39" t="str">
        <f t="shared" si="8"/>
        <v/>
      </c>
      <c r="N21" s="39" t="str">
        <f t="shared" si="8"/>
        <v/>
      </c>
      <c r="O21" s="40" t="str">
        <f t="shared" si="8"/>
        <v/>
      </c>
      <c r="P21" s="39" t="str">
        <f t="shared" si="8"/>
        <v/>
      </c>
      <c r="Q21" s="39"/>
      <c r="R21" s="39"/>
      <c r="S21" s="39"/>
      <c r="T21" s="40"/>
      <c r="U21" s="39"/>
      <c r="V21" s="39"/>
      <c r="W21" s="39"/>
      <c r="X21" s="39"/>
      <c r="Y21" s="39"/>
      <c r="Z21" s="48"/>
    </row>
    <row r="22" spans="1:26" outlineLevel="1">
      <c r="A22" s="7" t="str">
        <f>D$14</f>
        <v>2011-12</v>
      </c>
      <c r="B22" s="49" t="str">
        <f t="shared" ref="B22:P22" si="9">IF(AND(RIGHT(B$14,2)-RIGHT($A22,2)&gt;0,RIGHT(B$14,2)-RIGHT($A22,2)&lt;=$B$6),$D$18,"")</f>
        <v/>
      </c>
      <c r="C22" s="39" t="str">
        <f t="shared" si="9"/>
        <v/>
      </c>
      <c r="D22" s="39" t="str">
        <f t="shared" si="9"/>
        <v/>
      </c>
      <c r="E22" s="39">
        <f t="shared" si="9"/>
        <v>0</v>
      </c>
      <c r="F22" s="40">
        <f t="shared" si="9"/>
        <v>0</v>
      </c>
      <c r="G22" s="49">
        <f t="shared" si="9"/>
        <v>0</v>
      </c>
      <c r="H22" s="39">
        <f t="shared" si="9"/>
        <v>0</v>
      </c>
      <c r="I22" s="39">
        <f t="shared" si="9"/>
        <v>0</v>
      </c>
      <c r="J22" s="40" t="str">
        <f t="shared" si="9"/>
        <v/>
      </c>
      <c r="K22" s="39" t="str">
        <f t="shared" si="9"/>
        <v/>
      </c>
      <c r="L22" s="39" t="str">
        <f t="shared" si="9"/>
        <v/>
      </c>
      <c r="M22" s="39" t="str">
        <f t="shared" si="9"/>
        <v/>
      </c>
      <c r="N22" s="39" t="str">
        <f t="shared" si="9"/>
        <v/>
      </c>
      <c r="O22" s="40" t="str">
        <f t="shared" si="9"/>
        <v/>
      </c>
      <c r="P22" s="39" t="str">
        <f t="shared" si="9"/>
        <v/>
      </c>
      <c r="Q22" s="39"/>
      <c r="R22" s="39"/>
      <c r="S22" s="39"/>
      <c r="T22" s="40"/>
      <c r="U22" s="39"/>
      <c r="V22" s="39"/>
      <c r="W22" s="39"/>
      <c r="X22" s="39"/>
      <c r="Y22" s="39"/>
      <c r="Z22" s="48"/>
    </row>
    <row r="23" spans="1:26" outlineLevel="1">
      <c r="A23" s="7" t="str">
        <f>E$14</f>
        <v>2012-13</v>
      </c>
      <c r="B23" s="49" t="str">
        <f t="shared" ref="B23:P23" si="10">IF(AND(RIGHT(B$14,2)-RIGHT($A23,2)&gt;0,RIGHT(B$14,2)-RIGHT($A23,2)&lt;=$B$6),$E$18,"")</f>
        <v/>
      </c>
      <c r="C23" s="39" t="str">
        <f t="shared" si="10"/>
        <v/>
      </c>
      <c r="D23" s="39" t="str">
        <f t="shared" si="10"/>
        <v/>
      </c>
      <c r="E23" s="39" t="str">
        <f t="shared" si="10"/>
        <v/>
      </c>
      <c r="F23" s="40">
        <f t="shared" si="10"/>
        <v>0</v>
      </c>
      <c r="G23" s="49">
        <f t="shared" si="10"/>
        <v>0</v>
      </c>
      <c r="H23" s="39">
        <f t="shared" si="10"/>
        <v>0</v>
      </c>
      <c r="I23" s="39">
        <f t="shared" si="10"/>
        <v>0</v>
      </c>
      <c r="J23" s="40">
        <f t="shared" si="10"/>
        <v>0</v>
      </c>
      <c r="K23" s="39" t="str">
        <f t="shared" si="10"/>
        <v/>
      </c>
      <c r="L23" s="39" t="str">
        <f t="shared" si="10"/>
        <v/>
      </c>
      <c r="M23" s="39" t="str">
        <f t="shared" si="10"/>
        <v/>
      </c>
      <c r="N23" s="39" t="str">
        <f t="shared" si="10"/>
        <v/>
      </c>
      <c r="O23" s="40" t="str">
        <f t="shared" si="10"/>
        <v/>
      </c>
      <c r="P23" s="39" t="str">
        <f t="shared" si="10"/>
        <v/>
      </c>
      <c r="Q23" s="39"/>
      <c r="R23" s="39"/>
      <c r="S23" s="39"/>
      <c r="T23" s="40"/>
      <c r="U23" s="39"/>
      <c r="V23" s="39"/>
      <c r="W23" s="39"/>
      <c r="X23" s="39"/>
      <c r="Y23" s="39"/>
      <c r="Z23" s="48"/>
    </row>
    <row r="24" spans="1:26" outlineLevel="1">
      <c r="A24" s="60" t="str">
        <f>F$14</f>
        <v>2013-14</v>
      </c>
      <c r="B24" s="41" t="str">
        <f t="shared" ref="B24:S24" si="11">IF(AND(RIGHT(B$14,2)-RIGHT($A24,2)&gt;0,RIGHT(B$14,2)-RIGHT($A24,2)&lt;=$B$6),$F$18,"")</f>
        <v/>
      </c>
      <c r="C24" s="42" t="str">
        <f t="shared" si="11"/>
        <v/>
      </c>
      <c r="D24" s="42" t="str">
        <f t="shared" si="11"/>
        <v/>
      </c>
      <c r="E24" s="42" t="str">
        <f t="shared" si="11"/>
        <v/>
      </c>
      <c r="F24" s="43" t="str">
        <f t="shared" si="11"/>
        <v/>
      </c>
      <c r="G24" s="41">
        <f t="shared" si="11"/>
        <v>0</v>
      </c>
      <c r="H24" s="42">
        <f t="shared" si="11"/>
        <v>0</v>
      </c>
      <c r="I24" s="42">
        <f t="shared" si="11"/>
        <v>0</v>
      </c>
      <c r="J24" s="43">
        <f t="shared" si="11"/>
        <v>0</v>
      </c>
      <c r="K24" s="42">
        <f t="shared" si="11"/>
        <v>0</v>
      </c>
      <c r="L24" s="42" t="str">
        <f t="shared" si="11"/>
        <v/>
      </c>
      <c r="M24" s="42" t="str">
        <f t="shared" si="11"/>
        <v/>
      </c>
      <c r="N24" s="42" t="str">
        <f t="shared" si="11"/>
        <v/>
      </c>
      <c r="O24" s="43" t="str">
        <f t="shared" si="11"/>
        <v/>
      </c>
      <c r="P24" s="42" t="str">
        <f t="shared" si="11"/>
        <v/>
      </c>
      <c r="Q24" s="42" t="str">
        <f t="shared" si="11"/>
        <v/>
      </c>
      <c r="R24" s="42" t="str">
        <f t="shared" si="11"/>
        <v/>
      </c>
      <c r="S24" s="42" t="str">
        <f t="shared" si="11"/>
        <v/>
      </c>
      <c r="T24" s="43"/>
      <c r="U24" s="42"/>
      <c r="V24" s="42"/>
      <c r="W24" s="42"/>
      <c r="X24" s="42"/>
      <c r="Y24" s="42"/>
      <c r="Z24" s="44"/>
    </row>
    <row r="25" spans="1:26" outlineLevel="1">
      <c r="A25" s="9" t="str">
        <f>G$14</f>
        <v>2014-15</v>
      </c>
      <c r="B25" s="39"/>
      <c r="C25" s="39"/>
      <c r="D25" s="39"/>
      <c r="E25" s="39"/>
      <c r="F25" s="40"/>
      <c r="G25" s="49" t="str">
        <f t="shared" ref="G25:S25" si="12">IF(AND(RIGHT(G$14,2)-RIGHT($A25,2)&gt;0,RIGHT(G$14,2)-RIGHT($A25,2)&lt;=$B$7),$G$18,"")</f>
        <v/>
      </c>
      <c r="H25" s="39">
        <f t="shared" si="12"/>
        <v>0</v>
      </c>
      <c r="I25" s="39">
        <f t="shared" si="12"/>
        <v>0</v>
      </c>
      <c r="J25" s="40">
        <f t="shared" si="12"/>
        <v>0</v>
      </c>
      <c r="K25" s="39">
        <f t="shared" si="12"/>
        <v>0</v>
      </c>
      <c r="L25" s="39">
        <f t="shared" si="12"/>
        <v>0</v>
      </c>
      <c r="M25" s="39" t="str">
        <f t="shared" si="12"/>
        <v/>
      </c>
      <c r="N25" s="39" t="str">
        <f t="shared" si="12"/>
        <v/>
      </c>
      <c r="O25" s="40" t="str">
        <f t="shared" si="12"/>
        <v/>
      </c>
      <c r="P25" s="39" t="str">
        <f t="shared" si="12"/>
        <v/>
      </c>
      <c r="Q25" s="39" t="str">
        <f t="shared" si="12"/>
        <v/>
      </c>
      <c r="R25" s="39" t="str">
        <f t="shared" si="12"/>
        <v/>
      </c>
      <c r="S25" s="39" t="str">
        <f t="shared" si="12"/>
        <v/>
      </c>
      <c r="T25" s="40"/>
      <c r="U25" s="39"/>
      <c r="V25" s="39"/>
      <c r="W25" s="39"/>
      <c r="X25" s="39"/>
      <c r="Y25" s="39"/>
      <c r="Z25" s="48"/>
    </row>
    <row r="26" spans="1:26" outlineLevel="1">
      <c r="A26" s="9" t="str">
        <f>H$14</f>
        <v>2015-16</v>
      </c>
      <c r="B26" s="39"/>
      <c r="C26" s="39"/>
      <c r="D26" s="39"/>
      <c r="E26" s="39"/>
      <c r="F26" s="40"/>
      <c r="G26" s="49" t="str">
        <f t="shared" ref="G26:S26" si="13">IF(AND(RIGHT(G$14,2)-RIGHT($A26,2)&gt;0,RIGHT(G$14,2)-RIGHT($A26,2)&lt;=$B$7),$H$18,"")</f>
        <v/>
      </c>
      <c r="H26" s="39" t="str">
        <f t="shared" si="13"/>
        <v/>
      </c>
      <c r="I26" s="39">
        <f t="shared" si="13"/>
        <v>0</v>
      </c>
      <c r="J26" s="40">
        <f t="shared" si="13"/>
        <v>0</v>
      </c>
      <c r="K26" s="39">
        <f t="shared" si="13"/>
        <v>0</v>
      </c>
      <c r="L26" s="39">
        <f t="shared" si="13"/>
        <v>0</v>
      </c>
      <c r="M26" s="39">
        <f t="shared" si="13"/>
        <v>0</v>
      </c>
      <c r="N26" s="39" t="str">
        <f t="shared" si="13"/>
        <v/>
      </c>
      <c r="O26" s="40" t="str">
        <f t="shared" si="13"/>
        <v/>
      </c>
      <c r="P26" s="39" t="str">
        <f t="shared" si="13"/>
        <v/>
      </c>
      <c r="Q26" s="39" t="str">
        <f t="shared" si="13"/>
        <v/>
      </c>
      <c r="R26" s="39" t="str">
        <f t="shared" si="13"/>
        <v/>
      </c>
      <c r="S26" s="39" t="str">
        <f t="shared" si="13"/>
        <v/>
      </c>
      <c r="T26" s="40"/>
      <c r="U26" s="39"/>
      <c r="V26" s="39"/>
      <c r="W26" s="39"/>
      <c r="X26" s="39"/>
      <c r="Y26" s="39"/>
      <c r="Z26" s="48"/>
    </row>
    <row r="27" spans="1:26" outlineLevel="1">
      <c r="A27" s="9" t="str">
        <f>I$14</f>
        <v>2016-17</v>
      </c>
      <c r="B27" s="39"/>
      <c r="C27" s="39"/>
      <c r="D27" s="39"/>
      <c r="E27" s="39"/>
      <c r="F27" s="40"/>
      <c r="G27" s="49" t="str">
        <f t="shared" ref="G27:S27" si="14">IF(AND(RIGHT(G$14,2)-RIGHT($A27,2)&gt;0,RIGHT(G$14,2)-RIGHT($A27,2)&lt;=$B$7),$I$18,"")</f>
        <v/>
      </c>
      <c r="H27" s="39" t="str">
        <f t="shared" si="14"/>
        <v/>
      </c>
      <c r="I27" s="39" t="str">
        <f t="shared" si="14"/>
        <v/>
      </c>
      <c r="J27" s="40">
        <f t="shared" si="14"/>
        <v>10</v>
      </c>
      <c r="K27" s="39">
        <f t="shared" si="14"/>
        <v>10</v>
      </c>
      <c r="L27" s="39">
        <f t="shared" si="14"/>
        <v>10</v>
      </c>
      <c r="M27" s="39">
        <f t="shared" si="14"/>
        <v>10</v>
      </c>
      <c r="N27" s="39">
        <f t="shared" si="14"/>
        <v>10</v>
      </c>
      <c r="O27" s="40" t="str">
        <f t="shared" si="14"/>
        <v/>
      </c>
      <c r="P27" s="39" t="str">
        <f t="shared" si="14"/>
        <v/>
      </c>
      <c r="Q27" s="39" t="str">
        <f t="shared" si="14"/>
        <v/>
      </c>
      <c r="R27" s="39" t="str">
        <f t="shared" si="14"/>
        <v/>
      </c>
      <c r="S27" s="39" t="str">
        <f t="shared" si="14"/>
        <v/>
      </c>
      <c r="T27" s="40"/>
      <c r="U27" s="39"/>
      <c r="V27" s="39"/>
      <c r="W27" s="39"/>
      <c r="X27" s="39"/>
      <c r="Y27" s="39"/>
      <c r="Z27" s="48"/>
    </row>
    <row r="28" spans="1:26" outlineLevel="1">
      <c r="A28" s="8" t="str">
        <f>J$14</f>
        <v>2017-18</v>
      </c>
      <c r="B28" s="42"/>
      <c r="C28" s="42"/>
      <c r="D28" s="42"/>
      <c r="E28" s="42"/>
      <c r="F28" s="43"/>
      <c r="G28" s="41" t="str">
        <f t="shared" ref="G28:S28" si="15">IF(AND(RIGHT(G$14,2)-RIGHT($A28,2)&gt;0,RIGHT(G$14,2)-RIGHT($A28,2)&lt;=$B$7),$J$18,"")</f>
        <v/>
      </c>
      <c r="H28" s="42" t="str">
        <f t="shared" si="15"/>
        <v/>
      </c>
      <c r="I28" s="42" t="str">
        <f t="shared" si="15"/>
        <v/>
      </c>
      <c r="J28" s="43" t="str">
        <f t="shared" si="15"/>
        <v/>
      </c>
      <c r="K28" s="42">
        <f t="shared" si="15"/>
        <v>0</v>
      </c>
      <c r="L28" s="42">
        <f t="shared" si="15"/>
        <v>0</v>
      </c>
      <c r="M28" s="42">
        <f t="shared" si="15"/>
        <v>0</v>
      </c>
      <c r="N28" s="42">
        <f t="shared" si="15"/>
        <v>0</v>
      </c>
      <c r="O28" s="43">
        <f t="shared" si="15"/>
        <v>0</v>
      </c>
      <c r="P28" s="42" t="str">
        <f t="shared" si="15"/>
        <v/>
      </c>
      <c r="Q28" s="39" t="str">
        <f t="shared" si="15"/>
        <v/>
      </c>
      <c r="R28" s="39" t="str">
        <f t="shared" si="15"/>
        <v/>
      </c>
      <c r="S28" s="39" t="str">
        <f t="shared" si="15"/>
        <v/>
      </c>
      <c r="T28" s="43"/>
      <c r="U28" s="42"/>
      <c r="V28" s="42"/>
      <c r="W28" s="42"/>
      <c r="X28" s="42"/>
      <c r="Y28" s="62"/>
      <c r="Z28" s="44"/>
    </row>
    <row r="29" spans="1:26" outlineLevel="1">
      <c r="A29" s="10" t="str">
        <f>K$14</f>
        <v>2018-19</v>
      </c>
      <c r="B29" s="45"/>
      <c r="C29" s="46"/>
      <c r="D29" s="46"/>
      <c r="E29" s="46"/>
      <c r="F29" s="47"/>
      <c r="G29" s="45"/>
      <c r="H29" s="46"/>
      <c r="I29" s="46"/>
      <c r="J29" s="47"/>
      <c r="K29" s="46" t="str">
        <f t="shared" ref="K29:S29" si="16">IF(AND(RIGHT(K$14,2)-RIGHT($A29,2)&gt;0,RIGHT(K$14,2)-RIGHT($A29,2)&lt;=$B$8),$K$18,"")</f>
        <v/>
      </c>
      <c r="L29" s="46">
        <f t="shared" si="16"/>
        <v>0</v>
      </c>
      <c r="M29" s="46">
        <f t="shared" si="16"/>
        <v>0</v>
      </c>
      <c r="N29" s="46">
        <f t="shared" si="16"/>
        <v>0</v>
      </c>
      <c r="O29" s="47">
        <f t="shared" si="16"/>
        <v>0</v>
      </c>
      <c r="P29" s="46">
        <f t="shared" si="16"/>
        <v>0</v>
      </c>
      <c r="Q29" s="46" t="str">
        <f t="shared" si="16"/>
        <v/>
      </c>
      <c r="R29" s="46" t="str">
        <f t="shared" si="16"/>
        <v/>
      </c>
      <c r="S29" s="46" t="str">
        <f t="shared" si="16"/>
        <v/>
      </c>
      <c r="T29" s="40"/>
      <c r="U29" s="39"/>
      <c r="V29" s="39"/>
      <c r="W29" s="39"/>
      <c r="X29" s="39"/>
      <c r="Y29" s="39"/>
      <c r="Z29" s="48"/>
    </row>
    <row r="30" spans="1:26" outlineLevel="1">
      <c r="A30" s="11" t="str">
        <f>L$14</f>
        <v>2019-20</v>
      </c>
      <c r="B30" s="49"/>
      <c r="C30" s="39"/>
      <c r="D30" s="39"/>
      <c r="E30" s="39"/>
      <c r="F30" s="40"/>
      <c r="G30" s="49"/>
      <c r="H30" s="39"/>
      <c r="I30" s="39"/>
      <c r="J30" s="40"/>
      <c r="K30" s="39" t="str">
        <f t="shared" ref="K30:S30" si="17">IF(AND(RIGHT(K$14,2)-RIGHT($A30,2)&gt;0,RIGHT(K$14,2)-RIGHT($A30,2)&lt;=$B$8),$L$18,"")</f>
        <v/>
      </c>
      <c r="L30" s="39" t="str">
        <f t="shared" si="17"/>
        <v/>
      </c>
      <c r="M30" s="39">
        <f t="shared" si="17"/>
        <v>0</v>
      </c>
      <c r="N30" s="39">
        <f t="shared" si="17"/>
        <v>0</v>
      </c>
      <c r="O30" s="40">
        <f t="shared" si="17"/>
        <v>0</v>
      </c>
      <c r="P30" s="39">
        <f t="shared" si="17"/>
        <v>0</v>
      </c>
      <c r="Q30" s="39">
        <f t="shared" si="17"/>
        <v>0</v>
      </c>
      <c r="R30" s="39" t="str">
        <f t="shared" si="17"/>
        <v/>
      </c>
      <c r="S30" s="39" t="str">
        <f t="shared" si="17"/>
        <v/>
      </c>
      <c r="T30" s="40"/>
      <c r="U30" s="39"/>
      <c r="V30" s="39"/>
      <c r="W30" s="39"/>
      <c r="X30" s="39"/>
      <c r="Y30" s="39"/>
      <c r="Z30" s="48"/>
    </row>
    <row r="31" spans="1:26" outlineLevel="1">
      <c r="A31" s="11" t="str">
        <f>M$14</f>
        <v>2020-21</v>
      </c>
      <c r="B31" s="49"/>
      <c r="C31" s="39"/>
      <c r="D31" s="39"/>
      <c r="E31" s="39"/>
      <c r="F31" s="40"/>
      <c r="G31" s="49"/>
      <c r="H31" s="39"/>
      <c r="I31" s="39"/>
      <c r="J31" s="40"/>
      <c r="K31" s="39" t="str">
        <f t="shared" ref="K31:S31" si="18">IF(AND(RIGHT(K$14,2)-RIGHT($A31,2)&gt;0,RIGHT(K$14,2)-RIGHT($A31,2)&lt;=$B$8),$M$18,"")</f>
        <v/>
      </c>
      <c r="L31" s="39" t="str">
        <f t="shared" si="18"/>
        <v/>
      </c>
      <c r="M31" s="39" t="str">
        <f t="shared" si="18"/>
        <v/>
      </c>
      <c r="N31" s="39">
        <f t="shared" si="18"/>
        <v>0</v>
      </c>
      <c r="O31" s="40">
        <f t="shared" si="18"/>
        <v>0</v>
      </c>
      <c r="P31" s="39">
        <f t="shared" si="18"/>
        <v>0</v>
      </c>
      <c r="Q31" s="39">
        <f t="shared" si="18"/>
        <v>0</v>
      </c>
      <c r="R31" s="39">
        <f t="shared" si="18"/>
        <v>0</v>
      </c>
      <c r="S31" s="39" t="str">
        <f t="shared" si="18"/>
        <v/>
      </c>
      <c r="T31" s="40"/>
      <c r="U31" s="39"/>
      <c r="V31" s="39"/>
      <c r="W31" s="39"/>
      <c r="X31" s="39"/>
      <c r="Y31" s="39"/>
      <c r="Z31" s="48"/>
    </row>
    <row r="32" spans="1:26" outlineLevel="1">
      <c r="A32" s="11" t="str">
        <f>N$14</f>
        <v>2021-22</v>
      </c>
      <c r="B32" s="49"/>
      <c r="C32" s="39"/>
      <c r="D32" s="39"/>
      <c r="E32" s="39"/>
      <c r="F32" s="40"/>
      <c r="G32" s="49"/>
      <c r="H32" s="39"/>
      <c r="I32" s="39"/>
      <c r="J32" s="40"/>
      <c r="K32" s="39" t="str">
        <f t="shared" ref="K32:S32" si="19">IF(AND(RIGHT(K$14,2)-RIGHT($A32,2)&gt;0,RIGHT(K$14,2)-RIGHT($A32,2)&lt;=$B$8),$N$18,"")</f>
        <v/>
      </c>
      <c r="L32" s="39" t="str">
        <f t="shared" si="19"/>
        <v/>
      </c>
      <c r="M32" s="39" t="str">
        <f t="shared" si="19"/>
        <v/>
      </c>
      <c r="N32" s="39" t="str">
        <f t="shared" si="19"/>
        <v/>
      </c>
      <c r="O32" s="40">
        <f t="shared" si="19"/>
        <v>0</v>
      </c>
      <c r="P32" s="39">
        <f t="shared" si="19"/>
        <v>0</v>
      </c>
      <c r="Q32" s="39">
        <f t="shared" si="19"/>
        <v>0</v>
      </c>
      <c r="R32" s="39">
        <f t="shared" si="19"/>
        <v>0</v>
      </c>
      <c r="S32" s="39">
        <f t="shared" si="19"/>
        <v>0</v>
      </c>
      <c r="T32" s="40"/>
      <c r="U32" s="39"/>
      <c r="V32" s="39"/>
      <c r="W32" s="39"/>
      <c r="X32" s="39"/>
      <c r="Y32" s="96"/>
      <c r="Z32" s="48"/>
    </row>
    <row r="33" spans="1:26" outlineLevel="1">
      <c r="A33" s="63" t="str">
        <f>O$14</f>
        <v>2022-23</v>
      </c>
      <c r="B33" s="41"/>
      <c r="C33" s="42"/>
      <c r="D33" s="42"/>
      <c r="E33" s="42"/>
      <c r="F33" s="43"/>
      <c r="G33" s="41"/>
      <c r="H33" s="42"/>
      <c r="I33" s="42"/>
      <c r="J33" s="43"/>
      <c r="K33" s="42"/>
      <c r="L33" s="42"/>
      <c r="M33" s="42"/>
      <c r="N33" s="42"/>
      <c r="O33" s="43" t="str">
        <f t="shared" ref="O33:X33" si="20">IF(AND(RIGHT(O$14,2)-RIGHT($A33,2)&gt;0,RIGHT(O$14,2)-RIGHT($A33,2)&lt;=$B$9),$O$18,"")</f>
        <v/>
      </c>
      <c r="P33" s="42">
        <f t="shared" si="20"/>
        <v>0</v>
      </c>
      <c r="Q33" s="42">
        <f t="shared" si="20"/>
        <v>0</v>
      </c>
      <c r="R33" s="42">
        <f t="shared" si="20"/>
        <v>0</v>
      </c>
      <c r="S33" s="42">
        <f t="shared" si="20"/>
        <v>0</v>
      </c>
      <c r="T33" s="43">
        <f t="shared" si="20"/>
        <v>0</v>
      </c>
      <c r="U33" s="42" t="str">
        <f t="shared" si="20"/>
        <v/>
      </c>
      <c r="V33" s="42" t="str">
        <f t="shared" si="20"/>
        <v/>
      </c>
      <c r="W33" s="42" t="str">
        <f t="shared" si="20"/>
        <v/>
      </c>
      <c r="X33" s="42" t="str">
        <f t="shared" si="20"/>
        <v/>
      </c>
      <c r="Y33" s="42"/>
      <c r="Z33" s="44"/>
    </row>
    <row r="34" spans="1:26" outlineLevel="1">
      <c r="A34" s="11" t="str">
        <f>P$14</f>
        <v>2023-24</v>
      </c>
      <c r="B34" s="49"/>
      <c r="C34" s="39"/>
      <c r="D34" s="39"/>
      <c r="E34" s="39"/>
      <c r="F34" s="40"/>
      <c r="G34" s="49"/>
      <c r="H34" s="39"/>
      <c r="I34" s="39"/>
      <c r="J34" s="40"/>
      <c r="K34" s="39"/>
      <c r="L34" s="39"/>
      <c r="M34" s="39"/>
      <c r="N34" s="39"/>
      <c r="O34" s="40" t="str">
        <f t="shared" ref="O34:X34" si="21">IF(AND(RIGHT(O$14,2)-RIGHT($A34,2)&gt;0,RIGHT(O$14,2)-RIGHT($A34,2)&lt;=$B$9),$P$18,"")</f>
        <v/>
      </c>
      <c r="P34" s="39" t="str">
        <f t="shared" si="21"/>
        <v/>
      </c>
      <c r="Q34" s="39">
        <f t="shared" si="21"/>
        <v>0</v>
      </c>
      <c r="R34" s="39">
        <f t="shared" si="21"/>
        <v>0</v>
      </c>
      <c r="S34" s="39">
        <f t="shared" si="21"/>
        <v>0</v>
      </c>
      <c r="T34" s="40">
        <f t="shared" si="21"/>
        <v>0</v>
      </c>
      <c r="U34" s="46">
        <f t="shared" si="21"/>
        <v>0</v>
      </c>
      <c r="V34" s="46" t="str">
        <f t="shared" si="21"/>
        <v/>
      </c>
      <c r="W34" s="46" t="str">
        <f t="shared" si="21"/>
        <v/>
      </c>
      <c r="X34" s="46" t="str">
        <f t="shared" si="21"/>
        <v/>
      </c>
      <c r="Y34" s="97" t="str">
        <f>IF(AND(RIGHT(Y$14,2)-RIGHT($A34,2)&gt;0,RIGHT(Y$14,2)-RIGHT($A34,2)&lt;=$B$9),$S$18,"")</f>
        <v/>
      </c>
      <c r="Z34" s="48"/>
    </row>
    <row r="35" spans="1:26" outlineLevel="1">
      <c r="A35" s="11" t="str">
        <f>Q$14</f>
        <v>2024-25</v>
      </c>
      <c r="B35" s="49"/>
      <c r="C35" s="39"/>
      <c r="D35" s="39"/>
      <c r="E35" s="39"/>
      <c r="F35" s="40"/>
      <c r="G35" s="49"/>
      <c r="H35" s="39"/>
      <c r="I35" s="39"/>
      <c r="J35" s="40"/>
      <c r="K35" s="39"/>
      <c r="L35" s="39"/>
      <c r="M35" s="39"/>
      <c r="N35" s="39"/>
      <c r="O35" s="40" t="str">
        <f t="shared" ref="O35:X35" si="22">IF(AND(RIGHT(O$14,2)-RIGHT($A35,2)&gt;0,RIGHT(O$14,2)-RIGHT($A35,2)&lt;=$B$9),$Q$18,"")</f>
        <v/>
      </c>
      <c r="P35" s="39" t="str">
        <f t="shared" si="22"/>
        <v/>
      </c>
      <c r="Q35" s="39" t="str">
        <f t="shared" si="22"/>
        <v/>
      </c>
      <c r="R35" s="39">
        <f t="shared" si="22"/>
        <v>0</v>
      </c>
      <c r="S35" s="39">
        <f t="shared" si="22"/>
        <v>0</v>
      </c>
      <c r="T35" s="40">
        <f t="shared" si="22"/>
        <v>0</v>
      </c>
      <c r="U35" s="39">
        <f t="shared" si="22"/>
        <v>0</v>
      </c>
      <c r="V35" s="39">
        <f t="shared" si="22"/>
        <v>0</v>
      </c>
      <c r="W35" s="39" t="str">
        <f t="shared" si="22"/>
        <v/>
      </c>
      <c r="X35" s="39" t="str">
        <f t="shared" si="22"/>
        <v/>
      </c>
      <c r="Y35" s="96" t="str">
        <f>IF(AND(RIGHT(Y$14,2)-RIGHT($A35,2)&gt;0,RIGHT(Y$14,2)-RIGHT($A35,2)&lt;=$B$9),$S$18,"")</f>
        <v/>
      </c>
      <c r="Z35" s="48"/>
    </row>
    <row r="36" spans="1:26" outlineLevel="1">
      <c r="A36" s="11" t="str">
        <f>R$14</f>
        <v>2025-26</v>
      </c>
      <c r="B36" s="49"/>
      <c r="C36" s="39"/>
      <c r="D36" s="39"/>
      <c r="E36" s="39"/>
      <c r="F36" s="40"/>
      <c r="G36" s="49"/>
      <c r="H36" s="39"/>
      <c r="I36" s="39"/>
      <c r="J36" s="40"/>
      <c r="K36" s="39"/>
      <c r="L36" s="39"/>
      <c r="M36" s="39"/>
      <c r="N36" s="39"/>
      <c r="O36" s="40" t="str">
        <f t="shared" ref="O36:X36" si="23">IF(AND(RIGHT(O$14,2)-RIGHT($A36,2)&gt;0,RIGHT(O$14,2)-RIGHT($A36,2)&lt;=$B$9),$R$18,"")</f>
        <v/>
      </c>
      <c r="P36" s="39" t="str">
        <f t="shared" si="23"/>
        <v/>
      </c>
      <c r="Q36" s="39" t="str">
        <f t="shared" si="23"/>
        <v/>
      </c>
      <c r="R36" s="39" t="str">
        <f t="shared" si="23"/>
        <v/>
      </c>
      <c r="S36" s="39">
        <f t="shared" si="23"/>
        <v>0</v>
      </c>
      <c r="T36" s="40">
        <f t="shared" si="23"/>
        <v>0</v>
      </c>
      <c r="U36" s="39">
        <f t="shared" si="23"/>
        <v>0</v>
      </c>
      <c r="V36" s="39">
        <f t="shared" si="23"/>
        <v>0</v>
      </c>
      <c r="W36" s="39">
        <f t="shared" si="23"/>
        <v>0</v>
      </c>
      <c r="X36" s="39" t="str">
        <f t="shared" si="23"/>
        <v/>
      </c>
      <c r="Y36" s="96" t="str">
        <f>IF(AND(RIGHT(Y$14,2)-RIGHT($A36,2)&gt;0,RIGHT(Y$14,2)-RIGHT($A36,2)&lt;=$B$9),$S$18,"")</f>
        <v/>
      </c>
      <c r="Z36" s="48"/>
    </row>
    <row r="37" spans="1:26" outlineLevel="1">
      <c r="A37" s="11" t="str">
        <f>S$14</f>
        <v>2026-27</v>
      </c>
      <c r="B37" s="49"/>
      <c r="C37" s="39"/>
      <c r="D37" s="39"/>
      <c r="E37" s="39"/>
      <c r="F37" s="40"/>
      <c r="G37" s="49"/>
      <c r="H37" s="39"/>
      <c r="I37" s="39"/>
      <c r="J37" s="40"/>
      <c r="K37" s="39"/>
      <c r="L37" s="39"/>
      <c r="M37" s="39"/>
      <c r="N37" s="39"/>
      <c r="O37" s="40" t="str">
        <f t="shared" ref="O37:X38" si="24">IF(AND(RIGHT(O$14,2)-RIGHT($A37,2)&gt;0,RIGHT(O$14,2)-RIGHT($A37,2)&lt;=$B$9),$S$18,"")</f>
        <v/>
      </c>
      <c r="P37" s="39" t="str">
        <f t="shared" si="24"/>
        <v/>
      </c>
      <c r="Q37" s="39" t="str">
        <f t="shared" si="24"/>
        <v/>
      </c>
      <c r="R37" s="39" t="str">
        <f t="shared" si="24"/>
        <v/>
      </c>
      <c r="S37" s="39" t="str">
        <f t="shared" si="24"/>
        <v/>
      </c>
      <c r="T37" s="40">
        <f t="shared" si="24"/>
        <v>0</v>
      </c>
      <c r="U37" s="39">
        <f t="shared" si="24"/>
        <v>0</v>
      </c>
      <c r="V37" s="39">
        <f t="shared" si="24"/>
        <v>0</v>
      </c>
      <c r="W37" s="39">
        <f t="shared" si="24"/>
        <v>0</v>
      </c>
      <c r="X37" s="39">
        <f t="shared" si="24"/>
        <v>0</v>
      </c>
      <c r="Y37" s="96" t="str">
        <f>IF(AND(RIGHT(Y$14,2)-RIGHT($A37,2)&gt;0,RIGHT(Y$14,2)-RIGHT($A37,2)&lt;=$B$9),$S$18,"")</f>
        <v/>
      </c>
      <c r="Z37" s="48"/>
    </row>
    <row r="38" spans="1:26" outlineLevel="1">
      <c r="A38" s="8" t="str">
        <f>T$14</f>
        <v>2027-28</v>
      </c>
      <c r="B38" s="39" t="str">
        <f t="shared" ref="B38:N38" si="25">IF(AND(RIGHT(B$14,2)-RIGHT($A38,2)&gt;0,RIGHT(B$14,2)-RIGHT($A38,2)&lt;=$B$9),$S$18,"")</f>
        <v/>
      </c>
      <c r="C38" s="39" t="str">
        <f t="shared" si="25"/>
        <v/>
      </c>
      <c r="D38" s="39" t="str">
        <f t="shared" si="25"/>
        <v/>
      </c>
      <c r="E38" s="39" t="str">
        <f t="shared" si="25"/>
        <v/>
      </c>
      <c r="F38" s="43" t="str">
        <f t="shared" si="25"/>
        <v/>
      </c>
      <c r="G38" s="39" t="str">
        <f t="shared" si="25"/>
        <v/>
      </c>
      <c r="H38" s="39" t="str">
        <f t="shared" si="25"/>
        <v/>
      </c>
      <c r="I38" s="39" t="str">
        <f t="shared" si="25"/>
        <v/>
      </c>
      <c r="J38" s="43" t="str">
        <f t="shared" si="25"/>
        <v/>
      </c>
      <c r="K38" s="39" t="str">
        <f t="shared" si="25"/>
        <v/>
      </c>
      <c r="L38" s="39" t="str">
        <f t="shared" si="25"/>
        <v/>
      </c>
      <c r="M38" s="39" t="str">
        <f t="shared" si="25"/>
        <v/>
      </c>
      <c r="N38" s="39" t="str">
        <f t="shared" si="25"/>
        <v/>
      </c>
      <c r="O38" s="43" t="str">
        <f t="shared" si="24"/>
        <v/>
      </c>
      <c r="P38" s="39" t="str">
        <f t="shared" si="24"/>
        <v/>
      </c>
      <c r="Q38" s="39" t="str">
        <f t="shared" si="24"/>
        <v/>
      </c>
      <c r="R38" s="39" t="str">
        <f t="shared" si="24"/>
        <v/>
      </c>
      <c r="S38" s="39" t="str">
        <f t="shared" si="24"/>
        <v/>
      </c>
      <c r="T38" s="43" t="str">
        <f t="shared" si="24"/>
        <v/>
      </c>
      <c r="U38" s="42">
        <f t="shared" si="24"/>
        <v>0</v>
      </c>
      <c r="V38" s="42">
        <f t="shared" si="24"/>
        <v>0</v>
      </c>
      <c r="W38" s="42">
        <f t="shared" si="24"/>
        <v>0</v>
      </c>
      <c r="X38" s="42">
        <f t="shared" si="24"/>
        <v>0</v>
      </c>
      <c r="Y38" s="62">
        <f>IF(AND(RIGHT(Y$14,2)-RIGHT($A38,2)&gt;0,RIGHT(Y$14,2)-RIGHT($A38,2)&lt;=$B$9),$S$18,"")</f>
        <v>0</v>
      </c>
      <c r="Z38" s="44"/>
    </row>
    <row r="39" spans="1:26">
      <c r="A39" s="31" t="s">
        <v>13</v>
      </c>
      <c r="B39" s="50"/>
      <c r="C39" s="51"/>
      <c r="D39" s="51"/>
      <c r="E39" s="51"/>
      <c r="F39" s="52"/>
      <c r="G39" s="50">
        <f>SUM(G20:G24)</f>
        <v>0</v>
      </c>
      <c r="H39" s="51">
        <f t="shared" ref="H39:J39" si="26">SUM(H20:H24)</f>
        <v>0</v>
      </c>
      <c r="I39" s="51">
        <f t="shared" si="26"/>
        <v>0</v>
      </c>
      <c r="J39" s="52">
        <f t="shared" si="26"/>
        <v>0</v>
      </c>
      <c r="K39" s="51">
        <f>SUM(K25:K28)</f>
        <v>10</v>
      </c>
      <c r="L39" s="51">
        <f t="shared" ref="L39:O39" si="27">SUM(L25:L28)</f>
        <v>10</v>
      </c>
      <c r="M39" s="51">
        <f t="shared" si="27"/>
        <v>10</v>
      </c>
      <c r="N39" s="51">
        <f t="shared" si="27"/>
        <v>10</v>
      </c>
      <c r="O39" s="52">
        <f t="shared" si="27"/>
        <v>0</v>
      </c>
      <c r="P39" s="51">
        <f>SUM(P29:P33)</f>
        <v>0</v>
      </c>
      <c r="Q39" s="51">
        <f t="shared" ref="Q39:T39" si="28">SUM(Q29:Q33)</f>
        <v>0</v>
      </c>
      <c r="R39" s="51">
        <f t="shared" si="28"/>
        <v>0</v>
      </c>
      <c r="S39" s="51">
        <f t="shared" si="28"/>
        <v>0</v>
      </c>
      <c r="T39" s="52">
        <f t="shared" si="28"/>
        <v>0</v>
      </c>
      <c r="U39" s="61">
        <f>SUM(U34:U38)</f>
        <v>0</v>
      </c>
      <c r="V39" s="61">
        <f t="shared" ref="V39:Y39" si="29">SUM(V34:V38)</f>
        <v>0</v>
      </c>
      <c r="W39" s="61">
        <f t="shared" si="29"/>
        <v>0</v>
      </c>
      <c r="X39" s="61">
        <f t="shared" si="29"/>
        <v>0</v>
      </c>
      <c r="Y39" s="61">
        <f t="shared" si="29"/>
        <v>0</v>
      </c>
      <c r="Z39" s="53"/>
    </row>
    <row r="40" spans="1:26">
      <c r="A40" s="5" t="s">
        <v>22</v>
      </c>
      <c r="B40" s="49">
        <f t="shared" ref="B40:Y40" si="30">B15+B39</f>
        <v>100</v>
      </c>
      <c r="C40" s="39">
        <f t="shared" si="30"/>
        <v>100</v>
      </c>
      <c r="D40" s="39">
        <f t="shared" si="30"/>
        <v>100</v>
      </c>
      <c r="E40" s="39">
        <f t="shared" si="30"/>
        <v>100</v>
      </c>
      <c r="F40" s="40">
        <f t="shared" si="30"/>
        <v>100</v>
      </c>
      <c r="G40" s="49">
        <f t="shared" si="30"/>
        <v>100</v>
      </c>
      <c r="H40" s="39">
        <f t="shared" si="30"/>
        <v>100</v>
      </c>
      <c r="I40" s="39">
        <f t="shared" si="30"/>
        <v>100</v>
      </c>
      <c r="J40" s="40">
        <f t="shared" si="30"/>
        <v>100</v>
      </c>
      <c r="K40" s="39">
        <f t="shared" si="30"/>
        <v>100</v>
      </c>
      <c r="L40" s="39">
        <f t="shared" si="30"/>
        <v>100</v>
      </c>
      <c r="M40" s="39">
        <f t="shared" si="30"/>
        <v>100</v>
      </c>
      <c r="N40" s="39">
        <f t="shared" si="30"/>
        <v>100</v>
      </c>
      <c r="O40" s="40">
        <f t="shared" si="30"/>
        <v>90</v>
      </c>
      <c r="P40" s="39">
        <f t="shared" si="30"/>
        <v>100</v>
      </c>
      <c r="Q40" s="39">
        <f t="shared" si="30"/>
        <v>100</v>
      </c>
      <c r="R40" s="37">
        <f t="shared" si="30"/>
        <v>100</v>
      </c>
      <c r="S40" s="39">
        <f t="shared" si="30"/>
        <v>100</v>
      </c>
      <c r="T40" s="40">
        <f t="shared" si="30"/>
        <v>100</v>
      </c>
      <c r="U40" s="39">
        <f t="shared" si="30"/>
        <v>100</v>
      </c>
      <c r="V40" s="39">
        <f t="shared" si="30"/>
        <v>100</v>
      </c>
      <c r="W40" s="39">
        <f t="shared" si="30"/>
        <v>100</v>
      </c>
      <c r="X40" s="39">
        <f t="shared" si="30"/>
        <v>100</v>
      </c>
      <c r="Y40" s="39">
        <f t="shared" si="30"/>
        <v>100</v>
      </c>
      <c r="Z40" s="48">
        <f>Z15+Z39</f>
        <v>100</v>
      </c>
    </row>
    <row r="41" spans="1:26">
      <c r="A41" s="13" t="s">
        <v>15</v>
      </c>
      <c r="B41" s="54">
        <f t="shared" ref="B41:Y41" si="31">B40-B16</f>
        <v>0</v>
      </c>
      <c r="C41" s="55">
        <f t="shared" si="31"/>
        <v>0</v>
      </c>
      <c r="D41" s="55">
        <f t="shared" si="31"/>
        <v>0</v>
      </c>
      <c r="E41" s="55">
        <f t="shared" si="31"/>
        <v>0</v>
      </c>
      <c r="F41" s="56">
        <f t="shared" si="31"/>
        <v>0</v>
      </c>
      <c r="G41" s="54">
        <f t="shared" si="31"/>
        <v>0</v>
      </c>
      <c r="H41" s="55">
        <f t="shared" si="31"/>
        <v>0</v>
      </c>
      <c r="I41" s="55">
        <f t="shared" si="31"/>
        <v>10</v>
      </c>
      <c r="J41" s="56">
        <f t="shared" si="31"/>
        <v>0</v>
      </c>
      <c r="K41" s="55">
        <f t="shared" si="31"/>
        <v>0</v>
      </c>
      <c r="L41" s="55">
        <f t="shared" si="31"/>
        <v>0</v>
      </c>
      <c r="M41" s="55">
        <f t="shared" si="31"/>
        <v>0</v>
      </c>
      <c r="N41" s="55">
        <f t="shared" si="31"/>
        <v>0</v>
      </c>
      <c r="O41" s="56">
        <f t="shared" si="31"/>
        <v>-10</v>
      </c>
      <c r="P41" s="55">
        <f t="shared" si="31"/>
        <v>0</v>
      </c>
      <c r="Q41" s="55">
        <f t="shared" si="31"/>
        <v>0</v>
      </c>
      <c r="R41" s="55">
        <f t="shared" si="31"/>
        <v>0</v>
      </c>
      <c r="S41" s="55">
        <f t="shared" si="31"/>
        <v>0</v>
      </c>
      <c r="T41" s="56">
        <f t="shared" si="31"/>
        <v>0</v>
      </c>
      <c r="U41" s="55">
        <f t="shared" si="31"/>
        <v>0</v>
      </c>
      <c r="V41" s="55">
        <f t="shared" si="31"/>
        <v>0</v>
      </c>
      <c r="W41" s="55">
        <f t="shared" si="31"/>
        <v>0</v>
      </c>
      <c r="X41" s="55">
        <f t="shared" si="31"/>
        <v>0</v>
      </c>
      <c r="Y41" s="55">
        <f t="shared" si="31"/>
        <v>0</v>
      </c>
      <c r="Z41" s="48">
        <f>(Z40-Z16)*(1+rate)/rate</f>
        <v>0</v>
      </c>
    </row>
    <row r="42" spans="1:26">
      <c r="A42" s="13" t="s">
        <v>16</v>
      </c>
      <c r="B42" s="54">
        <f>$B$15-B40</f>
        <v>0</v>
      </c>
      <c r="C42" s="55">
        <f t="shared" ref="C42:Y42" si="32">$B$15-C40</f>
        <v>0</v>
      </c>
      <c r="D42" s="55">
        <f t="shared" si="32"/>
        <v>0</v>
      </c>
      <c r="E42" s="55">
        <f t="shared" si="32"/>
        <v>0</v>
      </c>
      <c r="F42" s="56">
        <f t="shared" si="32"/>
        <v>0</v>
      </c>
      <c r="G42" s="54">
        <f t="shared" si="32"/>
        <v>0</v>
      </c>
      <c r="H42" s="55">
        <f t="shared" si="32"/>
        <v>0</v>
      </c>
      <c r="I42" s="55">
        <f t="shared" si="32"/>
        <v>0</v>
      </c>
      <c r="J42" s="56">
        <f t="shared" si="32"/>
        <v>0</v>
      </c>
      <c r="K42" s="55">
        <f t="shared" si="32"/>
        <v>0</v>
      </c>
      <c r="L42" s="55">
        <f t="shared" si="32"/>
        <v>0</v>
      </c>
      <c r="M42" s="55">
        <f t="shared" si="32"/>
        <v>0</v>
      </c>
      <c r="N42" s="55">
        <f t="shared" si="32"/>
        <v>0</v>
      </c>
      <c r="O42" s="56">
        <f t="shared" si="32"/>
        <v>10</v>
      </c>
      <c r="P42" s="55">
        <f t="shared" si="32"/>
        <v>0</v>
      </c>
      <c r="Q42" s="55">
        <f t="shared" si="32"/>
        <v>0</v>
      </c>
      <c r="R42" s="55">
        <f t="shared" si="32"/>
        <v>0</v>
      </c>
      <c r="S42" s="55">
        <f t="shared" si="32"/>
        <v>0</v>
      </c>
      <c r="T42" s="56">
        <f t="shared" si="32"/>
        <v>0</v>
      </c>
      <c r="U42" s="55">
        <f t="shared" si="32"/>
        <v>0</v>
      </c>
      <c r="V42" s="55">
        <f t="shared" si="32"/>
        <v>0</v>
      </c>
      <c r="W42" s="55">
        <f t="shared" si="32"/>
        <v>0</v>
      </c>
      <c r="X42" s="55">
        <f t="shared" si="32"/>
        <v>0</v>
      </c>
      <c r="Y42" s="55">
        <f t="shared" si="32"/>
        <v>0</v>
      </c>
      <c r="Z42" s="48">
        <f>($B$15-Z40)*(1+rate)/rate</f>
        <v>0</v>
      </c>
    </row>
    <row r="43" spans="1:26">
      <c r="A43" s="13" t="s">
        <v>17</v>
      </c>
      <c r="B43" s="54">
        <f t="shared" ref="B43:Y43" si="33">$B$15-B16</f>
        <v>0</v>
      </c>
      <c r="C43" s="55">
        <f t="shared" si="33"/>
        <v>0</v>
      </c>
      <c r="D43" s="55">
        <f t="shared" si="33"/>
        <v>0</v>
      </c>
      <c r="E43" s="55">
        <f t="shared" si="33"/>
        <v>0</v>
      </c>
      <c r="F43" s="56">
        <f t="shared" si="33"/>
        <v>0</v>
      </c>
      <c r="G43" s="54">
        <f t="shared" si="33"/>
        <v>0</v>
      </c>
      <c r="H43" s="55">
        <f t="shared" si="33"/>
        <v>0</v>
      </c>
      <c r="I43" s="55">
        <f t="shared" si="33"/>
        <v>10</v>
      </c>
      <c r="J43" s="56">
        <f t="shared" si="33"/>
        <v>0</v>
      </c>
      <c r="K43" s="55">
        <f t="shared" si="33"/>
        <v>0</v>
      </c>
      <c r="L43" s="55">
        <f t="shared" si="33"/>
        <v>0</v>
      </c>
      <c r="M43" s="55">
        <f t="shared" si="33"/>
        <v>0</v>
      </c>
      <c r="N43" s="55">
        <f t="shared" si="33"/>
        <v>0</v>
      </c>
      <c r="O43" s="56">
        <f t="shared" si="33"/>
        <v>0</v>
      </c>
      <c r="P43" s="55">
        <f t="shared" si="33"/>
        <v>0</v>
      </c>
      <c r="Q43" s="55">
        <f t="shared" si="33"/>
        <v>0</v>
      </c>
      <c r="R43" s="55">
        <f t="shared" si="33"/>
        <v>0</v>
      </c>
      <c r="S43" s="55">
        <f t="shared" si="33"/>
        <v>0</v>
      </c>
      <c r="T43" s="56">
        <f t="shared" si="33"/>
        <v>0</v>
      </c>
      <c r="U43" s="55">
        <f t="shared" si="33"/>
        <v>0</v>
      </c>
      <c r="V43" s="55">
        <f t="shared" si="33"/>
        <v>0</v>
      </c>
      <c r="W43" s="55">
        <f t="shared" si="33"/>
        <v>0</v>
      </c>
      <c r="X43" s="55">
        <f t="shared" si="33"/>
        <v>0</v>
      </c>
      <c r="Y43" s="55">
        <f t="shared" si="33"/>
        <v>0</v>
      </c>
      <c r="Z43" s="48">
        <f>($B$15-Z16)*(1+rate)/rate</f>
        <v>0</v>
      </c>
    </row>
    <row r="44" spans="1:26">
      <c r="A44" s="14" t="s">
        <v>18</v>
      </c>
      <c r="B44" s="18">
        <f t="shared" ref="B44:Y44" si="34">1/((1+$B$1)^(RIGHT(B14,2)-RIGHT($B$11,2)))</f>
        <v>1.5036302589913608</v>
      </c>
      <c r="C44" s="16">
        <f t="shared" si="34"/>
        <v>1.4185191122560006</v>
      </c>
      <c r="D44" s="16">
        <f t="shared" si="34"/>
        <v>1.3382255776000005</v>
      </c>
      <c r="E44" s="16">
        <f t="shared" si="34"/>
        <v>1.2624769600000003</v>
      </c>
      <c r="F44" s="19">
        <f t="shared" si="34"/>
        <v>1.1910160000000003</v>
      </c>
      <c r="G44" s="18">
        <f t="shared" si="34"/>
        <v>1.1236000000000002</v>
      </c>
      <c r="H44" s="16">
        <f t="shared" si="34"/>
        <v>1.06</v>
      </c>
      <c r="I44" s="16">
        <f t="shared" si="34"/>
        <v>1</v>
      </c>
      <c r="J44" s="19">
        <f t="shared" si="34"/>
        <v>0.94339622641509424</v>
      </c>
      <c r="K44" s="16">
        <f t="shared" si="34"/>
        <v>0.88999644001423983</v>
      </c>
      <c r="L44" s="16">
        <f t="shared" si="34"/>
        <v>0.8396192830323016</v>
      </c>
      <c r="M44" s="16">
        <f t="shared" si="34"/>
        <v>0.79209366323802044</v>
      </c>
      <c r="N44" s="16">
        <f t="shared" si="34"/>
        <v>0.74725817286605689</v>
      </c>
      <c r="O44" s="19">
        <f t="shared" si="34"/>
        <v>0.70496054043967626</v>
      </c>
      <c r="P44" s="16">
        <f t="shared" si="34"/>
        <v>0.66505711362233599</v>
      </c>
      <c r="Q44" s="16">
        <f t="shared" si="34"/>
        <v>0.62741237134182648</v>
      </c>
      <c r="R44" s="16">
        <f t="shared" si="34"/>
        <v>0.59189846353002495</v>
      </c>
      <c r="S44" s="16">
        <f t="shared" si="34"/>
        <v>0.55839477691511785</v>
      </c>
      <c r="T44" s="19">
        <f t="shared" si="34"/>
        <v>0.52678752539162055</v>
      </c>
      <c r="U44" s="16">
        <f t="shared" si="34"/>
        <v>0.4969693635770005</v>
      </c>
      <c r="V44" s="16">
        <f t="shared" si="34"/>
        <v>0.46883902224245327</v>
      </c>
      <c r="W44" s="16">
        <f t="shared" si="34"/>
        <v>0.44230096437967292</v>
      </c>
      <c r="X44" s="16">
        <f t="shared" si="34"/>
        <v>0.41726506073554037</v>
      </c>
      <c r="Y44" s="16">
        <f t="shared" si="34"/>
        <v>0.39364628371277405</v>
      </c>
      <c r="Z44" s="20">
        <f>Y44/(1+rate)</f>
        <v>0.37136441859695662</v>
      </c>
    </row>
    <row r="45" spans="1:26">
      <c r="A45" s="15" t="s">
        <v>19</v>
      </c>
      <c r="B45" s="54">
        <f t="shared" ref="B45:Z45" si="35">B$44*B41</f>
        <v>0</v>
      </c>
      <c r="C45" s="55">
        <f t="shared" si="35"/>
        <v>0</v>
      </c>
      <c r="D45" s="55">
        <f t="shared" si="35"/>
        <v>0</v>
      </c>
      <c r="E45" s="55">
        <f t="shared" si="35"/>
        <v>0</v>
      </c>
      <c r="F45" s="56">
        <f t="shared" si="35"/>
        <v>0</v>
      </c>
      <c r="G45" s="54">
        <f t="shared" si="35"/>
        <v>0</v>
      </c>
      <c r="H45" s="55">
        <f t="shared" si="35"/>
        <v>0</v>
      </c>
      <c r="I45" s="55">
        <f t="shared" si="35"/>
        <v>10</v>
      </c>
      <c r="J45" s="56">
        <f t="shared" si="35"/>
        <v>0</v>
      </c>
      <c r="K45" s="55">
        <f t="shared" si="35"/>
        <v>0</v>
      </c>
      <c r="L45" s="55">
        <f t="shared" si="35"/>
        <v>0</v>
      </c>
      <c r="M45" s="55">
        <f t="shared" si="35"/>
        <v>0</v>
      </c>
      <c r="N45" s="55">
        <f t="shared" si="35"/>
        <v>0</v>
      </c>
      <c r="O45" s="56">
        <f t="shared" si="35"/>
        <v>-7.0496054043967629</v>
      </c>
      <c r="P45" s="55">
        <f t="shared" si="35"/>
        <v>0</v>
      </c>
      <c r="Q45" s="55">
        <f t="shared" si="35"/>
        <v>0</v>
      </c>
      <c r="R45" s="55">
        <f t="shared" si="35"/>
        <v>0</v>
      </c>
      <c r="S45" s="55">
        <f t="shared" si="35"/>
        <v>0</v>
      </c>
      <c r="T45" s="56">
        <f t="shared" si="35"/>
        <v>0</v>
      </c>
      <c r="U45" s="55">
        <f t="shared" si="35"/>
        <v>0</v>
      </c>
      <c r="V45" s="55">
        <f t="shared" si="35"/>
        <v>0</v>
      </c>
      <c r="W45" s="55">
        <f t="shared" si="35"/>
        <v>0</v>
      </c>
      <c r="X45" s="55">
        <f t="shared" si="35"/>
        <v>0</v>
      </c>
      <c r="Y45" s="55">
        <f t="shared" si="35"/>
        <v>0</v>
      </c>
      <c r="Z45" s="48">
        <f t="shared" si="35"/>
        <v>0</v>
      </c>
    </row>
    <row r="46" spans="1:26">
      <c r="A46" s="15" t="s">
        <v>20</v>
      </c>
      <c r="B46" s="54">
        <f t="shared" ref="B46:Z46" si="36">B$44*B42</f>
        <v>0</v>
      </c>
      <c r="C46" s="55">
        <f t="shared" si="36"/>
        <v>0</v>
      </c>
      <c r="D46" s="55">
        <f t="shared" si="36"/>
        <v>0</v>
      </c>
      <c r="E46" s="55">
        <f t="shared" si="36"/>
        <v>0</v>
      </c>
      <c r="F46" s="56">
        <f t="shared" si="36"/>
        <v>0</v>
      </c>
      <c r="G46" s="54">
        <f t="shared" si="36"/>
        <v>0</v>
      </c>
      <c r="H46" s="55">
        <f t="shared" si="36"/>
        <v>0</v>
      </c>
      <c r="I46" s="55">
        <f t="shared" si="36"/>
        <v>0</v>
      </c>
      <c r="J46" s="56">
        <f t="shared" si="36"/>
        <v>0</v>
      </c>
      <c r="K46" s="55">
        <f t="shared" si="36"/>
        <v>0</v>
      </c>
      <c r="L46" s="55">
        <f t="shared" si="36"/>
        <v>0</v>
      </c>
      <c r="M46" s="55">
        <f t="shared" si="36"/>
        <v>0</v>
      </c>
      <c r="N46" s="55">
        <f t="shared" si="36"/>
        <v>0</v>
      </c>
      <c r="O46" s="56">
        <f t="shared" si="36"/>
        <v>7.0496054043967629</v>
      </c>
      <c r="P46" s="55">
        <f t="shared" si="36"/>
        <v>0</v>
      </c>
      <c r="Q46" s="55">
        <f t="shared" si="36"/>
        <v>0</v>
      </c>
      <c r="R46" s="55">
        <f t="shared" si="36"/>
        <v>0</v>
      </c>
      <c r="S46" s="55">
        <f t="shared" si="36"/>
        <v>0</v>
      </c>
      <c r="T46" s="56">
        <f t="shared" si="36"/>
        <v>0</v>
      </c>
      <c r="U46" s="55">
        <f t="shared" si="36"/>
        <v>0</v>
      </c>
      <c r="V46" s="55">
        <f t="shared" si="36"/>
        <v>0</v>
      </c>
      <c r="W46" s="55">
        <f t="shared" si="36"/>
        <v>0</v>
      </c>
      <c r="X46" s="55">
        <f t="shared" si="36"/>
        <v>0</v>
      </c>
      <c r="Y46" s="55">
        <f t="shared" si="36"/>
        <v>0</v>
      </c>
      <c r="Z46" s="48">
        <f t="shared" si="36"/>
        <v>0</v>
      </c>
    </row>
    <row r="47" spans="1:26" ht="15.75" thickBot="1">
      <c r="A47" s="100" t="s">
        <v>21</v>
      </c>
      <c r="B47" s="101">
        <f t="shared" ref="B47:Z47" si="37">B$44*B43</f>
        <v>0</v>
      </c>
      <c r="C47" s="102">
        <f t="shared" si="37"/>
        <v>0</v>
      </c>
      <c r="D47" s="102">
        <f t="shared" si="37"/>
        <v>0</v>
      </c>
      <c r="E47" s="102">
        <f t="shared" si="37"/>
        <v>0</v>
      </c>
      <c r="F47" s="103">
        <f t="shared" si="37"/>
        <v>0</v>
      </c>
      <c r="G47" s="101">
        <f t="shared" si="37"/>
        <v>0</v>
      </c>
      <c r="H47" s="102">
        <f t="shared" si="37"/>
        <v>0</v>
      </c>
      <c r="I47" s="102">
        <f t="shared" si="37"/>
        <v>10</v>
      </c>
      <c r="J47" s="103">
        <f t="shared" si="37"/>
        <v>0</v>
      </c>
      <c r="K47" s="102">
        <f t="shared" si="37"/>
        <v>0</v>
      </c>
      <c r="L47" s="102">
        <f t="shared" si="37"/>
        <v>0</v>
      </c>
      <c r="M47" s="102">
        <f t="shared" si="37"/>
        <v>0</v>
      </c>
      <c r="N47" s="102">
        <f t="shared" si="37"/>
        <v>0</v>
      </c>
      <c r="O47" s="103">
        <f t="shared" si="37"/>
        <v>0</v>
      </c>
      <c r="P47" s="102">
        <f t="shared" si="37"/>
        <v>0</v>
      </c>
      <c r="Q47" s="102">
        <f t="shared" si="37"/>
        <v>0</v>
      </c>
      <c r="R47" s="102">
        <f t="shared" si="37"/>
        <v>0</v>
      </c>
      <c r="S47" s="102">
        <f t="shared" si="37"/>
        <v>0</v>
      </c>
      <c r="T47" s="103">
        <f t="shared" si="37"/>
        <v>0</v>
      </c>
      <c r="U47" s="102">
        <f t="shared" si="37"/>
        <v>0</v>
      </c>
      <c r="V47" s="102">
        <f t="shared" si="37"/>
        <v>0</v>
      </c>
      <c r="W47" s="102">
        <f t="shared" si="37"/>
        <v>0</v>
      </c>
      <c r="X47" s="102">
        <f t="shared" si="37"/>
        <v>0</v>
      </c>
      <c r="Y47" s="102">
        <f t="shared" si="37"/>
        <v>0</v>
      </c>
      <c r="Z47" s="57">
        <f t="shared" si="37"/>
        <v>0</v>
      </c>
    </row>
  </sheetData>
  <mergeCells count="5">
    <mergeCell ref="J1:K1"/>
    <mergeCell ref="L1:M1"/>
    <mergeCell ref="E3:I3"/>
    <mergeCell ref="E4:I4"/>
    <mergeCell ref="E5:I5"/>
  </mergeCells>
  <dataValidations count="6">
    <dataValidation type="list" allowBlank="1" showInputMessage="1" showErrorMessage="1" sqref="B5">
      <formula1>$P$14:$T$14</formula1>
    </dataValidation>
    <dataValidation type="list" allowBlank="1" showInputMessage="1" showErrorMessage="1" sqref="B11">
      <formula1>$B$14:$O$14</formula1>
    </dataValidation>
    <dataValidation type="list" allowBlank="1" showInputMessage="1" showErrorMessage="1" sqref="B4">
      <formula1>$K$14:$O$14</formula1>
    </dataValidation>
    <dataValidation type="list" allowBlank="1" showInputMessage="1" showErrorMessage="1" sqref="B6:B9">
      <formula1>"3,4,5,6"</formula1>
    </dataValidation>
    <dataValidation type="list" allowBlank="1" showInputMessage="1" showErrorMessage="1" sqref="B2">
      <formula1>$B$14:$F$14</formula1>
    </dataValidation>
    <dataValidation type="list" allowBlank="1" showInputMessage="1" showErrorMessage="1" sqref="B3">
      <formula1>$G$14:$J$14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topLeftCell="A7" zoomScaleNormal="100" workbookViewId="0">
      <selection activeCell="K24" sqref="K24"/>
    </sheetView>
  </sheetViews>
  <sheetFormatPr defaultRowHeight="15" outlineLevelRow="1"/>
  <cols>
    <col min="1" max="1" width="30.5703125" style="12" bestFit="1" customWidth="1"/>
    <col min="2" max="2" width="9.28515625" style="12" bestFit="1" customWidth="1"/>
    <col min="3" max="25" width="9.140625" style="12" customWidth="1"/>
    <col min="26" max="26" width="10.42578125" style="12" bestFit="1" customWidth="1"/>
    <col min="27" max="16384" width="9.140625" style="12"/>
  </cols>
  <sheetData>
    <row r="1" spans="1:26">
      <c r="A1" s="95" t="s">
        <v>7</v>
      </c>
      <c r="B1" s="2">
        <v>0.06</v>
      </c>
      <c r="E1" s="21"/>
      <c r="F1" s="21"/>
      <c r="G1" s="21"/>
      <c r="H1" s="21"/>
      <c r="I1" s="21"/>
      <c r="J1" s="109"/>
      <c r="K1" s="109"/>
      <c r="L1" s="109"/>
      <c r="M1" s="109"/>
    </row>
    <row r="2" spans="1:26">
      <c r="A2" s="95" t="s">
        <v>9</v>
      </c>
      <c r="B2" s="3" t="s">
        <v>0</v>
      </c>
      <c r="E2" s="21"/>
      <c r="F2" s="21"/>
      <c r="G2" s="21"/>
      <c r="H2" s="21"/>
      <c r="I2" s="21"/>
      <c r="J2" s="21"/>
      <c r="K2" s="21"/>
      <c r="L2" s="21"/>
    </row>
    <row r="3" spans="1:26">
      <c r="A3" s="95" t="s">
        <v>8</v>
      </c>
      <c r="B3" s="3" t="s">
        <v>1</v>
      </c>
      <c r="E3" s="110" t="s">
        <v>27</v>
      </c>
      <c r="F3" s="110"/>
      <c r="G3" s="110"/>
      <c r="H3" s="110"/>
      <c r="I3" s="110"/>
      <c r="J3" s="22">
        <f>SUM(B45:Z45)</f>
        <v>52.123637855657137</v>
      </c>
      <c r="K3" s="70">
        <f>J3/J$5</f>
        <v>0.29503945956032357</v>
      </c>
    </row>
    <row r="4" spans="1:26">
      <c r="A4" s="95" t="s">
        <v>12</v>
      </c>
      <c r="B4" s="3" t="s">
        <v>42</v>
      </c>
      <c r="E4" s="111" t="s">
        <v>28</v>
      </c>
      <c r="F4" s="111"/>
      <c r="G4" s="111"/>
      <c r="H4" s="111"/>
      <c r="I4" s="111"/>
      <c r="J4" s="22">
        <f>SUM(B46:Z46)</f>
        <v>124.54302881100946</v>
      </c>
      <c r="K4" s="28">
        <f>J4/J$5</f>
        <v>0.7049605404396766</v>
      </c>
    </row>
    <row r="5" spans="1:26">
      <c r="A5" s="95" t="s">
        <v>35</v>
      </c>
      <c r="B5" s="3" t="s">
        <v>43</v>
      </c>
      <c r="E5" s="110" t="s">
        <v>29</v>
      </c>
      <c r="F5" s="110"/>
      <c r="G5" s="110"/>
      <c r="H5" s="110"/>
      <c r="I5" s="110"/>
      <c r="J5" s="22">
        <f>SUM(B47:Z47)</f>
        <v>176.66666666666657</v>
      </c>
      <c r="K5" s="28">
        <f>J5/J$5</f>
        <v>1</v>
      </c>
    </row>
    <row r="6" spans="1:26">
      <c r="A6" s="95" t="s">
        <v>34</v>
      </c>
      <c r="B6" s="3">
        <v>5</v>
      </c>
    </row>
    <row r="7" spans="1:26">
      <c r="A7" s="95" t="s">
        <v>10</v>
      </c>
      <c r="B7" s="3">
        <v>5</v>
      </c>
    </row>
    <row r="8" spans="1:26">
      <c r="A8" s="95" t="s">
        <v>11</v>
      </c>
      <c r="B8" s="3">
        <v>5</v>
      </c>
      <c r="J8" s="24"/>
      <c r="L8" s="22"/>
      <c r="M8" s="25"/>
    </row>
    <row r="9" spans="1:26">
      <c r="A9" s="95" t="s">
        <v>36</v>
      </c>
      <c r="B9" s="3">
        <v>5</v>
      </c>
      <c r="J9" s="24"/>
      <c r="L9" s="22"/>
      <c r="M9" s="25"/>
    </row>
    <row r="10" spans="1:26">
      <c r="A10" s="95" t="s">
        <v>23</v>
      </c>
      <c r="B10" s="3">
        <v>100</v>
      </c>
    </row>
    <row r="11" spans="1:26">
      <c r="A11" s="95" t="s">
        <v>24</v>
      </c>
      <c r="B11" s="3" t="s">
        <v>44</v>
      </c>
    </row>
    <row r="12" spans="1:26">
      <c r="A12" s="17" t="s">
        <v>25</v>
      </c>
      <c r="B12" s="3">
        <v>10</v>
      </c>
    </row>
    <row r="14" spans="1:26" ht="15.75" thickBot="1">
      <c r="B14" s="29" t="s">
        <v>26</v>
      </c>
      <c r="C14" s="29" t="str">
        <f t="shared" ref="C14:J14" si="0">LEFT(B14,4)+1&amp;"-"&amp;RIGHT(B14,2)+1</f>
        <v>2010-11</v>
      </c>
      <c r="D14" s="29" t="str">
        <f t="shared" si="0"/>
        <v>2011-12</v>
      </c>
      <c r="E14" s="29" t="str">
        <f t="shared" si="0"/>
        <v>2012-13</v>
      </c>
      <c r="F14" s="29" t="str">
        <f t="shared" si="0"/>
        <v>2013-14</v>
      </c>
      <c r="G14" s="29" t="str">
        <f t="shared" si="0"/>
        <v>2014-15</v>
      </c>
      <c r="H14" s="29" t="str">
        <f t="shared" si="0"/>
        <v>2015-16</v>
      </c>
      <c r="I14" s="29" t="str">
        <f t="shared" si="0"/>
        <v>2016-17</v>
      </c>
      <c r="J14" s="29" t="str">
        <f t="shared" si="0"/>
        <v>2017-18</v>
      </c>
      <c r="K14" s="29" t="str">
        <f>LEFT(J14,4)+1&amp;"-"&amp;RIGHT(J14,2)+1</f>
        <v>2018-19</v>
      </c>
      <c r="L14" s="29" t="str">
        <f t="shared" ref="L14:X14" si="1">LEFT(K14,4)+1&amp;"-"&amp;RIGHT(K14,2)+1</f>
        <v>2019-20</v>
      </c>
      <c r="M14" s="29" t="str">
        <f t="shared" si="1"/>
        <v>2020-21</v>
      </c>
      <c r="N14" s="29" t="str">
        <f t="shared" si="1"/>
        <v>2021-22</v>
      </c>
      <c r="O14" s="29" t="str">
        <f t="shared" si="1"/>
        <v>2022-23</v>
      </c>
      <c r="P14" s="29" t="str">
        <f t="shared" si="1"/>
        <v>2023-24</v>
      </c>
      <c r="Q14" s="29" t="str">
        <f>LEFT(P14,4)+1&amp;"-"&amp;RIGHT(P14,2)+1</f>
        <v>2024-25</v>
      </c>
      <c r="R14" s="29" t="str">
        <f t="shared" si="1"/>
        <v>2025-26</v>
      </c>
      <c r="S14" s="29" t="str">
        <f t="shared" si="1"/>
        <v>2026-27</v>
      </c>
      <c r="T14" s="29" t="str">
        <f t="shared" si="1"/>
        <v>2027-28</v>
      </c>
      <c r="U14" s="29" t="str">
        <f t="shared" si="1"/>
        <v>2028-29</v>
      </c>
      <c r="V14" s="29" t="str">
        <f t="shared" si="1"/>
        <v>2029-30</v>
      </c>
      <c r="W14" s="29" t="str">
        <f t="shared" si="1"/>
        <v>2030-31</v>
      </c>
      <c r="X14" s="29" t="str">
        <f t="shared" si="1"/>
        <v>2031-32</v>
      </c>
      <c r="Y14" s="29" t="s">
        <v>41</v>
      </c>
      <c r="Z14" s="30" t="s">
        <v>14</v>
      </c>
    </row>
    <row r="15" spans="1:26">
      <c r="A15" s="4" t="s">
        <v>2</v>
      </c>
      <c r="B15" s="32">
        <f>$B$10</f>
        <v>100</v>
      </c>
      <c r="C15" s="33">
        <f t="shared" ref="C15:F15" si="2">$B$10</f>
        <v>100</v>
      </c>
      <c r="D15" s="33">
        <f t="shared" si="2"/>
        <v>100</v>
      </c>
      <c r="E15" s="33">
        <f t="shared" si="2"/>
        <v>100</v>
      </c>
      <c r="F15" s="34">
        <f t="shared" si="2"/>
        <v>100</v>
      </c>
      <c r="G15" s="32">
        <f>LOOKUP(base_year,$B14:$F14,$B16:$F16)</f>
        <v>100</v>
      </c>
      <c r="H15" s="33">
        <f>LOOKUP(base_year,$B14:$F14,$B16:$F16)</f>
        <v>100</v>
      </c>
      <c r="I15" s="33">
        <f>LOOKUP(base_year,$B14:$F14,$B16:$F16)</f>
        <v>100</v>
      </c>
      <c r="J15" s="34">
        <f>LOOKUP(base_year,$B14:$F14,$B16:$F16)</f>
        <v>100</v>
      </c>
      <c r="K15" s="32">
        <f>LOOKUP(base_year_2,$G14:$J14,$G16:$J16)</f>
        <v>100</v>
      </c>
      <c r="L15" s="33">
        <f>LOOKUP(base_year_2,$G14:$J14,$G16:$J16)</f>
        <v>100</v>
      </c>
      <c r="M15" s="33">
        <f>LOOKUP(base_year_2,$G14:$J14,$G16:$J16)</f>
        <v>100</v>
      </c>
      <c r="N15" s="33">
        <f>LOOKUP(base_year_2,$G14:$J14,$G16:$J16)</f>
        <v>100</v>
      </c>
      <c r="O15" s="34">
        <f>LOOKUP(base_year_2,$G14:$J14,$G16:$J16)</f>
        <v>100</v>
      </c>
      <c r="P15" s="33">
        <f>LOOKUP(base_year_3,$K14:$O14,$K16:$O16)</f>
        <v>100</v>
      </c>
      <c r="Q15" s="33">
        <f>LOOKUP(base_year_3,$K14:$O14,$K16:$O16)</f>
        <v>100</v>
      </c>
      <c r="R15" s="33">
        <f>LOOKUP(base_year_3,$K14:$O14,$K16:$O16)</f>
        <v>100</v>
      </c>
      <c r="S15" s="33">
        <f>LOOKUP(base_year_3,$K14:$O14,$K16:$O16)</f>
        <v>100</v>
      </c>
      <c r="T15" s="34">
        <f>LOOKUP(base_year_3,$K14:$O14,$K16:$O16)</f>
        <v>100</v>
      </c>
      <c r="U15" s="33">
        <f>LOOKUP(base_year_4,$P14:$T14,$P16:$T16)</f>
        <v>90</v>
      </c>
      <c r="V15" s="33">
        <f>LOOKUP(base_year_4,$P14:$T14,$P16:$T16)</f>
        <v>90</v>
      </c>
      <c r="W15" s="33">
        <f>LOOKUP(base_year_4,$P14:$T14,$P16:$T16)</f>
        <v>90</v>
      </c>
      <c r="X15" s="33">
        <f>LOOKUP(base_year_4,$P14:$T14,$P16:$T16)</f>
        <v>90</v>
      </c>
      <c r="Y15" s="33">
        <f>LOOKUP(base_year_4,$P14:$T14,$P16:$T16)</f>
        <v>90</v>
      </c>
      <c r="Z15" s="35">
        <f>Y15</f>
        <v>90</v>
      </c>
    </row>
    <row r="16" spans="1:26">
      <c r="A16" s="5" t="s">
        <v>3</v>
      </c>
      <c r="B16" s="36">
        <f t="shared" ref="B16:Y16" si="3">$B$10-IF(RIGHT(B14,2)&gt;=RIGHT($B$11,2),$B$12,0)</f>
        <v>100</v>
      </c>
      <c r="C16" s="37">
        <f t="shared" si="3"/>
        <v>100</v>
      </c>
      <c r="D16" s="37">
        <f t="shared" si="3"/>
        <v>100</v>
      </c>
      <c r="E16" s="37">
        <f t="shared" si="3"/>
        <v>100</v>
      </c>
      <c r="F16" s="38">
        <f t="shared" si="3"/>
        <v>100</v>
      </c>
      <c r="G16" s="36">
        <f t="shared" si="3"/>
        <v>100</v>
      </c>
      <c r="H16" s="37">
        <f t="shared" si="3"/>
        <v>100</v>
      </c>
      <c r="I16" s="37">
        <f t="shared" si="3"/>
        <v>100</v>
      </c>
      <c r="J16" s="38">
        <f t="shared" si="3"/>
        <v>100</v>
      </c>
      <c r="K16" s="37">
        <f t="shared" si="3"/>
        <v>100</v>
      </c>
      <c r="L16" s="37">
        <f t="shared" si="3"/>
        <v>100</v>
      </c>
      <c r="M16" s="39">
        <f t="shared" si="3"/>
        <v>100</v>
      </c>
      <c r="N16" s="39">
        <f t="shared" si="3"/>
        <v>100</v>
      </c>
      <c r="O16" s="40">
        <f t="shared" si="3"/>
        <v>90</v>
      </c>
      <c r="P16" s="39">
        <f t="shared" si="3"/>
        <v>90</v>
      </c>
      <c r="Q16" s="37">
        <f t="shared" si="3"/>
        <v>90</v>
      </c>
      <c r="R16" s="37">
        <f t="shared" si="3"/>
        <v>90</v>
      </c>
      <c r="S16" s="39">
        <f t="shared" si="3"/>
        <v>90</v>
      </c>
      <c r="T16" s="40">
        <f t="shared" si="3"/>
        <v>90</v>
      </c>
      <c r="U16" s="39">
        <f t="shared" si="3"/>
        <v>90</v>
      </c>
      <c r="V16" s="39">
        <f t="shared" si="3"/>
        <v>90</v>
      </c>
      <c r="W16" s="39">
        <f t="shared" si="3"/>
        <v>90</v>
      </c>
      <c r="X16" s="39">
        <f t="shared" si="3"/>
        <v>90</v>
      </c>
      <c r="Y16" s="39">
        <f t="shared" si="3"/>
        <v>90</v>
      </c>
      <c r="Z16" s="27">
        <f>Y16</f>
        <v>90</v>
      </c>
    </row>
    <row r="17" spans="1:26">
      <c r="A17" s="5" t="s">
        <v>4</v>
      </c>
      <c r="B17" s="36">
        <f t="shared" ref="B17:Y17" si="4">B15-B16</f>
        <v>0</v>
      </c>
      <c r="C17" s="37">
        <f t="shared" si="4"/>
        <v>0</v>
      </c>
      <c r="D17" s="37">
        <f t="shared" si="4"/>
        <v>0</v>
      </c>
      <c r="E17" s="37">
        <f t="shared" si="4"/>
        <v>0</v>
      </c>
      <c r="F17" s="38">
        <f t="shared" si="4"/>
        <v>0</v>
      </c>
      <c r="G17" s="36">
        <f t="shared" si="4"/>
        <v>0</v>
      </c>
      <c r="H17" s="37">
        <f t="shared" si="4"/>
        <v>0</v>
      </c>
      <c r="I17" s="37">
        <f t="shared" si="4"/>
        <v>0</v>
      </c>
      <c r="J17" s="38">
        <f t="shared" si="4"/>
        <v>0</v>
      </c>
      <c r="K17" s="37">
        <f t="shared" si="4"/>
        <v>0</v>
      </c>
      <c r="L17" s="37">
        <f t="shared" si="4"/>
        <v>0</v>
      </c>
      <c r="M17" s="39">
        <f t="shared" si="4"/>
        <v>0</v>
      </c>
      <c r="N17" s="39">
        <f t="shared" si="4"/>
        <v>0</v>
      </c>
      <c r="O17" s="40">
        <f t="shared" si="4"/>
        <v>10</v>
      </c>
      <c r="P17" s="39">
        <f t="shared" si="4"/>
        <v>10</v>
      </c>
      <c r="Q17" s="37">
        <f t="shared" si="4"/>
        <v>10</v>
      </c>
      <c r="R17" s="37">
        <f t="shared" si="4"/>
        <v>10</v>
      </c>
      <c r="S17" s="39">
        <f t="shared" si="4"/>
        <v>10</v>
      </c>
      <c r="T17" s="40">
        <f t="shared" si="4"/>
        <v>10</v>
      </c>
      <c r="U17" s="39">
        <f t="shared" si="4"/>
        <v>0</v>
      </c>
      <c r="V17" s="39">
        <f t="shared" si="4"/>
        <v>0</v>
      </c>
      <c r="W17" s="39">
        <f t="shared" si="4"/>
        <v>0</v>
      </c>
      <c r="X17" s="39">
        <f t="shared" si="4"/>
        <v>0</v>
      </c>
      <c r="Y17" s="39">
        <f t="shared" si="4"/>
        <v>0</v>
      </c>
      <c r="Z17" s="27">
        <f>Z15-Z16</f>
        <v>0</v>
      </c>
    </row>
    <row r="18" spans="1:26">
      <c r="A18" s="5" t="s">
        <v>5</v>
      </c>
      <c r="B18" s="41">
        <f>B17</f>
        <v>0</v>
      </c>
      <c r="C18" s="42">
        <f>C17-B17</f>
        <v>0</v>
      </c>
      <c r="D18" s="42">
        <f>D17-C17</f>
        <v>0</v>
      </c>
      <c r="E18" s="42">
        <f>E17-D17</f>
        <v>0</v>
      </c>
      <c r="F18" s="42">
        <f>LOOKUP(base_year,A14:E14,A17:E17)-E17</f>
        <v>0</v>
      </c>
      <c r="G18" s="41">
        <f>G17-F17+LOOKUP(base_year,B14:F14,B17:F17)</f>
        <v>0</v>
      </c>
      <c r="H18" s="42">
        <f>H17-G17</f>
        <v>0</v>
      </c>
      <c r="I18" s="42">
        <f>I17-H17</f>
        <v>0</v>
      </c>
      <c r="J18" s="42">
        <f>LOOKUP(base_year_2,G14:J14,G17:J17)-I17</f>
        <v>0</v>
      </c>
      <c r="K18" s="41">
        <f>K17-J17+LOOKUP(base_year_2,G14:J14,G17:J17)</f>
        <v>0</v>
      </c>
      <c r="L18" s="42">
        <f>L17-K17</f>
        <v>0</v>
      </c>
      <c r="M18" s="42">
        <f t="shared" ref="M18:N18" si="5">M17-L17</f>
        <v>0</v>
      </c>
      <c r="N18" s="42">
        <f t="shared" si="5"/>
        <v>0</v>
      </c>
      <c r="O18" s="43">
        <f>LOOKUP(base_year_3,K14:O14,K17:O17)-N17</f>
        <v>0</v>
      </c>
      <c r="P18" s="42">
        <f>P17-O17+LOOKUP(base_year_3,K14:O14,K17:O17)</f>
        <v>0</v>
      </c>
      <c r="Q18" s="39">
        <f t="shared" ref="Q18" si="6">Q17-P17</f>
        <v>0</v>
      </c>
      <c r="R18" s="39">
        <f>R17-Q17</f>
        <v>0</v>
      </c>
      <c r="S18" s="39">
        <f>S17-R17</f>
        <v>0</v>
      </c>
      <c r="T18" s="43">
        <f>LOOKUP(base_year_4,P14:T14,P17:T17)-S17</f>
        <v>0</v>
      </c>
      <c r="U18" s="42">
        <f>U17-T17+LOOKUP(base_year_4,P14:T14,P17:T17)</f>
        <v>0</v>
      </c>
      <c r="V18" s="42">
        <f t="shared" ref="V18:X18" si="7">V17-U17</f>
        <v>0</v>
      </c>
      <c r="W18" s="42">
        <f t="shared" si="7"/>
        <v>0</v>
      </c>
      <c r="X18" s="42">
        <f t="shared" si="7"/>
        <v>0</v>
      </c>
      <c r="Y18" s="62">
        <v>0</v>
      </c>
      <c r="Z18" s="44"/>
    </row>
    <row r="19" spans="1:26" outlineLevel="1">
      <c r="A19" s="6" t="s">
        <v>6</v>
      </c>
      <c r="B19" s="45"/>
      <c r="C19" s="46"/>
      <c r="D19" s="46"/>
      <c r="E19" s="46"/>
      <c r="F19" s="47"/>
      <c r="G19" s="45"/>
      <c r="H19" s="46"/>
      <c r="I19" s="46"/>
      <c r="J19" s="47"/>
      <c r="K19" s="39"/>
      <c r="L19" s="39"/>
      <c r="M19" s="39"/>
      <c r="N19" s="39"/>
      <c r="O19" s="40"/>
      <c r="P19" s="39"/>
      <c r="Q19" s="46"/>
      <c r="R19" s="46"/>
      <c r="S19" s="46"/>
      <c r="T19" s="40"/>
      <c r="U19" s="39"/>
      <c r="V19" s="39"/>
      <c r="W19" s="39"/>
      <c r="X19" s="39"/>
      <c r="Y19" s="39"/>
      <c r="Z19" s="48"/>
    </row>
    <row r="20" spans="1:26" outlineLevel="1">
      <c r="A20" s="7" t="str">
        <f>B$14</f>
        <v>2009-10</v>
      </c>
      <c r="B20" s="49" t="str">
        <f t="shared" ref="B20:P20" si="8">IF(AND(RIGHT(B$14,2)-RIGHT($A20,2)&gt;0,RIGHT(B$14,2)-RIGHT($A20,2)&lt;=$B$6),$B$18,"")</f>
        <v/>
      </c>
      <c r="C20" s="39">
        <f t="shared" si="8"/>
        <v>0</v>
      </c>
      <c r="D20" s="39">
        <f t="shared" si="8"/>
        <v>0</v>
      </c>
      <c r="E20" s="39">
        <f t="shared" si="8"/>
        <v>0</v>
      </c>
      <c r="F20" s="40">
        <f t="shared" si="8"/>
        <v>0</v>
      </c>
      <c r="G20" s="49">
        <f t="shared" si="8"/>
        <v>0</v>
      </c>
      <c r="H20" s="39" t="str">
        <f t="shared" si="8"/>
        <v/>
      </c>
      <c r="I20" s="39" t="str">
        <f t="shared" si="8"/>
        <v/>
      </c>
      <c r="J20" s="40" t="str">
        <f t="shared" si="8"/>
        <v/>
      </c>
      <c r="K20" s="39" t="str">
        <f t="shared" si="8"/>
        <v/>
      </c>
      <c r="L20" s="39" t="str">
        <f t="shared" si="8"/>
        <v/>
      </c>
      <c r="M20" s="39" t="str">
        <f t="shared" si="8"/>
        <v/>
      </c>
      <c r="N20" s="39" t="str">
        <f t="shared" si="8"/>
        <v/>
      </c>
      <c r="O20" s="40" t="str">
        <f t="shared" si="8"/>
        <v/>
      </c>
      <c r="P20" s="39" t="str">
        <f t="shared" si="8"/>
        <v/>
      </c>
      <c r="Q20" s="39"/>
      <c r="R20" s="39"/>
      <c r="S20" s="39"/>
      <c r="T20" s="40"/>
      <c r="U20" s="39"/>
      <c r="V20" s="39"/>
      <c r="W20" s="39"/>
      <c r="X20" s="39"/>
      <c r="Y20" s="39"/>
      <c r="Z20" s="48"/>
    </row>
    <row r="21" spans="1:26" outlineLevel="1">
      <c r="A21" s="7" t="str">
        <f>C$14</f>
        <v>2010-11</v>
      </c>
      <c r="B21" s="49" t="str">
        <f t="shared" ref="B21:P21" si="9">IF(AND(RIGHT(B$14,2)-RIGHT($A21,2)&gt;0,RIGHT(B$14,2)-RIGHT($A21,2)&lt;=$B$6),$C$18,"")</f>
        <v/>
      </c>
      <c r="C21" s="39" t="str">
        <f t="shared" si="9"/>
        <v/>
      </c>
      <c r="D21" s="39">
        <f t="shared" si="9"/>
        <v>0</v>
      </c>
      <c r="E21" s="39">
        <f t="shared" si="9"/>
        <v>0</v>
      </c>
      <c r="F21" s="40">
        <f t="shared" si="9"/>
        <v>0</v>
      </c>
      <c r="G21" s="49">
        <f t="shared" si="9"/>
        <v>0</v>
      </c>
      <c r="H21" s="39">
        <f t="shared" si="9"/>
        <v>0</v>
      </c>
      <c r="I21" s="39" t="str">
        <f t="shared" si="9"/>
        <v/>
      </c>
      <c r="J21" s="40" t="str">
        <f t="shared" si="9"/>
        <v/>
      </c>
      <c r="K21" s="39" t="str">
        <f t="shared" si="9"/>
        <v/>
      </c>
      <c r="L21" s="39" t="str">
        <f t="shared" si="9"/>
        <v/>
      </c>
      <c r="M21" s="39" t="str">
        <f t="shared" si="9"/>
        <v/>
      </c>
      <c r="N21" s="39" t="str">
        <f t="shared" si="9"/>
        <v/>
      </c>
      <c r="O21" s="40" t="str">
        <f t="shared" si="9"/>
        <v/>
      </c>
      <c r="P21" s="39" t="str">
        <f t="shared" si="9"/>
        <v/>
      </c>
      <c r="Q21" s="39"/>
      <c r="R21" s="39"/>
      <c r="S21" s="39"/>
      <c r="T21" s="40"/>
      <c r="U21" s="39"/>
      <c r="V21" s="39"/>
      <c r="W21" s="39"/>
      <c r="X21" s="39"/>
      <c r="Y21" s="39"/>
      <c r="Z21" s="48"/>
    </row>
    <row r="22" spans="1:26" outlineLevel="1">
      <c r="A22" s="7" t="str">
        <f>D$14</f>
        <v>2011-12</v>
      </c>
      <c r="B22" s="49" t="str">
        <f t="shared" ref="B22:P22" si="10">IF(AND(RIGHT(B$14,2)-RIGHT($A22,2)&gt;0,RIGHT(B$14,2)-RIGHT($A22,2)&lt;=$B$6),$D$18,"")</f>
        <v/>
      </c>
      <c r="C22" s="39" t="str">
        <f t="shared" si="10"/>
        <v/>
      </c>
      <c r="D22" s="39" t="str">
        <f t="shared" si="10"/>
        <v/>
      </c>
      <c r="E22" s="39">
        <f t="shared" si="10"/>
        <v>0</v>
      </c>
      <c r="F22" s="40">
        <f t="shared" si="10"/>
        <v>0</v>
      </c>
      <c r="G22" s="49">
        <f t="shared" si="10"/>
        <v>0</v>
      </c>
      <c r="H22" s="39">
        <f t="shared" si="10"/>
        <v>0</v>
      </c>
      <c r="I22" s="39">
        <f t="shared" si="10"/>
        <v>0</v>
      </c>
      <c r="J22" s="40" t="str">
        <f t="shared" si="10"/>
        <v/>
      </c>
      <c r="K22" s="39" t="str">
        <f t="shared" si="10"/>
        <v/>
      </c>
      <c r="L22" s="39" t="str">
        <f t="shared" si="10"/>
        <v/>
      </c>
      <c r="M22" s="39" t="str">
        <f t="shared" si="10"/>
        <v/>
      </c>
      <c r="N22" s="39" t="str">
        <f t="shared" si="10"/>
        <v/>
      </c>
      <c r="O22" s="40" t="str">
        <f t="shared" si="10"/>
        <v/>
      </c>
      <c r="P22" s="39" t="str">
        <f t="shared" si="10"/>
        <v/>
      </c>
      <c r="Q22" s="39"/>
      <c r="R22" s="39"/>
      <c r="S22" s="39"/>
      <c r="T22" s="40"/>
      <c r="U22" s="39"/>
      <c r="V22" s="39"/>
      <c r="W22" s="39"/>
      <c r="X22" s="39"/>
      <c r="Y22" s="39"/>
      <c r="Z22" s="48"/>
    </row>
    <row r="23" spans="1:26" outlineLevel="1">
      <c r="A23" s="7" t="str">
        <f>E$14</f>
        <v>2012-13</v>
      </c>
      <c r="B23" s="49" t="str">
        <f t="shared" ref="B23:P23" si="11">IF(AND(RIGHT(B$14,2)-RIGHT($A23,2)&gt;0,RIGHT(B$14,2)-RIGHT($A23,2)&lt;=$B$6),$E$18,"")</f>
        <v/>
      </c>
      <c r="C23" s="39" t="str">
        <f t="shared" si="11"/>
        <v/>
      </c>
      <c r="D23" s="39" t="str">
        <f t="shared" si="11"/>
        <v/>
      </c>
      <c r="E23" s="39" t="str">
        <f t="shared" si="11"/>
        <v/>
      </c>
      <c r="F23" s="40">
        <f t="shared" si="11"/>
        <v>0</v>
      </c>
      <c r="G23" s="49">
        <f t="shared" si="11"/>
        <v>0</v>
      </c>
      <c r="H23" s="39">
        <f t="shared" si="11"/>
        <v>0</v>
      </c>
      <c r="I23" s="39">
        <f t="shared" si="11"/>
        <v>0</v>
      </c>
      <c r="J23" s="40">
        <f t="shared" si="11"/>
        <v>0</v>
      </c>
      <c r="K23" s="39" t="str">
        <f t="shared" si="11"/>
        <v/>
      </c>
      <c r="L23" s="39" t="str">
        <f t="shared" si="11"/>
        <v/>
      </c>
      <c r="M23" s="39" t="str">
        <f t="shared" si="11"/>
        <v/>
      </c>
      <c r="N23" s="39" t="str">
        <f t="shared" si="11"/>
        <v/>
      </c>
      <c r="O23" s="40" t="str">
        <f t="shared" si="11"/>
        <v/>
      </c>
      <c r="P23" s="39" t="str">
        <f t="shared" si="11"/>
        <v/>
      </c>
      <c r="Q23" s="39"/>
      <c r="R23" s="39"/>
      <c r="S23" s="39"/>
      <c r="T23" s="40"/>
      <c r="U23" s="39"/>
      <c r="V23" s="39"/>
      <c r="W23" s="39"/>
      <c r="X23" s="39"/>
      <c r="Y23" s="39"/>
      <c r="Z23" s="48"/>
    </row>
    <row r="24" spans="1:26" outlineLevel="1">
      <c r="A24" s="60" t="str">
        <f>F$14</f>
        <v>2013-14</v>
      </c>
      <c r="B24" s="41" t="str">
        <f t="shared" ref="B24:J24" si="12">IF(AND(RIGHT(B$14,2)-RIGHT($A24,2)&gt;0,RIGHT(B$14,2)-RIGHT($A24,2)&lt;=$B$6),$F$18,"")</f>
        <v/>
      </c>
      <c r="C24" s="42" t="str">
        <f t="shared" si="12"/>
        <v/>
      </c>
      <c r="D24" s="42" t="str">
        <f t="shared" si="12"/>
        <v/>
      </c>
      <c r="E24" s="42" t="str">
        <f t="shared" si="12"/>
        <v/>
      </c>
      <c r="F24" s="43" t="str">
        <f t="shared" si="12"/>
        <v/>
      </c>
      <c r="G24" s="41">
        <f t="shared" si="12"/>
        <v>0</v>
      </c>
      <c r="H24" s="42">
        <f t="shared" si="12"/>
        <v>0</v>
      </c>
      <c r="I24" s="42">
        <f t="shared" si="12"/>
        <v>0</v>
      </c>
      <c r="J24" s="43">
        <f t="shared" si="12"/>
        <v>0</v>
      </c>
      <c r="K24" s="99">
        <f>IF(AND(RIGHT(K$14,2)-RIGHT($A24,2)&gt;0,RIGHT(K$14,2)-RIGHT($A24,2)&lt;=$B$6),F17-E17,"")</f>
        <v>0</v>
      </c>
      <c r="L24" s="42" t="str">
        <f t="shared" ref="L24:S24" si="13">IF(AND(RIGHT(L$14,2)-RIGHT($A24,2)&gt;0,RIGHT(L$14,2)-RIGHT($A24,2)&lt;=$B$6),$F$18,"")</f>
        <v/>
      </c>
      <c r="M24" s="42" t="str">
        <f t="shared" si="13"/>
        <v/>
      </c>
      <c r="N24" s="42" t="str">
        <f t="shared" si="13"/>
        <v/>
      </c>
      <c r="O24" s="43" t="str">
        <f t="shared" si="13"/>
        <v/>
      </c>
      <c r="P24" s="42" t="str">
        <f t="shared" si="13"/>
        <v/>
      </c>
      <c r="Q24" s="42" t="str">
        <f t="shared" si="13"/>
        <v/>
      </c>
      <c r="R24" s="42" t="str">
        <f t="shared" si="13"/>
        <v/>
      </c>
      <c r="S24" s="42" t="str">
        <f t="shared" si="13"/>
        <v/>
      </c>
      <c r="T24" s="43"/>
      <c r="U24" s="42"/>
      <c r="V24" s="42"/>
      <c r="W24" s="42"/>
      <c r="X24" s="42"/>
      <c r="Y24" s="42"/>
      <c r="Z24" s="44"/>
    </row>
    <row r="25" spans="1:26" outlineLevel="1">
      <c r="A25" s="9" t="str">
        <f>G$14</f>
        <v>2014-15</v>
      </c>
      <c r="B25" s="39"/>
      <c r="C25" s="39"/>
      <c r="D25" s="39"/>
      <c r="E25" s="39"/>
      <c r="F25" s="40"/>
      <c r="G25" s="49" t="str">
        <f t="shared" ref="G25:S25" si="14">IF(AND(RIGHT(G$14,2)-RIGHT($A25,2)&gt;0,RIGHT(G$14,2)-RIGHT($A25,2)&lt;=$B$7),$G$18,"")</f>
        <v/>
      </c>
      <c r="H25" s="39">
        <f t="shared" si="14"/>
        <v>0</v>
      </c>
      <c r="I25" s="39">
        <f t="shared" si="14"/>
        <v>0</v>
      </c>
      <c r="J25" s="40">
        <f t="shared" si="14"/>
        <v>0</v>
      </c>
      <c r="K25" s="39">
        <f t="shared" si="14"/>
        <v>0</v>
      </c>
      <c r="L25" s="39">
        <f t="shared" si="14"/>
        <v>0</v>
      </c>
      <c r="M25" s="39" t="str">
        <f t="shared" si="14"/>
        <v/>
      </c>
      <c r="N25" s="39" t="str">
        <f t="shared" si="14"/>
        <v/>
      </c>
      <c r="O25" s="40" t="str">
        <f t="shared" si="14"/>
        <v/>
      </c>
      <c r="P25" s="39" t="str">
        <f t="shared" si="14"/>
        <v/>
      </c>
      <c r="Q25" s="39" t="str">
        <f t="shared" si="14"/>
        <v/>
      </c>
      <c r="R25" s="39" t="str">
        <f t="shared" si="14"/>
        <v/>
      </c>
      <c r="S25" s="39" t="str">
        <f t="shared" si="14"/>
        <v/>
      </c>
      <c r="T25" s="40"/>
      <c r="U25" s="39"/>
      <c r="V25" s="39"/>
      <c r="W25" s="39"/>
      <c r="X25" s="39"/>
      <c r="Y25" s="39"/>
      <c r="Z25" s="48"/>
    </row>
    <row r="26" spans="1:26" outlineLevel="1">
      <c r="A26" s="9" t="str">
        <f>H$14</f>
        <v>2015-16</v>
      </c>
      <c r="B26" s="39"/>
      <c r="C26" s="39"/>
      <c r="D26" s="39"/>
      <c r="E26" s="39"/>
      <c r="F26" s="40"/>
      <c r="G26" s="49" t="str">
        <f t="shared" ref="G26:S26" si="15">IF(AND(RIGHT(G$14,2)-RIGHT($A26,2)&gt;0,RIGHT(G$14,2)-RIGHT($A26,2)&lt;=$B$7),$H$18,"")</f>
        <v/>
      </c>
      <c r="H26" s="39" t="str">
        <f t="shared" si="15"/>
        <v/>
      </c>
      <c r="I26" s="39">
        <f t="shared" si="15"/>
        <v>0</v>
      </c>
      <c r="J26" s="40">
        <f t="shared" si="15"/>
        <v>0</v>
      </c>
      <c r="K26" s="39">
        <f t="shared" si="15"/>
        <v>0</v>
      </c>
      <c r="L26" s="39">
        <f t="shared" si="15"/>
        <v>0</v>
      </c>
      <c r="M26" s="39">
        <f t="shared" si="15"/>
        <v>0</v>
      </c>
      <c r="N26" s="39" t="str">
        <f t="shared" si="15"/>
        <v/>
      </c>
      <c r="O26" s="40" t="str">
        <f t="shared" si="15"/>
        <v/>
      </c>
      <c r="P26" s="39" t="str">
        <f t="shared" si="15"/>
        <v/>
      </c>
      <c r="Q26" s="39" t="str">
        <f t="shared" si="15"/>
        <v/>
      </c>
      <c r="R26" s="39" t="str">
        <f t="shared" si="15"/>
        <v/>
      </c>
      <c r="S26" s="39" t="str">
        <f t="shared" si="15"/>
        <v/>
      </c>
      <c r="T26" s="40"/>
      <c r="U26" s="39"/>
      <c r="V26" s="39"/>
      <c r="W26" s="39"/>
      <c r="X26" s="39"/>
      <c r="Y26" s="39"/>
      <c r="Z26" s="48"/>
    </row>
    <row r="27" spans="1:26" outlineLevel="1">
      <c r="A27" s="9" t="str">
        <f>I$14</f>
        <v>2016-17</v>
      </c>
      <c r="B27" s="39"/>
      <c r="C27" s="39"/>
      <c r="D27" s="39"/>
      <c r="E27" s="39"/>
      <c r="F27" s="40"/>
      <c r="G27" s="49" t="str">
        <f t="shared" ref="G27:S27" si="16">IF(AND(RIGHT(G$14,2)-RIGHT($A27,2)&gt;0,RIGHT(G$14,2)-RIGHT($A27,2)&lt;=$B$7),$I$18,"")</f>
        <v/>
      </c>
      <c r="H27" s="39" t="str">
        <f t="shared" si="16"/>
        <v/>
      </c>
      <c r="I27" s="39" t="str">
        <f t="shared" si="16"/>
        <v/>
      </c>
      <c r="J27" s="40">
        <f t="shared" si="16"/>
        <v>0</v>
      </c>
      <c r="K27" s="39">
        <f t="shared" si="16"/>
        <v>0</v>
      </c>
      <c r="L27" s="39">
        <f t="shared" si="16"/>
        <v>0</v>
      </c>
      <c r="M27" s="39">
        <f t="shared" si="16"/>
        <v>0</v>
      </c>
      <c r="N27" s="39">
        <f t="shared" si="16"/>
        <v>0</v>
      </c>
      <c r="O27" s="40" t="str">
        <f t="shared" si="16"/>
        <v/>
      </c>
      <c r="P27" s="39" t="str">
        <f t="shared" si="16"/>
        <v/>
      </c>
      <c r="Q27" s="39" t="str">
        <f t="shared" si="16"/>
        <v/>
      </c>
      <c r="R27" s="39" t="str">
        <f t="shared" si="16"/>
        <v/>
      </c>
      <c r="S27" s="39" t="str">
        <f t="shared" si="16"/>
        <v/>
      </c>
      <c r="T27" s="40"/>
      <c r="U27" s="39"/>
      <c r="V27" s="39"/>
      <c r="W27" s="39"/>
      <c r="X27" s="39"/>
      <c r="Y27" s="39"/>
      <c r="Z27" s="48"/>
    </row>
    <row r="28" spans="1:26" outlineLevel="1">
      <c r="A28" s="8" t="str">
        <f>J$14</f>
        <v>2017-18</v>
      </c>
      <c r="B28" s="42"/>
      <c r="C28" s="42"/>
      <c r="D28" s="42"/>
      <c r="E28" s="42"/>
      <c r="F28" s="43"/>
      <c r="G28" s="41" t="str">
        <f t="shared" ref="G28:S28" si="17">IF(AND(RIGHT(G$14,2)-RIGHT($A28,2)&gt;0,RIGHT(G$14,2)-RIGHT($A28,2)&lt;=$B$7),$J$18,"")</f>
        <v/>
      </c>
      <c r="H28" s="42" t="str">
        <f t="shared" si="17"/>
        <v/>
      </c>
      <c r="I28" s="42" t="str">
        <f t="shared" si="17"/>
        <v/>
      </c>
      <c r="J28" s="43" t="str">
        <f t="shared" si="17"/>
        <v/>
      </c>
      <c r="K28" s="42">
        <f t="shared" si="17"/>
        <v>0</v>
      </c>
      <c r="L28" s="42">
        <f t="shared" si="17"/>
        <v>0</v>
      </c>
      <c r="M28" s="42">
        <f t="shared" si="17"/>
        <v>0</v>
      </c>
      <c r="N28" s="42">
        <f t="shared" si="17"/>
        <v>0</v>
      </c>
      <c r="O28" s="43">
        <f t="shared" si="17"/>
        <v>0</v>
      </c>
      <c r="P28" s="42" t="str">
        <f t="shared" si="17"/>
        <v/>
      </c>
      <c r="Q28" s="39" t="str">
        <f t="shared" si="17"/>
        <v/>
      </c>
      <c r="R28" s="39" t="str">
        <f t="shared" si="17"/>
        <v/>
      </c>
      <c r="S28" s="39" t="str">
        <f t="shared" si="17"/>
        <v/>
      </c>
      <c r="T28" s="43"/>
      <c r="U28" s="42"/>
      <c r="V28" s="42"/>
      <c r="W28" s="42"/>
      <c r="X28" s="42"/>
      <c r="Y28" s="62"/>
      <c r="Z28" s="44"/>
    </row>
    <row r="29" spans="1:26" outlineLevel="1">
      <c r="A29" s="10" t="str">
        <f>K$14</f>
        <v>2018-19</v>
      </c>
      <c r="B29" s="45"/>
      <c r="C29" s="46"/>
      <c r="D29" s="46"/>
      <c r="E29" s="46"/>
      <c r="F29" s="47"/>
      <c r="G29" s="45"/>
      <c r="H29" s="46"/>
      <c r="I29" s="46"/>
      <c r="J29" s="47"/>
      <c r="K29" s="46" t="str">
        <f t="shared" ref="K29:S29" si="18">IF(AND(RIGHT(K$14,2)-RIGHT($A29,2)&gt;0,RIGHT(K$14,2)-RIGHT($A29,2)&lt;=$B$8),$K$18,"")</f>
        <v/>
      </c>
      <c r="L29" s="46">
        <f t="shared" si="18"/>
        <v>0</v>
      </c>
      <c r="M29" s="46">
        <f t="shared" si="18"/>
        <v>0</v>
      </c>
      <c r="N29" s="46">
        <f t="shared" si="18"/>
        <v>0</v>
      </c>
      <c r="O29" s="47">
        <f t="shared" si="18"/>
        <v>0</v>
      </c>
      <c r="P29" s="46">
        <f t="shared" si="18"/>
        <v>0</v>
      </c>
      <c r="Q29" s="46" t="str">
        <f t="shared" si="18"/>
        <v/>
      </c>
      <c r="R29" s="46" t="str">
        <f t="shared" si="18"/>
        <v/>
      </c>
      <c r="S29" s="46" t="str">
        <f t="shared" si="18"/>
        <v/>
      </c>
      <c r="T29" s="40"/>
      <c r="U29" s="39"/>
      <c r="V29" s="39"/>
      <c r="W29" s="39"/>
      <c r="X29" s="39"/>
      <c r="Y29" s="39"/>
      <c r="Z29" s="48"/>
    </row>
    <row r="30" spans="1:26" outlineLevel="1">
      <c r="A30" s="11" t="str">
        <f>L$14</f>
        <v>2019-20</v>
      </c>
      <c r="B30" s="49"/>
      <c r="C30" s="39"/>
      <c r="D30" s="39"/>
      <c r="E30" s="39"/>
      <c r="F30" s="40"/>
      <c r="G30" s="49"/>
      <c r="H30" s="39"/>
      <c r="I30" s="39"/>
      <c r="J30" s="40"/>
      <c r="K30" s="39" t="str">
        <f t="shared" ref="K30:S30" si="19">IF(AND(RIGHT(K$14,2)-RIGHT($A30,2)&gt;0,RIGHT(K$14,2)-RIGHT($A30,2)&lt;=$B$8),$L$18,"")</f>
        <v/>
      </c>
      <c r="L30" s="39" t="str">
        <f t="shared" si="19"/>
        <v/>
      </c>
      <c r="M30" s="39">
        <f t="shared" si="19"/>
        <v>0</v>
      </c>
      <c r="N30" s="39">
        <f t="shared" si="19"/>
        <v>0</v>
      </c>
      <c r="O30" s="40">
        <f t="shared" si="19"/>
        <v>0</v>
      </c>
      <c r="P30" s="39">
        <f t="shared" si="19"/>
        <v>0</v>
      </c>
      <c r="Q30" s="39">
        <f t="shared" si="19"/>
        <v>0</v>
      </c>
      <c r="R30" s="39" t="str">
        <f t="shared" si="19"/>
        <v/>
      </c>
      <c r="S30" s="39" t="str">
        <f t="shared" si="19"/>
        <v/>
      </c>
      <c r="T30" s="40"/>
      <c r="U30" s="39"/>
      <c r="V30" s="39"/>
      <c r="W30" s="39"/>
      <c r="X30" s="39"/>
      <c r="Y30" s="39"/>
      <c r="Z30" s="48"/>
    </row>
    <row r="31" spans="1:26" outlineLevel="1">
      <c r="A31" s="11" t="str">
        <f>M$14</f>
        <v>2020-21</v>
      </c>
      <c r="B31" s="49"/>
      <c r="C31" s="39"/>
      <c r="D31" s="39"/>
      <c r="E31" s="39"/>
      <c r="F31" s="40"/>
      <c r="G31" s="49"/>
      <c r="H31" s="39"/>
      <c r="I31" s="39"/>
      <c r="J31" s="40"/>
      <c r="K31" s="39" t="str">
        <f t="shared" ref="K31:S31" si="20">IF(AND(RIGHT(K$14,2)-RIGHT($A31,2)&gt;0,RIGHT(K$14,2)-RIGHT($A31,2)&lt;=$B$8),$M$18,"")</f>
        <v/>
      </c>
      <c r="L31" s="39" t="str">
        <f t="shared" si="20"/>
        <v/>
      </c>
      <c r="M31" s="39" t="str">
        <f t="shared" si="20"/>
        <v/>
      </c>
      <c r="N31" s="39">
        <f t="shared" si="20"/>
        <v>0</v>
      </c>
      <c r="O31" s="40">
        <f t="shared" si="20"/>
        <v>0</v>
      </c>
      <c r="P31" s="39">
        <f t="shared" si="20"/>
        <v>0</v>
      </c>
      <c r="Q31" s="39">
        <f t="shared" si="20"/>
        <v>0</v>
      </c>
      <c r="R31" s="39">
        <f t="shared" si="20"/>
        <v>0</v>
      </c>
      <c r="S31" s="39" t="str">
        <f t="shared" si="20"/>
        <v/>
      </c>
      <c r="T31" s="40"/>
      <c r="U31" s="39"/>
      <c r="V31" s="39"/>
      <c r="W31" s="39"/>
      <c r="X31" s="39"/>
      <c r="Y31" s="39"/>
      <c r="Z31" s="48"/>
    </row>
    <row r="32" spans="1:26" outlineLevel="1">
      <c r="A32" s="11" t="str">
        <f>N$14</f>
        <v>2021-22</v>
      </c>
      <c r="B32" s="49"/>
      <c r="C32" s="39"/>
      <c r="D32" s="39"/>
      <c r="E32" s="39"/>
      <c r="F32" s="40"/>
      <c r="G32" s="49"/>
      <c r="H32" s="39"/>
      <c r="I32" s="39"/>
      <c r="J32" s="40"/>
      <c r="K32" s="39" t="str">
        <f t="shared" ref="K32:S32" si="21">IF(AND(RIGHT(K$14,2)-RIGHT($A32,2)&gt;0,RIGHT(K$14,2)-RIGHT($A32,2)&lt;=$B$8),$N$18,"")</f>
        <v/>
      </c>
      <c r="L32" s="39" t="str">
        <f t="shared" si="21"/>
        <v/>
      </c>
      <c r="M32" s="39" t="str">
        <f t="shared" si="21"/>
        <v/>
      </c>
      <c r="N32" s="39" t="str">
        <f t="shared" si="21"/>
        <v/>
      </c>
      <c r="O32" s="40">
        <f t="shared" si="21"/>
        <v>0</v>
      </c>
      <c r="P32" s="39">
        <f t="shared" si="21"/>
        <v>0</v>
      </c>
      <c r="Q32" s="39">
        <f t="shared" si="21"/>
        <v>0</v>
      </c>
      <c r="R32" s="39">
        <f t="shared" si="21"/>
        <v>0</v>
      </c>
      <c r="S32" s="39">
        <f t="shared" si="21"/>
        <v>0</v>
      </c>
      <c r="T32" s="40"/>
      <c r="U32" s="39"/>
      <c r="V32" s="39"/>
      <c r="W32" s="39"/>
      <c r="X32" s="39"/>
      <c r="Y32" s="96"/>
      <c r="Z32" s="48"/>
    </row>
    <row r="33" spans="1:26" outlineLevel="1">
      <c r="A33" s="63" t="str">
        <f>O$14</f>
        <v>2022-23</v>
      </c>
      <c r="B33" s="41"/>
      <c r="C33" s="42"/>
      <c r="D33" s="42"/>
      <c r="E33" s="42"/>
      <c r="F33" s="43"/>
      <c r="G33" s="41"/>
      <c r="H33" s="42"/>
      <c r="I33" s="42"/>
      <c r="J33" s="43"/>
      <c r="K33" s="42"/>
      <c r="L33" s="42"/>
      <c r="M33" s="42"/>
      <c r="N33" s="42"/>
      <c r="O33" s="43" t="str">
        <f t="shared" ref="O33:X33" si="22">IF(AND(RIGHT(O$14,2)-RIGHT($A33,2)&gt;0,RIGHT(O$14,2)-RIGHT($A33,2)&lt;=$B$9),$O$18,"")</f>
        <v/>
      </c>
      <c r="P33" s="42">
        <f t="shared" si="22"/>
        <v>0</v>
      </c>
      <c r="Q33" s="42">
        <f t="shared" si="22"/>
        <v>0</v>
      </c>
      <c r="R33" s="42">
        <f t="shared" si="22"/>
        <v>0</v>
      </c>
      <c r="S33" s="42">
        <f t="shared" si="22"/>
        <v>0</v>
      </c>
      <c r="T33" s="43">
        <f t="shared" si="22"/>
        <v>0</v>
      </c>
      <c r="U33" s="42" t="str">
        <f t="shared" si="22"/>
        <v/>
      </c>
      <c r="V33" s="42" t="str">
        <f t="shared" si="22"/>
        <v/>
      </c>
      <c r="W33" s="42" t="str">
        <f t="shared" si="22"/>
        <v/>
      </c>
      <c r="X33" s="42" t="str">
        <f t="shared" si="22"/>
        <v/>
      </c>
      <c r="Y33" s="42"/>
      <c r="Z33" s="44"/>
    </row>
    <row r="34" spans="1:26" outlineLevel="1">
      <c r="A34" s="11" t="str">
        <f>P$14</f>
        <v>2023-24</v>
      </c>
      <c r="B34" s="49"/>
      <c r="C34" s="39"/>
      <c r="D34" s="39"/>
      <c r="E34" s="39"/>
      <c r="F34" s="40"/>
      <c r="G34" s="49"/>
      <c r="H34" s="39"/>
      <c r="I34" s="39"/>
      <c r="J34" s="40"/>
      <c r="K34" s="39"/>
      <c r="L34" s="39"/>
      <c r="M34" s="39"/>
      <c r="N34" s="39"/>
      <c r="O34" s="40" t="str">
        <f t="shared" ref="O34:X34" si="23">IF(AND(RIGHT(O$14,2)-RIGHT($A34,2)&gt;0,RIGHT(O$14,2)-RIGHT($A34,2)&lt;=$B$9),$P$18,"")</f>
        <v/>
      </c>
      <c r="P34" s="39" t="str">
        <f t="shared" si="23"/>
        <v/>
      </c>
      <c r="Q34" s="39">
        <f t="shared" si="23"/>
        <v>0</v>
      </c>
      <c r="R34" s="39">
        <f t="shared" si="23"/>
        <v>0</v>
      </c>
      <c r="S34" s="39">
        <f t="shared" si="23"/>
        <v>0</v>
      </c>
      <c r="T34" s="40">
        <f t="shared" si="23"/>
        <v>0</v>
      </c>
      <c r="U34" s="46">
        <f t="shared" si="23"/>
        <v>0</v>
      </c>
      <c r="V34" s="46" t="str">
        <f t="shared" si="23"/>
        <v/>
      </c>
      <c r="W34" s="46" t="str">
        <f t="shared" si="23"/>
        <v/>
      </c>
      <c r="X34" s="46" t="str">
        <f t="shared" si="23"/>
        <v/>
      </c>
      <c r="Y34" s="97" t="str">
        <f>IF(AND(RIGHT(Y$14,2)-RIGHT($A34,2)&gt;0,RIGHT(Y$14,2)-RIGHT($A34,2)&lt;=$B$9),$S$18,"")</f>
        <v/>
      </c>
      <c r="Z34" s="48"/>
    </row>
    <row r="35" spans="1:26" outlineLevel="1">
      <c r="A35" s="11" t="str">
        <f>Q$14</f>
        <v>2024-25</v>
      </c>
      <c r="B35" s="49"/>
      <c r="C35" s="39"/>
      <c r="D35" s="39"/>
      <c r="E35" s="39"/>
      <c r="F35" s="40"/>
      <c r="G35" s="49"/>
      <c r="H35" s="39"/>
      <c r="I35" s="39"/>
      <c r="J35" s="40"/>
      <c r="K35" s="39"/>
      <c r="L35" s="39"/>
      <c r="M35" s="39"/>
      <c r="N35" s="39"/>
      <c r="O35" s="40" t="str">
        <f t="shared" ref="O35:X35" si="24">IF(AND(RIGHT(O$14,2)-RIGHT($A35,2)&gt;0,RIGHT(O$14,2)-RIGHT($A35,2)&lt;=$B$9),$Q$18,"")</f>
        <v/>
      </c>
      <c r="P35" s="39" t="str">
        <f t="shared" si="24"/>
        <v/>
      </c>
      <c r="Q35" s="39" t="str">
        <f t="shared" si="24"/>
        <v/>
      </c>
      <c r="R35" s="39">
        <f t="shared" si="24"/>
        <v>0</v>
      </c>
      <c r="S35" s="39">
        <f t="shared" si="24"/>
        <v>0</v>
      </c>
      <c r="T35" s="40">
        <f t="shared" si="24"/>
        <v>0</v>
      </c>
      <c r="U35" s="39">
        <f t="shared" si="24"/>
        <v>0</v>
      </c>
      <c r="V35" s="39">
        <f t="shared" si="24"/>
        <v>0</v>
      </c>
      <c r="W35" s="39" t="str">
        <f t="shared" si="24"/>
        <v/>
      </c>
      <c r="X35" s="39" t="str">
        <f t="shared" si="24"/>
        <v/>
      </c>
      <c r="Y35" s="96" t="str">
        <f>IF(AND(RIGHT(Y$14,2)-RIGHT($A35,2)&gt;0,RIGHT(Y$14,2)-RIGHT($A35,2)&lt;=$B$9),$S$18,"")</f>
        <v/>
      </c>
      <c r="Z35" s="48"/>
    </row>
    <row r="36" spans="1:26" outlineLevel="1">
      <c r="A36" s="11" t="str">
        <f>R$14</f>
        <v>2025-26</v>
      </c>
      <c r="B36" s="49"/>
      <c r="C36" s="39"/>
      <c r="D36" s="39"/>
      <c r="E36" s="39"/>
      <c r="F36" s="40"/>
      <c r="G36" s="49"/>
      <c r="H36" s="39"/>
      <c r="I36" s="39"/>
      <c r="J36" s="40"/>
      <c r="K36" s="39"/>
      <c r="L36" s="39"/>
      <c r="M36" s="39"/>
      <c r="N36" s="39"/>
      <c r="O36" s="40" t="str">
        <f t="shared" ref="O36:X36" si="25">IF(AND(RIGHT(O$14,2)-RIGHT($A36,2)&gt;0,RIGHT(O$14,2)-RIGHT($A36,2)&lt;=$B$9),$R$18,"")</f>
        <v/>
      </c>
      <c r="P36" s="39" t="str">
        <f t="shared" si="25"/>
        <v/>
      </c>
      <c r="Q36" s="39" t="str">
        <f t="shared" si="25"/>
        <v/>
      </c>
      <c r="R36" s="39" t="str">
        <f t="shared" si="25"/>
        <v/>
      </c>
      <c r="S36" s="39">
        <f t="shared" si="25"/>
        <v>0</v>
      </c>
      <c r="T36" s="40">
        <f t="shared" si="25"/>
        <v>0</v>
      </c>
      <c r="U36" s="39">
        <f t="shared" si="25"/>
        <v>0</v>
      </c>
      <c r="V36" s="39">
        <f t="shared" si="25"/>
        <v>0</v>
      </c>
      <c r="W36" s="39">
        <f t="shared" si="25"/>
        <v>0</v>
      </c>
      <c r="X36" s="39" t="str">
        <f t="shared" si="25"/>
        <v/>
      </c>
      <c r="Y36" s="96" t="str">
        <f>IF(AND(RIGHT(Y$14,2)-RIGHT($A36,2)&gt;0,RIGHT(Y$14,2)-RIGHT($A36,2)&lt;=$B$9),$S$18,"")</f>
        <v/>
      </c>
      <c r="Z36" s="48"/>
    </row>
    <row r="37" spans="1:26" outlineLevel="1">
      <c r="A37" s="11" t="str">
        <f>S$14</f>
        <v>2026-27</v>
      </c>
      <c r="B37" s="49"/>
      <c r="C37" s="39"/>
      <c r="D37" s="39"/>
      <c r="E37" s="39"/>
      <c r="F37" s="40"/>
      <c r="G37" s="49"/>
      <c r="H37" s="39"/>
      <c r="I37" s="39"/>
      <c r="J37" s="40"/>
      <c r="K37" s="39"/>
      <c r="L37" s="39"/>
      <c r="M37" s="39"/>
      <c r="N37" s="39"/>
      <c r="O37" s="40" t="str">
        <f t="shared" ref="O37:X38" si="26">IF(AND(RIGHT(O$14,2)-RIGHT($A37,2)&gt;0,RIGHT(O$14,2)-RIGHT($A37,2)&lt;=$B$9),$S$18,"")</f>
        <v/>
      </c>
      <c r="P37" s="39" t="str">
        <f t="shared" si="26"/>
        <v/>
      </c>
      <c r="Q37" s="39" t="str">
        <f t="shared" si="26"/>
        <v/>
      </c>
      <c r="R37" s="39" t="str">
        <f t="shared" si="26"/>
        <v/>
      </c>
      <c r="S37" s="39" t="str">
        <f t="shared" si="26"/>
        <v/>
      </c>
      <c r="T37" s="40">
        <f t="shared" si="26"/>
        <v>0</v>
      </c>
      <c r="U37" s="39">
        <f t="shared" si="26"/>
        <v>0</v>
      </c>
      <c r="V37" s="39">
        <f t="shared" si="26"/>
        <v>0</v>
      </c>
      <c r="W37" s="39">
        <f t="shared" si="26"/>
        <v>0</v>
      </c>
      <c r="X37" s="39">
        <f t="shared" si="26"/>
        <v>0</v>
      </c>
      <c r="Y37" s="96" t="str">
        <f>IF(AND(RIGHT(Y$14,2)-RIGHT($A37,2)&gt;0,RIGHT(Y$14,2)-RIGHT($A37,2)&lt;=$B$9),$S$18,"")</f>
        <v/>
      </c>
      <c r="Z37" s="48"/>
    </row>
    <row r="38" spans="1:26" outlineLevel="1">
      <c r="A38" s="8" t="str">
        <f>T$14</f>
        <v>2027-28</v>
      </c>
      <c r="B38" s="39" t="str">
        <f t="shared" ref="B38:N38" si="27">IF(AND(RIGHT(B$14,2)-RIGHT($A38,2)&gt;0,RIGHT(B$14,2)-RIGHT($A38,2)&lt;=$B$9),$S$18,"")</f>
        <v/>
      </c>
      <c r="C38" s="39" t="str">
        <f t="shared" si="27"/>
        <v/>
      </c>
      <c r="D38" s="39" t="str">
        <f t="shared" si="27"/>
        <v/>
      </c>
      <c r="E38" s="39" t="str">
        <f t="shared" si="27"/>
        <v/>
      </c>
      <c r="F38" s="43" t="str">
        <f t="shared" si="27"/>
        <v/>
      </c>
      <c r="G38" s="39" t="str">
        <f t="shared" si="27"/>
        <v/>
      </c>
      <c r="H38" s="39" t="str">
        <f t="shared" si="27"/>
        <v/>
      </c>
      <c r="I38" s="39" t="str">
        <f t="shared" si="27"/>
        <v/>
      </c>
      <c r="J38" s="43" t="str">
        <f t="shared" si="27"/>
        <v/>
      </c>
      <c r="K38" s="39" t="str">
        <f t="shared" si="27"/>
        <v/>
      </c>
      <c r="L38" s="39" t="str">
        <f t="shared" si="27"/>
        <v/>
      </c>
      <c r="M38" s="39" t="str">
        <f t="shared" si="27"/>
        <v/>
      </c>
      <c r="N38" s="39" t="str">
        <f t="shared" si="27"/>
        <v/>
      </c>
      <c r="O38" s="43" t="str">
        <f t="shared" si="26"/>
        <v/>
      </c>
      <c r="P38" s="39" t="str">
        <f t="shared" si="26"/>
        <v/>
      </c>
      <c r="Q38" s="39" t="str">
        <f t="shared" si="26"/>
        <v/>
      </c>
      <c r="R38" s="39" t="str">
        <f t="shared" si="26"/>
        <v/>
      </c>
      <c r="S38" s="39" t="str">
        <f t="shared" si="26"/>
        <v/>
      </c>
      <c r="T38" s="43" t="str">
        <f t="shared" si="26"/>
        <v/>
      </c>
      <c r="U38" s="42">
        <f t="shared" si="26"/>
        <v>0</v>
      </c>
      <c r="V38" s="42">
        <f t="shared" si="26"/>
        <v>0</v>
      </c>
      <c r="W38" s="42">
        <f t="shared" si="26"/>
        <v>0</v>
      </c>
      <c r="X38" s="42">
        <f t="shared" si="26"/>
        <v>0</v>
      </c>
      <c r="Y38" s="62">
        <f>IF(AND(RIGHT(Y$14,2)-RIGHT($A38,2)&gt;0,RIGHT(Y$14,2)-RIGHT($A38,2)&lt;=$B$9),$S$18,"")</f>
        <v>0</v>
      </c>
      <c r="Z38" s="44"/>
    </row>
    <row r="39" spans="1:26">
      <c r="A39" s="31" t="s">
        <v>13</v>
      </c>
      <c r="B39" s="50"/>
      <c r="C39" s="51"/>
      <c r="D39" s="51"/>
      <c r="E39" s="51"/>
      <c r="F39" s="52"/>
      <c r="G39" s="50">
        <f>SUM(G20:G24)</f>
        <v>0</v>
      </c>
      <c r="H39" s="51">
        <f t="shared" ref="H39:J39" si="28">SUM(H20:H24)</f>
        <v>0</v>
      </c>
      <c r="I39" s="51">
        <f t="shared" si="28"/>
        <v>0</v>
      </c>
      <c r="J39" s="52">
        <f t="shared" si="28"/>
        <v>0</v>
      </c>
      <c r="K39" s="51">
        <f>SUM(K24:K28)</f>
        <v>0</v>
      </c>
      <c r="L39" s="51">
        <f t="shared" ref="L39:O39" si="29">SUM(L24:L28)</f>
        <v>0</v>
      </c>
      <c r="M39" s="51">
        <f t="shared" si="29"/>
        <v>0</v>
      </c>
      <c r="N39" s="51">
        <f t="shared" si="29"/>
        <v>0</v>
      </c>
      <c r="O39" s="52">
        <f t="shared" si="29"/>
        <v>0</v>
      </c>
      <c r="P39" s="51">
        <f>SUM(P29:P33)</f>
        <v>0</v>
      </c>
      <c r="Q39" s="51">
        <f t="shared" ref="Q39:T39" si="30">SUM(Q29:Q33)</f>
        <v>0</v>
      </c>
      <c r="R39" s="51">
        <f t="shared" si="30"/>
        <v>0</v>
      </c>
      <c r="S39" s="51">
        <f t="shared" si="30"/>
        <v>0</v>
      </c>
      <c r="T39" s="52">
        <f t="shared" si="30"/>
        <v>0</v>
      </c>
      <c r="U39" s="61">
        <f>SUM(U34:U38)</f>
        <v>0</v>
      </c>
      <c r="V39" s="61">
        <f t="shared" ref="V39:Y39" si="31">SUM(V34:V38)</f>
        <v>0</v>
      </c>
      <c r="W39" s="61">
        <f t="shared" si="31"/>
        <v>0</v>
      </c>
      <c r="X39" s="61">
        <f t="shared" si="31"/>
        <v>0</v>
      </c>
      <c r="Y39" s="61">
        <f t="shared" si="31"/>
        <v>0</v>
      </c>
      <c r="Z39" s="53"/>
    </row>
    <row r="40" spans="1:26">
      <c r="A40" s="5" t="s">
        <v>22</v>
      </c>
      <c r="B40" s="49">
        <f t="shared" ref="B40:Y40" si="32">B15+B39</f>
        <v>100</v>
      </c>
      <c r="C40" s="39">
        <f t="shared" si="32"/>
        <v>100</v>
      </c>
      <c r="D40" s="39">
        <f t="shared" si="32"/>
        <v>100</v>
      </c>
      <c r="E40" s="39">
        <f t="shared" si="32"/>
        <v>100</v>
      </c>
      <c r="F40" s="40">
        <f t="shared" si="32"/>
        <v>100</v>
      </c>
      <c r="G40" s="49">
        <f t="shared" si="32"/>
        <v>100</v>
      </c>
      <c r="H40" s="39">
        <f t="shared" si="32"/>
        <v>100</v>
      </c>
      <c r="I40" s="39">
        <f t="shared" si="32"/>
        <v>100</v>
      </c>
      <c r="J40" s="40">
        <f t="shared" si="32"/>
        <v>100</v>
      </c>
      <c r="K40" s="39">
        <f t="shared" si="32"/>
        <v>100</v>
      </c>
      <c r="L40" s="39">
        <f t="shared" si="32"/>
        <v>100</v>
      </c>
      <c r="M40" s="39">
        <f t="shared" si="32"/>
        <v>100</v>
      </c>
      <c r="N40" s="39">
        <f t="shared" si="32"/>
        <v>100</v>
      </c>
      <c r="O40" s="40">
        <f t="shared" si="32"/>
        <v>100</v>
      </c>
      <c r="P40" s="39">
        <f t="shared" si="32"/>
        <v>100</v>
      </c>
      <c r="Q40" s="39">
        <f t="shared" si="32"/>
        <v>100</v>
      </c>
      <c r="R40" s="37">
        <f t="shared" si="32"/>
        <v>100</v>
      </c>
      <c r="S40" s="39">
        <f t="shared" si="32"/>
        <v>100</v>
      </c>
      <c r="T40" s="40">
        <f t="shared" si="32"/>
        <v>100</v>
      </c>
      <c r="U40" s="39">
        <f t="shared" si="32"/>
        <v>90</v>
      </c>
      <c r="V40" s="39">
        <f t="shared" si="32"/>
        <v>90</v>
      </c>
      <c r="W40" s="39">
        <f t="shared" si="32"/>
        <v>90</v>
      </c>
      <c r="X40" s="39">
        <f t="shared" si="32"/>
        <v>90</v>
      </c>
      <c r="Y40" s="39">
        <f t="shared" si="32"/>
        <v>90</v>
      </c>
      <c r="Z40" s="48">
        <f>Z15+Z39</f>
        <v>90</v>
      </c>
    </row>
    <row r="41" spans="1:26">
      <c r="A41" s="13" t="s">
        <v>15</v>
      </c>
      <c r="B41" s="54">
        <f t="shared" ref="B41:Y41" si="33">B40-B16</f>
        <v>0</v>
      </c>
      <c r="C41" s="55">
        <f t="shared" si="33"/>
        <v>0</v>
      </c>
      <c r="D41" s="55">
        <f t="shared" si="33"/>
        <v>0</v>
      </c>
      <c r="E41" s="55">
        <f t="shared" si="33"/>
        <v>0</v>
      </c>
      <c r="F41" s="56">
        <f t="shared" si="33"/>
        <v>0</v>
      </c>
      <c r="G41" s="54">
        <f t="shared" si="33"/>
        <v>0</v>
      </c>
      <c r="H41" s="55">
        <f t="shared" si="33"/>
        <v>0</v>
      </c>
      <c r="I41" s="55">
        <f t="shared" si="33"/>
        <v>0</v>
      </c>
      <c r="J41" s="56">
        <f t="shared" si="33"/>
        <v>0</v>
      </c>
      <c r="K41" s="55">
        <f t="shared" si="33"/>
        <v>0</v>
      </c>
      <c r="L41" s="55">
        <f t="shared" si="33"/>
        <v>0</v>
      </c>
      <c r="M41" s="55">
        <f t="shared" si="33"/>
        <v>0</v>
      </c>
      <c r="N41" s="55">
        <f t="shared" si="33"/>
        <v>0</v>
      </c>
      <c r="O41" s="56">
        <f t="shared" si="33"/>
        <v>10</v>
      </c>
      <c r="P41" s="55">
        <f t="shared" si="33"/>
        <v>10</v>
      </c>
      <c r="Q41" s="55">
        <f t="shared" si="33"/>
        <v>10</v>
      </c>
      <c r="R41" s="55">
        <f t="shared" si="33"/>
        <v>10</v>
      </c>
      <c r="S41" s="55">
        <f t="shared" si="33"/>
        <v>10</v>
      </c>
      <c r="T41" s="56">
        <f t="shared" si="33"/>
        <v>10</v>
      </c>
      <c r="U41" s="55">
        <f t="shared" si="33"/>
        <v>0</v>
      </c>
      <c r="V41" s="55">
        <f t="shared" si="33"/>
        <v>0</v>
      </c>
      <c r="W41" s="55">
        <f t="shared" si="33"/>
        <v>0</v>
      </c>
      <c r="X41" s="55">
        <f t="shared" si="33"/>
        <v>0</v>
      </c>
      <c r="Y41" s="55">
        <f t="shared" si="33"/>
        <v>0</v>
      </c>
      <c r="Z41" s="48">
        <f>(Z40-Z16)*(1+rate)/rate</f>
        <v>0</v>
      </c>
    </row>
    <row r="42" spans="1:26">
      <c r="A42" s="13" t="s">
        <v>16</v>
      </c>
      <c r="B42" s="54">
        <f>$B$15-B40</f>
        <v>0</v>
      </c>
      <c r="C42" s="55">
        <f t="shared" ref="C42:Y42" si="34">$B$15-C40</f>
        <v>0</v>
      </c>
      <c r="D42" s="55">
        <f t="shared" si="34"/>
        <v>0</v>
      </c>
      <c r="E42" s="55">
        <f t="shared" si="34"/>
        <v>0</v>
      </c>
      <c r="F42" s="56">
        <f t="shared" si="34"/>
        <v>0</v>
      </c>
      <c r="G42" s="54">
        <f t="shared" si="34"/>
        <v>0</v>
      </c>
      <c r="H42" s="55">
        <f t="shared" si="34"/>
        <v>0</v>
      </c>
      <c r="I42" s="55">
        <f t="shared" si="34"/>
        <v>0</v>
      </c>
      <c r="J42" s="56">
        <f t="shared" si="34"/>
        <v>0</v>
      </c>
      <c r="K42" s="55">
        <f t="shared" si="34"/>
        <v>0</v>
      </c>
      <c r="L42" s="55">
        <f t="shared" si="34"/>
        <v>0</v>
      </c>
      <c r="M42" s="55">
        <f t="shared" si="34"/>
        <v>0</v>
      </c>
      <c r="N42" s="55">
        <f t="shared" si="34"/>
        <v>0</v>
      </c>
      <c r="O42" s="56">
        <f t="shared" si="34"/>
        <v>0</v>
      </c>
      <c r="P42" s="55">
        <f t="shared" si="34"/>
        <v>0</v>
      </c>
      <c r="Q42" s="55">
        <f t="shared" si="34"/>
        <v>0</v>
      </c>
      <c r="R42" s="55">
        <f t="shared" si="34"/>
        <v>0</v>
      </c>
      <c r="S42" s="55">
        <f t="shared" si="34"/>
        <v>0</v>
      </c>
      <c r="T42" s="56">
        <f t="shared" si="34"/>
        <v>0</v>
      </c>
      <c r="U42" s="55">
        <f t="shared" si="34"/>
        <v>10</v>
      </c>
      <c r="V42" s="55">
        <f t="shared" si="34"/>
        <v>10</v>
      </c>
      <c r="W42" s="55">
        <f t="shared" si="34"/>
        <v>10</v>
      </c>
      <c r="X42" s="55">
        <f t="shared" si="34"/>
        <v>10</v>
      </c>
      <c r="Y42" s="55">
        <f t="shared" si="34"/>
        <v>10</v>
      </c>
      <c r="Z42" s="48">
        <f>($B$15-Z40)*(1+rate)/rate</f>
        <v>176.66666666666669</v>
      </c>
    </row>
    <row r="43" spans="1:26">
      <c r="A43" s="13" t="s">
        <v>17</v>
      </c>
      <c r="B43" s="54">
        <f t="shared" ref="B43:Y43" si="35">$B$15-B16</f>
        <v>0</v>
      </c>
      <c r="C43" s="55">
        <f t="shared" si="35"/>
        <v>0</v>
      </c>
      <c r="D43" s="55">
        <f t="shared" si="35"/>
        <v>0</v>
      </c>
      <c r="E43" s="55">
        <f t="shared" si="35"/>
        <v>0</v>
      </c>
      <c r="F43" s="56">
        <f t="shared" si="35"/>
        <v>0</v>
      </c>
      <c r="G43" s="54">
        <f t="shared" si="35"/>
        <v>0</v>
      </c>
      <c r="H43" s="55">
        <f t="shared" si="35"/>
        <v>0</v>
      </c>
      <c r="I43" s="55">
        <f t="shared" si="35"/>
        <v>0</v>
      </c>
      <c r="J43" s="56">
        <f t="shared" si="35"/>
        <v>0</v>
      </c>
      <c r="K43" s="55">
        <f t="shared" si="35"/>
        <v>0</v>
      </c>
      <c r="L43" s="55">
        <f t="shared" si="35"/>
        <v>0</v>
      </c>
      <c r="M43" s="55">
        <f t="shared" si="35"/>
        <v>0</v>
      </c>
      <c r="N43" s="55">
        <f t="shared" si="35"/>
        <v>0</v>
      </c>
      <c r="O43" s="56">
        <f t="shared" si="35"/>
        <v>10</v>
      </c>
      <c r="P43" s="55">
        <f t="shared" si="35"/>
        <v>10</v>
      </c>
      <c r="Q43" s="55">
        <f t="shared" si="35"/>
        <v>10</v>
      </c>
      <c r="R43" s="55">
        <f t="shared" si="35"/>
        <v>10</v>
      </c>
      <c r="S43" s="55">
        <f t="shared" si="35"/>
        <v>10</v>
      </c>
      <c r="T43" s="56">
        <f t="shared" si="35"/>
        <v>10</v>
      </c>
      <c r="U43" s="55">
        <f t="shared" si="35"/>
        <v>10</v>
      </c>
      <c r="V43" s="55">
        <f t="shared" si="35"/>
        <v>10</v>
      </c>
      <c r="W43" s="55">
        <f t="shared" si="35"/>
        <v>10</v>
      </c>
      <c r="X43" s="55">
        <f t="shared" si="35"/>
        <v>10</v>
      </c>
      <c r="Y43" s="55">
        <f t="shared" si="35"/>
        <v>10</v>
      </c>
      <c r="Z43" s="48">
        <f>($B$15-Z16)*(1+rate)/rate</f>
        <v>176.66666666666669</v>
      </c>
    </row>
    <row r="44" spans="1:26">
      <c r="A44" s="14" t="s">
        <v>18</v>
      </c>
      <c r="B44" s="18">
        <f t="shared" ref="B44:Y44" si="36">1/((1+$B$1)^(RIGHT(B14,2)-RIGHT($B$11,2)))</f>
        <v>2.1329282601456852</v>
      </c>
      <c r="C44" s="16">
        <f t="shared" si="36"/>
        <v>2.0121964718355518</v>
      </c>
      <c r="D44" s="16">
        <f t="shared" si="36"/>
        <v>1.8982985583354262</v>
      </c>
      <c r="E44" s="16">
        <f t="shared" si="36"/>
        <v>1.7908476965428546</v>
      </c>
      <c r="F44" s="19">
        <f t="shared" si="36"/>
        <v>1.6894789590026931</v>
      </c>
      <c r="G44" s="18">
        <f t="shared" si="36"/>
        <v>1.5938480745308423</v>
      </c>
      <c r="H44" s="16">
        <f t="shared" si="36"/>
        <v>1.5036302589913608</v>
      </c>
      <c r="I44" s="16">
        <f t="shared" si="36"/>
        <v>1.4185191122560006</v>
      </c>
      <c r="J44" s="19">
        <f t="shared" si="36"/>
        <v>1.3382255776000005</v>
      </c>
      <c r="K44" s="16">
        <f t="shared" si="36"/>
        <v>1.2624769600000003</v>
      </c>
      <c r="L44" s="16">
        <f t="shared" si="36"/>
        <v>1.1910160000000003</v>
      </c>
      <c r="M44" s="16">
        <f t="shared" si="36"/>
        <v>1.1236000000000002</v>
      </c>
      <c r="N44" s="16">
        <f t="shared" si="36"/>
        <v>1.06</v>
      </c>
      <c r="O44" s="19">
        <f t="shared" si="36"/>
        <v>1</v>
      </c>
      <c r="P44" s="16">
        <f t="shared" si="36"/>
        <v>0.94339622641509424</v>
      </c>
      <c r="Q44" s="16">
        <f t="shared" si="36"/>
        <v>0.88999644001423983</v>
      </c>
      <c r="R44" s="16">
        <f t="shared" si="36"/>
        <v>0.8396192830323016</v>
      </c>
      <c r="S44" s="16">
        <f t="shared" si="36"/>
        <v>0.79209366323802044</v>
      </c>
      <c r="T44" s="19">
        <f t="shared" si="36"/>
        <v>0.74725817286605689</v>
      </c>
      <c r="U44" s="16">
        <f t="shared" si="36"/>
        <v>0.70496054043967626</v>
      </c>
      <c r="V44" s="16">
        <f t="shared" si="36"/>
        <v>0.66505711362233599</v>
      </c>
      <c r="W44" s="16">
        <f t="shared" si="36"/>
        <v>0.62741237134182648</v>
      </c>
      <c r="X44" s="16">
        <f t="shared" si="36"/>
        <v>0.59189846353002495</v>
      </c>
      <c r="Y44" s="16">
        <f t="shared" si="36"/>
        <v>0.55839477691511785</v>
      </c>
      <c r="Z44" s="20">
        <f>Y44/(1+rate)</f>
        <v>0.52678752539162055</v>
      </c>
    </row>
    <row r="45" spans="1:26">
      <c r="A45" s="15" t="s">
        <v>19</v>
      </c>
      <c r="B45" s="54">
        <f t="shared" ref="B45:Z45" si="37">B$44*B41</f>
        <v>0</v>
      </c>
      <c r="C45" s="55">
        <f t="shared" si="37"/>
        <v>0</v>
      </c>
      <c r="D45" s="55">
        <f t="shared" si="37"/>
        <v>0</v>
      </c>
      <c r="E45" s="55">
        <f t="shared" si="37"/>
        <v>0</v>
      </c>
      <c r="F45" s="56">
        <f t="shared" si="37"/>
        <v>0</v>
      </c>
      <c r="G45" s="54">
        <f t="shared" si="37"/>
        <v>0</v>
      </c>
      <c r="H45" s="55">
        <f t="shared" si="37"/>
        <v>0</v>
      </c>
      <c r="I45" s="55">
        <f t="shared" si="37"/>
        <v>0</v>
      </c>
      <c r="J45" s="56">
        <f t="shared" si="37"/>
        <v>0</v>
      </c>
      <c r="K45" s="55">
        <f t="shared" si="37"/>
        <v>0</v>
      </c>
      <c r="L45" s="55">
        <f t="shared" si="37"/>
        <v>0</v>
      </c>
      <c r="M45" s="55">
        <f t="shared" si="37"/>
        <v>0</v>
      </c>
      <c r="N45" s="55">
        <f t="shared" si="37"/>
        <v>0</v>
      </c>
      <c r="O45" s="56">
        <f t="shared" si="37"/>
        <v>10</v>
      </c>
      <c r="P45" s="55">
        <f t="shared" si="37"/>
        <v>9.4339622641509422</v>
      </c>
      <c r="Q45" s="55">
        <f t="shared" si="37"/>
        <v>8.8999644001423981</v>
      </c>
      <c r="R45" s="55">
        <f t="shared" si="37"/>
        <v>8.3961928303230167</v>
      </c>
      <c r="S45" s="55">
        <f t="shared" si="37"/>
        <v>7.9209366323802044</v>
      </c>
      <c r="T45" s="56">
        <f t="shared" si="37"/>
        <v>7.4725817286605691</v>
      </c>
      <c r="U45" s="55">
        <f t="shared" si="37"/>
        <v>0</v>
      </c>
      <c r="V45" s="55">
        <f t="shared" si="37"/>
        <v>0</v>
      </c>
      <c r="W45" s="55">
        <f t="shared" si="37"/>
        <v>0</v>
      </c>
      <c r="X45" s="55">
        <f t="shared" si="37"/>
        <v>0</v>
      </c>
      <c r="Y45" s="55">
        <f t="shared" si="37"/>
        <v>0</v>
      </c>
      <c r="Z45" s="48">
        <f t="shared" si="37"/>
        <v>0</v>
      </c>
    </row>
    <row r="46" spans="1:26">
      <c r="A46" s="15" t="s">
        <v>20</v>
      </c>
      <c r="B46" s="54">
        <f t="shared" ref="B46:Z46" si="38">B$44*B42</f>
        <v>0</v>
      </c>
      <c r="C46" s="55">
        <f t="shared" si="38"/>
        <v>0</v>
      </c>
      <c r="D46" s="55">
        <f t="shared" si="38"/>
        <v>0</v>
      </c>
      <c r="E46" s="55">
        <f t="shared" si="38"/>
        <v>0</v>
      </c>
      <c r="F46" s="56">
        <f t="shared" si="38"/>
        <v>0</v>
      </c>
      <c r="G46" s="54">
        <f t="shared" si="38"/>
        <v>0</v>
      </c>
      <c r="H46" s="55">
        <f t="shared" si="38"/>
        <v>0</v>
      </c>
      <c r="I46" s="55">
        <f t="shared" si="38"/>
        <v>0</v>
      </c>
      <c r="J46" s="56">
        <f t="shared" si="38"/>
        <v>0</v>
      </c>
      <c r="K46" s="55">
        <f t="shared" si="38"/>
        <v>0</v>
      </c>
      <c r="L46" s="55">
        <f t="shared" si="38"/>
        <v>0</v>
      </c>
      <c r="M46" s="55">
        <f t="shared" si="38"/>
        <v>0</v>
      </c>
      <c r="N46" s="55">
        <f t="shared" si="38"/>
        <v>0</v>
      </c>
      <c r="O46" s="56">
        <f t="shared" si="38"/>
        <v>0</v>
      </c>
      <c r="P46" s="55">
        <f t="shared" si="38"/>
        <v>0</v>
      </c>
      <c r="Q46" s="55">
        <f t="shared" si="38"/>
        <v>0</v>
      </c>
      <c r="R46" s="55">
        <f t="shared" si="38"/>
        <v>0</v>
      </c>
      <c r="S46" s="55">
        <f t="shared" si="38"/>
        <v>0</v>
      </c>
      <c r="T46" s="56">
        <f t="shared" si="38"/>
        <v>0</v>
      </c>
      <c r="U46" s="55">
        <f t="shared" si="38"/>
        <v>7.0496054043967629</v>
      </c>
      <c r="V46" s="55">
        <f t="shared" si="38"/>
        <v>6.6505711362233599</v>
      </c>
      <c r="W46" s="55">
        <f t="shared" si="38"/>
        <v>6.2741237134182644</v>
      </c>
      <c r="X46" s="55">
        <f t="shared" si="38"/>
        <v>5.9189846353002498</v>
      </c>
      <c r="Y46" s="55">
        <f t="shared" si="38"/>
        <v>5.5839477691511785</v>
      </c>
      <c r="Z46" s="48">
        <f t="shared" si="38"/>
        <v>93.065796152519638</v>
      </c>
    </row>
    <row r="47" spans="1:26" ht="15.75" thickBot="1">
      <c r="A47" s="100" t="s">
        <v>21</v>
      </c>
      <c r="B47" s="101">
        <f t="shared" ref="B47:Z47" si="39">B$44*B43</f>
        <v>0</v>
      </c>
      <c r="C47" s="102">
        <f t="shared" si="39"/>
        <v>0</v>
      </c>
      <c r="D47" s="102">
        <f t="shared" si="39"/>
        <v>0</v>
      </c>
      <c r="E47" s="102">
        <f t="shared" si="39"/>
        <v>0</v>
      </c>
      <c r="F47" s="103">
        <f t="shared" si="39"/>
        <v>0</v>
      </c>
      <c r="G47" s="101">
        <f t="shared" si="39"/>
        <v>0</v>
      </c>
      <c r="H47" s="102">
        <f t="shared" si="39"/>
        <v>0</v>
      </c>
      <c r="I47" s="102">
        <f t="shared" si="39"/>
        <v>0</v>
      </c>
      <c r="J47" s="103">
        <f t="shared" si="39"/>
        <v>0</v>
      </c>
      <c r="K47" s="102">
        <f t="shared" si="39"/>
        <v>0</v>
      </c>
      <c r="L47" s="102">
        <f t="shared" si="39"/>
        <v>0</v>
      </c>
      <c r="M47" s="102">
        <f t="shared" si="39"/>
        <v>0</v>
      </c>
      <c r="N47" s="102">
        <f t="shared" si="39"/>
        <v>0</v>
      </c>
      <c r="O47" s="103">
        <f t="shared" si="39"/>
        <v>10</v>
      </c>
      <c r="P47" s="102">
        <f t="shared" si="39"/>
        <v>9.4339622641509422</v>
      </c>
      <c r="Q47" s="102">
        <f t="shared" si="39"/>
        <v>8.8999644001423981</v>
      </c>
      <c r="R47" s="102">
        <f t="shared" si="39"/>
        <v>8.3961928303230167</v>
      </c>
      <c r="S47" s="102">
        <f t="shared" si="39"/>
        <v>7.9209366323802044</v>
      </c>
      <c r="T47" s="103">
        <f t="shared" si="39"/>
        <v>7.4725817286605691</v>
      </c>
      <c r="U47" s="102">
        <f t="shared" si="39"/>
        <v>7.0496054043967629</v>
      </c>
      <c r="V47" s="102">
        <f t="shared" si="39"/>
        <v>6.6505711362233599</v>
      </c>
      <c r="W47" s="102">
        <f t="shared" si="39"/>
        <v>6.2741237134182644</v>
      </c>
      <c r="X47" s="102">
        <f t="shared" si="39"/>
        <v>5.9189846353002498</v>
      </c>
      <c r="Y47" s="102">
        <f t="shared" si="39"/>
        <v>5.5839477691511785</v>
      </c>
      <c r="Z47" s="57">
        <f t="shared" si="39"/>
        <v>93.065796152519638</v>
      </c>
    </row>
  </sheetData>
  <mergeCells count="5">
    <mergeCell ref="J1:K1"/>
    <mergeCell ref="L1:M1"/>
    <mergeCell ref="E3:I3"/>
    <mergeCell ref="E4:I4"/>
    <mergeCell ref="E5:I5"/>
  </mergeCells>
  <dataValidations disablePrompts="1" count="6">
    <dataValidation type="list" allowBlank="1" showInputMessage="1" showErrorMessage="1" sqref="B5">
      <formula1>$P$14:$T$14</formula1>
    </dataValidation>
    <dataValidation type="list" allowBlank="1" showInputMessage="1" showErrorMessage="1" sqref="B11">
      <formula1>$B$14:$O$14</formula1>
    </dataValidation>
    <dataValidation type="list" allowBlank="1" showInputMessage="1" showErrorMessage="1" sqref="B4">
      <formula1>$K$14:$O$14</formula1>
    </dataValidation>
    <dataValidation type="list" allowBlank="1" showInputMessage="1" showErrorMessage="1" sqref="B6:B9">
      <formula1>"3,4,5,6"</formula1>
    </dataValidation>
    <dataValidation type="list" allowBlank="1" showInputMessage="1" showErrorMessage="1" sqref="B2">
      <formula1>$B$14:$F$14</formula1>
    </dataValidation>
    <dataValidation type="list" allowBlank="1" showInputMessage="1" showErrorMessage="1" sqref="B3">
      <formula1>$G$14:$J$14</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tabSelected="1" zoomScaleNormal="100" workbookViewId="0">
      <selection activeCell="K24" sqref="K24"/>
    </sheetView>
  </sheetViews>
  <sheetFormatPr defaultRowHeight="15" outlineLevelRow="1"/>
  <cols>
    <col min="1" max="1" width="30.5703125" style="12" bestFit="1" customWidth="1"/>
    <col min="2" max="2" width="9.28515625" style="12" bestFit="1" customWidth="1"/>
    <col min="3" max="25" width="9.140625" style="12" customWidth="1"/>
    <col min="26" max="26" width="10.42578125" style="12" bestFit="1" customWidth="1"/>
    <col min="27" max="16384" width="9.140625" style="12"/>
  </cols>
  <sheetData>
    <row r="1" spans="1:26">
      <c r="A1" s="95" t="s">
        <v>7</v>
      </c>
      <c r="B1" s="2">
        <v>0.06</v>
      </c>
      <c r="E1" s="21"/>
      <c r="F1" s="21"/>
      <c r="G1" s="21"/>
      <c r="H1" s="21"/>
      <c r="I1" s="21"/>
      <c r="J1" s="109"/>
      <c r="K1" s="109"/>
      <c r="L1" s="109"/>
      <c r="M1" s="109"/>
    </row>
    <row r="2" spans="1:26">
      <c r="A2" s="95" t="s">
        <v>9</v>
      </c>
      <c r="B2" s="3" t="s">
        <v>0</v>
      </c>
      <c r="E2" s="21"/>
      <c r="F2" s="21"/>
      <c r="G2" s="21"/>
      <c r="H2" s="21"/>
      <c r="I2" s="21"/>
      <c r="J2" s="21"/>
      <c r="K2" s="21"/>
      <c r="L2" s="21"/>
    </row>
    <row r="3" spans="1:26">
      <c r="A3" s="95" t="s">
        <v>8</v>
      </c>
      <c r="B3" s="3" t="s">
        <v>1</v>
      </c>
      <c r="E3" s="110" t="s">
        <v>27</v>
      </c>
      <c r="F3" s="110"/>
      <c r="G3" s="110"/>
      <c r="H3" s="110"/>
      <c r="I3" s="110"/>
      <c r="J3" s="22">
        <f>SUM(B45:Z45)</f>
        <v>2.9503945956032371</v>
      </c>
      <c r="K3" s="70">
        <f>J3/J$5</f>
        <v>0.29503945956032374</v>
      </c>
    </row>
    <row r="4" spans="1:26">
      <c r="A4" s="95" t="s">
        <v>12</v>
      </c>
      <c r="B4" s="3" t="s">
        <v>42</v>
      </c>
      <c r="E4" s="111" t="s">
        <v>28</v>
      </c>
      <c r="F4" s="111"/>
      <c r="G4" s="111"/>
      <c r="H4" s="111"/>
      <c r="I4" s="111"/>
      <c r="J4" s="22">
        <f>SUM(B46:Z46)</f>
        <v>7.0496054043967629</v>
      </c>
      <c r="K4" s="28">
        <f>J4/J$5</f>
        <v>0.70496054043967626</v>
      </c>
    </row>
    <row r="5" spans="1:26">
      <c r="A5" s="95" t="s">
        <v>35</v>
      </c>
      <c r="B5" s="3" t="s">
        <v>43</v>
      </c>
      <c r="E5" s="110" t="s">
        <v>29</v>
      </c>
      <c r="F5" s="110"/>
      <c r="G5" s="110"/>
      <c r="H5" s="110"/>
      <c r="I5" s="110"/>
      <c r="J5" s="22">
        <f>SUM(B47:Z47)</f>
        <v>10</v>
      </c>
      <c r="K5" s="28">
        <f>J5/J$5</f>
        <v>1</v>
      </c>
    </row>
    <row r="6" spans="1:26">
      <c r="A6" s="95" t="s">
        <v>34</v>
      </c>
      <c r="B6" s="3">
        <v>5</v>
      </c>
    </row>
    <row r="7" spans="1:26">
      <c r="A7" s="95" t="s">
        <v>10</v>
      </c>
      <c r="B7" s="3">
        <v>5</v>
      </c>
    </row>
    <row r="8" spans="1:26">
      <c r="A8" s="95" t="s">
        <v>11</v>
      </c>
      <c r="B8" s="3">
        <v>5</v>
      </c>
      <c r="J8" s="24"/>
      <c r="L8" s="22"/>
      <c r="M8" s="25"/>
    </row>
    <row r="9" spans="1:26">
      <c r="A9" s="95" t="s">
        <v>36</v>
      </c>
      <c r="B9" s="3">
        <v>5</v>
      </c>
      <c r="J9" s="24"/>
      <c r="L9" s="22"/>
      <c r="M9" s="25"/>
    </row>
    <row r="10" spans="1:26">
      <c r="A10" s="95" t="s">
        <v>23</v>
      </c>
      <c r="B10" s="3">
        <v>100</v>
      </c>
    </row>
    <row r="11" spans="1:26">
      <c r="A11" s="95" t="s">
        <v>24</v>
      </c>
      <c r="B11" s="3" t="s">
        <v>45</v>
      </c>
    </row>
    <row r="12" spans="1:26">
      <c r="A12" s="17" t="s">
        <v>25</v>
      </c>
      <c r="B12" s="3">
        <v>10</v>
      </c>
    </row>
    <row r="14" spans="1:26" ht="15.75" thickBot="1">
      <c r="B14" s="29" t="s">
        <v>26</v>
      </c>
      <c r="C14" s="29" t="str">
        <f t="shared" ref="C14:J14" si="0">LEFT(B14,4)+1&amp;"-"&amp;RIGHT(B14,2)+1</f>
        <v>2010-11</v>
      </c>
      <c r="D14" s="29" t="str">
        <f t="shared" si="0"/>
        <v>2011-12</v>
      </c>
      <c r="E14" s="29" t="str">
        <f t="shared" si="0"/>
        <v>2012-13</v>
      </c>
      <c r="F14" s="29" t="str">
        <f t="shared" si="0"/>
        <v>2013-14</v>
      </c>
      <c r="G14" s="29" t="str">
        <f t="shared" si="0"/>
        <v>2014-15</v>
      </c>
      <c r="H14" s="29" t="str">
        <f t="shared" si="0"/>
        <v>2015-16</v>
      </c>
      <c r="I14" s="29" t="str">
        <f t="shared" si="0"/>
        <v>2016-17</v>
      </c>
      <c r="J14" s="29" t="str">
        <f t="shared" si="0"/>
        <v>2017-18</v>
      </c>
      <c r="K14" s="29" t="str">
        <f>LEFT(J14,4)+1&amp;"-"&amp;RIGHT(J14,2)+1</f>
        <v>2018-19</v>
      </c>
      <c r="L14" s="29" t="str">
        <f t="shared" ref="L14:X14" si="1">LEFT(K14,4)+1&amp;"-"&amp;RIGHT(K14,2)+1</f>
        <v>2019-20</v>
      </c>
      <c r="M14" s="29" t="str">
        <f t="shared" si="1"/>
        <v>2020-21</v>
      </c>
      <c r="N14" s="29" t="str">
        <f t="shared" si="1"/>
        <v>2021-22</v>
      </c>
      <c r="O14" s="29" t="str">
        <f t="shared" si="1"/>
        <v>2022-23</v>
      </c>
      <c r="P14" s="29" t="str">
        <f t="shared" si="1"/>
        <v>2023-24</v>
      </c>
      <c r="Q14" s="29" t="str">
        <f>LEFT(P14,4)+1&amp;"-"&amp;RIGHT(P14,2)+1</f>
        <v>2024-25</v>
      </c>
      <c r="R14" s="29" t="str">
        <f t="shared" si="1"/>
        <v>2025-26</v>
      </c>
      <c r="S14" s="29" t="str">
        <f t="shared" si="1"/>
        <v>2026-27</v>
      </c>
      <c r="T14" s="29" t="str">
        <f t="shared" si="1"/>
        <v>2027-28</v>
      </c>
      <c r="U14" s="29" t="str">
        <f t="shared" si="1"/>
        <v>2028-29</v>
      </c>
      <c r="V14" s="29" t="str">
        <f t="shared" si="1"/>
        <v>2029-30</v>
      </c>
      <c r="W14" s="29" t="str">
        <f t="shared" si="1"/>
        <v>2030-31</v>
      </c>
      <c r="X14" s="29" t="str">
        <f t="shared" si="1"/>
        <v>2031-32</v>
      </c>
      <c r="Y14" s="29" t="s">
        <v>41</v>
      </c>
      <c r="Z14" s="30" t="s">
        <v>14</v>
      </c>
    </row>
    <row r="15" spans="1:26">
      <c r="A15" s="4" t="s">
        <v>2</v>
      </c>
      <c r="B15" s="32">
        <f>$B$10</f>
        <v>100</v>
      </c>
      <c r="C15" s="33">
        <f>$B$10</f>
        <v>100</v>
      </c>
      <c r="D15" s="33">
        <f>$B$10</f>
        <v>100</v>
      </c>
      <c r="E15" s="33">
        <f>$B$10</f>
        <v>100</v>
      </c>
      <c r="F15" s="34">
        <f>$B$10</f>
        <v>100</v>
      </c>
      <c r="G15" s="32">
        <f>LOOKUP(base_year,$B14:$F14,$B16:$F16)</f>
        <v>100</v>
      </c>
      <c r="H15" s="33">
        <f>LOOKUP(base_year,$B14:$F14,$B16:$F16)</f>
        <v>100</v>
      </c>
      <c r="I15" s="33">
        <f>LOOKUP(base_year,$B14:$F14,$B16:$F16)</f>
        <v>100</v>
      </c>
      <c r="J15" s="34">
        <f>LOOKUP(base_year,$B14:$F14,$B16:$F16)</f>
        <v>100</v>
      </c>
      <c r="K15" s="32">
        <f>LOOKUP(base_year_2,$G14:$J14,$G16:$J16)</f>
        <v>100</v>
      </c>
      <c r="L15" s="33">
        <f>LOOKUP(base_year_2,$G14:$J14,$G16:$J16)</f>
        <v>100</v>
      </c>
      <c r="M15" s="33">
        <f>LOOKUP(base_year_2,$G14:$J14,$G16:$J16)</f>
        <v>100</v>
      </c>
      <c r="N15" s="33">
        <f>LOOKUP(base_year_2,$G14:$J14,$G16:$J16)</f>
        <v>100</v>
      </c>
      <c r="O15" s="34">
        <f>LOOKUP(base_year_2,$G14:$J14,$G16:$J16)</f>
        <v>100</v>
      </c>
      <c r="P15" s="33">
        <f>LOOKUP(base_year_3,$K14:$O14,$K16:$O16)</f>
        <v>100</v>
      </c>
      <c r="Q15" s="33">
        <f>LOOKUP(base_year_3,$K14:$O14,$K16:$O16)</f>
        <v>100</v>
      </c>
      <c r="R15" s="33">
        <f>LOOKUP(base_year_3,$K14:$O14,$K16:$O16)</f>
        <v>100</v>
      </c>
      <c r="S15" s="33">
        <f>LOOKUP(base_year_3,$K14:$O14,$K16:$O16)</f>
        <v>100</v>
      </c>
      <c r="T15" s="34">
        <f>LOOKUP(base_year_3,$K14:$O14,$K16:$O16)</f>
        <v>100</v>
      </c>
      <c r="U15" s="33">
        <f>LOOKUP(base_year_4,$P14:$T14,$P16:$T16)</f>
        <v>100</v>
      </c>
      <c r="V15" s="33">
        <f>LOOKUP(base_year_4,$P14:$T14,$P16:$T16)</f>
        <v>100</v>
      </c>
      <c r="W15" s="33">
        <f>LOOKUP(base_year_4,$P14:$T14,$P16:$T16)</f>
        <v>100</v>
      </c>
      <c r="X15" s="33">
        <f>LOOKUP(base_year_4,$P14:$T14,$P16:$T16)</f>
        <v>100</v>
      </c>
      <c r="Y15" s="33">
        <f>LOOKUP(base_year_4,$P14:$T14,$P16:$T16)</f>
        <v>100</v>
      </c>
      <c r="Z15" s="35">
        <f>Y15</f>
        <v>100</v>
      </c>
    </row>
    <row r="16" spans="1:26">
      <c r="A16" s="5" t="s">
        <v>3</v>
      </c>
      <c r="B16" s="36">
        <f t="shared" ref="B16:X16" si="2">$B$10-IF(RIGHT(B14,2)=RIGHT($B$11,2),$B$12,0)</f>
        <v>100</v>
      </c>
      <c r="C16" s="37">
        <f t="shared" si="2"/>
        <v>100</v>
      </c>
      <c r="D16" s="37">
        <f t="shared" si="2"/>
        <v>100</v>
      </c>
      <c r="E16" s="37">
        <f t="shared" si="2"/>
        <v>100</v>
      </c>
      <c r="F16" s="38">
        <f t="shared" si="2"/>
        <v>90</v>
      </c>
      <c r="G16" s="36">
        <f t="shared" si="2"/>
        <v>100</v>
      </c>
      <c r="H16" s="37">
        <f t="shared" si="2"/>
        <v>100</v>
      </c>
      <c r="I16" s="37">
        <f t="shared" si="2"/>
        <v>100</v>
      </c>
      <c r="J16" s="38">
        <f t="shared" si="2"/>
        <v>100</v>
      </c>
      <c r="K16" s="37">
        <f t="shared" si="2"/>
        <v>100</v>
      </c>
      <c r="L16" s="37">
        <f t="shared" si="2"/>
        <v>100</v>
      </c>
      <c r="M16" s="39">
        <f t="shared" si="2"/>
        <v>100</v>
      </c>
      <c r="N16" s="39">
        <f t="shared" si="2"/>
        <v>100</v>
      </c>
      <c r="O16" s="40">
        <f t="shared" si="2"/>
        <v>100</v>
      </c>
      <c r="P16" s="39">
        <f t="shared" si="2"/>
        <v>100</v>
      </c>
      <c r="Q16" s="37">
        <f t="shared" si="2"/>
        <v>100</v>
      </c>
      <c r="R16" s="37">
        <f t="shared" si="2"/>
        <v>100</v>
      </c>
      <c r="S16" s="39">
        <f t="shared" si="2"/>
        <v>100</v>
      </c>
      <c r="T16" s="40">
        <f t="shared" si="2"/>
        <v>100</v>
      </c>
      <c r="U16" s="39">
        <f t="shared" si="2"/>
        <v>100</v>
      </c>
      <c r="V16" s="39">
        <f t="shared" si="2"/>
        <v>100</v>
      </c>
      <c r="W16" s="39">
        <f t="shared" si="2"/>
        <v>100</v>
      </c>
      <c r="X16" s="39">
        <f t="shared" si="2"/>
        <v>100</v>
      </c>
      <c r="Y16" s="39">
        <f>X16</f>
        <v>100</v>
      </c>
      <c r="Z16" s="27">
        <f>Y16</f>
        <v>100</v>
      </c>
    </row>
    <row r="17" spans="1:26">
      <c r="A17" s="5" t="s">
        <v>4</v>
      </c>
      <c r="B17" s="36">
        <f t="shared" ref="B17:Y17" si="3">B15-B16</f>
        <v>0</v>
      </c>
      <c r="C17" s="37">
        <f t="shared" si="3"/>
        <v>0</v>
      </c>
      <c r="D17" s="37">
        <f t="shared" si="3"/>
        <v>0</v>
      </c>
      <c r="E17" s="37">
        <f t="shared" si="3"/>
        <v>0</v>
      </c>
      <c r="F17" s="38">
        <f t="shared" si="3"/>
        <v>10</v>
      </c>
      <c r="G17" s="36">
        <f t="shared" si="3"/>
        <v>0</v>
      </c>
      <c r="H17" s="37">
        <f t="shared" si="3"/>
        <v>0</v>
      </c>
      <c r="I17" s="37">
        <f t="shared" si="3"/>
        <v>0</v>
      </c>
      <c r="J17" s="38">
        <f t="shared" si="3"/>
        <v>0</v>
      </c>
      <c r="K17" s="37">
        <f t="shared" si="3"/>
        <v>0</v>
      </c>
      <c r="L17" s="37">
        <f t="shared" si="3"/>
        <v>0</v>
      </c>
      <c r="M17" s="39">
        <f t="shared" si="3"/>
        <v>0</v>
      </c>
      <c r="N17" s="39">
        <f t="shared" si="3"/>
        <v>0</v>
      </c>
      <c r="O17" s="40">
        <f t="shared" si="3"/>
        <v>0</v>
      </c>
      <c r="P17" s="39">
        <f t="shared" si="3"/>
        <v>0</v>
      </c>
      <c r="Q17" s="37">
        <f t="shared" si="3"/>
        <v>0</v>
      </c>
      <c r="R17" s="37">
        <f t="shared" si="3"/>
        <v>0</v>
      </c>
      <c r="S17" s="39">
        <f t="shared" si="3"/>
        <v>0</v>
      </c>
      <c r="T17" s="40">
        <f t="shared" si="3"/>
        <v>0</v>
      </c>
      <c r="U17" s="39">
        <f t="shared" si="3"/>
        <v>0</v>
      </c>
      <c r="V17" s="39">
        <f t="shared" si="3"/>
        <v>0</v>
      </c>
      <c r="W17" s="39">
        <f t="shared" si="3"/>
        <v>0</v>
      </c>
      <c r="X17" s="39">
        <f t="shared" si="3"/>
        <v>0</v>
      </c>
      <c r="Y17" s="39">
        <f t="shared" si="3"/>
        <v>0</v>
      </c>
      <c r="Z17" s="27">
        <f>Z15-Z16</f>
        <v>0</v>
      </c>
    </row>
    <row r="18" spans="1:26">
      <c r="A18" s="5" t="s">
        <v>5</v>
      </c>
      <c r="B18" s="41">
        <f>B17</f>
        <v>0</v>
      </c>
      <c r="C18" s="42">
        <f>C17-B17</f>
        <v>0</v>
      </c>
      <c r="D18" s="42">
        <f>D17-C17</f>
        <v>0</v>
      </c>
      <c r="E18" s="42">
        <f>E17-D17</f>
        <v>0</v>
      </c>
      <c r="F18" s="42">
        <f>LOOKUP(base_year,A14:E14,A17:E17)-E17</f>
        <v>0</v>
      </c>
      <c r="G18" s="41">
        <f>G17-F17+LOOKUP(base_year,B14:F14,B17:F17)</f>
        <v>-10</v>
      </c>
      <c r="H18" s="42">
        <f>H17-G17</f>
        <v>0</v>
      </c>
      <c r="I18" s="42">
        <f>I17-H17</f>
        <v>0</v>
      </c>
      <c r="J18" s="42">
        <f>LOOKUP(base_year_2,G14:J14,G17:J17)-I17</f>
        <v>0</v>
      </c>
      <c r="K18" s="41">
        <f>K17-J17+LOOKUP(base_year_2,G14:J14,G17:J17)</f>
        <v>0</v>
      </c>
      <c r="L18" s="42">
        <f>L17-K17</f>
        <v>0</v>
      </c>
      <c r="M18" s="42">
        <f t="shared" ref="M18:N18" si="4">M17-L17</f>
        <v>0</v>
      </c>
      <c r="N18" s="42">
        <f t="shared" si="4"/>
        <v>0</v>
      </c>
      <c r="O18" s="43">
        <f>LOOKUP(base_year_3,K14:O14,K17:O17)-N17</f>
        <v>0</v>
      </c>
      <c r="P18" s="42">
        <f>P17-O17+LOOKUP(base_year_3,K14:O14,K17:O17)</f>
        <v>0</v>
      </c>
      <c r="Q18" s="39">
        <f t="shared" ref="Q18" si="5">Q17-P17</f>
        <v>0</v>
      </c>
      <c r="R18" s="39">
        <f>R17-Q17</f>
        <v>0</v>
      </c>
      <c r="S18" s="39">
        <f>S17-R17</f>
        <v>0</v>
      </c>
      <c r="T18" s="43">
        <f>LOOKUP(base_year_4,P14:T14,P17:T17)-S17</f>
        <v>0</v>
      </c>
      <c r="U18" s="42">
        <f>U17-T17+LOOKUP(base_year_4,P14:T14,P17:T17)</f>
        <v>0</v>
      </c>
      <c r="V18" s="42">
        <f t="shared" ref="V18:X18" si="6">V17-U17</f>
        <v>0</v>
      </c>
      <c r="W18" s="42">
        <f t="shared" si="6"/>
        <v>0</v>
      </c>
      <c r="X18" s="42">
        <f t="shared" si="6"/>
        <v>0</v>
      </c>
      <c r="Y18" s="62">
        <v>0</v>
      </c>
      <c r="Z18" s="44"/>
    </row>
    <row r="19" spans="1:26" outlineLevel="1">
      <c r="A19" s="6" t="s">
        <v>6</v>
      </c>
      <c r="B19" s="45"/>
      <c r="C19" s="46"/>
      <c r="D19" s="46"/>
      <c r="E19" s="46"/>
      <c r="F19" s="47"/>
      <c r="G19" s="45"/>
      <c r="H19" s="46"/>
      <c r="I19" s="46"/>
      <c r="J19" s="47"/>
      <c r="K19" s="39"/>
      <c r="L19" s="39"/>
      <c r="M19" s="39"/>
      <c r="N19" s="39"/>
      <c r="O19" s="40"/>
      <c r="P19" s="39"/>
      <c r="Q19" s="46"/>
      <c r="R19" s="46"/>
      <c r="S19" s="46"/>
      <c r="T19" s="40"/>
      <c r="U19" s="39"/>
      <c r="V19" s="39"/>
      <c r="W19" s="39"/>
      <c r="X19" s="39"/>
      <c r="Y19" s="39"/>
      <c r="Z19" s="48"/>
    </row>
    <row r="20" spans="1:26" outlineLevel="1">
      <c r="A20" s="7" t="str">
        <f>B$14</f>
        <v>2009-10</v>
      </c>
      <c r="B20" s="49" t="str">
        <f t="shared" ref="B20:P20" si="7">IF(AND(RIGHT(B$14,2)-RIGHT($A20,2)&gt;0,RIGHT(B$14,2)-RIGHT($A20,2)&lt;=$B$6),$B$18,"")</f>
        <v/>
      </c>
      <c r="C20" s="39">
        <f t="shared" si="7"/>
        <v>0</v>
      </c>
      <c r="D20" s="39">
        <f t="shared" si="7"/>
        <v>0</v>
      </c>
      <c r="E20" s="39">
        <f t="shared" si="7"/>
        <v>0</v>
      </c>
      <c r="F20" s="40">
        <f t="shared" si="7"/>
        <v>0</v>
      </c>
      <c r="G20" s="49">
        <f t="shared" si="7"/>
        <v>0</v>
      </c>
      <c r="H20" s="39" t="str">
        <f t="shared" si="7"/>
        <v/>
      </c>
      <c r="I20" s="39" t="str">
        <f t="shared" si="7"/>
        <v/>
      </c>
      <c r="J20" s="40" t="str">
        <f t="shared" si="7"/>
        <v/>
      </c>
      <c r="K20" s="39" t="str">
        <f t="shared" si="7"/>
        <v/>
      </c>
      <c r="L20" s="39" t="str">
        <f t="shared" si="7"/>
        <v/>
      </c>
      <c r="M20" s="39" t="str">
        <f t="shared" si="7"/>
        <v/>
      </c>
      <c r="N20" s="39" t="str">
        <f t="shared" si="7"/>
        <v/>
      </c>
      <c r="O20" s="40" t="str">
        <f t="shared" si="7"/>
        <v/>
      </c>
      <c r="P20" s="39" t="str">
        <f t="shared" si="7"/>
        <v/>
      </c>
      <c r="Q20" s="39"/>
      <c r="R20" s="39"/>
      <c r="S20" s="39"/>
      <c r="T20" s="40"/>
      <c r="U20" s="39"/>
      <c r="V20" s="39"/>
      <c r="W20" s="39"/>
      <c r="X20" s="39"/>
      <c r="Y20" s="39"/>
      <c r="Z20" s="48"/>
    </row>
    <row r="21" spans="1:26" outlineLevel="1">
      <c r="A21" s="7" t="str">
        <f>C$14</f>
        <v>2010-11</v>
      </c>
      <c r="B21" s="49" t="str">
        <f t="shared" ref="B21:P21" si="8">IF(AND(RIGHT(B$14,2)-RIGHT($A21,2)&gt;0,RIGHT(B$14,2)-RIGHT($A21,2)&lt;=$B$6),$C$18,"")</f>
        <v/>
      </c>
      <c r="C21" s="39" t="str">
        <f t="shared" si="8"/>
        <v/>
      </c>
      <c r="D21" s="39">
        <f t="shared" si="8"/>
        <v>0</v>
      </c>
      <c r="E21" s="39">
        <f t="shared" si="8"/>
        <v>0</v>
      </c>
      <c r="F21" s="40">
        <f t="shared" si="8"/>
        <v>0</v>
      </c>
      <c r="G21" s="49">
        <f t="shared" si="8"/>
        <v>0</v>
      </c>
      <c r="H21" s="39">
        <f t="shared" si="8"/>
        <v>0</v>
      </c>
      <c r="I21" s="39" t="str">
        <f t="shared" si="8"/>
        <v/>
      </c>
      <c r="J21" s="40" t="str">
        <f t="shared" si="8"/>
        <v/>
      </c>
      <c r="K21" s="39" t="str">
        <f t="shared" si="8"/>
        <v/>
      </c>
      <c r="L21" s="39" t="str">
        <f t="shared" si="8"/>
        <v/>
      </c>
      <c r="M21" s="39" t="str">
        <f t="shared" si="8"/>
        <v/>
      </c>
      <c r="N21" s="39" t="str">
        <f t="shared" si="8"/>
        <v/>
      </c>
      <c r="O21" s="40" t="str">
        <f t="shared" si="8"/>
        <v/>
      </c>
      <c r="P21" s="39" t="str">
        <f t="shared" si="8"/>
        <v/>
      </c>
      <c r="Q21" s="39"/>
      <c r="R21" s="39"/>
      <c r="S21" s="39"/>
      <c r="T21" s="40"/>
      <c r="U21" s="39"/>
      <c r="V21" s="39"/>
      <c r="W21" s="39"/>
      <c r="X21" s="39"/>
      <c r="Y21" s="39"/>
      <c r="Z21" s="48"/>
    </row>
    <row r="22" spans="1:26" outlineLevel="1">
      <c r="A22" s="7" t="str">
        <f>D$14</f>
        <v>2011-12</v>
      </c>
      <c r="B22" s="49" t="str">
        <f t="shared" ref="B22:P22" si="9">IF(AND(RIGHT(B$14,2)-RIGHT($A22,2)&gt;0,RIGHT(B$14,2)-RIGHT($A22,2)&lt;=$B$6),$D$18,"")</f>
        <v/>
      </c>
      <c r="C22" s="39" t="str">
        <f t="shared" si="9"/>
        <v/>
      </c>
      <c r="D22" s="39" t="str">
        <f t="shared" si="9"/>
        <v/>
      </c>
      <c r="E22" s="39">
        <f t="shared" si="9"/>
        <v>0</v>
      </c>
      <c r="F22" s="40">
        <f t="shared" si="9"/>
        <v>0</v>
      </c>
      <c r="G22" s="49">
        <f t="shared" si="9"/>
        <v>0</v>
      </c>
      <c r="H22" s="39">
        <f t="shared" si="9"/>
        <v>0</v>
      </c>
      <c r="I22" s="39">
        <f t="shared" si="9"/>
        <v>0</v>
      </c>
      <c r="J22" s="40" t="str">
        <f t="shared" si="9"/>
        <v/>
      </c>
      <c r="K22" s="39" t="str">
        <f t="shared" si="9"/>
        <v/>
      </c>
      <c r="L22" s="39" t="str">
        <f t="shared" si="9"/>
        <v/>
      </c>
      <c r="M22" s="39" t="str">
        <f t="shared" si="9"/>
        <v/>
      </c>
      <c r="N22" s="39" t="str">
        <f t="shared" si="9"/>
        <v/>
      </c>
      <c r="O22" s="40" t="str">
        <f t="shared" si="9"/>
        <v/>
      </c>
      <c r="P22" s="39" t="str">
        <f t="shared" si="9"/>
        <v/>
      </c>
      <c r="Q22" s="39"/>
      <c r="R22" s="39"/>
      <c r="S22" s="39"/>
      <c r="T22" s="40"/>
      <c r="U22" s="39"/>
      <c r="V22" s="39"/>
      <c r="W22" s="39"/>
      <c r="X22" s="39"/>
      <c r="Y22" s="39"/>
      <c r="Z22" s="48"/>
    </row>
    <row r="23" spans="1:26" outlineLevel="1">
      <c r="A23" s="7" t="str">
        <f>E$14</f>
        <v>2012-13</v>
      </c>
      <c r="B23" s="49" t="str">
        <f t="shared" ref="B23:P23" si="10">IF(AND(RIGHT(B$14,2)-RIGHT($A23,2)&gt;0,RIGHT(B$14,2)-RIGHT($A23,2)&lt;=$B$6),$E$18,"")</f>
        <v/>
      </c>
      <c r="C23" s="39" t="str">
        <f t="shared" si="10"/>
        <v/>
      </c>
      <c r="D23" s="39" t="str">
        <f t="shared" si="10"/>
        <v/>
      </c>
      <c r="E23" s="39" t="str">
        <f t="shared" si="10"/>
        <v/>
      </c>
      <c r="F23" s="40">
        <f t="shared" si="10"/>
        <v>0</v>
      </c>
      <c r="G23" s="49">
        <f t="shared" si="10"/>
        <v>0</v>
      </c>
      <c r="H23" s="39">
        <f t="shared" si="10"/>
        <v>0</v>
      </c>
      <c r="I23" s="39">
        <f t="shared" si="10"/>
        <v>0</v>
      </c>
      <c r="J23" s="40">
        <f t="shared" si="10"/>
        <v>0</v>
      </c>
      <c r="K23" s="39" t="str">
        <f t="shared" si="10"/>
        <v/>
      </c>
      <c r="L23" s="39" t="str">
        <f t="shared" si="10"/>
        <v/>
      </c>
      <c r="M23" s="39" t="str">
        <f t="shared" si="10"/>
        <v/>
      </c>
      <c r="N23" s="39" t="str">
        <f t="shared" si="10"/>
        <v/>
      </c>
      <c r="O23" s="40" t="str">
        <f t="shared" si="10"/>
        <v/>
      </c>
      <c r="P23" s="39" t="str">
        <f t="shared" si="10"/>
        <v/>
      </c>
      <c r="Q23" s="39"/>
      <c r="R23" s="39"/>
      <c r="S23" s="39"/>
      <c r="T23" s="40"/>
      <c r="U23" s="39"/>
      <c r="V23" s="39"/>
      <c r="W23" s="39"/>
      <c r="X23" s="39"/>
      <c r="Y23" s="39"/>
      <c r="Z23" s="48"/>
    </row>
    <row r="24" spans="1:26" outlineLevel="1">
      <c r="A24" s="60" t="str">
        <f>F$14</f>
        <v>2013-14</v>
      </c>
      <c r="B24" s="41" t="str">
        <f t="shared" ref="B24:J24" si="11">IF(AND(RIGHT(B$14,2)-RIGHT($A24,2)&gt;0,RIGHT(B$14,2)-RIGHT($A24,2)&lt;=$B$6),$F$18,"")</f>
        <v/>
      </c>
      <c r="C24" s="42" t="str">
        <f t="shared" si="11"/>
        <v/>
      </c>
      <c r="D24" s="42" t="str">
        <f t="shared" si="11"/>
        <v/>
      </c>
      <c r="E24" s="42" t="str">
        <f t="shared" si="11"/>
        <v/>
      </c>
      <c r="F24" s="43" t="str">
        <f t="shared" si="11"/>
        <v/>
      </c>
      <c r="G24" s="41">
        <f t="shared" si="11"/>
        <v>0</v>
      </c>
      <c r="H24" s="42">
        <f t="shared" si="11"/>
        <v>0</v>
      </c>
      <c r="I24" s="42">
        <f t="shared" si="11"/>
        <v>0</v>
      </c>
      <c r="J24" s="43">
        <f t="shared" si="11"/>
        <v>0</v>
      </c>
      <c r="K24" s="99">
        <f>IF(AND(RIGHT(K$14,2)-RIGHT($A24,2)&gt;0,RIGHT(K$14,2)-RIGHT($A24,2)&lt;=$B$6),F17-E17,"")</f>
        <v>10</v>
      </c>
      <c r="L24" s="42" t="str">
        <f t="shared" ref="L24:S24" si="12">IF(AND(RIGHT(L$14,2)-RIGHT($A24,2)&gt;0,RIGHT(L$14,2)-RIGHT($A24,2)&lt;=$B$6),$F$18,"")</f>
        <v/>
      </c>
      <c r="M24" s="42" t="str">
        <f t="shared" si="12"/>
        <v/>
      </c>
      <c r="N24" s="42" t="str">
        <f t="shared" si="12"/>
        <v/>
      </c>
      <c r="O24" s="43" t="str">
        <f t="shared" si="12"/>
        <v/>
      </c>
      <c r="P24" s="42" t="str">
        <f t="shared" si="12"/>
        <v/>
      </c>
      <c r="Q24" s="42" t="str">
        <f t="shared" si="12"/>
        <v/>
      </c>
      <c r="R24" s="42" t="str">
        <f t="shared" si="12"/>
        <v/>
      </c>
      <c r="S24" s="42" t="str">
        <f t="shared" si="12"/>
        <v/>
      </c>
      <c r="T24" s="43"/>
      <c r="U24" s="42"/>
      <c r="V24" s="42"/>
      <c r="W24" s="42"/>
      <c r="X24" s="42"/>
      <c r="Y24" s="42"/>
      <c r="Z24" s="44"/>
    </row>
    <row r="25" spans="1:26" outlineLevel="1">
      <c r="A25" s="9" t="str">
        <f>G$14</f>
        <v>2014-15</v>
      </c>
      <c r="B25" s="39"/>
      <c r="C25" s="39"/>
      <c r="D25" s="39"/>
      <c r="E25" s="39"/>
      <c r="F25" s="40"/>
      <c r="G25" s="49" t="str">
        <f t="shared" ref="G25:S25" si="13">IF(AND(RIGHT(G$14,2)-RIGHT($A25,2)&gt;0,RIGHT(G$14,2)-RIGHT($A25,2)&lt;=$B$7),$G$18,"")</f>
        <v/>
      </c>
      <c r="H25" s="39">
        <f t="shared" si="13"/>
        <v>-10</v>
      </c>
      <c r="I25" s="39">
        <f t="shared" si="13"/>
        <v>-10</v>
      </c>
      <c r="J25" s="40">
        <f t="shared" si="13"/>
        <v>-10</v>
      </c>
      <c r="K25" s="39">
        <f t="shared" si="13"/>
        <v>-10</v>
      </c>
      <c r="L25" s="39">
        <f t="shared" si="13"/>
        <v>-10</v>
      </c>
      <c r="M25" s="39" t="str">
        <f t="shared" si="13"/>
        <v/>
      </c>
      <c r="N25" s="39" t="str">
        <f t="shared" si="13"/>
        <v/>
      </c>
      <c r="O25" s="40" t="str">
        <f t="shared" si="13"/>
        <v/>
      </c>
      <c r="P25" s="39" t="str">
        <f t="shared" si="13"/>
        <v/>
      </c>
      <c r="Q25" s="39" t="str">
        <f t="shared" si="13"/>
        <v/>
      </c>
      <c r="R25" s="39" t="str">
        <f t="shared" si="13"/>
        <v/>
      </c>
      <c r="S25" s="39" t="str">
        <f t="shared" si="13"/>
        <v/>
      </c>
      <c r="T25" s="40"/>
      <c r="U25" s="39"/>
      <c r="V25" s="39"/>
      <c r="W25" s="39"/>
      <c r="X25" s="39"/>
      <c r="Y25" s="39"/>
      <c r="Z25" s="48"/>
    </row>
    <row r="26" spans="1:26" outlineLevel="1">
      <c r="A26" s="9" t="str">
        <f>H$14</f>
        <v>2015-16</v>
      </c>
      <c r="B26" s="39"/>
      <c r="C26" s="39"/>
      <c r="D26" s="39"/>
      <c r="E26" s="39"/>
      <c r="F26" s="40"/>
      <c r="G26" s="49" t="str">
        <f t="shared" ref="G26:S26" si="14">IF(AND(RIGHT(G$14,2)-RIGHT($A26,2)&gt;0,RIGHT(G$14,2)-RIGHT($A26,2)&lt;=$B$7),$H$18,"")</f>
        <v/>
      </c>
      <c r="H26" s="39" t="str">
        <f t="shared" si="14"/>
        <v/>
      </c>
      <c r="I26" s="39">
        <f t="shared" si="14"/>
        <v>0</v>
      </c>
      <c r="J26" s="40">
        <f t="shared" si="14"/>
        <v>0</v>
      </c>
      <c r="K26" s="39">
        <f t="shared" si="14"/>
        <v>0</v>
      </c>
      <c r="L26" s="39">
        <f t="shared" si="14"/>
        <v>0</v>
      </c>
      <c r="M26" s="39">
        <f t="shared" si="14"/>
        <v>0</v>
      </c>
      <c r="N26" s="39" t="str">
        <f t="shared" si="14"/>
        <v/>
      </c>
      <c r="O26" s="40" t="str">
        <f t="shared" si="14"/>
        <v/>
      </c>
      <c r="P26" s="39" t="str">
        <f t="shared" si="14"/>
        <v/>
      </c>
      <c r="Q26" s="39" t="str">
        <f t="shared" si="14"/>
        <v/>
      </c>
      <c r="R26" s="39" t="str">
        <f t="shared" si="14"/>
        <v/>
      </c>
      <c r="S26" s="39" t="str">
        <f t="shared" si="14"/>
        <v/>
      </c>
      <c r="T26" s="40"/>
      <c r="U26" s="39"/>
      <c r="V26" s="39"/>
      <c r="W26" s="39"/>
      <c r="X26" s="39"/>
      <c r="Y26" s="39"/>
      <c r="Z26" s="48"/>
    </row>
    <row r="27" spans="1:26" outlineLevel="1">
      <c r="A27" s="9" t="str">
        <f>I$14</f>
        <v>2016-17</v>
      </c>
      <c r="B27" s="39"/>
      <c r="C27" s="39"/>
      <c r="D27" s="39"/>
      <c r="E27" s="39"/>
      <c r="F27" s="40"/>
      <c r="G27" s="49" t="str">
        <f t="shared" ref="G27:S27" si="15">IF(AND(RIGHT(G$14,2)-RIGHT($A27,2)&gt;0,RIGHT(G$14,2)-RIGHT($A27,2)&lt;=$B$7),$I$18,"")</f>
        <v/>
      </c>
      <c r="H27" s="39" t="str">
        <f t="shared" si="15"/>
        <v/>
      </c>
      <c r="I27" s="39" t="str">
        <f t="shared" si="15"/>
        <v/>
      </c>
      <c r="J27" s="40">
        <f t="shared" si="15"/>
        <v>0</v>
      </c>
      <c r="K27" s="39">
        <f t="shared" si="15"/>
        <v>0</v>
      </c>
      <c r="L27" s="39">
        <f t="shared" si="15"/>
        <v>0</v>
      </c>
      <c r="M27" s="39">
        <f t="shared" si="15"/>
        <v>0</v>
      </c>
      <c r="N27" s="39">
        <f t="shared" si="15"/>
        <v>0</v>
      </c>
      <c r="O27" s="40" t="str">
        <f t="shared" si="15"/>
        <v/>
      </c>
      <c r="P27" s="39" t="str">
        <f t="shared" si="15"/>
        <v/>
      </c>
      <c r="Q27" s="39" t="str">
        <f t="shared" si="15"/>
        <v/>
      </c>
      <c r="R27" s="39" t="str">
        <f t="shared" si="15"/>
        <v/>
      </c>
      <c r="S27" s="39" t="str">
        <f t="shared" si="15"/>
        <v/>
      </c>
      <c r="T27" s="40"/>
      <c r="U27" s="39"/>
      <c r="V27" s="39"/>
      <c r="W27" s="39"/>
      <c r="X27" s="39"/>
      <c r="Y27" s="39"/>
      <c r="Z27" s="48"/>
    </row>
    <row r="28" spans="1:26" outlineLevel="1">
      <c r="A28" s="8" t="str">
        <f>J$14</f>
        <v>2017-18</v>
      </c>
      <c r="B28" s="42"/>
      <c r="C28" s="42"/>
      <c r="D28" s="42"/>
      <c r="E28" s="42"/>
      <c r="F28" s="43"/>
      <c r="G28" s="41" t="str">
        <f t="shared" ref="G28:S28" si="16">IF(AND(RIGHT(G$14,2)-RIGHT($A28,2)&gt;0,RIGHT(G$14,2)-RIGHT($A28,2)&lt;=$B$7),$J$18,"")</f>
        <v/>
      </c>
      <c r="H28" s="42" t="str">
        <f t="shared" si="16"/>
        <v/>
      </c>
      <c r="I28" s="42" t="str">
        <f t="shared" si="16"/>
        <v/>
      </c>
      <c r="J28" s="43" t="str">
        <f t="shared" si="16"/>
        <v/>
      </c>
      <c r="K28" s="42">
        <f t="shared" si="16"/>
        <v>0</v>
      </c>
      <c r="L28" s="42">
        <f t="shared" si="16"/>
        <v>0</v>
      </c>
      <c r="M28" s="42">
        <f t="shared" si="16"/>
        <v>0</v>
      </c>
      <c r="N28" s="42">
        <f t="shared" si="16"/>
        <v>0</v>
      </c>
      <c r="O28" s="43">
        <f t="shared" si="16"/>
        <v>0</v>
      </c>
      <c r="P28" s="42" t="str">
        <f t="shared" si="16"/>
        <v/>
      </c>
      <c r="Q28" s="39" t="str">
        <f t="shared" si="16"/>
        <v/>
      </c>
      <c r="R28" s="39" t="str">
        <f t="shared" si="16"/>
        <v/>
      </c>
      <c r="S28" s="39" t="str">
        <f t="shared" si="16"/>
        <v/>
      </c>
      <c r="T28" s="43"/>
      <c r="U28" s="42"/>
      <c r="V28" s="42"/>
      <c r="W28" s="42"/>
      <c r="X28" s="42"/>
      <c r="Y28" s="62"/>
      <c r="Z28" s="44"/>
    </row>
    <row r="29" spans="1:26" outlineLevel="1">
      <c r="A29" s="10" t="str">
        <f>K$14</f>
        <v>2018-19</v>
      </c>
      <c r="B29" s="45"/>
      <c r="C29" s="46"/>
      <c r="D29" s="46"/>
      <c r="E29" s="46"/>
      <c r="F29" s="47"/>
      <c r="G29" s="45"/>
      <c r="H29" s="46"/>
      <c r="I29" s="46"/>
      <c r="J29" s="47"/>
      <c r="K29" s="46" t="str">
        <f t="shared" ref="K29:S29" si="17">IF(AND(RIGHT(K$14,2)-RIGHT($A29,2)&gt;0,RIGHT(K$14,2)-RIGHT($A29,2)&lt;=$B$8),$K$18,"")</f>
        <v/>
      </c>
      <c r="L29" s="46">
        <f t="shared" si="17"/>
        <v>0</v>
      </c>
      <c r="M29" s="46">
        <f t="shared" si="17"/>
        <v>0</v>
      </c>
      <c r="N29" s="46">
        <f t="shared" si="17"/>
        <v>0</v>
      </c>
      <c r="O29" s="47">
        <f t="shared" si="17"/>
        <v>0</v>
      </c>
      <c r="P29" s="46">
        <f t="shared" si="17"/>
        <v>0</v>
      </c>
      <c r="Q29" s="46" t="str">
        <f t="shared" si="17"/>
        <v/>
      </c>
      <c r="R29" s="46" t="str">
        <f t="shared" si="17"/>
        <v/>
      </c>
      <c r="S29" s="46" t="str">
        <f t="shared" si="17"/>
        <v/>
      </c>
      <c r="T29" s="40"/>
      <c r="U29" s="39"/>
      <c r="V29" s="39"/>
      <c r="W29" s="39"/>
      <c r="X29" s="39"/>
      <c r="Y29" s="39"/>
      <c r="Z29" s="48"/>
    </row>
    <row r="30" spans="1:26" outlineLevel="1">
      <c r="A30" s="11" t="str">
        <f>L$14</f>
        <v>2019-20</v>
      </c>
      <c r="B30" s="49"/>
      <c r="C30" s="39"/>
      <c r="D30" s="39"/>
      <c r="E30" s="39"/>
      <c r="F30" s="40"/>
      <c r="G30" s="49"/>
      <c r="H30" s="39"/>
      <c r="I30" s="39"/>
      <c r="J30" s="40"/>
      <c r="K30" s="39" t="str">
        <f t="shared" ref="K30:S30" si="18">IF(AND(RIGHT(K$14,2)-RIGHT($A30,2)&gt;0,RIGHT(K$14,2)-RIGHT($A30,2)&lt;=$B$8),$L$18,"")</f>
        <v/>
      </c>
      <c r="L30" s="39" t="str">
        <f t="shared" si="18"/>
        <v/>
      </c>
      <c r="M30" s="39">
        <f t="shared" si="18"/>
        <v>0</v>
      </c>
      <c r="N30" s="39">
        <f t="shared" si="18"/>
        <v>0</v>
      </c>
      <c r="O30" s="40">
        <f t="shared" si="18"/>
        <v>0</v>
      </c>
      <c r="P30" s="39">
        <f t="shared" si="18"/>
        <v>0</v>
      </c>
      <c r="Q30" s="39">
        <f t="shared" si="18"/>
        <v>0</v>
      </c>
      <c r="R30" s="39" t="str">
        <f t="shared" si="18"/>
        <v/>
      </c>
      <c r="S30" s="39" t="str">
        <f t="shared" si="18"/>
        <v/>
      </c>
      <c r="T30" s="40"/>
      <c r="U30" s="39"/>
      <c r="V30" s="39"/>
      <c r="W30" s="39"/>
      <c r="X30" s="39"/>
      <c r="Y30" s="39"/>
      <c r="Z30" s="48"/>
    </row>
    <row r="31" spans="1:26" outlineLevel="1">
      <c r="A31" s="11" t="str">
        <f>M$14</f>
        <v>2020-21</v>
      </c>
      <c r="B31" s="49"/>
      <c r="C31" s="39"/>
      <c r="D31" s="39"/>
      <c r="E31" s="39"/>
      <c r="F31" s="40"/>
      <c r="G31" s="49"/>
      <c r="H31" s="39"/>
      <c r="I31" s="39"/>
      <c r="J31" s="40"/>
      <c r="K31" s="39" t="str">
        <f t="shared" ref="K31:S31" si="19">IF(AND(RIGHT(K$14,2)-RIGHT($A31,2)&gt;0,RIGHT(K$14,2)-RIGHT($A31,2)&lt;=$B$8),$M$18,"")</f>
        <v/>
      </c>
      <c r="L31" s="39" t="str">
        <f t="shared" si="19"/>
        <v/>
      </c>
      <c r="M31" s="39" t="str">
        <f t="shared" si="19"/>
        <v/>
      </c>
      <c r="N31" s="39">
        <f t="shared" si="19"/>
        <v>0</v>
      </c>
      <c r="O31" s="40">
        <f t="shared" si="19"/>
        <v>0</v>
      </c>
      <c r="P31" s="39">
        <f t="shared" si="19"/>
        <v>0</v>
      </c>
      <c r="Q31" s="39">
        <f t="shared" si="19"/>
        <v>0</v>
      </c>
      <c r="R31" s="39">
        <f t="shared" si="19"/>
        <v>0</v>
      </c>
      <c r="S31" s="39" t="str">
        <f t="shared" si="19"/>
        <v/>
      </c>
      <c r="T31" s="40"/>
      <c r="U31" s="39"/>
      <c r="V31" s="39"/>
      <c r="W31" s="39"/>
      <c r="X31" s="39"/>
      <c r="Y31" s="39"/>
      <c r="Z31" s="48"/>
    </row>
    <row r="32" spans="1:26" outlineLevel="1">
      <c r="A32" s="11" t="str">
        <f>N$14</f>
        <v>2021-22</v>
      </c>
      <c r="B32" s="49"/>
      <c r="C32" s="39"/>
      <c r="D32" s="39"/>
      <c r="E32" s="39"/>
      <c r="F32" s="40"/>
      <c r="G32" s="49"/>
      <c r="H32" s="39"/>
      <c r="I32" s="39"/>
      <c r="J32" s="40"/>
      <c r="K32" s="39" t="str">
        <f t="shared" ref="K32:S32" si="20">IF(AND(RIGHT(K$14,2)-RIGHT($A32,2)&gt;0,RIGHT(K$14,2)-RIGHT($A32,2)&lt;=$B$8),$N$18,"")</f>
        <v/>
      </c>
      <c r="L32" s="39" t="str">
        <f t="shared" si="20"/>
        <v/>
      </c>
      <c r="M32" s="39" t="str">
        <f t="shared" si="20"/>
        <v/>
      </c>
      <c r="N32" s="39" t="str">
        <f t="shared" si="20"/>
        <v/>
      </c>
      <c r="O32" s="40">
        <f t="shared" si="20"/>
        <v>0</v>
      </c>
      <c r="P32" s="39">
        <f t="shared" si="20"/>
        <v>0</v>
      </c>
      <c r="Q32" s="39">
        <f t="shared" si="20"/>
        <v>0</v>
      </c>
      <c r="R32" s="39">
        <f t="shared" si="20"/>
        <v>0</v>
      </c>
      <c r="S32" s="39">
        <f t="shared" si="20"/>
        <v>0</v>
      </c>
      <c r="T32" s="40"/>
      <c r="U32" s="39"/>
      <c r="V32" s="39"/>
      <c r="W32" s="39"/>
      <c r="X32" s="39"/>
      <c r="Y32" s="96"/>
      <c r="Z32" s="48"/>
    </row>
    <row r="33" spans="1:26" outlineLevel="1">
      <c r="A33" s="63" t="str">
        <f>O$14</f>
        <v>2022-23</v>
      </c>
      <c r="B33" s="41"/>
      <c r="C33" s="42"/>
      <c r="D33" s="42"/>
      <c r="E33" s="42"/>
      <c r="F33" s="43"/>
      <c r="G33" s="41"/>
      <c r="H33" s="42"/>
      <c r="I33" s="42"/>
      <c r="J33" s="43"/>
      <c r="K33" s="42"/>
      <c r="L33" s="42"/>
      <c r="M33" s="42"/>
      <c r="N33" s="42"/>
      <c r="O33" s="43" t="str">
        <f t="shared" ref="O33:X33" si="21">IF(AND(RIGHT(O$14,2)-RIGHT($A33,2)&gt;0,RIGHT(O$14,2)-RIGHT($A33,2)&lt;=$B$9),$O$18,"")</f>
        <v/>
      </c>
      <c r="P33" s="42">
        <f t="shared" si="21"/>
        <v>0</v>
      </c>
      <c r="Q33" s="42">
        <f t="shared" si="21"/>
        <v>0</v>
      </c>
      <c r="R33" s="42">
        <f t="shared" si="21"/>
        <v>0</v>
      </c>
      <c r="S33" s="42">
        <f t="shared" si="21"/>
        <v>0</v>
      </c>
      <c r="T33" s="43">
        <f t="shared" si="21"/>
        <v>0</v>
      </c>
      <c r="U33" s="42" t="str">
        <f t="shared" si="21"/>
        <v/>
      </c>
      <c r="V33" s="42" t="str">
        <f t="shared" si="21"/>
        <v/>
      </c>
      <c r="W33" s="42" t="str">
        <f t="shared" si="21"/>
        <v/>
      </c>
      <c r="X33" s="42" t="str">
        <f t="shared" si="21"/>
        <v/>
      </c>
      <c r="Y33" s="42"/>
      <c r="Z33" s="44"/>
    </row>
    <row r="34" spans="1:26" outlineLevel="1">
      <c r="A34" s="11" t="str">
        <f>P$14</f>
        <v>2023-24</v>
      </c>
      <c r="B34" s="49"/>
      <c r="C34" s="39"/>
      <c r="D34" s="39"/>
      <c r="E34" s="39"/>
      <c r="F34" s="40"/>
      <c r="G34" s="49"/>
      <c r="H34" s="39"/>
      <c r="I34" s="39"/>
      <c r="J34" s="40"/>
      <c r="K34" s="39"/>
      <c r="L34" s="39"/>
      <c r="M34" s="39"/>
      <c r="N34" s="39"/>
      <c r="O34" s="40" t="str">
        <f t="shared" ref="O34:X34" si="22">IF(AND(RIGHT(O$14,2)-RIGHT($A34,2)&gt;0,RIGHT(O$14,2)-RIGHT($A34,2)&lt;=$B$9),$P$18,"")</f>
        <v/>
      </c>
      <c r="P34" s="39" t="str">
        <f t="shared" si="22"/>
        <v/>
      </c>
      <c r="Q34" s="39">
        <f t="shared" si="22"/>
        <v>0</v>
      </c>
      <c r="R34" s="39">
        <f t="shared" si="22"/>
        <v>0</v>
      </c>
      <c r="S34" s="39">
        <f t="shared" si="22"/>
        <v>0</v>
      </c>
      <c r="T34" s="40">
        <f t="shared" si="22"/>
        <v>0</v>
      </c>
      <c r="U34" s="46">
        <f t="shared" si="22"/>
        <v>0</v>
      </c>
      <c r="V34" s="46" t="str">
        <f t="shared" si="22"/>
        <v/>
      </c>
      <c r="W34" s="46" t="str">
        <f t="shared" si="22"/>
        <v/>
      </c>
      <c r="X34" s="46" t="str">
        <f t="shared" si="22"/>
        <v/>
      </c>
      <c r="Y34" s="97" t="str">
        <f>IF(AND(RIGHT(Y$14,2)-RIGHT($A34,2)&gt;0,RIGHT(Y$14,2)-RIGHT($A34,2)&lt;=$B$9),$S$18,"")</f>
        <v/>
      </c>
      <c r="Z34" s="48"/>
    </row>
    <row r="35" spans="1:26" outlineLevel="1">
      <c r="A35" s="11" t="str">
        <f>Q$14</f>
        <v>2024-25</v>
      </c>
      <c r="B35" s="49"/>
      <c r="C35" s="39"/>
      <c r="D35" s="39"/>
      <c r="E35" s="39"/>
      <c r="F35" s="40"/>
      <c r="G35" s="49"/>
      <c r="H35" s="39"/>
      <c r="I35" s="39"/>
      <c r="J35" s="40"/>
      <c r="K35" s="39"/>
      <c r="L35" s="39"/>
      <c r="M35" s="39"/>
      <c r="N35" s="39"/>
      <c r="O35" s="40" t="str">
        <f t="shared" ref="O35:X35" si="23">IF(AND(RIGHT(O$14,2)-RIGHT($A35,2)&gt;0,RIGHT(O$14,2)-RIGHT($A35,2)&lt;=$B$9),$Q$18,"")</f>
        <v/>
      </c>
      <c r="P35" s="39" t="str">
        <f t="shared" si="23"/>
        <v/>
      </c>
      <c r="Q35" s="39" t="str">
        <f t="shared" si="23"/>
        <v/>
      </c>
      <c r="R35" s="39">
        <f t="shared" si="23"/>
        <v>0</v>
      </c>
      <c r="S35" s="39">
        <f t="shared" si="23"/>
        <v>0</v>
      </c>
      <c r="T35" s="40">
        <f t="shared" si="23"/>
        <v>0</v>
      </c>
      <c r="U35" s="39">
        <f t="shared" si="23"/>
        <v>0</v>
      </c>
      <c r="V35" s="39">
        <f t="shared" si="23"/>
        <v>0</v>
      </c>
      <c r="W35" s="39" t="str">
        <f t="shared" si="23"/>
        <v/>
      </c>
      <c r="X35" s="39" t="str">
        <f t="shared" si="23"/>
        <v/>
      </c>
      <c r="Y35" s="96" t="str">
        <f>IF(AND(RIGHT(Y$14,2)-RIGHT($A35,2)&gt;0,RIGHT(Y$14,2)-RIGHT($A35,2)&lt;=$B$9),$S$18,"")</f>
        <v/>
      </c>
      <c r="Z35" s="48"/>
    </row>
    <row r="36" spans="1:26" outlineLevel="1">
      <c r="A36" s="11" t="str">
        <f>R$14</f>
        <v>2025-26</v>
      </c>
      <c r="B36" s="49"/>
      <c r="C36" s="39"/>
      <c r="D36" s="39"/>
      <c r="E36" s="39"/>
      <c r="F36" s="40"/>
      <c r="G36" s="49"/>
      <c r="H36" s="39"/>
      <c r="I36" s="39"/>
      <c r="J36" s="40"/>
      <c r="K36" s="39"/>
      <c r="L36" s="39"/>
      <c r="M36" s="39"/>
      <c r="N36" s="39"/>
      <c r="O36" s="40" t="str">
        <f t="shared" ref="O36:X36" si="24">IF(AND(RIGHT(O$14,2)-RIGHT($A36,2)&gt;0,RIGHT(O$14,2)-RIGHT($A36,2)&lt;=$B$9),$R$18,"")</f>
        <v/>
      </c>
      <c r="P36" s="39" t="str">
        <f t="shared" si="24"/>
        <v/>
      </c>
      <c r="Q36" s="39" t="str">
        <f t="shared" si="24"/>
        <v/>
      </c>
      <c r="R36" s="39" t="str">
        <f t="shared" si="24"/>
        <v/>
      </c>
      <c r="S36" s="39">
        <f t="shared" si="24"/>
        <v>0</v>
      </c>
      <c r="T36" s="40">
        <f t="shared" si="24"/>
        <v>0</v>
      </c>
      <c r="U36" s="39">
        <f t="shared" si="24"/>
        <v>0</v>
      </c>
      <c r="V36" s="39">
        <f t="shared" si="24"/>
        <v>0</v>
      </c>
      <c r="W36" s="39">
        <f t="shared" si="24"/>
        <v>0</v>
      </c>
      <c r="X36" s="39" t="str">
        <f t="shared" si="24"/>
        <v/>
      </c>
      <c r="Y36" s="96" t="str">
        <f>IF(AND(RIGHT(Y$14,2)-RIGHT($A36,2)&gt;0,RIGHT(Y$14,2)-RIGHT($A36,2)&lt;=$B$9),$S$18,"")</f>
        <v/>
      </c>
      <c r="Z36" s="48"/>
    </row>
    <row r="37" spans="1:26" outlineLevel="1">
      <c r="A37" s="11" t="str">
        <f>S$14</f>
        <v>2026-27</v>
      </c>
      <c r="B37" s="49"/>
      <c r="C37" s="39"/>
      <c r="D37" s="39"/>
      <c r="E37" s="39"/>
      <c r="F37" s="40"/>
      <c r="G37" s="49"/>
      <c r="H37" s="39"/>
      <c r="I37" s="39"/>
      <c r="J37" s="40"/>
      <c r="K37" s="39"/>
      <c r="L37" s="39"/>
      <c r="M37" s="39"/>
      <c r="N37" s="39"/>
      <c r="O37" s="40" t="str">
        <f t="shared" ref="O37:X38" si="25">IF(AND(RIGHT(O$14,2)-RIGHT($A37,2)&gt;0,RIGHT(O$14,2)-RIGHT($A37,2)&lt;=$B$9),$S$18,"")</f>
        <v/>
      </c>
      <c r="P37" s="39" t="str">
        <f t="shared" si="25"/>
        <v/>
      </c>
      <c r="Q37" s="39" t="str">
        <f t="shared" si="25"/>
        <v/>
      </c>
      <c r="R37" s="39" t="str">
        <f t="shared" si="25"/>
        <v/>
      </c>
      <c r="S37" s="39" t="str">
        <f t="shared" si="25"/>
        <v/>
      </c>
      <c r="T37" s="40">
        <f t="shared" si="25"/>
        <v>0</v>
      </c>
      <c r="U37" s="39">
        <f t="shared" si="25"/>
        <v>0</v>
      </c>
      <c r="V37" s="39">
        <f t="shared" si="25"/>
        <v>0</v>
      </c>
      <c r="W37" s="39">
        <f t="shared" si="25"/>
        <v>0</v>
      </c>
      <c r="X37" s="39">
        <f t="shared" si="25"/>
        <v>0</v>
      </c>
      <c r="Y37" s="96" t="str">
        <f>IF(AND(RIGHT(Y$14,2)-RIGHT($A37,2)&gt;0,RIGHT(Y$14,2)-RIGHT($A37,2)&lt;=$B$9),$S$18,"")</f>
        <v/>
      </c>
      <c r="Z37" s="48"/>
    </row>
    <row r="38" spans="1:26" outlineLevel="1">
      <c r="A38" s="8" t="str">
        <f>T$14</f>
        <v>2027-28</v>
      </c>
      <c r="B38" s="39" t="str">
        <f t="shared" ref="B38:N38" si="26">IF(AND(RIGHT(B$14,2)-RIGHT($A38,2)&gt;0,RIGHT(B$14,2)-RIGHT($A38,2)&lt;=$B$9),$S$18,"")</f>
        <v/>
      </c>
      <c r="C38" s="39" t="str">
        <f t="shared" si="26"/>
        <v/>
      </c>
      <c r="D38" s="39" t="str">
        <f t="shared" si="26"/>
        <v/>
      </c>
      <c r="E38" s="39" t="str">
        <f t="shared" si="26"/>
        <v/>
      </c>
      <c r="F38" s="43" t="str">
        <f t="shared" si="26"/>
        <v/>
      </c>
      <c r="G38" s="39" t="str">
        <f t="shared" si="26"/>
        <v/>
      </c>
      <c r="H38" s="39" t="str">
        <f t="shared" si="26"/>
        <v/>
      </c>
      <c r="I38" s="39" t="str">
        <f t="shared" si="26"/>
        <v/>
      </c>
      <c r="J38" s="43" t="str">
        <f t="shared" si="26"/>
        <v/>
      </c>
      <c r="K38" s="39" t="str">
        <f t="shared" si="26"/>
        <v/>
      </c>
      <c r="L38" s="39" t="str">
        <f t="shared" si="26"/>
        <v/>
      </c>
      <c r="M38" s="39" t="str">
        <f t="shared" si="26"/>
        <v/>
      </c>
      <c r="N38" s="39" t="str">
        <f t="shared" si="26"/>
        <v/>
      </c>
      <c r="O38" s="43" t="str">
        <f t="shared" si="25"/>
        <v/>
      </c>
      <c r="P38" s="39" t="str">
        <f t="shared" si="25"/>
        <v/>
      </c>
      <c r="Q38" s="39" t="str">
        <f t="shared" si="25"/>
        <v/>
      </c>
      <c r="R38" s="39" t="str">
        <f t="shared" si="25"/>
        <v/>
      </c>
      <c r="S38" s="39" t="str">
        <f t="shared" si="25"/>
        <v/>
      </c>
      <c r="T38" s="43" t="str">
        <f t="shared" si="25"/>
        <v/>
      </c>
      <c r="U38" s="42">
        <f t="shared" si="25"/>
        <v>0</v>
      </c>
      <c r="V38" s="42">
        <f t="shared" si="25"/>
        <v>0</v>
      </c>
      <c r="W38" s="42">
        <f t="shared" si="25"/>
        <v>0</v>
      </c>
      <c r="X38" s="42">
        <f t="shared" si="25"/>
        <v>0</v>
      </c>
      <c r="Y38" s="62">
        <f>IF(AND(RIGHT(Y$14,2)-RIGHT($A38,2)&gt;0,RIGHT(Y$14,2)-RIGHT($A38,2)&lt;=$B$9),$S$18,"")</f>
        <v>0</v>
      </c>
      <c r="Z38" s="44"/>
    </row>
    <row r="39" spans="1:26">
      <c r="A39" s="31" t="s">
        <v>13</v>
      </c>
      <c r="B39" s="50"/>
      <c r="C39" s="51"/>
      <c r="D39" s="51"/>
      <c r="E39" s="51"/>
      <c r="F39" s="52"/>
      <c r="G39" s="50">
        <f>SUM(G20:G24)</f>
        <v>0</v>
      </c>
      <c r="H39" s="51">
        <f t="shared" ref="H39:J39" si="27">SUM(H20:H24)</f>
        <v>0</v>
      </c>
      <c r="I39" s="51">
        <f t="shared" si="27"/>
        <v>0</v>
      </c>
      <c r="J39" s="52">
        <f t="shared" si="27"/>
        <v>0</v>
      </c>
      <c r="K39" s="51">
        <f>SUM(K24:K28)</f>
        <v>0</v>
      </c>
      <c r="L39" s="51">
        <f t="shared" ref="L39:O39" si="28">SUM(L24:L28)</f>
        <v>-10</v>
      </c>
      <c r="M39" s="51">
        <f t="shared" si="28"/>
        <v>0</v>
      </c>
      <c r="N39" s="51">
        <f t="shared" si="28"/>
        <v>0</v>
      </c>
      <c r="O39" s="52">
        <f t="shared" si="28"/>
        <v>0</v>
      </c>
      <c r="P39" s="51">
        <f>SUM(P29:P33)</f>
        <v>0</v>
      </c>
      <c r="Q39" s="51">
        <f t="shared" ref="Q39:T39" si="29">SUM(Q29:Q33)</f>
        <v>0</v>
      </c>
      <c r="R39" s="51">
        <f t="shared" si="29"/>
        <v>0</v>
      </c>
      <c r="S39" s="51">
        <f t="shared" si="29"/>
        <v>0</v>
      </c>
      <c r="T39" s="52">
        <f t="shared" si="29"/>
        <v>0</v>
      </c>
      <c r="U39" s="61">
        <f>SUM(U34:U38)</f>
        <v>0</v>
      </c>
      <c r="V39" s="61">
        <f t="shared" ref="V39:Y39" si="30">SUM(V34:V38)</f>
        <v>0</v>
      </c>
      <c r="W39" s="61">
        <f t="shared" si="30"/>
        <v>0</v>
      </c>
      <c r="X39" s="61">
        <f t="shared" si="30"/>
        <v>0</v>
      </c>
      <c r="Y39" s="61">
        <f t="shared" si="30"/>
        <v>0</v>
      </c>
      <c r="Z39" s="53"/>
    </row>
    <row r="40" spans="1:26">
      <c r="A40" s="5" t="s">
        <v>22</v>
      </c>
      <c r="B40" s="49">
        <f t="shared" ref="B40:Y40" si="31">B15+B39</f>
        <v>100</v>
      </c>
      <c r="C40" s="39">
        <f t="shared" si="31"/>
        <v>100</v>
      </c>
      <c r="D40" s="39">
        <f t="shared" si="31"/>
        <v>100</v>
      </c>
      <c r="E40" s="39">
        <f t="shared" si="31"/>
        <v>100</v>
      </c>
      <c r="F40" s="40">
        <f t="shared" si="31"/>
        <v>100</v>
      </c>
      <c r="G40" s="49">
        <f t="shared" si="31"/>
        <v>100</v>
      </c>
      <c r="H40" s="39">
        <f t="shared" si="31"/>
        <v>100</v>
      </c>
      <c r="I40" s="39">
        <f t="shared" si="31"/>
        <v>100</v>
      </c>
      <c r="J40" s="40">
        <f t="shared" si="31"/>
        <v>100</v>
      </c>
      <c r="K40" s="39">
        <f t="shared" si="31"/>
        <v>100</v>
      </c>
      <c r="L40" s="39">
        <f t="shared" si="31"/>
        <v>90</v>
      </c>
      <c r="M40" s="39">
        <f t="shared" si="31"/>
        <v>100</v>
      </c>
      <c r="N40" s="39">
        <f t="shared" si="31"/>
        <v>100</v>
      </c>
      <c r="O40" s="40">
        <f t="shared" si="31"/>
        <v>100</v>
      </c>
      <c r="P40" s="39">
        <f t="shared" si="31"/>
        <v>100</v>
      </c>
      <c r="Q40" s="39">
        <f t="shared" si="31"/>
        <v>100</v>
      </c>
      <c r="R40" s="37">
        <f t="shared" si="31"/>
        <v>100</v>
      </c>
      <c r="S40" s="39">
        <f t="shared" si="31"/>
        <v>100</v>
      </c>
      <c r="T40" s="40">
        <f t="shared" si="31"/>
        <v>100</v>
      </c>
      <c r="U40" s="39">
        <f t="shared" si="31"/>
        <v>100</v>
      </c>
      <c r="V40" s="39">
        <f t="shared" si="31"/>
        <v>100</v>
      </c>
      <c r="W40" s="39">
        <f t="shared" si="31"/>
        <v>100</v>
      </c>
      <c r="X40" s="39">
        <f t="shared" si="31"/>
        <v>100</v>
      </c>
      <c r="Y40" s="39">
        <f t="shared" si="31"/>
        <v>100</v>
      </c>
      <c r="Z40" s="48">
        <f>Z15+Z39</f>
        <v>100</v>
      </c>
    </row>
    <row r="41" spans="1:26">
      <c r="A41" s="13" t="s">
        <v>15</v>
      </c>
      <c r="B41" s="54">
        <f t="shared" ref="B41:Y41" si="32">B40-B16</f>
        <v>0</v>
      </c>
      <c r="C41" s="55">
        <f t="shared" si="32"/>
        <v>0</v>
      </c>
      <c r="D41" s="55">
        <f t="shared" si="32"/>
        <v>0</v>
      </c>
      <c r="E41" s="55">
        <f t="shared" si="32"/>
        <v>0</v>
      </c>
      <c r="F41" s="56">
        <f t="shared" si="32"/>
        <v>10</v>
      </c>
      <c r="G41" s="54">
        <f t="shared" si="32"/>
        <v>0</v>
      </c>
      <c r="H41" s="55">
        <f t="shared" si="32"/>
        <v>0</v>
      </c>
      <c r="I41" s="55">
        <f t="shared" si="32"/>
        <v>0</v>
      </c>
      <c r="J41" s="56">
        <f t="shared" si="32"/>
        <v>0</v>
      </c>
      <c r="K41" s="55">
        <f t="shared" si="32"/>
        <v>0</v>
      </c>
      <c r="L41" s="55">
        <f t="shared" si="32"/>
        <v>-10</v>
      </c>
      <c r="M41" s="55">
        <f t="shared" si="32"/>
        <v>0</v>
      </c>
      <c r="N41" s="55">
        <f t="shared" si="32"/>
        <v>0</v>
      </c>
      <c r="O41" s="56">
        <f t="shared" si="32"/>
        <v>0</v>
      </c>
      <c r="P41" s="55">
        <f t="shared" si="32"/>
        <v>0</v>
      </c>
      <c r="Q41" s="55">
        <f t="shared" si="32"/>
        <v>0</v>
      </c>
      <c r="R41" s="55">
        <f t="shared" si="32"/>
        <v>0</v>
      </c>
      <c r="S41" s="55">
        <f t="shared" si="32"/>
        <v>0</v>
      </c>
      <c r="T41" s="56">
        <f t="shared" si="32"/>
        <v>0</v>
      </c>
      <c r="U41" s="55">
        <f t="shared" si="32"/>
        <v>0</v>
      </c>
      <c r="V41" s="55">
        <f t="shared" si="32"/>
        <v>0</v>
      </c>
      <c r="W41" s="55">
        <f t="shared" si="32"/>
        <v>0</v>
      </c>
      <c r="X41" s="55">
        <f t="shared" si="32"/>
        <v>0</v>
      </c>
      <c r="Y41" s="55">
        <f t="shared" si="32"/>
        <v>0</v>
      </c>
      <c r="Z41" s="48">
        <f>(Z40-Z16)*(1+rate)/rate</f>
        <v>0</v>
      </c>
    </row>
    <row r="42" spans="1:26">
      <c r="A42" s="13" t="s">
        <v>16</v>
      </c>
      <c r="B42" s="54">
        <f>$B$15-B40</f>
        <v>0</v>
      </c>
      <c r="C42" s="55">
        <f t="shared" ref="C42:Y42" si="33">$B$15-C40</f>
        <v>0</v>
      </c>
      <c r="D42" s="55">
        <f t="shared" si="33"/>
        <v>0</v>
      </c>
      <c r="E42" s="55">
        <f t="shared" si="33"/>
        <v>0</v>
      </c>
      <c r="F42" s="56">
        <f t="shared" si="33"/>
        <v>0</v>
      </c>
      <c r="G42" s="54">
        <f t="shared" si="33"/>
        <v>0</v>
      </c>
      <c r="H42" s="55">
        <f t="shared" si="33"/>
        <v>0</v>
      </c>
      <c r="I42" s="55">
        <f t="shared" si="33"/>
        <v>0</v>
      </c>
      <c r="J42" s="56">
        <f t="shared" si="33"/>
        <v>0</v>
      </c>
      <c r="K42" s="55">
        <f t="shared" si="33"/>
        <v>0</v>
      </c>
      <c r="L42" s="55">
        <f t="shared" si="33"/>
        <v>10</v>
      </c>
      <c r="M42" s="55">
        <f t="shared" si="33"/>
        <v>0</v>
      </c>
      <c r="N42" s="55">
        <f t="shared" si="33"/>
        <v>0</v>
      </c>
      <c r="O42" s="56">
        <f t="shared" si="33"/>
        <v>0</v>
      </c>
      <c r="P42" s="55">
        <f t="shared" si="33"/>
        <v>0</v>
      </c>
      <c r="Q42" s="55">
        <f t="shared" si="33"/>
        <v>0</v>
      </c>
      <c r="R42" s="55">
        <f t="shared" si="33"/>
        <v>0</v>
      </c>
      <c r="S42" s="55">
        <f t="shared" si="33"/>
        <v>0</v>
      </c>
      <c r="T42" s="56">
        <f t="shared" si="33"/>
        <v>0</v>
      </c>
      <c r="U42" s="55">
        <f t="shared" si="33"/>
        <v>0</v>
      </c>
      <c r="V42" s="55">
        <f t="shared" si="33"/>
        <v>0</v>
      </c>
      <c r="W42" s="55">
        <f t="shared" si="33"/>
        <v>0</v>
      </c>
      <c r="X42" s="55">
        <f t="shared" si="33"/>
        <v>0</v>
      </c>
      <c r="Y42" s="55">
        <f t="shared" si="33"/>
        <v>0</v>
      </c>
      <c r="Z42" s="48">
        <f>($B$15-Z40)*(1+rate)/rate</f>
        <v>0</v>
      </c>
    </row>
    <row r="43" spans="1:26">
      <c r="A43" s="13" t="s">
        <v>17</v>
      </c>
      <c r="B43" s="54">
        <f t="shared" ref="B43:Y43" si="34">$B$15-B16</f>
        <v>0</v>
      </c>
      <c r="C43" s="55">
        <f t="shared" si="34"/>
        <v>0</v>
      </c>
      <c r="D43" s="55">
        <f t="shared" si="34"/>
        <v>0</v>
      </c>
      <c r="E43" s="55">
        <f t="shared" si="34"/>
        <v>0</v>
      </c>
      <c r="F43" s="56">
        <f t="shared" si="34"/>
        <v>10</v>
      </c>
      <c r="G43" s="54">
        <f t="shared" si="34"/>
        <v>0</v>
      </c>
      <c r="H43" s="55">
        <f t="shared" si="34"/>
        <v>0</v>
      </c>
      <c r="I43" s="55">
        <f t="shared" si="34"/>
        <v>0</v>
      </c>
      <c r="J43" s="56">
        <f t="shared" si="34"/>
        <v>0</v>
      </c>
      <c r="K43" s="55">
        <f t="shared" si="34"/>
        <v>0</v>
      </c>
      <c r="L43" s="55">
        <f t="shared" si="34"/>
        <v>0</v>
      </c>
      <c r="M43" s="55">
        <f t="shared" si="34"/>
        <v>0</v>
      </c>
      <c r="N43" s="55">
        <f t="shared" si="34"/>
        <v>0</v>
      </c>
      <c r="O43" s="56">
        <f t="shared" si="34"/>
        <v>0</v>
      </c>
      <c r="P43" s="55">
        <f t="shared" si="34"/>
        <v>0</v>
      </c>
      <c r="Q43" s="55">
        <f t="shared" si="34"/>
        <v>0</v>
      </c>
      <c r="R43" s="55">
        <f t="shared" si="34"/>
        <v>0</v>
      </c>
      <c r="S43" s="55">
        <f t="shared" si="34"/>
        <v>0</v>
      </c>
      <c r="T43" s="56">
        <f t="shared" si="34"/>
        <v>0</v>
      </c>
      <c r="U43" s="55">
        <f t="shared" si="34"/>
        <v>0</v>
      </c>
      <c r="V43" s="55">
        <f t="shared" si="34"/>
        <v>0</v>
      </c>
      <c r="W43" s="55">
        <f t="shared" si="34"/>
        <v>0</v>
      </c>
      <c r="X43" s="55">
        <f t="shared" si="34"/>
        <v>0</v>
      </c>
      <c r="Y43" s="55">
        <f t="shared" si="34"/>
        <v>0</v>
      </c>
      <c r="Z43" s="48">
        <f>($B$15-Z16)*(1+rate)/rate</f>
        <v>0</v>
      </c>
    </row>
    <row r="44" spans="1:26">
      <c r="A44" s="14" t="s">
        <v>18</v>
      </c>
      <c r="B44" s="18">
        <f t="shared" ref="B44:Y44" si="35">1/((1+$B$1)^(RIGHT(B14,2)-RIGHT($B$11,2)))</f>
        <v>1.2624769600000003</v>
      </c>
      <c r="C44" s="16">
        <f t="shared" si="35"/>
        <v>1.1910160000000003</v>
      </c>
      <c r="D44" s="16">
        <f t="shared" si="35"/>
        <v>1.1236000000000002</v>
      </c>
      <c r="E44" s="16">
        <f t="shared" si="35"/>
        <v>1.06</v>
      </c>
      <c r="F44" s="19">
        <f t="shared" si="35"/>
        <v>1</v>
      </c>
      <c r="G44" s="18">
        <f t="shared" si="35"/>
        <v>0.94339622641509424</v>
      </c>
      <c r="H44" s="16">
        <f t="shared" si="35"/>
        <v>0.88999644001423983</v>
      </c>
      <c r="I44" s="16">
        <f t="shared" si="35"/>
        <v>0.8396192830323016</v>
      </c>
      <c r="J44" s="19">
        <f t="shared" si="35"/>
        <v>0.79209366323802044</v>
      </c>
      <c r="K44" s="16">
        <f t="shared" si="35"/>
        <v>0.74725817286605689</v>
      </c>
      <c r="L44" s="16">
        <f t="shared" si="35"/>
        <v>0.70496054043967626</v>
      </c>
      <c r="M44" s="16">
        <f t="shared" si="35"/>
        <v>0.66505711362233599</v>
      </c>
      <c r="N44" s="16">
        <f t="shared" si="35"/>
        <v>0.62741237134182648</v>
      </c>
      <c r="O44" s="19">
        <f t="shared" si="35"/>
        <v>0.59189846353002495</v>
      </c>
      <c r="P44" s="16">
        <f t="shared" si="35"/>
        <v>0.55839477691511785</v>
      </c>
      <c r="Q44" s="16">
        <f t="shared" si="35"/>
        <v>0.52678752539162055</v>
      </c>
      <c r="R44" s="16">
        <f t="shared" si="35"/>
        <v>0.4969693635770005</v>
      </c>
      <c r="S44" s="16">
        <f t="shared" si="35"/>
        <v>0.46883902224245327</v>
      </c>
      <c r="T44" s="19">
        <f t="shared" si="35"/>
        <v>0.44230096437967292</v>
      </c>
      <c r="U44" s="16">
        <f t="shared" si="35"/>
        <v>0.41726506073554037</v>
      </c>
      <c r="V44" s="16">
        <f t="shared" si="35"/>
        <v>0.39364628371277405</v>
      </c>
      <c r="W44" s="16">
        <f t="shared" si="35"/>
        <v>0.37136441859695657</v>
      </c>
      <c r="X44" s="16">
        <f t="shared" si="35"/>
        <v>0.35034379112920433</v>
      </c>
      <c r="Y44" s="16">
        <f t="shared" si="35"/>
        <v>0.3305130104992493</v>
      </c>
      <c r="Z44" s="20">
        <f>Y44/(1+rate)</f>
        <v>0.31180472688608424</v>
      </c>
    </row>
    <row r="45" spans="1:26">
      <c r="A45" s="15" t="s">
        <v>19</v>
      </c>
      <c r="B45" s="54">
        <f t="shared" ref="B45:Z45" si="36">B$44*B41</f>
        <v>0</v>
      </c>
      <c r="C45" s="55">
        <f t="shared" si="36"/>
        <v>0</v>
      </c>
      <c r="D45" s="55">
        <f t="shared" si="36"/>
        <v>0</v>
      </c>
      <c r="E45" s="55">
        <f t="shared" si="36"/>
        <v>0</v>
      </c>
      <c r="F45" s="56">
        <f t="shared" si="36"/>
        <v>10</v>
      </c>
      <c r="G45" s="54">
        <f t="shared" si="36"/>
        <v>0</v>
      </c>
      <c r="H45" s="55">
        <f t="shared" si="36"/>
        <v>0</v>
      </c>
      <c r="I45" s="55">
        <f t="shared" si="36"/>
        <v>0</v>
      </c>
      <c r="J45" s="56">
        <f t="shared" si="36"/>
        <v>0</v>
      </c>
      <c r="K45" s="55">
        <f t="shared" si="36"/>
        <v>0</v>
      </c>
      <c r="L45" s="55">
        <f t="shared" si="36"/>
        <v>-7.0496054043967629</v>
      </c>
      <c r="M45" s="55">
        <f t="shared" si="36"/>
        <v>0</v>
      </c>
      <c r="N45" s="55">
        <f t="shared" si="36"/>
        <v>0</v>
      </c>
      <c r="O45" s="56">
        <f t="shared" si="36"/>
        <v>0</v>
      </c>
      <c r="P45" s="55">
        <f t="shared" si="36"/>
        <v>0</v>
      </c>
      <c r="Q45" s="55">
        <f t="shared" si="36"/>
        <v>0</v>
      </c>
      <c r="R45" s="55">
        <f t="shared" si="36"/>
        <v>0</v>
      </c>
      <c r="S45" s="55">
        <f t="shared" si="36"/>
        <v>0</v>
      </c>
      <c r="T45" s="56">
        <f t="shared" si="36"/>
        <v>0</v>
      </c>
      <c r="U45" s="55">
        <f t="shared" si="36"/>
        <v>0</v>
      </c>
      <c r="V45" s="55">
        <f t="shared" si="36"/>
        <v>0</v>
      </c>
      <c r="W45" s="55">
        <f t="shared" si="36"/>
        <v>0</v>
      </c>
      <c r="X45" s="55">
        <f t="shared" si="36"/>
        <v>0</v>
      </c>
      <c r="Y45" s="55">
        <f t="shared" si="36"/>
        <v>0</v>
      </c>
      <c r="Z45" s="48">
        <f t="shared" si="36"/>
        <v>0</v>
      </c>
    </row>
    <row r="46" spans="1:26">
      <c r="A46" s="15" t="s">
        <v>20</v>
      </c>
      <c r="B46" s="54">
        <f t="shared" ref="B46:Z46" si="37">B$44*B42</f>
        <v>0</v>
      </c>
      <c r="C46" s="55">
        <f t="shared" si="37"/>
        <v>0</v>
      </c>
      <c r="D46" s="55">
        <f t="shared" si="37"/>
        <v>0</v>
      </c>
      <c r="E46" s="55">
        <f t="shared" si="37"/>
        <v>0</v>
      </c>
      <c r="F46" s="56">
        <f t="shared" si="37"/>
        <v>0</v>
      </c>
      <c r="G46" s="54">
        <f t="shared" si="37"/>
        <v>0</v>
      </c>
      <c r="H46" s="55">
        <f t="shared" si="37"/>
        <v>0</v>
      </c>
      <c r="I46" s="55">
        <f t="shared" si="37"/>
        <v>0</v>
      </c>
      <c r="J46" s="56">
        <f t="shared" si="37"/>
        <v>0</v>
      </c>
      <c r="K46" s="55">
        <f t="shared" si="37"/>
        <v>0</v>
      </c>
      <c r="L46" s="55">
        <f t="shared" si="37"/>
        <v>7.0496054043967629</v>
      </c>
      <c r="M46" s="55">
        <f t="shared" si="37"/>
        <v>0</v>
      </c>
      <c r="N46" s="55">
        <f t="shared" si="37"/>
        <v>0</v>
      </c>
      <c r="O46" s="56">
        <f t="shared" si="37"/>
        <v>0</v>
      </c>
      <c r="P46" s="55">
        <f t="shared" si="37"/>
        <v>0</v>
      </c>
      <c r="Q46" s="55">
        <f t="shared" si="37"/>
        <v>0</v>
      </c>
      <c r="R46" s="55">
        <f t="shared" si="37"/>
        <v>0</v>
      </c>
      <c r="S46" s="55">
        <f t="shared" si="37"/>
        <v>0</v>
      </c>
      <c r="T46" s="56">
        <f t="shared" si="37"/>
        <v>0</v>
      </c>
      <c r="U46" s="55">
        <f t="shared" si="37"/>
        <v>0</v>
      </c>
      <c r="V46" s="55">
        <f t="shared" si="37"/>
        <v>0</v>
      </c>
      <c r="W46" s="55">
        <f t="shared" si="37"/>
        <v>0</v>
      </c>
      <c r="X46" s="55">
        <f t="shared" si="37"/>
        <v>0</v>
      </c>
      <c r="Y46" s="55">
        <f t="shared" si="37"/>
        <v>0</v>
      </c>
      <c r="Z46" s="48">
        <f t="shared" si="37"/>
        <v>0</v>
      </c>
    </row>
    <row r="47" spans="1:26" ht="15.75" thickBot="1">
      <c r="A47" s="100" t="s">
        <v>21</v>
      </c>
      <c r="B47" s="101">
        <f t="shared" ref="B47:Z47" si="38">B$44*B43</f>
        <v>0</v>
      </c>
      <c r="C47" s="102">
        <f t="shared" si="38"/>
        <v>0</v>
      </c>
      <c r="D47" s="102">
        <f t="shared" si="38"/>
        <v>0</v>
      </c>
      <c r="E47" s="102">
        <f t="shared" si="38"/>
        <v>0</v>
      </c>
      <c r="F47" s="103">
        <f t="shared" si="38"/>
        <v>10</v>
      </c>
      <c r="G47" s="101">
        <f t="shared" si="38"/>
        <v>0</v>
      </c>
      <c r="H47" s="102">
        <f t="shared" si="38"/>
        <v>0</v>
      </c>
      <c r="I47" s="102">
        <f t="shared" si="38"/>
        <v>0</v>
      </c>
      <c r="J47" s="103">
        <f t="shared" si="38"/>
        <v>0</v>
      </c>
      <c r="K47" s="102">
        <f t="shared" si="38"/>
        <v>0</v>
      </c>
      <c r="L47" s="102">
        <f t="shared" si="38"/>
        <v>0</v>
      </c>
      <c r="M47" s="102">
        <f t="shared" si="38"/>
        <v>0</v>
      </c>
      <c r="N47" s="102">
        <f t="shared" si="38"/>
        <v>0</v>
      </c>
      <c r="O47" s="103">
        <f t="shared" si="38"/>
        <v>0</v>
      </c>
      <c r="P47" s="102">
        <f t="shared" si="38"/>
        <v>0</v>
      </c>
      <c r="Q47" s="102">
        <f t="shared" si="38"/>
        <v>0</v>
      </c>
      <c r="R47" s="102">
        <f t="shared" si="38"/>
        <v>0</v>
      </c>
      <c r="S47" s="102">
        <f t="shared" si="38"/>
        <v>0</v>
      </c>
      <c r="T47" s="103">
        <f t="shared" si="38"/>
        <v>0</v>
      </c>
      <c r="U47" s="102">
        <f t="shared" si="38"/>
        <v>0</v>
      </c>
      <c r="V47" s="102">
        <f t="shared" si="38"/>
        <v>0</v>
      </c>
      <c r="W47" s="102">
        <f t="shared" si="38"/>
        <v>0</v>
      </c>
      <c r="X47" s="102">
        <f t="shared" si="38"/>
        <v>0</v>
      </c>
      <c r="Y47" s="102">
        <f t="shared" si="38"/>
        <v>0</v>
      </c>
      <c r="Z47" s="57">
        <f t="shared" si="38"/>
        <v>0</v>
      </c>
    </row>
  </sheetData>
  <mergeCells count="5">
    <mergeCell ref="J1:K1"/>
    <mergeCell ref="L1:M1"/>
    <mergeCell ref="E3:I3"/>
    <mergeCell ref="E4:I4"/>
    <mergeCell ref="E5:I5"/>
  </mergeCells>
  <dataValidations count="6">
    <dataValidation type="list" allowBlank="1" showInputMessage="1" showErrorMessage="1" sqref="B3">
      <formula1>$G$14:$J$14</formula1>
    </dataValidation>
    <dataValidation type="list" allowBlank="1" showInputMessage="1" showErrorMessage="1" sqref="B2">
      <formula1>$B$14:$F$14</formula1>
    </dataValidation>
    <dataValidation type="list" allowBlank="1" showInputMessage="1" showErrorMessage="1" sqref="B6:B9">
      <formula1>"3,4,5,6"</formula1>
    </dataValidation>
    <dataValidation type="list" allowBlank="1" showInputMessage="1" showErrorMessage="1" sqref="B4">
      <formula1>$K$14:$O$14</formula1>
    </dataValidation>
    <dataValidation type="list" allowBlank="1" showInputMessage="1" showErrorMessage="1" sqref="B11">
      <formula1>$B$14:$O$14</formula1>
    </dataValidation>
    <dataValidation type="list" allowBlank="1" showInputMessage="1" showErrorMessage="1" sqref="B5">
      <formula1>$P$14:$T$14</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Summary</vt:lpstr>
      <vt:lpstr>Recurrent gains</vt:lpstr>
      <vt:lpstr>Non-recurrent gains</vt:lpstr>
      <vt:lpstr>Recurrent gains - adjusted</vt:lpstr>
      <vt:lpstr>Non-recurrent gains - adjusted</vt:lpstr>
      <vt:lpstr>'Non-recurrent gains'!base_year</vt:lpstr>
      <vt:lpstr>'Non-recurrent gains - adjusted'!base_year</vt:lpstr>
      <vt:lpstr>'Recurrent gains'!base_year</vt:lpstr>
      <vt:lpstr>'Recurrent gains - adjusted'!base_year</vt:lpstr>
      <vt:lpstr>'Non-recurrent gains'!base_year_2</vt:lpstr>
      <vt:lpstr>'Non-recurrent gains - adjusted'!base_year_2</vt:lpstr>
      <vt:lpstr>'Recurrent gains'!base_year_2</vt:lpstr>
      <vt:lpstr>'Recurrent gains - adjusted'!base_year_2</vt:lpstr>
      <vt:lpstr>'Non-recurrent gains'!base_year_3</vt:lpstr>
      <vt:lpstr>'Non-recurrent gains - adjusted'!base_year_3</vt:lpstr>
      <vt:lpstr>'Recurrent gains - adjusted'!base_year_3</vt:lpstr>
      <vt:lpstr>base_year_3</vt:lpstr>
      <vt:lpstr>'Non-recurrent gains'!base_year_4</vt:lpstr>
      <vt:lpstr>'Non-recurrent gains - adjusted'!base_year_4</vt:lpstr>
      <vt:lpstr>'Recurrent gains - adjusted'!base_year_4</vt:lpstr>
      <vt:lpstr>base_year_4</vt:lpstr>
      <vt:lpstr>'Non-recurrent gains'!base_year1</vt:lpstr>
      <vt:lpstr>'Non-recurrent gains - adjusted'!base_year1</vt:lpstr>
      <vt:lpstr>'Recurrent gains'!base_year1</vt:lpstr>
      <vt:lpstr>'Recurrent gains - adjusted'!base_year1</vt:lpstr>
      <vt:lpstr>'Non-recurrent gains'!rate</vt:lpstr>
      <vt:lpstr>'Non-recurrent gains - adjusted'!rate</vt:lpstr>
      <vt:lpstr>'Recurrent gains'!rate</vt:lpstr>
      <vt:lpstr>'Recurrent gains - adjusted'!rate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Tsafack, Esther</cp:lastModifiedBy>
  <dcterms:created xsi:type="dcterms:W3CDTF">2017-09-20T05:23:55Z</dcterms:created>
  <dcterms:modified xsi:type="dcterms:W3CDTF">2017-09-20T06:07:32Z</dcterms:modified>
</cp:coreProperties>
</file>