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Directlink 2020 reset\6 Final decision\PUBLIC\"/>
    </mc:Choice>
  </mc:AlternateContent>
  <bookViews>
    <workbookView xWindow="0" yWindow="0" windowWidth="19200" windowHeight="7050"/>
  </bookViews>
  <sheets>
    <sheet name="Final Decision" sheetId="1" r:id="rId1"/>
  </sheets>
  <definedNames>
    <definedName name="dms_PRCP_BaseYear">'Final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K41" i="1" l="1"/>
  <c r="J41" i="1"/>
  <c r="I41" i="1"/>
  <c r="H41" i="1"/>
  <c r="G41" i="1"/>
  <c r="F41" i="1"/>
  <c r="E41" i="1"/>
  <c r="D41" i="1"/>
  <c r="C41" i="1"/>
  <c r="B37" i="1"/>
  <c r="B36" i="1"/>
  <c r="B35" i="1"/>
  <c r="N32" i="1"/>
  <c r="L27" i="1"/>
  <c r="K27" i="1"/>
  <c r="J27" i="1"/>
  <c r="I27" i="1"/>
  <c r="H27" i="1"/>
  <c r="G27" i="1"/>
  <c r="F27" i="1"/>
  <c r="E27" i="1"/>
  <c r="D27" i="1"/>
  <c r="C27" i="1"/>
  <c r="N18" i="1"/>
  <c r="M7" i="1"/>
  <c r="L7" i="1"/>
  <c r="K7" i="1"/>
  <c r="J7" i="1"/>
  <c r="I7" i="1"/>
  <c r="H7" i="1"/>
  <c r="G7" i="1"/>
  <c r="F7" i="1"/>
  <c r="E7" i="1"/>
  <c r="N7" i="1"/>
  <c r="M8" i="1" s="1"/>
  <c r="S35" i="1" l="1"/>
  <c r="S39" i="1"/>
  <c r="S36" i="1"/>
  <c r="S40" i="1"/>
  <c r="S37" i="1"/>
  <c r="L8" i="1"/>
  <c r="S38" i="1"/>
  <c r="S33" i="1"/>
  <c r="R40" i="1" l="1"/>
  <c r="R38" i="1"/>
  <c r="R33" i="1"/>
  <c r="R35" i="1"/>
  <c r="R37" i="1"/>
  <c r="K8" i="1"/>
  <c r="R39" i="1"/>
  <c r="R36" i="1"/>
  <c r="S41" i="1"/>
  <c r="R41" i="1" l="1"/>
  <c r="Q37" i="1"/>
  <c r="J8" i="1"/>
  <c r="Q40" i="1"/>
  <c r="Q38" i="1"/>
  <c r="Q33" i="1"/>
  <c r="Q39" i="1"/>
  <c r="Q35" i="1"/>
  <c r="Q36" i="1"/>
  <c r="P39" i="1" l="1"/>
  <c r="P36" i="1"/>
  <c r="P37" i="1"/>
  <c r="I8" i="1"/>
  <c r="P40" i="1"/>
  <c r="P38" i="1"/>
  <c r="P33" i="1"/>
  <c r="P35" i="1"/>
  <c r="Q41" i="1"/>
  <c r="T26" i="1" l="1"/>
  <c r="P26" i="1"/>
  <c r="S25" i="1"/>
  <c r="R24" i="1"/>
  <c r="Q23" i="1"/>
  <c r="T22" i="1"/>
  <c r="P22" i="1"/>
  <c r="S21" i="1"/>
  <c r="R19" i="1"/>
  <c r="Q26" i="1"/>
  <c r="S24" i="1"/>
  <c r="Q22" i="1"/>
  <c r="P21" i="1"/>
  <c r="S26" i="1"/>
  <c r="R25" i="1"/>
  <c r="Q24" i="1"/>
  <c r="T23" i="1"/>
  <c r="P23" i="1"/>
  <c r="S22" i="1"/>
  <c r="R21" i="1"/>
  <c r="Q19" i="1"/>
  <c r="T25" i="1"/>
  <c r="R23" i="1"/>
  <c r="T21" i="1"/>
  <c r="S19" i="1"/>
  <c r="R26" i="1"/>
  <c r="Q25" i="1"/>
  <c r="T24" i="1"/>
  <c r="P24" i="1"/>
  <c r="S23" i="1"/>
  <c r="R22" i="1"/>
  <c r="Q21" i="1"/>
  <c r="T19" i="1"/>
  <c r="P19" i="1"/>
  <c r="H8" i="1"/>
  <c r="P25" i="1"/>
  <c r="P41" i="1"/>
  <c r="T27" i="1" l="1"/>
  <c r="G8" i="1"/>
  <c r="F8" i="1" s="1"/>
  <c r="E8" i="1" s="1"/>
  <c r="D8" i="1" s="1"/>
  <c r="Q27" i="1"/>
  <c r="R27" i="1"/>
  <c r="S27" i="1"/>
  <c r="P27" i="1"/>
  <c r="P46" i="1" s="1"/>
  <c r="Q46" i="1" l="1"/>
  <c r="T53" i="1" s="1"/>
  <c r="S46" i="1"/>
  <c r="R46" i="1"/>
  <c r="T41" i="1"/>
  <c r="T46" i="1" s="1"/>
  <c r="V53" i="1" l="1"/>
  <c r="S53" i="1"/>
  <c r="U53" i="1"/>
  <c r="R53" i="1"/>
  <c r="Y56" i="1"/>
  <c r="Y57" i="1" s="1"/>
  <c r="Y59" i="1" s="1"/>
  <c r="U56" i="1"/>
  <c r="X56" i="1"/>
  <c r="W56" i="1"/>
  <c r="V56" i="1"/>
  <c r="V55" i="1"/>
  <c r="U55" i="1"/>
  <c r="X55" i="1"/>
  <c r="T55" i="1"/>
  <c r="W55" i="1"/>
  <c r="W54" i="1"/>
  <c r="S54" i="1"/>
  <c r="T54" i="1"/>
  <c r="V54" i="1"/>
  <c r="U54" i="1"/>
  <c r="V57" i="1" l="1"/>
  <c r="V59" i="1" s="1"/>
  <c r="W57" i="1"/>
  <c r="W59" i="1" s="1"/>
  <c r="U52" i="1"/>
  <c r="U57" i="1" s="1"/>
  <c r="X57" i="1"/>
  <c r="X59" i="1" s="1"/>
  <c r="T52" i="1" l="1"/>
  <c r="R52" i="1"/>
  <c r="Q52" i="1"/>
  <c r="S52" i="1"/>
  <c r="Z57" i="1"/>
  <c r="U59" i="1"/>
  <c r="Z59" i="1" s="1"/>
</calcChain>
</file>

<file path=xl/sharedStrings.xml><?xml version="1.0" encoding="utf-8"?>
<sst xmlns="http://schemas.openxmlformats.org/spreadsheetml/2006/main" count="111" uniqueCount="56">
  <si>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</si>
  <si>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</si>
  <si>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</si>
  <si>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</si>
  <si>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</si>
  <si>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</si>
  <si>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</si>
  <si>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Base year for the previous period (drop down menu)</t>
  </si>
  <si>
    <t>2013-14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</si>
  <si>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</si>
  <si>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</si>
  <si>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</si>
  <si>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</si>
  <si>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</si>
  <si>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</si>
  <si>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 xml:space="preserve">Insurance costs </t>
  </si>
  <si>
    <t>Excluded cost category 2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</si>
  <si>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</si>
  <si>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</si>
  <si>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</si>
  <si>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</si>
  <si>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</si>
  <si>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</si>
  <si>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</si>
  <si>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</si>
  <si>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Movements in provisions related to opex</t>
  </si>
  <si>
    <t>Actual opex for EBSS purposes</t>
  </si>
  <si>
    <t>2017-18</t>
  </si>
  <si>
    <t>Base year non-recurrent efficiency gain ($m)</t>
  </si>
  <si>
    <t>Carryover</t>
  </si>
  <si>
    <t>Forthcoming regulatory control period</t>
  </si>
  <si>
    <t>Total</t>
  </si>
  <si>
    <t>Directlink to nominate base year used to forecast opex 
(drop down menu)</t>
  </si>
  <si>
    <t>2010-11</t>
  </si>
  <si>
    <t>$m, real June 2010</t>
  </si>
  <si>
    <t>2023-24</t>
  </si>
  <si>
    <t>2024-25</t>
  </si>
  <si>
    <t>2016-17</t>
  </si>
  <si>
    <t>2011-12</t>
  </si>
  <si>
    <t>$m, real June 2020</t>
  </si>
  <si>
    <t>Incremental gain $m, real June 2020</t>
  </si>
  <si>
    <t>Total Carryover Amount ($m, June 2020)</t>
  </si>
  <si>
    <t>PTRM inputs ($m, June 2020)</t>
  </si>
  <si>
    <t>2012-13</t>
  </si>
  <si>
    <t>2018-19</t>
  </si>
  <si>
    <t>2020-21</t>
  </si>
  <si>
    <t>2021-22</t>
  </si>
  <si>
    <t>2022-23</t>
  </si>
  <si>
    <t>2015-16</t>
  </si>
  <si>
    <t>2019-20</t>
  </si>
  <si>
    <t>Reconstructed cumulative index (2019-20=1)</t>
  </si>
  <si>
    <t>$m, real June 2015</t>
  </si>
  <si>
    <t>2008-09</t>
  </si>
  <si>
    <t>2009-10</t>
  </si>
  <si>
    <t>2014-15</t>
  </si>
  <si>
    <t>Based on  RBA, Statement on Monetary policy, February 2020, Appendix. Trimmed mean used to forecast inflation to June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</si>
</sst>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(* #,##0.00_);_(* \(#,##0.00\);_(* &quot;-&quot;??_);_(@_)"/>
    <numFmt numFmtId="166" formatCode="_-* #,##0_-;\-* #,##0_-;_-* &quot;-&quot;??_-;_-@_-"/>
    <numFmt numFmtId="167" formatCode="_-* #,##0.0_-;\-* #,##0.0_-;_-* &quot;-&quot;??_-;_-@_-"/>
    <numFmt numFmtId="168" formatCode="#,##0_ ;\(#,##0\)_ "/>
    <numFmt numFmtId="169" formatCode="#,##0.0_ ;\-#,##0.0\ "/>
    <numFmt numFmtId="170" formatCode="#,##0;\(#,##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77111117893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4" borderId="0">
      <alignment horizontal="left" vertical="center"/>
      <protection locked="0"/>
    </xf>
    <xf numFmtId="0" fontId="10" fillId="7" borderId="0">
      <alignment vertical="center"/>
      <protection locked="0"/>
    </xf>
    <xf numFmtId="0" fontId="1" fillId="0" borderId="0"/>
    <xf numFmtId="0" fontId="19" fillId="0" borderId="0"/>
  </cellStyleXfs>
  <cellXfs count="264">
    <xf numFmtId="0" fontId="0" fillId="0" borderId="0" xfId="0"/>
    <xf numFmtId="0" fontId="4" fillId="2" borderId="0" xfId="2" applyFont="1" applyFill="1" applyProtection="1"/>
    <xf numFmtId="0" fontId="0" fillId="2" borderId="0" xfId="0" applyFill="1" applyProtection="1"/>
    <xf numFmtId="0" fontId="7" fillId="5" borderId="5" xfId="0" applyFont="1" applyFill="1" applyBorder="1" applyAlignment="1" applyProtection="1">
      <alignment horizontal="left" vertical="center"/>
    </xf>
    <xf numFmtId="0" fontId="7" fillId="5" borderId="6" xfId="0" applyFont="1" applyFill="1" applyBorder="1" applyAlignment="1" applyProtection="1">
      <alignment horizontal="left" vertical="center"/>
    </xf>
    <xf numFmtId="0" fontId="7" fillId="5" borderId="7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164" fontId="6" fillId="6" borderId="12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8" fillId="6" borderId="13" xfId="0" quotePrefix="1" applyFont="1" applyFill="1" applyBorder="1" applyAlignment="1" applyProtection="1">
      <alignment horizontal="right" vertical="center"/>
    </xf>
    <xf numFmtId="0" fontId="8" fillId="6" borderId="13" xfId="0" applyFont="1" applyFill="1" applyBorder="1" applyAlignment="1" applyProtection="1">
      <alignment horizontal="right" vertical="center"/>
    </xf>
    <xf numFmtId="0" fontId="8" fillId="6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left" vertical="center" wrapText="1" indent="1"/>
    </xf>
    <xf numFmtId="164" fontId="6" fillId="5" borderId="16" xfId="0" applyNumberFormat="1" applyFont="1" applyFill="1" applyBorder="1" applyAlignment="1" applyProtection="1">
      <alignment vertical="center"/>
    </xf>
    <xf numFmtId="164" fontId="3" fillId="0" borderId="17" xfId="0" applyNumberFormat="1" applyFont="1" applyBorder="1" applyAlignment="1">
      <alignment horizontal="right" vertical="top" wrapText="1"/>
    </xf>
    <xf numFmtId="164" fontId="3" fillId="2" borderId="17" xfId="0" applyNumberFormat="1" applyFont="1" applyFill="1" applyBorder="1" applyAlignment="1" applyProtection="1">
      <alignment vertical="center" wrapText="1"/>
    </xf>
    <xf numFmtId="164" fontId="3" fillId="5" borderId="18" xfId="0" applyNumberFormat="1" applyFont="1" applyFill="1" applyBorder="1" applyAlignment="1" applyProtection="1">
      <alignment vertical="center" wrapText="1"/>
    </xf>
    <xf numFmtId="164" fontId="3" fillId="5" borderId="19" xfId="0" applyNumberFormat="1" applyFont="1" applyFill="1" applyBorder="1" applyAlignment="1" applyProtection="1"/>
    <xf numFmtId="164" fontId="6" fillId="5" borderId="19" xfId="0" applyNumberFormat="1" applyFont="1" applyFill="1" applyBorder="1" applyAlignment="1" applyProtection="1"/>
    <xf numFmtId="164" fontId="6" fillId="5" borderId="20" xfId="0" applyNumberFormat="1" applyFont="1" applyFill="1" applyBorder="1" applyAlignment="1" applyProtection="1"/>
    <xf numFmtId="0" fontId="3" fillId="0" borderId="21" xfId="0" applyFont="1" applyFill="1" applyBorder="1" applyAlignment="1" applyProtection="1">
      <alignment horizontal="left" vertical="center" wrapText="1" indent="1"/>
    </xf>
    <xf numFmtId="164" fontId="6" fillId="5" borderId="22" xfId="0" applyNumberFormat="1" applyFont="1" applyFill="1" applyBorder="1" applyAlignment="1" applyProtection="1">
      <alignment vertical="center"/>
    </xf>
    <xf numFmtId="164" fontId="6" fillId="5" borderId="23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vertical="center"/>
    </xf>
    <xf numFmtId="164" fontId="3" fillId="0" borderId="3" xfId="0" applyNumberFormat="1" applyFont="1" applyFill="1" applyBorder="1" applyAlignment="1" applyProtection="1">
      <alignment vertical="center" wrapText="1"/>
    </xf>
    <xf numFmtId="164" fontId="3" fillId="0" borderId="3" xfId="0" applyNumberFormat="1" applyFont="1" applyFill="1" applyBorder="1" applyAlignment="1" applyProtection="1">
      <alignment horizontal="right" vertical="center" wrapText="1"/>
    </xf>
    <xf numFmtId="164" fontId="3" fillId="0" borderId="24" xfId="0" applyNumberFormat="1" applyFont="1" applyFill="1" applyBorder="1" applyAlignment="1" applyProtection="1">
      <alignment horizontal="right" vertical="center" wrapText="1"/>
    </xf>
    <xf numFmtId="0" fontId="9" fillId="2" borderId="21" xfId="0" applyFont="1" applyFill="1" applyBorder="1" applyAlignment="1" applyProtection="1">
      <alignment horizontal="left" vertical="center" wrapText="1" indent="1"/>
    </xf>
    <xf numFmtId="164" fontId="6" fillId="5" borderId="25" xfId="0" applyNumberFormat="1" applyFont="1" applyFill="1" applyBorder="1" applyAlignment="1" applyProtection="1">
      <alignment vertical="center"/>
    </xf>
    <xf numFmtId="0" fontId="9" fillId="2" borderId="26" xfId="0" applyFont="1" applyFill="1" applyBorder="1" applyAlignment="1" applyProtection="1">
      <alignment horizontal="left" vertical="center" wrapText="1" indent="1"/>
    </xf>
    <xf numFmtId="10" fontId="3" fillId="0" borderId="0" xfId="1" applyNumberFormat="1" applyFont="1" applyFill="1" applyBorder="1" applyAlignment="1" applyProtection="1">
      <alignment horizontal="right" vertical="center" wrapText="1"/>
    </xf>
    <xf numFmtId="10" fontId="0" fillId="0" borderId="27" xfId="1" applyNumberFormat="1" applyFont="1" applyFill="1" applyBorder="1" applyProtection="1"/>
    <xf numFmtId="0" fontId="9" fillId="2" borderId="28" xfId="0" applyFont="1" applyFill="1" applyBorder="1" applyAlignment="1" applyProtection="1">
      <alignment horizontal="left" vertical="center" wrapText="1" indent="1"/>
    </xf>
    <xf numFmtId="164" fontId="6" fillId="5" borderId="29" xfId="0" applyNumberFormat="1" applyFont="1" applyFill="1" applyBorder="1" applyAlignment="1" applyProtection="1">
      <alignment vertical="center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2" fontId="3" fillId="0" borderId="30" xfId="1" applyNumberFormat="1" applyFont="1" applyFill="1" applyBorder="1" applyAlignment="1" applyProtection="1">
      <alignment horizontal="right" vertical="center" wrapText="1"/>
    </xf>
    <xf numFmtId="2" fontId="3" fillId="0" borderId="31" xfId="1" applyNumberFormat="1" applyFont="1" applyFill="1" applyBorder="1" applyAlignment="1" applyProtection="1">
      <alignment horizontal="right" vertical="center" wrapText="1"/>
    </xf>
    <xf numFmtId="0" fontId="11" fillId="7" borderId="0" xfId="4" applyFont="1">
      <alignment vertical="center"/>
      <protection locked="0"/>
    </xf>
    <xf numFmtId="0" fontId="12" fillId="7" borderId="0" xfId="4" applyFont="1">
      <alignment vertical="center"/>
      <protection locked="0"/>
    </xf>
    <xf numFmtId="0" fontId="13" fillId="2" borderId="0" xfId="0" applyFont="1" applyFill="1" applyProtection="1"/>
    <xf numFmtId="0" fontId="14" fillId="0" borderId="5" xfId="0" applyFont="1" applyBorder="1"/>
    <xf numFmtId="0" fontId="15" fillId="5" borderId="6" xfId="0" applyFont="1" applyFill="1" applyBorder="1" applyAlignment="1" applyProtection="1">
      <alignment horizontal="left" vertical="center"/>
      <protection locked="0"/>
    </xf>
    <xf numFmtId="0" fontId="15" fillId="5" borderId="19" xfId="0" applyFont="1" applyFill="1" applyBorder="1" applyAlignment="1" applyProtection="1">
      <alignment horizontal="left" vertical="center"/>
      <protection locked="0"/>
    </xf>
    <xf numFmtId="0" fontId="15" fillId="5" borderId="7" xfId="0" applyFont="1" applyFill="1" applyBorder="1" applyAlignment="1" applyProtection="1">
      <alignment horizontal="left" vertical="center"/>
      <protection locked="0"/>
    </xf>
    <xf numFmtId="0" fontId="15" fillId="5" borderId="8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0" fillId="0" borderId="32" xfId="0" applyBorder="1"/>
    <xf numFmtId="0" fontId="4" fillId="2" borderId="0" xfId="0" applyFont="1" applyFill="1" applyProtection="1"/>
    <xf numFmtId="0" fontId="0" fillId="0" borderId="35" xfId="0" applyBorder="1"/>
    <xf numFmtId="0" fontId="6" fillId="5" borderId="45" xfId="0" applyFont="1" applyFill="1" applyBorder="1" applyAlignment="1" applyProtection="1">
      <alignment horizontal="right" vertical="center"/>
    </xf>
    <xf numFmtId="0" fontId="6" fillId="5" borderId="46" xfId="0" applyFont="1" applyFill="1" applyBorder="1" applyAlignment="1" applyProtection="1">
      <alignment horizontal="right" vertical="center"/>
    </xf>
    <xf numFmtId="0" fontId="6" fillId="5" borderId="47" xfId="0" applyFont="1" applyFill="1" applyBorder="1" applyAlignment="1" applyProtection="1">
      <alignment horizontal="right" vertical="center"/>
    </xf>
    <xf numFmtId="0" fontId="6" fillId="9" borderId="48" xfId="0" applyFont="1" applyFill="1" applyBorder="1" applyAlignment="1" applyProtection="1">
      <alignment horizontal="right" vertical="center"/>
    </xf>
    <xf numFmtId="0" fontId="6" fillId="9" borderId="49" xfId="0" applyFont="1" applyFill="1" applyBorder="1" applyAlignment="1" applyProtection="1">
      <alignment horizontal="right" vertical="center"/>
    </xf>
    <xf numFmtId="0" fontId="6" fillId="9" borderId="50" xfId="0" applyFont="1" applyFill="1" applyBorder="1" applyAlignment="1" applyProtection="1">
      <alignment horizontal="right" vertical="center"/>
    </xf>
    <xf numFmtId="0" fontId="6" fillId="5" borderId="51" xfId="0" applyFont="1" applyFill="1" applyBorder="1" applyAlignment="1" applyProtection="1">
      <alignment horizontal="right" vertical="center"/>
    </xf>
    <xf numFmtId="0" fontId="6" fillId="5" borderId="52" xfId="0" applyFont="1" applyFill="1" applyBorder="1" applyAlignment="1" applyProtection="1">
      <alignment horizontal="right" vertical="center"/>
    </xf>
    <xf numFmtId="0" fontId="6" fillId="9" borderId="52" xfId="0" applyFont="1" applyFill="1" applyBorder="1" applyAlignment="1" applyProtection="1">
      <alignment horizontal="right" vertical="center"/>
    </xf>
    <xf numFmtId="0" fontId="6" fillId="9" borderId="53" xfId="0" applyFont="1" applyFill="1" applyBorder="1" applyAlignment="1" applyProtection="1">
      <alignment horizontal="right" vertical="center"/>
    </xf>
    <xf numFmtId="0" fontId="3" fillId="0" borderId="15" xfId="0" applyFont="1" applyBorder="1" applyAlignment="1" applyProtection="1">
      <alignment horizontal="left" vertical="center" wrapText="1" indent="1"/>
    </xf>
    <xf numFmtId="164" fontId="3" fillId="10" borderId="54" xfId="0" applyNumberFormat="1" applyFont="1" applyFill="1" applyBorder="1" applyAlignment="1" applyProtection="1">
      <alignment vertical="center" wrapText="1"/>
      <protection locked="0"/>
    </xf>
    <xf numFmtId="164" fontId="3" fillId="10" borderId="55" xfId="0" applyNumberFormat="1" applyFont="1" applyFill="1" applyBorder="1" applyAlignment="1" applyProtection="1">
      <alignment vertical="center" wrapText="1"/>
      <protection locked="0"/>
    </xf>
    <xf numFmtId="164" fontId="3" fillId="3" borderId="56" xfId="0" applyNumberFormat="1" applyFont="1" applyFill="1" applyBorder="1" applyAlignment="1" applyProtection="1">
      <alignment vertical="center" wrapText="1"/>
      <protection locked="0"/>
    </xf>
    <xf numFmtId="164" fontId="3" fillId="3" borderId="57" xfId="0" applyNumberFormat="1" applyFont="1" applyFill="1" applyBorder="1" applyAlignment="1" applyProtection="1">
      <alignment vertical="center" wrapText="1"/>
      <protection locked="0"/>
    </xf>
    <xf numFmtId="164" fontId="3" fillId="3" borderId="58" xfId="0" applyNumberFormat="1" applyFont="1" applyFill="1" applyBorder="1" applyAlignment="1" applyProtection="1">
      <alignment vertical="center" wrapText="1"/>
      <protection locked="0"/>
    </xf>
    <xf numFmtId="164" fontId="3" fillId="3" borderId="59" xfId="0" applyNumberFormat="1" applyFont="1" applyFill="1" applyBorder="1" applyAlignment="1" applyProtection="1">
      <alignment vertical="center" wrapText="1"/>
      <protection locked="0"/>
    </xf>
    <xf numFmtId="164" fontId="3" fillId="3" borderId="60" xfId="0" applyNumberFormat="1" applyFont="1" applyFill="1" applyBorder="1" applyAlignment="1" applyProtection="1">
      <alignment vertical="center" wrapText="1"/>
      <protection locked="0"/>
    </xf>
    <xf numFmtId="164" fontId="3" fillId="2" borderId="61" xfId="1" applyNumberFormat="1" applyFont="1" applyFill="1" applyBorder="1" applyAlignment="1" applyProtection="1">
      <alignment horizontal="right" vertical="center" wrapText="1"/>
    </xf>
    <xf numFmtId="164" fontId="3" fillId="2" borderId="62" xfId="1" applyNumberFormat="1" applyFont="1" applyFill="1" applyBorder="1" applyAlignment="1" applyProtection="1">
      <alignment horizontal="right" vertical="center" wrapText="1"/>
    </xf>
    <xf numFmtId="164" fontId="3" fillId="2" borderId="26" xfId="1" applyNumberFormat="1" applyFont="1" applyFill="1" applyBorder="1" applyAlignment="1" applyProtection="1">
      <alignment horizontal="right" vertical="center" wrapText="1"/>
    </xf>
    <xf numFmtId="164" fontId="3" fillId="2" borderId="63" xfId="1" applyNumberFormat="1" applyFont="1" applyFill="1" applyBorder="1" applyAlignment="1" applyProtection="1">
      <alignment horizontal="right" vertical="center" wrapText="1"/>
    </xf>
    <xf numFmtId="164" fontId="3" fillId="2" borderId="64" xfId="1" applyNumberFormat="1" applyFont="1" applyFill="1" applyBorder="1" applyAlignment="1" applyProtection="1">
      <alignment horizontal="right" vertical="center" wrapText="1"/>
    </xf>
    <xf numFmtId="0" fontId="17" fillId="10" borderId="21" xfId="0" applyFont="1" applyFill="1" applyBorder="1" applyAlignment="1" applyProtection="1">
      <alignment horizontal="left" vertical="center" wrapText="1" indent="1"/>
    </xf>
    <xf numFmtId="164" fontId="6" fillId="5" borderId="65" xfId="0" applyNumberFormat="1" applyFont="1" applyFill="1" applyBorder="1" applyAlignment="1" applyProtection="1"/>
    <xf numFmtId="164" fontId="6" fillId="5" borderId="66" xfId="0" applyNumberFormat="1" applyFont="1" applyFill="1" applyBorder="1" applyAlignment="1" applyProtection="1"/>
    <xf numFmtId="0" fontId="6" fillId="5" borderId="67" xfId="0" applyFont="1" applyFill="1" applyBorder="1" applyAlignment="1" applyProtection="1">
      <alignment vertical="center"/>
    </xf>
    <xf numFmtId="0" fontId="6" fillId="5" borderId="65" xfId="0" applyFont="1" applyFill="1" applyBorder="1" applyAlignment="1" applyProtection="1">
      <alignment vertical="center"/>
    </xf>
    <xf numFmtId="0" fontId="6" fillId="5" borderId="66" xfId="0" applyFont="1" applyFill="1" applyBorder="1" applyAlignment="1" applyProtection="1">
      <alignment vertical="center"/>
    </xf>
    <xf numFmtId="0" fontId="6" fillId="5" borderId="68" xfId="0" applyFont="1" applyFill="1" applyBorder="1" applyAlignment="1" applyProtection="1">
      <alignment vertical="center"/>
    </xf>
    <xf numFmtId="165" fontId="6" fillId="5" borderId="69" xfId="0" applyNumberFormat="1" applyFont="1" applyFill="1" applyBorder="1" applyAlignment="1" applyProtection="1">
      <alignment horizontal="left"/>
    </xf>
    <xf numFmtId="165" fontId="6" fillId="5" borderId="70" xfId="0" applyNumberFormat="1" applyFont="1" applyFill="1" applyBorder="1" applyAlignment="1" applyProtection="1">
      <alignment horizontal="left"/>
    </xf>
    <xf numFmtId="165" fontId="6" fillId="5" borderId="71" xfId="0" applyNumberFormat="1" applyFont="1" applyFill="1" applyBorder="1" applyAlignment="1" applyProtection="1">
      <alignment horizontal="left"/>
    </xf>
    <xf numFmtId="165" fontId="6" fillId="5" borderId="72" xfId="0" applyNumberFormat="1" applyFont="1" applyFill="1" applyBorder="1" applyAlignment="1" applyProtection="1">
      <alignment horizontal="left"/>
    </xf>
    <xf numFmtId="165" fontId="6" fillId="5" borderId="73" xfId="0" applyNumberFormat="1" applyFont="1" applyFill="1" applyBorder="1" applyAlignment="1" applyProtection="1">
      <alignment horizontal="left"/>
    </xf>
    <xf numFmtId="0" fontId="3" fillId="0" borderId="21" xfId="0" applyFont="1" applyBorder="1" applyAlignment="1" applyProtection="1">
      <alignment horizontal="left" vertical="center" indent="4"/>
    </xf>
    <xf numFmtId="164" fontId="3" fillId="10" borderId="65" xfId="0" applyNumberFormat="1" applyFont="1" applyFill="1" applyBorder="1" applyAlignment="1" applyProtection="1">
      <alignment vertical="center" wrapText="1"/>
      <protection locked="0"/>
    </xf>
    <xf numFmtId="164" fontId="3" fillId="10" borderId="66" xfId="0" applyNumberFormat="1" applyFont="1" applyFill="1" applyBorder="1" applyAlignment="1" applyProtection="1">
      <alignment vertical="center" wrapText="1"/>
      <protection locked="0"/>
    </xf>
    <xf numFmtId="164" fontId="3" fillId="3" borderId="67" xfId="0" applyNumberFormat="1" applyFont="1" applyFill="1" applyBorder="1" applyAlignment="1" applyProtection="1">
      <alignment vertical="center" wrapText="1"/>
      <protection locked="0"/>
    </xf>
    <xf numFmtId="164" fontId="3" fillId="3" borderId="65" xfId="0" applyNumberFormat="1" applyFont="1" applyFill="1" applyBorder="1" applyAlignment="1" applyProtection="1">
      <alignment vertical="center" wrapText="1"/>
      <protection locked="0"/>
    </xf>
    <xf numFmtId="164" fontId="3" fillId="3" borderId="66" xfId="0" applyNumberFormat="1" applyFont="1" applyFill="1" applyBorder="1" applyAlignment="1" applyProtection="1">
      <alignment vertical="center" wrapText="1"/>
      <protection locked="0"/>
    </xf>
    <xf numFmtId="164" fontId="3" fillId="3" borderId="74" xfId="0" applyNumberFormat="1" applyFont="1" applyFill="1" applyBorder="1" applyAlignment="1" applyProtection="1">
      <alignment vertical="center" wrapText="1"/>
      <protection locked="0"/>
    </xf>
    <xf numFmtId="164" fontId="3" fillId="2" borderId="69" xfId="1" applyNumberFormat="1" applyFont="1" applyFill="1" applyBorder="1" applyAlignment="1" applyProtection="1">
      <alignment horizontal="right" wrapText="1"/>
    </xf>
    <xf numFmtId="164" fontId="3" fillId="2" borderId="75" xfId="1" applyNumberFormat="1" applyFont="1" applyFill="1" applyBorder="1" applyAlignment="1" applyProtection="1">
      <alignment horizontal="right" wrapText="1"/>
    </xf>
    <xf numFmtId="164" fontId="3" fillId="2" borderId="71" xfId="1" applyNumberFormat="1" applyFont="1" applyFill="1" applyBorder="1" applyAlignment="1" applyProtection="1">
      <alignment horizontal="right" wrapText="1"/>
    </xf>
    <xf numFmtId="164" fontId="3" fillId="2" borderId="76" xfId="1" applyNumberFormat="1" applyFont="1" applyFill="1" applyBorder="1" applyAlignment="1" applyProtection="1">
      <alignment horizontal="right" wrapText="1"/>
    </xf>
    <xf numFmtId="0" fontId="3" fillId="0" borderId="21" xfId="0" applyFont="1" applyBorder="1" applyAlignment="1" applyProtection="1">
      <alignment horizontal="left" vertical="center" indent="1"/>
    </xf>
    <xf numFmtId="0" fontId="3" fillId="0" borderId="21" xfId="5" applyFont="1" applyFill="1" applyBorder="1" applyAlignment="1" applyProtection="1">
      <alignment horizontal="left" vertical="center" indent="1"/>
    </xf>
    <xf numFmtId="0" fontId="3" fillId="0" borderId="77" xfId="0" applyFont="1" applyBorder="1" applyAlignment="1" applyProtection="1">
      <alignment horizontal="left" vertical="center" wrapText="1" indent="1"/>
    </xf>
    <xf numFmtId="164" fontId="3" fillId="10" borderId="78" xfId="0" applyNumberFormat="1" applyFont="1" applyFill="1" applyBorder="1" applyAlignment="1" applyProtection="1">
      <alignment vertical="center" wrapText="1"/>
      <protection locked="0"/>
    </xf>
    <xf numFmtId="164" fontId="3" fillId="10" borderId="79" xfId="0" applyNumberFormat="1" applyFont="1" applyFill="1" applyBorder="1" applyAlignment="1" applyProtection="1">
      <alignment vertical="center" wrapText="1"/>
      <protection locked="0"/>
    </xf>
    <xf numFmtId="164" fontId="3" fillId="3" borderId="80" xfId="0" applyNumberFormat="1" applyFont="1" applyFill="1" applyBorder="1" applyAlignment="1" applyProtection="1">
      <alignment vertical="center" wrapText="1"/>
      <protection locked="0"/>
    </xf>
    <xf numFmtId="164" fontId="3" fillId="3" borderId="78" xfId="0" applyNumberFormat="1" applyFont="1" applyFill="1" applyBorder="1" applyAlignment="1" applyProtection="1">
      <alignment vertical="center" wrapText="1"/>
      <protection locked="0"/>
    </xf>
    <xf numFmtId="164" fontId="3" fillId="3" borderId="79" xfId="0" applyNumberFormat="1" applyFont="1" applyFill="1" applyBorder="1" applyAlignment="1" applyProtection="1">
      <alignment vertical="center" wrapText="1"/>
      <protection locked="0"/>
    </xf>
    <xf numFmtId="164" fontId="3" fillId="3" borderId="81" xfId="0" applyNumberFormat="1" applyFont="1" applyFill="1" applyBorder="1" applyAlignment="1" applyProtection="1">
      <alignment vertical="center" wrapText="1"/>
      <protection locked="0"/>
    </xf>
    <xf numFmtId="164" fontId="3" fillId="2" borderId="82" xfId="1" applyNumberFormat="1" applyFont="1" applyFill="1" applyBorder="1" applyAlignment="1" applyProtection="1">
      <alignment horizontal="right" wrapText="1"/>
    </xf>
    <xf numFmtId="164" fontId="3" fillId="2" borderId="83" xfId="1" applyNumberFormat="1" applyFont="1" applyFill="1" applyBorder="1" applyAlignment="1" applyProtection="1">
      <alignment horizontal="right" wrapText="1"/>
    </xf>
    <xf numFmtId="164" fontId="3" fillId="2" borderId="84" xfId="1" applyNumberFormat="1" applyFont="1" applyFill="1" applyBorder="1" applyAlignment="1" applyProtection="1">
      <alignment horizontal="right" wrapText="1"/>
    </xf>
    <xf numFmtId="164" fontId="3" fillId="2" borderId="85" xfId="1" applyNumberFormat="1" applyFont="1" applyFill="1" applyBorder="1" applyAlignment="1" applyProtection="1">
      <alignment horizontal="right" wrapText="1"/>
    </xf>
    <xf numFmtId="0" fontId="6" fillId="11" borderId="51" xfId="0" applyFont="1" applyFill="1" applyBorder="1" applyAlignment="1" applyProtection="1">
      <alignment horizontal="right" vertical="center" wrapText="1" indent="1"/>
    </xf>
    <xf numFmtId="164" fontId="6" fillId="11" borderId="52" xfId="1" applyNumberFormat="1" applyFont="1" applyFill="1" applyBorder="1" applyAlignment="1" applyProtection="1">
      <alignment horizontal="right" wrapText="1"/>
    </xf>
    <xf numFmtId="164" fontId="6" fillId="11" borderId="53" xfId="1" applyNumberFormat="1" applyFont="1" applyFill="1" applyBorder="1" applyAlignment="1" applyProtection="1">
      <alignment horizontal="right" wrapText="1"/>
    </xf>
    <xf numFmtId="164" fontId="6" fillId="11" borderId="29" xfId="1" applyNumberFormat="1" applyFont="1" applyFill="1" applyBorder="1" applyAlignment="1" applyProtection="1">
      <alignment horizontal="right" wrapText="1"/>
    </xf>
    <xf numFmtId="164" fontId="6" fillId="11" borderId="86" xfId="1" applyNumberFormat="1" applyFont="1" applyFill="1" applyBorder="1" applyAlignment="1" applyProtection="1">
      <alignment horizontal="right" wrapText="1"/>
    </xf>
    <xf numFmtId="164" fontId="6" fillId="11" borderId="87" xfId="1" applyNumberFormat="1" applyFont="1" applyFill="1" applyBorder="1" applyAlignment="1" applyProtection="1">
      <alignment horizontal="right" wrapText="1"/>
    </xf>
    <xf numFmtId="0" fontId="18" fillId="2" borderId="89" xfId="0" applyFont="1" applyFill="1" applyBorder="1" applyAlignment="1" applyProtection="1">
      <alignment vertical="center" wrapText="1"/>
    </xf>
    <xf numFmtId="0" fontId="3" fillId="0" borderId="90" xfId="0" applyFont="1" applyBorder="1" applyAlignment="1" applyProtection="1">
      <alignment horizontal="left" vertical="center" wrapText="1" indent="1"/>
    </xf>
    <xf numFmtId="0" fontId="6" fillId="9" borderId="42" xfId="0" applyFont="1" applyFill="1" applyBorder="1" applyAlignment="1" applyProtection="1">
      <alignment horizontal="right" vertical="center"/>
    </xf>
    <xf numFmtId="0" fontId="6" fillId="9" borderId="43" xfId="0" applyFont="1" applyFill="1" applyBorder="1" applyAlignment="1" applyProtection="1">
      <alignment horizontal="right" vertical="center"/>
    </xf>
    <xf numFmtId="164" fontId="3" fillId="3" borderId="91" xfId="0" applyNumberFormat="1" applyFont="1" applyFill="1" applyBorder="1" applyAlignment="1" applyProtection="1">
      <alignment vertical="center" wrapText="1"/>
      <protection locked="0"/>
    </xf>
    <xf numFmtId="164" fontId="3" fillId="3" borderId="92" xfId="0" applyNumberFormat="1" applyFont="1" applyFill="1" applyBorder="1" applyAlignment="1" applyProtection="1">
      <alignment vertical="center" wrapText="1"/>
      <protection locked="0"/>
    </xf>
    <xf numFmtId="164" fontId="3" fillId="3" borderId="93" xfId="0" applyNumberFormat="1" applyFont="1" applyFill="1" applyBorder="1" applyAlignment="1" applyProtection="1">
      <alignment vertical="center" wrapText="1"/>
      <protection locked="0"/>
    </xf>
    <xf numFmtId="2" fontId="6" fillId="5" borderId="89" xfId="0" applyNumberFormat="1" applyFont="1" applyFill="1" applyBorder="1" applyAlignment="1" applyProtection="1"/>
    <xf numFmtId="167" fontId="3" fillId="2" borderId="94" xfId="0" applyNumberFormat="1" applyFont="1" applyFill="1" applyBorder="1" applyAlignment="1" applyProtection="1">
      <alignment horizontal="right" vertical="center"/>
    </xf>
    <xf numFmtId="167" fontId="3" fillId="2" borderId="62" xfId="0" applyNumberFormat="1" applyFont="1" applyFill="1" applyBorder="1" applyAlignment="1" applyProtection="1">
      <alignment horizontal="right" vertical="center"/>
    </xf>
    <xf numFmtId="167" fontId="3" fillId="2" borderId="26" xfId="0" applyNumberFormat="1" applyFont="1" applyFill="1" applyBorder="1" applyAlignment="1" applyProtection="1">
      <alignment horizontal="right" vertical="center"/>
    </xf>
    <xf numFmtId="167" fontId="3" fillId="2" borderId="63" xfId="0" applyNumberFormat="1" applyFont="1" applyFill="1" applyBorder="1" applyAlignment="1" applyProtection="1">
      <alignment horizontal="right" vertical="center"/>
    </xf>
    <xf numFmtId="167" fontId="3" fillId="2" borderId="95" xfId="0" applyNumberFormat="1" applyFont="1" applyFill="1" applyBorder="1" applyAlignment="1" applyProtection="1">
      <alignment horizontal="right" vertical="center"/>
    </xf>
    <xf numFmtId="166" fontId="6" fillId="5" borderId="89" xfId="0" applyNumberFormat="1" applyFont="1" applyFill="1" applyBorder="1" applyAlignment="1" applyProtection="1">
      <alignment horizontal="left"/>
    </xf>
    <xf numFmtId="164" fontId="6" fillId="5" borderId="67" xfId="0" applyNumberFormat="1" applyFont="1" applyFill="1" applyBorder="1" applyAlignment="1" applyProtection="1"/>
    <xf numFmtId="164" fontId="6" fillId="5" borderId="78" xfId="0" applyNumberFormat="1" applyFont="1" applyFill="1" applyBorder="1" applyAlignment="1" applyProtection="1"/>
    <xf numFmtId="164" fontId="6" fillId="5" borderId="79" xfId="0" applyNumberFormat="1" applyFont="1" applyFill="1" applyBorder="1" applyAlignment="1" applyProtection="1"/>
    <xf numFmtId="164" fontId="6" fillId="5" borderId="80" xfId="0" applyNumberFormat="1" applyFont="1" applyFill="1" applyBorder="1" applyAlignment="1" applyProtection="1"/>
    <xf numFmtId="168" fontId="6" fillId="5" borderId="89" xfId="0" applyNumberFormat="1" applyFont="1" applyFill="1" applyBorder="1" applyAlignment="1" applyProtection="1">
      <alignment horizontal="right"/>
    </xf>
    <xf numFmtId="0" fontId="3" fillId="0" borderId="21" xfId="0" applyFont="1" applyBorder="1" applyAlignment="1" applyProtection="1">
      <alignment horizontal="left" vertical="center" wrapText="1" indent="3"/>
    </xf>
    <xf numFmtId="164" fontId="3" fillId="3" borderId="96" xfId="0" applyNumberFormat="1" applyFont="1" applyFill="1" applyBorder="1" applyAlignment="1" applyProtection="1">
      <alignment vertical="center" wrapText="1"/>
      <protection locked="0"/>
    </xf>
    <xf numFmtId="164" fontId="3" fillId="3" borderId="97" xfId="0" applyNumberFormat="1" applyFont="1" applyFill="1" applyBorder="1" applyAlignment="1" applyProtection="1">
      <alignment vertical="center" wrapText="1"/>
      <protection locked="0"/>
    </xf>
    <xf numFmtId="165" fontId="19" fillId="5" borderId="89" xfId="6" applyNumberFormat="1" applyFill="1" applyBorder="1" applyAlignment="1">
      <alignment horizontal="right"/>
    </xf>
    <xf numFmtId="169" fontId="3" fillId="2" borderId="69" xfId="0" applyNumberFormat="1" applyFont="1" applyFill="1" applyBorder="1" applyAlignment="1" applyProtection="1">
      <alignment horizontal="right" vertical="center"/>
    </xf>
    <xf numFmtId="169" fontId="3" fillId="2" borderId="75" xfId="0" applyNumberFormat="1" applyFont="1" applyFill="1" applyBorder="1" applyAlignment="1" applyProtection="1">
      <alignment horizontal="right" vertical="center"/>
    </xf>
    <xf numFmtId="169" fontId="3" fillId="2" borderId="71" xfId="0" applyNumberFormat="1" applyFont="1" applyFill="1" applyBorder="1" applyAlignment="1" applyProtection="1">
      <alignment horizontal="right" vertical="center"/>
    </xf>
    <xf numFmtId="169" fontId="3" fillId="2" borderId="70" xfId="0" applyNumberFormat="1" applyFont="1" applyFill="1" applyBorder="1" applyAlignment="1" applyProtection="1">
      <alignment horizontal="right" vertical="center"/>
    </xf>
    <xf numFmtId="4" fontId="6" fillId="5" borderId="89" xfId="0" applyNumberFormat="1" applyFont="1" applyFill="1" applyBorder="1" applyAlignment="1" applyProtection="1">
      <alignment horizontal="right"/>
    </xf>
    <xf numFmtId="0" fontId="3" fillId="0" borderId="21" xfId="0" applyFont="1" applyBorder="1" applyAlignment="1" applyProtection="1">
      <alignment horizontal="left" vertical="center" wrapText="1" indent="1"/>
    </xf>
    <xf numFmtId="164" fontId="3" fillId="3" borderId="98" xfId="0" applyNumberFormat="1" applyFont="1" applyFill="1" applyBorder="1" applyAlignment="1" applyProtection="1">
      <alignment vertical="center" wrapText="1"/>
      <protection locked="0"/>
    </xf>
    <xf numFmtId="0" fontId="4" fillId="5" borderId="89" xfId="0" applyFont="1" applyFill="1" applyBorder="1" applyProtection="1"/>
    <xf numFmtId="0" fontId="0" fillId="0" borderId="0" xfId="0" applyFill="1" applyBorder="1" applyProtection="1"/>
    <xf numFmtId="2" fontId="6" fillId="5" borderId="101" xfId="0" applyNumberFormat="1" applyFont="1" applyFill="1" applyBorder="1" applyAlignment="1" applyProtection="1"/>
    <xf numFmtId="169" fontId="3" fillId="2" borderId="82" xfId="0" applyNumberFormat="1" applyFont="1" applyFill="1" applyBorder="1" applyAlignment="1" applyProtection="1">
      <alignment horizontal="right" vertical="center"/>
    </xf>
    <xf numFmtId="169" fontId="3" fillId="2" borderId="83" xfId="0" applyNumberFormat="1" applyFont="1" applyFill="1" applyBorder="1" applyAlignment="1" applyProtection="1">
      <alignment horizontal="right" vertical="center"/>
    </xf>
    <xf numFmtId="169" fontId="3" fillId="2" borderId="84" xfId="0" applyNumberFormat="1" applyFont="1" applyFill="1" applyBorder="1" applyAlignment="1" applyProtection="1">
      <alignment horizontal="right" vertical="center"/>
    </xf>
    <xf numFmtId="169" fontId="3" fillId="2" borderId="102" xfId="0" applyNumberFormat="1" applyFont="1" applyFill="1" applyBorder="1" applyAlignment="1" applyProtection="1">
      <alignment horizontal="right" vertical="center"/>
    </xf>
    <xf numFmtId="0" fontId="4" fillId="5" borderId="90" xfId="0" applyFont="1" applyFill="1" applyBorder="1" applyProtection="1"/>
    <xf numFmtId="0" fontId="6" fillId="11" borderId="103" xfId="0" applyFont="1" applyFill="1" applyBorder="1" applyAlignment="1" applyProtection="1">
      <alignment horizontal="right" wrapText="1"/>
    </xf>
    <xf numFmtId="170" fontId="8" fillId="3" borderId="104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0" fillId="0" borderId="0" xfId="0" applyAlignment="1">
      <alignment vertical="center"/>
    </xf>
    <xf numFmtId="0" fontId="21" fillId="5" borderId="32" xfId="0" applyFont="1" applyFill="1" applyBorder="1" applyAlignment="1" applyProtection="1">
      <alignment horizontal="left" vertical="center"/>
    </xf>
    <xf numFmtId="0" fontId="6" fillId="5" borderId="19" xfId="0" applyFont="1" applyFill="1" applyBorder="1" applyAlignment="1" applyProtection="1">
      <alignment horizontal="left" vertical="center"/>
    </xf>
    <xf numFmtId="0" fontId="6" fillId="5" borderId="11" xfId="0" applyFont="1" applyFill="1" applyBorder="1" applyAlignment="1" applyProtection="1">
      <alignment horizontal="left" vertical="center"/>
    </xf>
    <xf numFmtId="0" fontId="6" fillId="5" borderId="20" xfId="0" applyFont="1" applyFill="1" applyBorder="1" applyAlignment="1" applyProtection="1">
      <alignment horizontal="left" vertical="center"/>
    </xf>
    <xf numFmtId="0" fontId="0" fillId="5" borderId="105" xfId="0" applyFill="1" applyBorder="1"/>
    <xf numFmtId="0" fontId="0" fillId="5" borderId="90" xfId="0" applyFill="1" applyBorder="1"/>
    <xf numFmtId="169" fontId="3" fillId="10" borderId="103" xfId="0" applyNumberFormat="1" applyFont="1" applyFill="1" applyBorder="1" applyAlignment="1" applyProtection="1">
      <alignment horizontal="right" vertical="center"/>
    </xf>
    <xf numFmtId="169" fontId="3" fillId="10" borderId="86" xfId="0" applyNumberFormat="1" applyFont="1" applyFill="1" applyBorder="1" applyAlignment="1" applyProtection="1">
      <alignment horizontal="right" vertical="center"/>
    </xf>
    <xf numFmtId="169" fontId="3" fillId="10" borderId="87" xfId="0" applyNumberFormat="1" applyFont="1" applyFill="1" applyBorder="1" applyAlignment="1" applyProtection="1">
      <alignment horizontal="right" vertical="center"/>
    </xf>
    <xf numFmtId="0" fontId="21" fillId="5" borderId="6" xfId="0" applyFont="1" applyFill="1" applyBorder="1" applyAlignment="1" applyProtection="1">
      <alignment horizontal="left" vertical="center"/>
    </xf>
    <xf numFmtId="0" fontId="6" fillId="5" borderId="7" xfId="0" applyFont="1" applyFill="1" applyBorder="1" applyAlignment="1" applyProtection="1">
      <alignment horizontal="left" vertical="center"/>
    </xf>
    <xf numFmtId="0" fontId="21" fillId="5" borderId="19" xfId="0" applyFont="1" applyFill="1" applyBorder="1" applyAlignment="1" applyProtection="1">
      <alignment horizontal="left" vertical="center"/>
    </xf>
    <xf numFmtId="0" fontId="21" fillId="5" borderId="20" xfId="0" applyFont="1" applyFill="1" applyBorder="1" applyAlignment="1" applyProtection="1">
      <alignment horizontal="left" vertical="center"/>
    </xf>
    <xf numFmtId="0" fontId="6" fillId="2" borderId="32" xfId="0" applyFont="1" applyFill="1" applyBorder="1" applyAlignment="1" applyProtection="1">
      <alignment horizontal="left"/>
    </xf>
    <xf numFmtId="0" fontId="6" fillId="2" borderId="19" xfId="0" applyFont="1" applyFill="1" applyBorder="1" applyAlignment="1" applyProtection="1">
      <alignment horizontal="left"/>
    </xf>
    <xf numFmtId="0" fontId="8" fillId="10" borderId="110" xfId="0" applyFont="1" applyFill="1" applyBorder="1" applyAlignment="1" applyProtection="1"/>
    <xf numFmtId="0" fontId="6" fillId="2" borderId="35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4" borderId="111" xfId="0" applyFont="1" applyFill="1" applyBorder="1" applyAlignment="1" applyProtection="1">
      <alignment horizontal="centerContinuous" vertical="center"/>
    </xf>
    <xf numFmtId="0" fontId="6" fillId="14" borderId="79" xfId="0" applyFont="1" applyFill="1" applyBorder="1" applyAlignment="1" applyProtection="1">
      <alignment horizontal="centerContinuous" vertical="center"/>
    </xf>
    <xf numFmtId="0" fontId="6" fillId="14" borderId="80" xfId="0" applyFont="1" applyFill="1" applyBorder="1" applyAlignment="1" applyProtection="1">
      <alignment horizontal="centerContinuous" vertical="center"/>
    </xf>
    <xf numFmtId="0" fontId="6" fillId="14" borderId="112" xfId="0" applyFont="1" applyFill="1" applyBorder="1" applyAlignment="1" applyProtection="1">
      <alignment horizontal="centerContinuous" vertical="center"/>
    </xf>
    <xf numFmtId="0" fontId="6" fillId="14" borderId="113" xfId="0" applyFont="1" applyFill="1" applyBorder="1" applyAlignment="1" applyProtection="1">
      <alignment horizontal="centerContinuous" vertical="center"/>
    </xf>
    <xf numFmtId="0" fontId="0" fillId="14" borderId="81" xfId="0" applyFill="1" applyBorder="1" applyAlignment="1">
      <alignment horizontal="centerContinuous"/>
    </xf>
    <xf numFmtId="0" fontId="6" fillId="9" borderId="114" xfId="0" applyFont="1" applyFill="1" applyBorder="1" applyAlignment="1" applyProtection="1">
      <alignment horizontal="right" vertical="center"/>
    </xf>
    <xf numFmtId="0" fontId="6" fillId="9" borderId="115" xfId="0" applyFont="1" applyFill="1" applyBorder="1" applyAlignment="1" applyProtection="1">
      <alignment horizontal="right" vertical="center"/>
    </xf>
    <xf numFmtId="0" fontId="6" fillId="13" borderId="115" xfId="0" applyFont="1" applyFill="1" applyBorder="1" applyAlignment="1" applyProtection="1">
      <alignment horizontal="right" vertical="center"/>
    </xf>
    <xf numFmtId="0" fontId="2" fillId="10" borderId="116" xfId="0" applyFont="1" applyFill="1" applyBorder="1"/>
    <xf numFmtId="169" fontId="3" fillId="15" borderId="0" xfId="0" applyNumberFormat="1" applyFont="1" applyFill="1" applyBorder="1" applyAlignment="1" applyProtection="1">
      <alignment horizontal="left" vertical="center"/>
    </xf>
    <xf numFmtId="169" fontId="3" fillId="2" borderId="103" xfId="0" applyNumberFormat="1" applyFont="1" applyFill="1" applyBorder="1" applyAlignment="1" applyProtection="1">
      <alignment horizontal="right" vertical="center"/>
    </xf>
    <xf numFmtId="169" fontId="3" fillId="2" borderId="63" xfId="0" applyNumberFormat="1" applyFont="1" applyFill="1" applyBorder="1" applyAlignment="1" applyProtection="1">
      <alignment horizontal="right" vertical="center"/>
    </xf>
    <xf numFmtId="169" fontId="3" fillId="2" borderId="118" xfId="0" applyNumberFormat="1" applyFont="1" applyFill="1" applyBorder="1" applyAlignment="1" applyProtection="1">
      <alignment horizontal="right" vertical="center"/>
    </xf>
    <xf numFmtId="169" fontId="3" fillId="2" borderId="119" xfId="0" applyNumberFormat="1" applyFont="1" applyFill="1" applyBorder="1" applyAlignment="1" applyProtection="1">
      <alignment horizontal="right" vertical="center"/>
    </xf>
    <xf numFmtId="169" fontId="3" fillId="15" borderId="0" xfId="0" applyNumberFormat="1" applyFont="1" applyFill="1" applyBorder="1" applyAlignment="1" applyProtection="1">
      <alignment horizontal="right" vertical="center"/>
    </xf>
    <xf numFmtId="169" fontId="3" fillId="2" borderId="120" xfId="0" applyNumberFormat="1" applyFont="1" applyFill="1" applyBorder="1" applyAlignment="1" applyProtection="1">
      <alignment horizontal="right" vertical="center"/>
    </xf>
    <xf numFmtId="169" fontId="3" fillId="2" borderId="72" xfId="0" applyNumberFormat="1" applyFont="1" applyFill="1" applyBorder="1" applyAlignment="1" applyProtection="1">
      <alignment horizontal="right" vertical="center"/>
    </xf>
    <xf numFmtId="169" fontId="3" fillId="2" borderId="28" xfId="0" applyNumberFormat="1" applyFont="1" applyFill="1" applyBorder="1" applyAlignment="1" applyProtection="1">
      <alignment horizontal="right" vertical="center"/>
    </xf>
    <xf numFmtId="169" fontId="3" fillId="2" borderId="121" xfId="0" applyNumberFormat="1" applyFont="1" applyFill="1" applyBorder="1" applyAlignment="1" applyProtection="1">
      <alignment horizontal="right" vertical="center"/>
    </xf>
    <xf numFmtId="169" fontId="3" fillId="15" borderId="105" xfId="0" applyNumberFormat="1" applyFont="1" applyFill="1" applyBorder="1" applyAlignment="1" applyProtection="1">
      <alignment horizontal="right" vertical="center"/>
    </xf>
    <xf numFmtId="169" fontId="3" fillId="2" borderId="122" xfId="0" applyNumberFormat="1" applyFont="1" applyFill="1" applyBorder="1" applyAlignment="1" applyProtection="1">
      <alignment horizontal="right" vertical="center"/>
    </xf>
    <xf numFmtId="169" fontId="3" fillId="2" borderId="123" xfId="0" applyNumberFormat="1" applyFont="1" applyFill="1" applyBorder="1" applyAlignment="1" applyProtection="1">
      <alignment horizontal="right" vertical="center"/>
    </xf>
    <xf numFmtId="169" fontId="3" fillId="15" borderId="88" xfId="0" applyNumberFormat="1" applyFont="1" applyFill="1" applyBorder="1" applyAlignment="1" applyProtection="1">
      <alignment horizontal="right" vertical="center"/>
    </xf>
    <xf numFmtId="169" fontId="3" fillId="2" borderId="124" xfId="0" applyNumberFormat="1" applyFont="1" applyFill="1" applyBorder="1" applyAlignment="1" applyProtection="1">
      <alignment horizontal="right" vertical="center"/>
    </xf>
    <xf numFmtId="169" fontId="3" fillId="2" borderId="125" xfId="0" applyNumberFormat="1" applyFont="1" applyFill="1" applyBorder="1" applyAlignment="1" applyProtection="1">
      <alignment horizontal="right" vertical="center"/>
    </xf>
    <xf numFmtId="169" fontId="3" fillId="2" borderId="126" xfId="0" applyNumberFormat="1" applyFont="1" applyFill="1" applyBorder="1" applyAlignment="1" applyProtection="1">
      <alignment horizontal="right" vertical="center"/>
    </xf>
    <xf numFmtId="169" fontId="3" fillId="2" borderId="87" xfId="0" applyNumberFormat="1" applyFont="1" applyFill="1" applyBorder="1" applyAlignment="1" applyProtection="1">
      <alignment horizontal="right" vertical="center"/>
    </xf>
    <xf numFmtId="0" fontId="22" fillId="16" borderId="6" xfId="0" applyFont="1" applyFill="1" applyBorder="1" applyAlignment="1" applyProtection="1"/>
    <xf numFmtId="0" fontId="22" fillId="16" borderId="7" xfId="0" applyFont="1" applyFill="1" applyBorder="1" applyAlignment="1" applyProtection="1">
      <alignment wrapText="1"/>
    </xf>
    <xf numFmtId="169" fontId="22" fillId="16" borderId="7" xfId="0" applyNumberFormat="1" applyFont="1" applyFill="1" applyBorder="1" applyAlignment="1" applyProtection="1">
      <alignment horizontal="right"/>
    </xf>
    <xf numFmtId="169" fontId="22" fillId="16" borderId="8" xfId="0" applyNumberFormat="1" applyFont="1" applyFill="1" applyBorder="1" applyAlignment="1" applyProtection="1">
      <alignment horizontal="right"/>
    </xf>
    <xf numFmtId="169" fontId="22" fillId="16" borderId="127" xfId="0" applyNumberFormat="1" applyFont="1" applyFill="1" applyBorder="1" applyAlignment="1" applyProtection="1">
      <alignment horizontal="right"/>
    </xf>
    <xf numFmtId="169" fontId="22" fillId="16" borderId="128" xfId="0" applyNumberFormat="1" applyFont="1" applyFill="1" applyBorder="1" applyAlignment="1" applyProtection="1">
      <alignment horizontal="right"/>
    </xf>
    <xf numFmtId="169" fontId="22" fillId="16" borderId="129" xfId="0" applyNumberFormat="1" applyFont="1" applyFill="1" applyBorder="1" applyAlignment="1" applyProtection="1">
      <alignment horizontal="right"/>
    </xf>
    <xf numFmtId="169" fontId="22" fillId="16" borderId="6" xfId="0" applyNumberFormat="1" applyFont="1" applyFill="1" applyBorder="1" applyAlignment="1" applyProtection="1">
      <alignment horizontal="right"/>
    </xf>
    <xf numFmtId="169" fontId="22" fillId="16" borderId="5" xfId="0" applyNumberFormat="1" applyFont="1" applyFill="1" applyBorder="1" applyAlignment="1" applyProtection="1">
      <alignment horizontal="right"/>
    </xf>
    <xf numFmtId="0" fontId="6" fillId="2" borderId="7" xfId="0" applyFont="1" applyFill="1" applyBorder="1" applyAlignment="1" applyProtection="1">
      <alignment horizontal="left" wrapText="1"/>
    </xf>
    <xf numFmtId="169" fontId="6" fillId="2" borderId="7" xfId="0" applyNumberFormat="1" applyFont="1" applyFill="1" applyBorder="1" applyAlignment="1" applyProtection="1">
      <alignment horizontal="right" vertical="center"/>
    </xf>
    <xf numFmtId="0" fontId="22" fillId="16" borderId="6" xfId="0" applyFont="1" applyFill="1" applyBorder="1" applyAlignment="1" applyProtection="1">
      <alignment vertical="center"/>
    </xf>
    <xf numFmtId="0" fontId="22" fillId="16" borderId="7" xfId="0" applyFont="1" applyFill="1" applyBorder="1" applyAlignment="1" applyProtection="1">
      <alignment vertical="center"/>
    </xf>
    <xf numFmtId="2" fontId="6" fillId="16" borderId="7" xfId="0" applyNumberFormat="1" applyFont="1" applyFill="1" applyBorder="1" applyAlignment="1" applyProtection="1">
      <alignment horizontal="right"/>
    </xf>
    <xf numFmtId="2" fontId="6" fillId="16" borderId="8" xfId="0" applyNumberFormat="1" applyFont="1" applyFill="1" applyBorder="1" applyAlignment="1" applyProtection="1">
      <alignment horizontal="right"/>
    </xf>
    <xf numFmtId="169" fontId="22" fillId="16" borderId="130" xfId="0" applyNumberFormat="1" applyFont="1" applyFill="1" applyBorder="1" applyAlignment="1" applyProtection="1">
      <alignment horizontal="right" vertical="center"/>
    </xf>
    <xf numFmtId="169" fontId="22" fillId="16" borderId="7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Protection="1"/>
    <xf numFmtId="170" fontId="8" fillId="3" borderId="5" xfId="0" applyNumberFormat="1" applyFont="1" applyFill="1" applyBorder="1" applyAlignment="1" applyProtection="1">
      <alignment horizontal="center"/>
    </xf>
    <xf numFmtId="0" fontId="2" fillId="3" borderId="5" xfId="0" applyFont="1" applyFill="1" applyBorder="1" applyAlignment="1">
      <alignment horizontal="right"/>
    </xf>
    <xf numFmtId="0" fontId="0" fillId="10" borderId="89" xfId="0" applyFill="1" applyBorder="1"/>
    <xf numFmtId="0" fontId="3" fillId="2" borderId="69" xfId="0" applyFont="1" applyFill="1" applyBorder="1" applyAlignment="1" applyProtection="1">
      <alignment horizontal="center"/>
    </xf>
    <xf numFmtId="0" fontId="3" fillId="2" borderId="70" xfId="0" applyFont="1" applyFill="1" applyBorder="1" applyAlignment="1" applyProtection="1">
      <alignment horizontal="center"/>
    </xf>
    <xf numFmtId="0" fontId="3" fillId="2" borderId="82" xfId="0" applyFont="1" applyFill="1" applyBorder="1" applyAlignment="1" applyProtection="1">
      <alignment horizontal="center"/>
    </xf>
    <xf numFmtId="0" fontId="3" fillId="2" borderId="102" xfId="0" applyFont="1" applyFill="1" applyBorder="1" applyAlignment="1" applyProtection="1">
      <alignment horizontal="center"/>
    </xf>
    <xf numFmtId="0" fontId="20" fillId="12" borderId="1" xfId="0" applyFont="1" applyFill="1" applyBorder="1" applyAlignment="1">
      <alignment horizontal="center" vertical="center" wrapText="1"/>
    </xf>
    <xf numFmtId="0" fontId="20" fillId="12" borderId="2" xfId="0" applyFont="1" applyFill="1" applyBorder="1" applyAlignment="1">
      <alignment horizontal="center" vertical="center" wrapText="1"/>
    </xf>
    <xf numFmtId="0" fontId="20" fillId="12" borderId="99" xfId="0" applyFont="1" applyFill="1" applyBorder="1" applyAlignment="1">
      <alignment horizontal="center" vertical="center" wrapText="1"/>
    </xf>
    <xf numFmtId="0" fontId="20" fillId="12" borderId="100" xfId="0" applyFont="1" applyFill="1" applyBorder="1" applyAlignment="1">
      <alignment horizontal="center" vertical="center" wrapText="1"/>
    </xf>
    <xf numFmtId="0" fontId="20" fillId="12" borderId="3" xfId="0" applyFont="1" applyFill="1" applyBorder="1" applyAlignment="1">
      <alignment horizontal="center" vertical="center" wrapText="1"/>
    </xf>
    <xf numFmtId="0" fontId="20" fillId="12" borderId="4" xfId="0" applyFont="1" applyFill="1" applyBorder="1" applyAlignment="1">
      <alignment horizontal="center" vertical="center" wrapText="1"/>
    </xf>
    <xf numFmtId="0" fontId="8" fillId="9" borderId="106" xfId="0" applyFont="1" applyFill="1" applyBorder="1" applyAlignment="1" applyProtection="1">
      <alignment horizontal="center" vertical="center"/>
    </xf>
    <xf numFmtId="0" fontId="8" fillId="9" borderId="107" xfId="0" applyFont="1" applyFill="1" applyBorder="1" applyAlignment="1" applyProtection="1">
      <alignment horizontal="center" vertical="center"/>
    </xf>
    <xf numFmtId="0" fontId="8" fillId="13" borderId="108" xfId="0" applyFont="1" applyFill="1" applyBorder="1" applyAlignment="1" applyProtection="1">
      <alignment horizontal="center" vertical="center" wrapText="1"/>
    </xf>
    <xf numFmtId="0" fontId="8" fillId="13" borderId="109" xfId="0" applyFont="1" applyFill="1" applyBorder="1" applyAlignment="1" applyProtection="1">
      <alignment horizontal="center" vertical="center" wrapText="1"/>
    </xf>
    <xf numFmtId="0" fontId="3" fillId="2" borderId="94" xfId="0" applyFont="1" applyFill="1" applyBorder="1" applyAlignment="1" applyProtection="1">
      <alignment horizontal="center"/>
    </xf>
    <xf numFmtId="0" fontId="3" fillId="2" borderId="117" xfId="0" applyFont="1" applyFill="1" applyBorder="1" applyAlignment="1" applyProtection="1">
      <alignment horizontal="center"/>
    </xf>
    <xf numFmtId="0" fontId="6" fillId="5" borderId="33" xfId="0" applyFont="1" applyFill="1" applyBorder="1" applyAlignment="1" applyProtection="1">
      <alignment horizontal="center" vertical="center"/>
    </xf>
    <xf numFmtId="0" fontId="6" fillId="5" borderId="1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6" fillId="9" borderId="33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6" fillId="9" borderId="12" xfId="0" applyFont="1" applyFill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center"/>
    </xf>
    <xf numFmtId="0" fontId="8" fillId="5" borderId="37" xfId="0" applyFont="1" applyFill="1" applyBorder="1" applyAlignment="1" applyProtection="1">
      <alignment horizontal="center"/>
    </xf>
    <xf numFmtId="0" fontId="8" fillId="5" borderId="38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40" xfId="0" applyFont="1" applyFill="1" applyBorder="1" applyAlignment="1" applyProtection="1">
      <alignment horizontal="center"/>
    </xf>
    <xf numFmtId="0" fontId="8" fillId="5" borderId="25" xfId="0" applyFont="1" applyFill="1" applyBorder="1" applyAlignment="1" applyProtection="1">
      <alignment horizontal="center"/>
    </xf>
    <xf numFmtId="0" fontId="8" fillId="5" borderId="41" xfId="0" applyFont="1" applyFill="1" applyBorder="1" applyAlignment="1" applyProtection="1">
      <alignment horizontal="center"/>
    </xf>
    <xf numFmtId="0" fontId="8" fillId="9" borderId="42" xfId="0" applyFont="1" applyFill="1" applyBorder="1" applyAlignment="1" applyProtection="1">
      <alignment horizontal="center"/>
    </xf>
    <xf numFmtId="0" fontId="8" fillId="9" borderId="43" xfId="0" applyFont="1" applyFill="1" applyBorder="1" applyAlignment="1" applyProtection="1">
      <alignment horizontal="center"/>
    </xf>
    <xf numFmtId="0" fontId="8" fillId="9" borderId="44" xfId="0" applyFont="1" applyFill="1" applyBorder="1" applyAlignment="1" applyProtection="1">
      <alignment horizontal="center"/>
    </xf>
    <xf numFmtId="164" fontId="6" fillId="6" borderId="10" xfId="0" applyNumberFormat="1" applyFont="1" applyFill="1" applyBorder="1" applyAlignment="1" applyProtection="1">
      <alignment horizontal="center" vertical="center"/>
    </xf>
    <xf numFmtId="164" fontId="6" fillId="6" borderId="11" xfId="0" applyNumberFormat="1" applyFont="1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  <xf numFmtId="0" fontId="6" fillId="8" borderId="34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12" xfId="0" applyFont="1" applyFill="1" applyBorder="1" applyAlignment="1" applyProtection="1">
      <alignment horizontal="center" vertical="center"/>
    </xf>
  </cellXfs>
  <cellStyles count="7">
    <cellStyle name="Normal" xfId="0" builtinId="0"/>
    <cellStyle name="Normal 10" xfId="2"/>
    <cellStyle name="Normal 3 5" xfId="5"/>
    <cellStyle name="Normal 43" xfId="6"/>
    <cellStyle name="Percent" xfId="1" builtinId="5"/>
    <cellStyle name="TableLvl2" xfId="3"/>
    <cellStyle name="TableLvl3" xfId="4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69"/>
  <sheetViews>
    <sheetView tabSelected="1" zoomScale="70" zoomScaleNormal="70" workbookViewId="0"/>
  </sheetViews>
  <sheetFormatPr defaultColWidth="9.140625" defaultRowHeight="15" x14ac:dyDescent="0.25"/>
  <cols>
    <col min="1" max="1" width="2.5703125" style="1" customWidth="1"/>
    <col min="2" max="2" width="65.7109375" style="2" customWidth="1"/>
    <col min="3" max="20" width="12.28515625" style="2" customWidth="1"/>
    <col min="21" max="21" width="18" style="2" customWidth="1"/>
    <col min="22" max="23" width="12.28515625" style="2" customWidth="1"/>
    <col min="24" max="16384" width="9.140625" style="2"/>
  </cols>
  <sheetData>
    <row r="1" spans="1:113" customFormat="1" ht="15.75" thickBo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</row>
    <row r="2" spans="1:113" customFormat="1" ht="16.5" thickBot="1" x14ac:dyDescent="0.3">
      <c r="A2" s="1"/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</row>
    <row r="3" spans="1:113" s="9" customFormat="1" ht="15.75" x14ac:dyDescent="0.25">
      <c r="A3" s="1"/>
      <c r="B3" s="7"/>
      <c r="C3" s="257" t="s">
        <v>1</v>
      </c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8" t="s">
        <v>2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</row>
    <row r="4" spans="1:113" ht="16.5" thickBot="1" x14ac:dyDescent="0.3">
      <c r="B4" s="7"/>
      <c r="C4" s="10" t="s">
        <v>52</v>
      </c>
      <c r="D4" s="10" t="s">
        <v>53</v>
      </c>
      <c r="E4" s="11" t="s">
        <v>33</v>
      </c>
      <c r="F4" s="11" t="s">
        <v>38</v>
      </c>
      <c r="G4" s="11" t="s">
        <v>43</v>
      </c>
      <c r="H4" s="11" t="s">
        <v>8</v>
      </c>
      <c r="I4" s="11" t="s">
        <v>54</v>
      </c>
      <c r="J4" s="11" t="s">
        <v>48</v>
      </c>
      <c r="K4" s="11" t="s">
        <v>37</v>
      </c>
      <c r="L4" s="11" t="s">
        <v>27</v>
      </c>
      <c r="M4" s="11" t="s">
        <v>44</v>
      </c>
      <c r="N4" s="12" t="s">
        <v>49</v>
      </c>
    </row>
    <row r="5" spans="1:113" x14ac:dyDescent="0.25">
      <c r="B5" s="13" t="s">
        <v>3</v>
      </c>
      <c r="C5" s="14"/>
      <c r="D5" s="15">
        <v>172.1</v>
      </c>
      <c r="E5" s="16">
        <v>178.3</v>
      </c>
      <c r="F5" s="17"/>
      <c r="G5" s="17"/>
      <c r="H5" s="17"/>
      <c r="I5" s="17"/>
      <c r="J5" s="18"/>
      <c r="K5" s="18"/>
      <c r="L5" s="18"/>
      <c r="M5" s="19"/>
      <c r="N5" s="20"/>
    </row>
    <row r="6" spans="1:113" x14ac:dyDescent="0.25">
      <c r="B6" s="21" t="s">
        <v>4</v>
      </c>
      <c r="C6" s="22"/>
      <c r="D6" s="23"/>
      <c r="E6" s="24">
        <v>99.2</v>
      </c>
      <c r="F6" s="24">
        <v>100.4</v>
      </c>
      <c r="G6" s="24">
        <v>102.8</v>
      </c>
      <c r="H6" s="25">
        <v>105.9</v>
      </c>
      <c r="I6" s="25">
        <v>107.5</v>
      </c>
      <c r="J6" s="25">
        <v>108.6</v>
      </c>
      <c r="K6" s="25">
        <v>110.7</v>
      </c>
      <c r="L6" s="25">
        <v>113</v>
      </c>
      <c r="M6" s="26">
        <v>114.8</v>
      </c>
      <c r="N6" s="27">
        <f>M6*(1.015)</f>
        <v>116.52199999999999</v>
      </c>
      <c r="P6" s="2" t="s">
        <v>55</v>
      </c>
    </row>
    <row r="7" spans="1:113" x14ac:dyDescent="0.25">
      <c r="B7" s="28" t="s">
        <v>5</v>
      </c>
      <c r="C7" s="29"/>
      <c r="D7" s="30"/>
      <c r="E7" s="31">
        <f>E5/D5-1</f>
        <v>3.6025566531086683E-2</v>
      </c>
      <c r="F7" s="31">
        <f t="shared" ref="F7:N7" si="0">+F6/E6-1</f>
        <v>1.2096774193548487E-2</v>
      </c>
      <c r="G7" s="31">
        <f t="shared" si="0"/>
        <v>2.3904382470119501E-2</v>
      </c>
      <c r="H7" s="31">
        <f t="shared" si="0"/>
        <v>3.0155642023346418E-2</v>
      </c>
      <c r="I7" s="31">
        <f t="shared" si="0"/>
        <v>1.5108593012275628E-2</v>
      </c>
      <c r="J7" s="31">
        <f t="shared" si="0"/>
        <v>1.0232558139534831E-2</v>
      </c>
      <c r="K7" s="31">
        <f t="shared" si="0"/>
        <v>1.9337016574585641E-2</v>
      </c>
      <c r="L7" s="31">
        <f t="shared" si="0"/>
        <v>2.0776874435411097E-2</v>
      </c>
      <c r="M7" s="31">
        <f t="shared" si="0"/>
        <v>1.5929203539823078E-2</v>
      </c>
      <c r="N7" s="32">
        <f t="shared" si="0"/>
        <v>1.4999999999999902E-2</v>
      </c>
    </row>
    <row r="8" spans="1:113" ht="15.75" thickBot="1" x14ac:dyDescent="0.3">
      <c r="B8" s="33" t="s">
        <v>50</v>
      </c>
      <c r="C8" s="34"/>
      <c r="D8" s="35">
        <f t="shared" ref="D8:L8" si="1">E8/(1+E7)</f>
        <v>0.82173780753738346</v>
      </c>
      <c r="E8" s="35">
        <f t="shared" si="1"/>
        <v>0.8513413775939308</v>
      </c>
      <c r="F8" s="36">
        <f t="shared" si="1"/>
        <v>0.86163986200030906</v>
      </c>
      <c r="G8" s="36">
        <f t="shared" si="1"/>
        <v>0.88223683081306548</v>
      </c>
      <c r="H8" s="36">
        <f t="shared" si="1"/>
        <v>0.90884124886287587</v>
      </c>
      <c r="I8" s="36">
        <f t="shared" si="1"/>
        <v>0.92257256140471333</v>
      </c>
      <c r="J8" s="36">
        <f t="shared" si="1"/>
        <v>0.93201283877722663</v>
      </c>
      <c r="K8" s="36">
        <f t="shared" si="1"/>
        <v>0.95003518648838847</v>
      </c>
      <c r="L8" s="36">
        <f t="shared" si="1"/>
        <v>0.96977394826728003</v>
      </c>
      <c r="M8" s="36">
        <f>N8/(1+N7)</f>
        <v>0.98522167487684742</v>
      </c>
      <c r="N8" s="37">
        <v>1</v>
      </c>
    </row>
    <row r="9" spans="1:113" x14ac:dyDescent="0.25">
      <c r="A9" s="2"/>
    </row>
    <row r="10" spans="1:113" x14ac:dyDescent="0.25">
      <c r="A10" s="2"/>
    </row>
    <row r="11" spans="1:113" x14ac:dyDescent="0.25">
      <c r="A11" s="2"/>
    </row>
    <row r="12" spans="1:113" s="40" customFormat="1" ht="18.75" x14ac:dyDescent="0.3">
      <c r="A12" s="1"/>
      <c r="B12" s="38" t="s">
        <v>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113" ht="15.75" thickBot="1" x14ac:dyDescent="0.3">
      <c r="A13" s="2"/>
    </row>
    <row r="14" spans="1:113" customFormat="1" ht="15.75" thickBot="1" x14ac:dyDescent="0.3">
      <c r="A14" s="1"/>
      <c r="B14" s="41" t="s">
        <v>7</v>
      </c>
      <c r="C14" s="22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</row>
    <row r="15" spans="1:113" s="46" customFormat="1" ht="16.5" thickBot="1" x14ac:dyDescent="0.3">
      <c r="A15" s="1"/>
      <c r="B15" s="42" t="s">
        <v>9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4"/>
      <c r="P15" s="44"/>
      <c r="Q15" s="44"/>
      <c r="R15" s="44"/>
      <c r="S15" s="44"/>
      <c r="T15" s="45"/>
      <c r="U15" s="2"/>
      <c r="V15" s="2"/>
      <c r="W15" s="2"/>
      <c r="X15" s="2"/>
      <c r="Y15" s="2"/>
      <c r="Z15" s="2"/>
    </row>
    <row r="16" spans="1:113" x14ac:dyDescent="0.25">
      <c r="B16" s="47"/>
      <c r="C16" s="259" t="s">
        <v>34</v>
      </c>
      <c r="D16" s="260"/>
      <c r="E16" s="260"/>
      <c r="F16" s="260"/>
      <c r="G16" s="261"/>
      <c r="H16" s="262" t="s">
        <v>51</v>
      </c>
      <c r="I16" s="260"/>
      <c r="J16" s="260"/>
      <c r="K16" s="260"/>
      <c r="L16" s="263"/>
      <c r="M16" s="48"/>
      <c r="N16" s="243" t="s">
        <v>39</v>
      </c>
      <c r="O16" s="244"/>
      <c r="P16" s="244"/>
      <c r="Q16" s="244"/>
      <c r="R16" s="244"/>
      <c r="S16" s="244"/>
      <c r="T16" s="245"/>
    </row>
    <row r="17" spans="1:26" ht="15.75" thickBot="1" x14ac:dyDescent="0.3">
      <c r="B17" s="49"/>
      <c r="C17" s="246" t="s">
        <v>10</v>
      </c>
      <c r="D17" s="247"/>
      <c r="E17" s="247"/>
      <c r="F17" s="247"/>
      <c r="G17" s="248"/>
      <c r="H17" s="249" t="s">
        <v>11</v>
      </c>
      <c r="I17" s="250"/>
      <c r="J17" s="250"/>
      <c r="K17" s="250"/>
      <c r="L17" s="251"/>
      <c r="N17" s="252" t="s">
        <v>10</v>
      </c>
      <c r="O17" s="253"/>
      <c r="P17" s="254" t="s">
        <v>11</v>
      </c>
      <c r="Q17" s="255"/>
      <c r="R17" s="255"/>
      <c r="S17" s="255"/>
      <c r="T17" s="256"/>
    </row>
    <row r="18" spans="1:26" ht="15.75" thickBot="1" x14ac:dyDescent="0.3">
      <c r="B18" s="49"/>
      <c r="C18" s="50" t="s">
        <v>33</v>
      </c>
      <c r="D18" s="51" t="s">
        <v>38</v>
      </c>
      <c r="E18" s="51" t="s">
        <v>43</v>
      </c>
      <c r="F18" s="51" t="s">
        <v>8</v>
      </c>
      <c r="G18" s="52" t="s">
        <v>54</v>
      </c>
      <c r="H18" s="53" t="s">
        <v>48</v>
      </c>
      <c r="I18" s="54" t="s">
        <v>37</v>
      </c>
      <c r="J18" s="54" t="s">
        <v>27</v>
      </c>
      <c r="K18" s="54" t="s">
        <v>44</v>
      </c>
      <c r="L18" s="55" t="s">
        <v>49</v>
      </c>
      <c r="N18" s="56" t="str">
        <f>dms_PRCP_BaseYear</f>
        <v>2013-14</v>
      </c>
      <c r="O18" s="57" t="s">
        <v>54</v>
      </c>
      <c r="P18" s="58" t="s">
        <v>48</v>
      </c>
      <c r="Q18" s="58" t="s">
        <v>37</v>
      </c>
      <c r="R18" s="58" t="s">
        <v>27</v>
      </c>
      <c r="S18" s="58" t="s">
        <v>44</v>
      </c>
      <c r="T18" s="59" t="s">
        <v>49</v>
      </c>
    </row>
    <row r="19" spans="1:26" x14ac:dyDescent="0.25">
      <c r="B19" s="60" t="s">
        <v>12</v>
      </c>
      <c r="C19" s="61"/>
      <c r="D19" s="62"/>
      <c r="E19" s="62"/>
      <c r="F19" s="62"/>
      <c r="G19" s="63"/>
      <c r="H19" s="64">
        <v>4.155108904691434</v>
      </c>
      <c r="I19" s="65">
        <v>3.4395557243120609</v>
      </c>
      <c r="J19" s="65">
        <v>3.5207695256708025</v>
      </c>
      <c r="K19" s="66">
        <v>3.473936985321203</v>
      </c>
      <c r="L19" s="67">
        <v>3.4881316880658879</v>
      </c>
      <c r="N19" s="68"/>
      <c r="O19" s="69"/>
      <c r="P19" s="70">
        <f>+H19/$I$8</f>
        <v>4.5038288352786537</v>
      </c>
      <c r="Q19" s="71">
        <f>+I19/$I$8</f>
        <v>3.7282224382166507</v>
      </c>
      <c r="R19" s="71">
        <f>+J19/$I$8</f>
        <v>3.816252155071751</v>
      </c>
      <c r="S19" s="71">
        <f>+K19/$I$8</f>
        <v>3.7654891665450902</v>
      </c>
      <c r="T19" s="72">
        <f>+L19/$I$8</f>
        <v>3.7808751679703567</v>
      </c>
    </row>
    <row r="20" spans="1:26" x14ac:dyDescent="0.25">
      <c r="B20" s="73" t="s">
        <v>13</v>
      </c>
      <c r="C20" s="74"/>
      <c r="D20" s="75"/>
      <c r="E20" s="75"/>
      <c r="F20" s="75"/>
      <c r="G20" s="76"/>
      <c r="H20" s="77"/>
      <c r="I20" s="78"/>
      <c r="J20" s="78"/>
      <c r="K20" s="78"/>
      <c r="L20" s="79"/>
      <c r="N20" s="80"/>
      <c r="O20" s="81"/>
      <c r="P20" s="82"/>
      <c r="Q20" s="83"/>
      <c r="R20" s="83"/>
      <c r="S20" s="83"/>
      <c r="T20" s="84"/>
    </row>
    <row r="21" spans="1:26" x14ac:dyDescent="0.25">
      <c r="B21" s="85" t="s">
        <v>14</v>
      </c>
      <c r="C21" s="86"/>
      <c r="D21" s="87"/>
      <c r="E21" s="87"/>
      <c r="F21" s="87"/>
      <c r="G21" s="88"/>
      <c r="H21" s="89">
        <v>-6.9896717605381964E-2</v>
      </c>
      <c r="I21" s="90">
        <v>-7.112165180778722E-2</v>
      </c>
      <c r="J21" s="90">
        <v>-6.9243362519562715E-2</v>
      </c>
      <c r="K21" s="90">
        <v>-6.7495914564558598E-2</v>
      </c>
      <c r="L21" s="91">
        <v>-6.6146830876148727E-2</v>
      </c>
      <c r="N21" s="92"/>
      <c r="O21" s="93"/>
      <c r="P21" s="94">
        <f>H21/$I$8</f>
        <v>-7.5762840268040157E-2</v>
      </c>
      <c r="Q21" s="94">
        <f t="shared" ref="Q21:T26" si="2">I21/$I$8</f>
        <v>-7.7090577785553324E-2</v>
      </c>
      <c r="R21" s="94">
        <f t="shared" si="2"/>
        <v>-7.5054651976785916E-2</v>
      </c>
      <c r="S21" s="94">
        <f t="shared" si="2"/>
        <v>-7.3160548436199971E-2</v>
      </c>
      <c r="T21" s="95">
        <f t="shared" si="2"/>
        <v>-7.1698242114889316E-2</v>
      </c>
    </row>
    <row r="22" spans="1:26" x14ac:dyDescent="0.25">
      <c r="B22" s="85" t="s">
        <v>15</v>
      </c>
      <c r="C22" s="86"/>
      <c r="D22" s="87"/>
      <c r="E22" s="87"/>
      <c r="F22" s="87"/>
      <c r="G22" s="88"/>
      <c r="H22" s="89">
        <v>-0.27151277867707613</v>
      </c>
      <c r="I22" s="90">
        <v>-0.26472495921014921</v>
      </c>
      <c r="J22" s="90">
        <v>-0.27029652598874315</v>
      </c>
      <c r="K22" s="90">
        <v>-0.27705393913846171</v>
      </c>
      <c r="L22" s="91">
        <v>-0.2647700968366517</v>
      </c>
      <c r="N22" s="92"/>
      <c r="O22" s="93"/>
      <c r="P22" s="94">
        <f t="shared" ref="P22:P26" si="3">H22/$I$8</f>
        <v>-0.2942996464838164</v>
      </c>
      <c r="Q22" s="94">
        <f t="shared" si="2"/>
        <v>-0.28694215532172096</v>
      </c>
      <c r="R22" s="94">
        <f t="shared" si="2"/>
        <v>-0.29298131908149144</v>
      </c>
      <c r="S22" s="94">
        <f t="shared" si="2"/>
        <v>-0.30030585205852867</v>
      </c>
      <c r="T22" s="95">
        <f t="shared" si="2"/>
        <v>-0.28699108114977051</v>
      </c>
    </row>
    <row r="23" spans="1:26" x14ac:dyDescent="0.25">
      <c r="B23" s="85" t="s">
        <v>16</v>
      </c>
      <c r="C23" s="86"/>
      <c r="D23" s="87"/>
      <c r="E23" s="87"/>
      <c r="F23" s="87"/>
      <c r="G23" s="88"/>
      <c r="H23" s="89"/>
      <c r="I23" s="90"/>
      <c r="J23" s="90"/>
      <c r="K23" s="90"/>
      <c r="L23" s="91"/>
      <c r="N23" s="92"/>
      <c r="O23" s="93"/>
      <c r="P23" s="94">
        <f t="shared" si="3"/>
        <v>0</v>
      </c>
      <c r="Q23" s="94">
        <f t="shared" si="2"/>
        <v>0</v>
      </c>
      <c r="R23" s="94">
        <f t="shared" si="2"/>
        <v>0</v>
      </c>
      <c r="S23" s="94">
        <f t="shared" si="2"/>
        <v>0</v>
      </c>
      <c r="T23" s="95">
        <f>L23/$I$8</f>
        <v>0</v>
      </c>
    </row>
    <row r="24" spans="1:26" x14ac:dyDescent="0.25">
      <c r="B24" s="96" t="s">
        <v>17</v>
      </c>
      <c r="C24" s="86"/>
      <c r="D24" s="87"/>
      <c r="E24" s="87"/>
      <c r="F24" s="87"/>
      <c r="G24" s="88"/>
      <c r="H24" s="89"/>
      <c r="I24" s="90"/>
      <c r="J24" s="90"/>
      <c r="K24" s="90"/>
      <c r="L24" s="91"/>
      <c r="N24" s="92"/>
      <c r="O24" s="93"/>
      <c r="P24" s="94">
        <f t="shared" si="3"/>
        <v>0</v>
      </c>
      <c r="Q24" s="94">
        <f t="shared" si="2"/>
        <v>0</v>
      </c>
      <c r="R24" s="94">
        <f t="shared" si="2"/>
        <v>0</v>
      </c>
      <c r="S24" s="94">
        <f t="shared" si="2"/>
        <v>0</v>
      </c>
      <c r="T24" s="95">
        <f t="shared" si="2"/>
        <v>0</v>
      </c>
    </row>
    <row r="25" spans="1:26" x14ac:dyDescent="0.25">
      <c r="B25" s="97" t="s">
        <v>18</v>
      </c>
      <c r="C25" s="86"/>
      <c r="D25" s="87"/>
      <c r="E25" s="87"/>
      <c r="F25" s="87"/>
      <c r="G25" s="88"/>
      <c r="H25" s="89"/>
      <c r="I25" s="90"/>
      <c r="J25" s="90"/>
      <c r="K25" s="90"/>
      <c r="L25" s="91"/>
      <c r="N25" s="92"/>
      <c r="O25" s="93"/>
      <c r="P25" s="94">
        <f t="shared" si="3"/>
        <v>0</v>
      </c>
      <c r="Q25" s="94">
        <f t="shared" si="2"/>
        <v>0</v>
      </c>
      <c r="R25" s="94">
        <f t="shared" si="2"/>
        <v>0</v>
      </c>
      <c r="S25" s="94">
        <f t="shared" si="2"/>
        <v>0</v>
      </c>
      <c r="T25" s="95">
        <f t="shared" si="2"/>
        <v>0</v>
      </c>
    </row>
    <row r="26" spans="1:26" ht="15.75" thickBot="1" x14ac:dyDescent="0.3">
      <c r="B26" s="98" t="s">
        <v>19</v>
      </c>
      <c r="C26" s="99"/>
      <c r="D26" s="100"/>
      <c r="E26" s="100"/>
      <c r="F26" s="100"/>
      <c r="G26" s="101"/>
      <c r="H26" s="102"/>
      <c r="I26" s="103"/>
      <c r="J26" s="103"/>
      <c r="K26" s="103"/>
      <c r="L26" s="104"/>
      <c r="N26" s="105"/>
      <c r="O26" s="106"/>
      <c r="P26" s="107">
        <f t="shared" si="3"/>
        <v>0</v>
      </c>
      <c r="Q26" s="107">
        <f t="shared" si="2"/>
        <v>0</v>
      </c>
      <c r="R26" s="107">
        <f t="shared" si="2"/>
        <v>0</v>
      </c>
      <c r="S26" s="107">
        <f t="shared" si="2"/>
        <v>0</v>
      </c>
      <c r="T26" s="108">
        <f t="shared" si="2"/>
        <v>0</v>
      </c>
    </row>
    <row r="27" spans="1:26" ht="15.75" thickBot="1" x14ac:dyDescent="0.3">
      <c r="B27" s="109" t="s">
        <v>20</v>
      </c>
      <c r="C27" s="110">
        <f t="shared" ref="C27:G27" si="4">SUM(C19:C26)</f>
        <v>0</v>
      </c>
      <c r="D27" s="110">
        <f t="shared" si="4"/>
        <v>0</v>
      </c>
      <c r="E27" s="110">
        <f t="shared" si="4"/>
        <v>0</v>
      </c>
      <c r="F27" s="110">
        <f t="shared" si="4"/>
        <v>0</v>
      </c>
      <c r="G27" s="110">
        <f t="shared" si="4"/>
        <v>0</v>
      </c>
      <c r="H27" s="110">
        <f>SUM(H19:H26)</f>
        <v>3.8136994084089757</v>
      </c>
      <c r="I27" s="110">
        <f>SUM(I19:I26)</f>
        <v>3.1037091132941246</v>
      </c>
      <c r="J27" s="110">
        <f>SUM(J19:J26)</f>
        <v>3.1812296371624966</v>
      </c>
      <c r="K27" s="110">
        <f>SUM(K19:K26)</f>
        <v>3.1293871316181829</v>
      </c>
      <c r="L27" s="111">
        <f>SUM(L19:L26)</f>
        <v>3.1572147603530878</v>
      </c>
      <c r="N27" s="112"/>
      <c r="O27" s="113"/>
      <c r="P27" s="113">
        <f t="shared" ref="P27:T27" si="5">+SUM(P19:P26)</f>
        <v>4.1337663485267973</v>
      </c>
      <c r="Q27" s="113">
        <f t="shared" si="5"/>
        <v>3.3641897051093763</v>
      </c>
      <c r="R27" s="113">
        <f t="shared" si="5"/>
        <v>3.4482161840134733</v>
      </c>
      <c r="S27" s="113">
        <f t="shared" si="5"/>
        <v>3.3920227660503617</v>
      </c>
      <c r="T27" s="114">
        <f t="shared" si="5"/>
        <v>3.4221858447056968</v>
      </c>
    </row>
    <row r="28" spans="1:26" ht="15.75" thickBot="1" x14ac:dyDescent="0.3">
      <c r="A28" s="2"/>
    </row>
    <row r="29" spans="1:26" s="46" customFormat="1" ht="16.5" thickBot="1" x14ac:dyDescent="0.3">
      <c r="A29" s="1"/>
      <c r="B29" s="42" t="s">
        <v>21</v>
      </c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5"/>
      <c r="U29" s="2"/>
      <c r="V29" s="2"/>
      <c r="W29" s="2"/>
      <c r="X29" s="2"/>
      <c r="Y29" s="2"/>
      <c r="Z29" s="2"/>
    </row>
    <row r="30" spans="1:26" x14ac:dyDescent="0.25">
      <c r="B30" s="115"/>
      <c r="C30" s="240" t="s">
        <v>22</v>
      </c>
      <c r="D30" s="241"/>
      <c r="E30" s="241"/>
      <c r="F30" s="241"/>
      <c r="G30" s="241"/>
      <c r="H30" s="241"/>
      <c r="I30" s="241"/>
      <c r="J30" s="241"/>
      <c r="K30" s="241"/>
      <c r="L30" s="242"/>
      <c r="N30" s="243" t="s">
        <v>39</v>
      </c>
      <c r="O30" s="244"/>
      <c r="P30" s="244"/>
      <c r="Q30" s="244"/>
      <c r="R30" s="244"/>
      <c r="S30" s="244"/>
      <c r="T30" s="245"/>
    </row>
    <row r="31" spans="1:26" ht="15.75" thickBot="1" x14ac:dyDescent="0.3">
      <c r="B31" s="115"/>
      <c r="C31" s="246" t="s">
        <v>10</v>
      </c>
      <c r="D31" s="247"/>
      <c r="E31" s="247"/>
      <c r="F31" s="247"/>
      <c r="G31" s="248"/>
      <c r="H31" s="249" t="s">
        <v>11</v>
      </c>
      <c r="I31" s="250"/>
      <c r="J31" s="250"/>
      <c r="K31" s="250"/>
      <c r="L31" s="251"/>
      <c r="N31" s="252" t="s">
        <v>10</v>
      </c>
      <c r="O31" s="253"/>
      <c r="P31" s="254" t="s">
        <v>11</v>
      </c>
      <c r="Q31" s="255"/>
      <c r="R31" s="255"/>
      <c r="S31" s="255"/>
      <c r="T31" s="256"/>
    </row>
    <row r="32" spans="1:26" ht="15.75" thickBot="1" x14ac:dyDescent="0.3">
      <c r="B32" s="116"/>
      <c r="C32" s="50" t="s">
        <v>33</v>
      </c>
      <c r="D32" s="51" t="s">
        <v>38</v>
      </c>
      <c r="E32" s="51" t="s">
        <v>43</v>
      </c>
      <c r="F32" s="51" t="s">
        <v>8</v>
      </c>
      <c r="G32" s="52" t="s">
        <v>54</v>
      </c>
      <c r="H32" s="117" t="s">
        <v>48</v>
      </c>
      <c r="I32" s="118" t="s">
        <v>37</v>
      </c>
      <c r="J32" s="118" t="s">
        <v>27</v>
      </c>
      <c r="K32" s="118" t="s">
        <v>44</v>
      </c>
      <c r="L32" s="55" t="s">
        <v>49</v>
      </c>
      <c r="N32" s="56" t="str">
        <f>dms_PRCP_BaseYear</f>
        <v>2013-14</v>
      </c>
      <c r="O32" s="57" t="s">
        <v>54</v>
      </c>
      <c r="P32" s="58" t="s">
        <v>48</v>
      </c>
      <c r="Q32" s="58" t="s">
        <v>37</v>
      </c>
      <c r="R32" s="58" t="s">
        <v>27</v>
      </c>
      <c r="S32" s="58" t="s">
        <v>44</v>
      </c>
      <c r="T32" s="59" t="s">
        <v>49</v>
      </c>
    </row>
    <row r="33" spans="1:113" x14ac:dyDescent="0.25">
      <c r="B33" s="60" t="s">
        <v>23</v>
      </c>
      <c r="C33" s="61"/>
      <c r="D33" s="62"/>
      <c r="E33" s="62"/>
      <c r="F33" s="62"/>
      <c r="G33" s="63"/>
      <c r="H33" s="119">
        <v>4.0315744800000006</v>
      </c>
      <c r="I33" s="120">
        <v>3.8455995700000005</v>
      </c>
      <c r="J33" s="121">
        <v>4.2595279600000007</v>
      </c>
      <c r="K33" s="121">
        <v>4.6290583200000004</v>
      </c>
      <c r="L33" s="122"/>
      <c r="N33" s="123"/>
      <c r="O33" s="124"/>
      <c r="P33" s="125">
        <f t="shared" ref="P33:S40" si="6">+H33/J$8*(1+J$7)^0.5</f>
        <v>4.347739080314037</v>
      </c>
      <c r="Q33" s="126">
        <f t="shared" si="6"/>
        <v>4.0867988999086959</v>
      </c>
      <c r="R33" s="126">
        <f t="shared" si="6"/>
        <v>4.437683978100301</v>
      </c>
      <c r="S33" s="127">
        <f t="shared" si="6"/>
        <v>4.7357679810009632</v>
      </c>
      <c r="T33" s="128"/>
    </row>
    <row r="34" spans="1:113" x14ac:dyDescent="0.25">
      <c r="B34" s="73" t="s">
        <v>24</v>
      </c>
      <c r="C34" s="74"/>
      <c r="D34" s="75"/>
      <c r="E34" s="75"/>
      <c r="F34" s="75"/>
      <c r="G34" s="129"/>
      <c r="H34" s="130"/>
      <c r="I34" s="131"/>
      <c r="J34" s="132"/>
      <c r="K34" s="132"/>
      <c r="L34" s="122"/>
      <c r="N34" s="80"/>
      <c r="O34" s="81"/>
      <c r="P34" s="82"/>
      <c r="Q34" s="83"/>
      <c r="R34" s="83"/>
      <c r="S34" s="81"/>
      <c r="T34" s="133"/>
    </row>
    <row r="35" spans="1:113" x14ac:dyDescent="0.25">
      <c r="B35" s="134" t="str">
        <f>B21</f>
        <v>Debt raising costs</v>
      </c>
      <c r="C35" s="86"/>
      <c r="D35" s="87"/>
      <c r="E35" s="87"/>
      <c r="F35" s="87"/>
      <c r="G35" s="135"/>
      <c r="H35" s="136">
        <v>0</v>
      </c>
      <c r="I35" s="90">
        <v>0</v>
      </c>
      <c r="J35" s="103">
        <v>0</v>
      </c>
      <c r="K35" s="101">
        <v>0</v>
      </c>
      <c r="L35" s="137"/>
      <c r="N35" s="138"/>
      <c r="O35" s="139"/>
      <c r="P35" s="140">
        <f t="shared" si="6"/>
        <v>0</v>
      </c>
      <c r="Q35" s="140">
        <f t="shared" si="6"/>
        <v>0</v>
      </c>
      <c r="R35" s="140">
        <f t="shared" si="6"/>
        <v>0</v>
      </c>
      <c r="S35" s="141">
        <f t="shared" si="6"/>
        <v>0</v>
      </c>
      <c r="T35" s="142"/>
    </row>
    <row r="36" spans="1:113" x14ac:dyDescent="0.25">
      <c r="B36" s="134" t="str">
        <f>B22</f>
        <v xml:space="preserve">Insurance costs </v>
      </c>
      <c r="C36" s="86"/>
      <c r="D36" s="87"/>
      <c r="E36" s="87"/>
      <c r="F36" s="87"/>
      <c r="G36" s="88"/>
      <c r="H36" s="64">
        <v>-0.754</v>
      </c>
      <c r="I36" s="90">
        <v>-0.48799999999999999</v>
      </c>
      <c r="J36" s="90">
        <v>-0.40899999999999997</v>
      </c>
      <c r="K36" s="88">
        <v>-0.46800000000000003</v>
      </c>
      <c r="L36" s="137"/>
      <c r="N36" s="138"/>
      <c r="O36" s="139"/>
      <c r="P36" s="140">
        <f t="shared" si="6"/>
        <v>-0.81313027523598769</v>
      </c>
      <c r="Q36" s="140">
        <f t="shared" si="6"/>
        <v>-0.51860778192136192</v>
      </c>
      <c r="R36" s="140">
        <f t="shared" si="6"/>
        <v>-0.42610654609789728</v>
      </c>
      <c r="S36" s="141">
        <f t="shared" si="6"/>
        <v>-0.47878839753059121</v>
      </c>
      <c r="T36" s="142"/>
    </row>
    <row r="37" spans="1:113" x14ac:dyDescent="0.25">
      <c r="B37" s="134" t="str">
        <f>B23</f>
        <v>Excluded cost category 2</v>
      </c>
      <c r="C37" s="86"/>
      <c r="D37" s="87"/>
      <c r="E37" s="87"/>
      <c r="F37" s="87"/>
      <c r="G37" s="88"/>
      <c r="H37" s="89"/>
      <c r="I37" s="90"/>
      <c r="J37" s="65"/>
      <c r="K37" s="65"/>
      <c r="L37" s="122"/>
      <c r="N37" s="138"/>
      <c r="O37" s="139"/>
      <c r="P37" s="140">
        <f t="shared" si="6"/>
        <v>0</v>
      </c>
      <c r="Q37" s="140">
        <f t="shared" si="6"/>
        <v>0</v>
      </c>
      <c r="R37" s="140">
        <f t="shared" si="6"/>
        <v>0</v>
      </c>
      <c r="S37" s="141">
        <f t="shared" si="6"/>
        <v>0</v>
      </c>
      <c r="T37" s="142"/>
      <c r="V37" s="228" t="s">
        <v>32</v>
      </c>
      <c r="W37" s="229"/>
    </row>
    <row r="38" spans="1:113" ht="15" customHeight="1" x14ac:dyDescent="0.25">
      <c r="B38" s="143" t="s">
        <v>17</v>
      </c>
      <c r="C38" s="86"/>
      <c r="D38" s="87"/>
      <c r="E38" s="87"/>
      <c r="F38" s="87"/>
      <c r="G38" s="88"/>
      <c r="H38" s="89"/>
      <c r="I38" s="90"/>
      <c r="J38" s="144"/>
      <c r="K38" s="144"/>
      <c r="L38" s="122"/>
      <c r="N38" s="138"/>
      <c r="O38" s="139"/>
      <c r="P38" s="140">
        <f t="shared" si="6"/>
        <v>0</v>
      </c>
      <c r="Q38" s="140">
        <f t="shared" si="6"/>
        <v>0</v>
      </c>
      <c r="R38" s="140">
        <f t="shared" si="6"/>
        <v>0</v>
      </c>
      <c r="S38" s="141">
        <f t="shared" si="6"/>
        <v>0</v>
      </c>
      <c r="T38" s="145"/>
      <c r="V38" s="230"/>
      <c r="W38" s="231"/>
    </row>
    <row r="39" spans="1:113" ht="15" customHeight="1" x14ac:dyDescent="0.25">
      <c r="B39" s="143" t="s">
        <v>25</v>
      </c>
      <c r="C39" s="86"/>
      <c r="D39" s="87"/>
      <c r="E39" s="87"/>
      <c r="F39" s="87"/>
      <c r="G39" s="88"/>
      <c r="H39" s="89">
        <v>0</v>
      </c>
      <c r="I39" s="90">
        <v>0</v>
      </c>
      <c r="J39" s="65">
        <v>0</v>
      </c>
      <c r="K39" s="65">
        <v>0</v>
      </c>
      <c r="L39" s="122"/>
      <c r="N39" s="138"/>
      <c r="O39" s="139"/>
      <c r="P39" s="140">
        <f t="shared" si="6"/>
        <v>0</v>
      </c>
      <c r="Q39" s="140">
        <f t="shared" si="6"/>
        <v>0</v>
      </c>
      <c r="R39" s="140">
        <f t="shared" si="6"/>
        <v>0</v>
      </c>
      <c r="S39" s="141">
        <f t="shared" si="6"/>
        <v>0</v>
      </c>
      <c r="T39" s="145"/>
      <c r="V39" s="230"/>
      <c r="W39" s="231"/>
    </row>
    <row r="40" spans="1:113" ht="15.75" customHeight="1" thickBot="1" x14ac:dyDescent="0.3">
      <c r="B40" s="98" t="s">
        <v>19</v>
      </c>
      <c r="C40" s="99"/>
      <c r="D40" s="100"/>
      <c r="E40" s="100"/>
      <c r="F40" s="100"/>
      <c r="G40" s="101"/>
      <c r="H40" s="102"/>
      <c r="I40" s="103"/>
      <c r="J40" s="103"/>
      <c r="K40" s="103"/>
      <c r="L40" s="147"/>
      <c r="N40" s="148"/>
      <c r="O40" s="149"/>
      <c r="P40" s="150">
        <f t="shared" si="6"/>
        <v>0</v>
      </c>
      <c r="Q40" s="150">
        <f t="shared" si="6"/>
        <v>0</v>
      </c>
      <c r="R40" s="150">
        <f t="shared" si="6"/>
        <v>0</v>
      </c>
      <c r="S40" s="151">
        <f t="shared" si="6"/>
        <v>0</v>
      </c>
      <c r="T40" s="152"/>
      <c r="V40" s="230"/>
      <c r="W40" s="231"/>
    </row>
    <row r="41" spans="1:113" s="155" customFormat="1" ht="15.75" customHeight="1" thickBot="1" x14ac:dyDescent="0.3">
      <c r="A41" s="1"/>
      <c r="B41" s="153" t="s">
        <v>26</v>
      </c>
      <c r="C41" s="110">
        <f t="shared" ref="C41:G41" si="7">SUM(C33:C40)</f>
        <v>0</v>
      </c>
      <c r="D41" s="110">
        <f t="shared" si="7"/>
        <v>0</v>
      </c>
      <c r="E41" s="110">
        <f t="shared" si="7"/>
        <v>0</v>
      </c>
      <c r="F41" s="110">
        <f t="shared" si="7"/>
        <v>0</v>
      </c>
      <c r="G41" s="110">
        <f t="shared" si="7"/>
        <v>0</v>
      </c>
      <c r="H41" s="113">
        <f>SUM(H33:H40)</f>
        <v>3.2775744800000006</v>
      </c>
      <c r="I41" s="113">
        <f>SUM(I33:I40)</f>
        <v>3.3575995700000005</v>
      </c>
      <c r="J41" s="113">
        <f>SUM(J33:J40)</f>
        <v>3.8505279600000009</v>
      </c>
      <c r="K41" s="113">
        <f>SUM(K33:K40)</f>
        <v>4.1610583200000004</v>
      </c>
      <c r="L41" s="114"/>
      <c r="M41" s="2"/>
      <c r="N41" s="112"/>
      <c r="O41" s="113"/>
      <c r="P41" s="113">
        <f t="shared" ref="P41:R41" si="8">P33+SUM(P35:P40)</f>
        <v>3.5346088050780491</v>
      </c>
      <c r="Q41" s="113">
        <f t="shared" si="8"/>
        <v>3.5681911179873342</v>
      </c>
      <c r="R41" s="113">
        <f t="shared" si="8"/>
        <v>4.0115774320024036</v>
      </c>
      <c r="S41" s="113">
        <f>S33+SUM(S35:S40)</f>
        <v>4.2569795834703719</v>
      </c>
      <c r="T41" s="114">
        <f>(T27-(LOOKUP(U41,P18:T18,P27:T27)-LOOKUP(U41,P32:T32,P41:T41)))+U42</f>
        <v>3.985547092694627</v>
      </c>
      <c r="U41" s="154" t="s">
        <v>27</v>
      </c>
      <c r="V41" s="232"/>
      <c r="W41" s="233"/>
      <c r="X41" s="2"/>
      <c r="Y41" s="2"/>
      <c r="Z41" s="2"/>
    </row>
    <row r="42" spans="1:113" ht="15.75" thickBot="1" x14ac:dyDescent="0.3">
      <c r="A42" s="2"/>
      <c r="U42" s="221"/>
      <c r="V42" s="220" t="s">
        <v>28</v>
      </c>
    </row>
    <row r="43" spans="1:113" x14ac:dyDescent="0.25">
      <c r="A43" s="2"/>
    </row>
    <row r="44" spans="1:113" ht="15.75" thickBot="1" x14ac:dyDescent="0.3">
      <c r="A44" s="2"/>
    </row>
    <row r="45" spans="1:113" s="156" customFormat="1" ht="18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57" t="s">
        <v>40</v>
      </c>
      <c r="O45" s="158"/>
      <c r="P45" s="159"/>
      <c r="Q45" s="158"/>
      <c r="R45" s="158"/>
      <c r="S45" s="158"/>
      <c r="T45" s="160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</row>
    <row r="46" spans="1:113" ht="15.75" thickBot="1" x14ac:dyDescent="0.3">
      <c r="A46" s="2"/>
      <c r="N46" s="161"/>
      <c r="O46" s="162"/>
      <c r="P46" s="163">
        <f>(P27-P41)</f>
        <v>0.59915754344874816</v>
      </c>
      <c r="Q46" s="164">
        <f>(Q27-Q41)-(P27-P41)</f>
        <v>-0.80315895632670609</v>
      </c>
      <c r="R46" s="164">
        <f>(R27-R41)-(Q27-Q41)</f>
        <v>-0.35935983511097236</v>
      </c>
      <c r="S46" s="164">
        <f>(S27-S41)-(R27-R41)</f>
        <v>-0.3015955694310799</v>
      </c>
      <c r="T46" s="165">
        <f>(T27-T41)-(S27-S41)</f>
        <v>0.3015955694310799</v>
      </c>
    </row>
    <row r="47" spans="1:113" ht="15.75" thickBot="1" x14ac:dyDescent="0.3">
      <c r="A47" s="2"/>
    </row>
    <row r="48" spans="1:113" s="156" customFormat="1" ht="18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66" t="s">
        <v>29</v>
      </c>
      <c r="O48" s="167"/>
      <c r="P48" s="158"/>
      <c r="Q48" s="158"/>
      <c r="R48" s="158"/>
      <c r="S48" s="158"/>
      <c r="T48" s="158"/>
      <c r="U48" s="158"/>
      <c r="V48" s="158"/>
      <c r="W48" s="158"/>
      <c r="X48" s="158"/>
      <c r="Y48" s="168"/>
      <c r="Z48" s="169"/>
    </row>
    <row r="49" spans="1:26" ht="30" customHeight="1" x14ac:dyDescent="0.25">
      <c r="A49" s="2"/>
      <c r="N49" s="170"/>
      <c r="O49" s="171"/>
      <c r="P49" s="234" t="s">
        <v>11</v>
      </c>
      <c r="Q49" s="235"/>
      <c r="R49" s="235"/>
      <c r="S49" s="235"/>
      <c r="T49" s="235"/>
      <c r="U49" s="236" t="s">
        <v>30</v>
      </c>
      <c r="V49" s="237"/>
      <c r="W49" s="237"/>
      <c r="X49" s="237"/>
      <c r="Y49" s="237"/>
      <c r="Z49" s="172"/>
    </row>
    <row r="50" spans="1:26" x14ac:dyDescent="0.25">
      <c r="A50" s="2"/>
      <c r="N50" s="173"/>
      <c r="O50" s="174"/>
      <c r="P50" s="175" t="s">
        <v>39</v>
      </c>
      <c r="Q50" s="176"/>
      <c r="R50" s="176"/>
      <c r="S50" s="176"/>
      <c r="T50" s="176"/>
      <c r="U50" s="176"/>
      <c r="V50" s="176"/>
      <c r="W50" s="177"/>
      <c r="X50" s="178"/>
      <c r="Y50" s="179"/>
      <c r="Z50" s="180"/>
    </row>
    <row r="51" spans="1:26" ht="15.75" thickBot="1" x14ac:dyDescent="0.3">
      <c r="A51" s="2"/>
      <c r="N51" s="173"/>
      <c r="O51" s="174"/>
      <c r="P51" s="181" t="s">
        <v>48</v>
      </c>
      <c r="Q51" s="182" t="s">
        <v>37</v>
      </c>
      <c r="R51" s="182" t="s">
        <v>27</v>
      </c>
      <c r="S51" s="182" t="s">
        <v>44</v>
      </c>
      <c r="T51" s="182" t="s">
        <v>49</v>
      </c>
      <c r="U51" s="183" t="s">
        <v>45</v>
      </c>
      <c r="V51" s="183" t="s">
        <v>46</v>
      </c>
      <c r="W51" s="183" t="s">
        <v>47</v>
      </c>
      <c r="X51" s="183" t="s">
        <v>35</v>
      </c>
      <c r="Y51" s="183" t="s">
        <v>36</v>
      </c>
      <c r="Z51" s="184" t="s">
        <v>31</v>
      </c>
    </row>
    <row r="52" spans="1:26" ht="15.75" thickBot="1" x14ac:dyDescent="0.3">
      <c r="A52" s="2"/>
      <c r="N52" s="238" t="s">
        <v>48</v>
      </c>
      <c r="O52" s="239"/>
      <c r="P52" s="185"/>
      <c r="Q52" s="186">
        <f>$P$46</f>
        <v>0.59915754344874816</v>
      </c>
      <c r="R52" s="187">
        <f>$P$46</f>
        <v>0.59915754344874816</v>
      </c>
      <c r="S52" s="188">
        <f>$P$46</f>
        <v>0.59915754344874816</v>
      </c>
      <c r="T52" s="187">
        <f>$P$46</f>
        <v>0.59915754344874816</v>
      </c>
      <c r="U52" s="189">
        <f>$P$46</f>
        <v>0.59915754344874816</v>
      </c>
      <c r="V52" s="190"/>
      <c r="W52" s="190"/>
      <c r="X52" s="190"/>
      <c r="Y52" s="190"/>
      <c r="Z52" s="223"/>
    </row>
    <row r="53" spans="1:26" ht="15.75" thickBot="1" x14ac:dyDescent="0.3">
      <c r="A53" s="2"/>
      <c r="N53" s="224" t="s">
        <v>37</v>
      </c>
      <c r="O53" s="225"/>
      <c r="P53" s="185"/>
      <c r="Q53" s="185"/>
      <c r="R53" s="148">
        <f>$Q$46</f>
        <v>-0.80315895632670609</v>
      </c>
      <c r="S53" s="191">
        <f>$Q$46</f>
        <v>-0.80315895632670609</v>
      </c>
      <c r="T53" s="192">
        <f>$Q$46</f>
        <v>-0.80315895632670609</v>
      </c>
      <c r="U53" s="191">
        <f>$Q$46</f>
        <v>-0.80315895632670609</v>
      </c>
      <c r="V53" s="189">
        <f>$Q$46</f>
        <v>-0.80315895632670609</v>
      </c>
      <c r="W53" s="190"/>
      <c r="X53" s="190"/>
      <c r="Y53" s="190"/>
      <c r="Z53" s="223"/>
    </row>
    <row r="54" spans="1:26" ht="15.75" thickBot="1" x14ac:dyDescent="0.3">
      <c r="A54" s="2"/>
      <c r="N54" s="224" t="s">
        <v>27</v>
      </c>
      <c r="O54" s="225"/>
      <c r="P54" s="190"/>
      <c r="Q54" s="190"/>
      <c r="R54" s="185"/>
      <c r="S54" s="193">
        <f>$R$46</f>
        <v>-0.35935983511097236</v>
      </c>
      <c r="T54" s="192">
        <f>$R$46</f>
        <v>-0.35935983511097236</v>
      </c>
      <c r="U54" s="191">
        <f>$R$46</f>
        <v>-0.35935983511097236</v>
      </c>
      <c r="V54" s="192">
        <f>$R$46</f>
        <v>-0.35935983511097236</v>
      </c>
      <c r="W54" s="194">
        <f>$R$46</f>
        <v>-0.35935983511097236</v>
      </c>
      <c r="X54" s="195"/>
      <c r="Y54" s="190"/>
      <c r="Z54" s="223"/>
    </row>
    <row r="55" spans="1:26" ht="15.75" thickBot="1" x14ac:dyDescent="0.3">
      <c r="A55" s="2"/>
      <c r="N55" s="224" t="s">
        <v>44</v>
      </c>
      <c r="O55" s="225"/>
      <c r="P55" s="190"/>
      <c r="Q55" s="190"/>
      <c r="R55" s="190"/>
      <c r="S55" s="185"/>
      <c r="T55" s="148">
        <f>$S$46</f>
        <v>-0.3015955694310799</v>
      </c>
      <c r="U55" s="192">
        <f>$S$46</f>
        <v>-0.3015955694310799</v>
      </c>
      <c r="V55" s="196">
        <f>$S$46</f>
        <v>-0.3015955694310799</v>
      </c>
      <c r="W55" s="191">
        <f>$S$46</f>
        <v>-0.3015955694310799</v>
      </c>
      <c r="X55" s="197">
        <f>$S$46</f>
        <v>-0.3015955694310799</v>
      </c>
      <c r="Y55" s="195"/>
      <c r="Z55" s="223"/>
    </row>
    <row r="56" spans="1:26" ht="15.75" thickBot="1" x14ac:dyDescent="0.3">
      <c r="A56" s="2"/>
      <c r="N56" s="226" t="s">
        <v>49</v>
      </c>
      <c r="O56" s="227"/>
      <c r="P56" s="198"/>
      <c r="Q56" s="198"/>
      <c r="R56" s="190"/>
      <c r="S56" s="198"/>
      <c r="T56" s="185"/>
      <c r="U56" s="193">
        <f>+$T$46</f>
        <v>0.3015955694310799</v>
      </c>
      <c r="V56" s="199">
        <f>+$T$46</f>
        <v>0.3015955694310799</v>
      </c>
      <c r="W56" s="200">
        <f>+$T$46</f>
        <v>0.3015955694310799</v>
      </c>
      <c r="X56" s="201">
        <f>+$T$46</f>
        <v>0.3015955694310799</v>
      </c>
      <c r="Y56" s="202">
        <f>+$T$46</f>
        <v>0.3015955694310799</v>
      </c>
      <c r="Z56" s="223"/>
    </row>
    <row r="57" spans="1:26" s="155" customFormat="1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03" t="s">
        <v>41</v>
      </c>
      <c r="O57" s="204"/>
      <c r="P57" s="205"/>
      <c r="Q57" s="205"/>
      <c r="R57" s="205"/>
      <c r="S57" s="205"/>
      <c r="T57" s="206"/>
      <c r="U57" s="207">
        <f>+SUM(U52:U56)</f>
        <v>-0.56336124798893028</v>
      </c>
      <c r="V57" s="208">
        <f>+SUM(V53:V56)</f>
        <v>-1.1625187914376784</v>
      </c>
      <c r="W57" s="209">
        <f>+SUM(W54:W56)</f>
        <v>-0.35935983511097236</v>
      </c>
      <c r="X57" s="210">
        <f>+SUM(X55:X56)</f>
        <v>0</v>
      </c>
      <c r="Y57" s="210">
        <f>+SUM(Y56)</f>
        <v>0.3015955694310799</v>
      </c>
      <c r="Z57" s="211">
        <f>+SUM(U57:Y57)</f>
        <v>-1.7836443051065012</v>
      </c>
    </row>
    <row r="58" spans="1:26" ht="15.75" thickBot="1" x14ac:dyDescent="0.3">
      <c r="A58" s="2"/>
      <c r="N58" s="212"/>
      <c r="O58" s="212"/>
      <c r="P58" s="212"/>
      <c r="Q58" s="212"/>
      <c r="R58" s="212"/>
      <c r="S58" s="212"/>
      <c r="T58" s="212"/>
      <c r="U58" s="213"/>
      <c r="V58" s="213"/>
      <c r="W58" s="213"/>
      <c r="X58" s="213"/>
      <c r="Y58" s="213"/>
      <c r="Z58" s="146"/>
    </row>
    <row r="59" spans="1:26" ht="15.75" thickBot="1" x14ac:dyDescent="0.3">
      <c r="A59" s="2"/>
      <c r="N59" s="214" t="s">
        <v>42</v>
      </c>
      <c r="O59" s="215"/>
      <c r="P59" s="216"/>
      <c r="Q59" s="216"/>
      <c r="R59" s="216"/>
      <c r="S59" s="216"/>
      <c r="T59" s="217"/>
      <c r="U59" s="218">
        <f>U57</f>
        <v>-0.56336124798893028</v>
      </c>
      <c r="V59" s="218">
        <f>V57</f>
        <v>-1.1625187914376784</v>
      </c>
      <c r="W59" s="218">
        <f>W57</f>
        <v>-0.35935983511097236</v>
      </c>
      <c r="X59" s="219">
        <f>X57</f>
        <v>0</v>
      </c>
      <c r="Y59" s="219">
        <f>Y57</f>
        <v>0.3015955694310799</v>
      </c>
      <c r="Z59" s="211">
        <f>+SUM(U59:Y59)</f>
        <v>-1.7836443051065012</v>
      </c>
    </row>
    <row r="60" spans="1:26" x14ac:dyDescent="0.25">
      <c r="A60" s="2"/>
    </row>
    <row r="61" spans="1:26" x14ac:dyDescent="0.25">
      <c r="A61" s="2"/>
    </row>
    <row r="62" spans="1:26" x14ac:dyDescent="0.25">
      <c r="A62" s="2"/>
    </row>
    <row r="63" spans="1:26" x14ac:dyDescent="0.25">
      <c r="A63" s="2"/>
    </row>
    <row r="64" spans="1:26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</sheetData>
  <mergeCells count="22">
    <mergeCell ref="C3:M3"/>
    <mergeCell ref="C16:G16"/>
    <mergeCell ref="H16:L16"/>
    <mergeCell ref="N16:T16"/>
    <mergeCell ref="C17:G17"/>
    <mergeCell ref="H17:L17"/>
    <mergeCell ref="N17:O17"/>
    <mergeCell ref="P17:T17"/>
    <mergeCell ref="C30:L30"/>
    <mergeCell ref="N30:T30"/>
    <mergeCell ref="C31:G31"/>
    <mergeCell ref="H31:L31"/>
    <mergeCell ref="N31:O31"/>
    <mergeCell ref="P31:T31"/>
    <mergeCell ref="N55:O55"/>
    <mergeCell ref="N56:O56"/>
    <mergeCell ref="V37:W41"/>
    <mergeCell ref="P49:T49"/>
    <mergeCell ref="U49:Y49"/>
    <mergeCell ref="N52:O52"/>
    <mergeCell ref="N53:O53"/>
    <mergeCell ref="N54:O54"/>
  </mergeCells>
  <conditionalFormatting sqref="F19 F21:F26 F33 F35:F40">
    <cfRule type="expression" dxfId="3" priority="4">
      <formula>dms_PRCP_BaseYear=PRCP_y4</formula>
    </cfRule>
  </conditionalFormatting>
  <conditionalFormatting sqref="E19 E21:E26 E33 E35:E40">
    <cfRule type="expression" dxfId="2" priority="3">
      <formula>dms_PRCP_BaseYear=PRCP_y3</formula>
    </cfRule>
  </conditionalFormatting>
  <conditionalFormatting sqref="D19 D21:D26 D33 D35:D40">
    <cfRule type="expression" dxfId="1" priority="2">
      <formula>dms_PRCP_BaseYear=PRCP_y2</formula>
    </cfRule>
  </conditionalFormatting>
  <conditionalFormatting sqref="C19 C21:C26 C33 C35:C40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Decision</vt:lpstr>
      <vt:lpstr>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Jane Kelly</cp:lastModifiedBy>
  <dcterms:created xsi:type="dcterms:W3CDTF">2020-05-08T04:21:43Z</dcterms:created>
  <dcterms:modified xsi:type="dcterms:W3CDTF">2020-06-02T01:34:05Z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