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195" windowHeight="9780" activeTab="1"/>
  </bookViews>
  <sheets>
    <sheet name="Calcs" sheetId="6" r:id="rId1"/>
    <sheet name="Statewide" sheetId="13" r:id="rId2"/>
  </sheets>
  <calcPr calcId="152511"/>
</workbook>
</file>

<file path=xl/calcChain.xml><?xml version="1.0" encoding="utf-8"?>
<calcChain xmlns="http://schemas.openxmlformats.org/spreadsheetml/2006/main">
  <c r="O21" i="13" l="1"/>
  <c r="N21" i="13"/>
  <c r="M21" i="13"/>
  <c r="L21" i="13"/>
  <c r="K21" i="13"/>
  <c r="O20" i="13"/>
  <c r="N20" i="13"/>
  <c r="M20" i="13"/>
  <c r="L20" i="13"/>
  <c r="K20" i="13"/>
  <c r="O19" i="13"/>
  <c r="N19" i="13"/>
  <c r="M19" i="13"/>
  <c r="L19" i="13"/>
  <c r="K19" i="13"/>
  <c r="O18" i="13"/>
  <c r="N18" i="13"/>
  <c r="M18" i="13"/>
  <c r="L18" i="13"/>
  <c r="K18" i="13"/>
  <c r="L8" i="13"/>
  <c r="M8" i="13"/>
  <c r="N8" i="13"/>
  <c r="O8" i="13"/>
  <c r="L9" i="13"/>
  <c r="M9" i="13"/>
  <c r="N9" i="13"/>
  <c r="O9" i="13"/>
  <c r="L10" i="13"/>
  <c r="M10" i="13"/>
  <c r="N10" i="13"/>
  <c r="O10" i="13"/>
  <c r="L11" i="13"/>
  <c r="M11" i="13"/>
  <c r="N11" i="13"/>
  <c r="O11" i="13"/>
  <c r="K9" i="13"/>
  <c r="K10" i="13"/>
  <c r="K11" i="13"/>
  <c r="K8" i="13"/>
  <c r="X27" i="6" l="1"/>
  <c r="X26" i="6"/>
  <c r="X25" i="6"/>
  <c r="X24" i="6"/>
  <c r="X21" i="6"/>
  <c r="X20" i="6"/>
  <c r="X19" i="6"/>
  <c r="X18" i="6"/>
  <c r="X15" i="6"/>
  <c r="X14" i="6"/>
  <c r="X13" i="6"/>
  <c r="X12" i="6"/>
  <c r="X9" i="6"/>
  <c r="X8" i="6"/>
  <c r="X7" i="6"/>
  <c r="X6" i="6"/>
  <c r="S307" i="6"/>
  <c r="AC25" i="6" s="1"/>
  <c r="R307" i="6"/>
  <c r="AB25" i="6" s="1"/>
  <c r="Q307" i="6"/>
  <c r="AA25" i="6" s="1"/>
  <c r="P307" i="6"/>
  <c r="Z25" i="6" s="1"/>
  <c r="O307" i="6"/>
  <c r="Y25" i="6" s="1"/>
  <c r="S302" i="6"/>
  <c r="R301" i="6"/>
  <c r="Q300" i="6"/>
  <c r="P299" i="6"/>
  <c r="S298" i="6"/>
  <c r="R298" i="6"/>
  <c r="R303" i="6" s="1"/>
  <c r="Q298" i="6"/>
  <c r="Q303" i="6" s="1"/>
  <c r="Q308" i="6" s="1"/>
  <c r="AA26" i="6" s="1"/>
  <c r="P298" i="6"/>
  <c r="P303" i="6" s="1"/>
  <c r="O298" i="6"/>
  <c r="O303" i="6" s="1"/>
  <c r="S237" i="6"/>
  <c r="AC19" i="6" s="1"/>
  <c r="R237" i="6"/>
  <c r="AB19" i="6" s="1"/>
  <c r="Q237" i="6"/>
  <c r="AA19" i="6" s="1"/>
  <c r="P237" i="6"/>
  <c r="Z19" i="6" s="1"/>
  <c r="O237" i="6"/>
  <c r="Y19" i="6" s="1"/>
  <c r="S232" i="6"/>
  <c r="R231" i="6"/>
  <c r="Q230" i="6"/>
  <c r="P229" i="6"/>
  <c r="S228" i="6"/>
  <c r="S233" i="6" s="1"/>
  <c r="R228" i="6"/>
  <c r="R233" i="6" s="1"/>
  <c r="Q228" i="6"/>
  <c r="Q233" i="6" s="1"/>
  <c r="Q238" i="6" s="1"/>
  <c r="AA20" i="6" s="1"/>
  <c r="P228" i="6"/>
  <c r="P233" i="6" s="1"/>
  <c r="O228" i="6"/>
  <c r="O233" i="6" s="1"/>
  <c r="S167" i="6"/>
  <c r="AC13" i="6" s="1"/>
  <c r="R167" i="6"/>
  <c r="AB13" i="6" s="1"/>
  <c r="Q167" i="6"/>
  <c r="AA13" i="6" s="1"/>
  <c r="P167" i="6"/>
  <c r="Z13" i="6" s="1"/>
  <c r="O167" i="6"/>
  <c r="Y13" i="6" s="1"/>
  <c r="S162" i="6"/>
  <c r="R161" i="6"/>
  <c r="Q160" i="6"/>
  <c r="P159" i="6"/>
  <c r="S158" i="6"/>
  <c r="S163" i="6" s="1"/>
  <c r="R158" i="6"/>
  <c r="R163" i="6" s="1"/>
  <c r="Q158" i="6"/>
  <c r="Q163" i="6" s="1"/>
  <c r="Q168" i="6" s="1"/>
  <c r="AA14" i="6" s="1"/>
  <c r="P158" i="6"/>
  <c r="P163" i="6" s="1"/>
  <c r="O158" i="6"/>
  <c r="O163" i="6" s="1"/>
  <c r="S97" i="6"/>
  <c r="AC7" i="6" s="1"/>
  <c r="R97" i="6"/>
  <c r="AB7" i="6" s="1"/>
  <c r="Q97" i="6"/>
  <c r="AA7" i="6" s="1"/>
  <c r="P97" i="6"/>
  <c r="Z7" i="6" s="1"/>
  <c r="O97" i="6"/>
  <c r="Y7" i="6" s="1"/>
  <c r="S92" i="6"/>
  <c r="R91" i="6"/>
  <c r="Q90" i="6"/>
  <c r="P89" i="6"/>
  <c r="S88" i="6"/>
  <c r="S93" i="6" s="1"/>
  <c r="R88" i="6"/>
  <c r="R93" i="6" s="1"/>
  <c r="Q88" i="6"/>
  <c r="Q93" i="6" s="1"/>
  <c r="Q98" i="6" s="1"/>
  <c r="AA8" i="6" s="1"/>
  <c r="P88" i="6"/>
  <c r="O88" i="6"/>
  <c r="O93" i="6" s="1"/>
  <c r="S303" i="6" l="1"/>
  <c r="S308" i="6" s="1"/>
  <c r="AC26" i="6" s="1"/>
  <c r="P93" i="6"/>
  <c r="P164" i="6"/>
  <c r="P169" i="6" s="1"/>
  <c r="Z15" i="6" s="1"/>
  <c r="P168" i="6"/>
  <c r="Z14" i="6" s="1"/>
  <c r="P304" i="6"/>
  <c r="P309" i="6" s="1"/>
  <c r="Z27" i="6" s="1"/>
  <c r="P308" i="6"/>
  <c r="Z26" i="6" s="1"/>
  <c r="P94" i="6"/>
  <c r="P99" i="6" s="1"/>
  <c r="Z9" i="6" s="1"/>
  <c r="P98" i="6"/>
  <c r="Z8" i="6" s="1"/>
  <c r="P234" i="6"/>
  <c r="P239" i="6" s="1"/>
  <c r="Z21" i="6" s="1"/>
  <c r="P238" i="6"/>
  <c r="Z20" i="6" s="1"/>
  <c r="R94" i="6"/>
  <c r="R99" i="6" s="1"/>
  <c r="AB9" i="6" s="1"/>
  <c r="R98" i="6"/>
  <c r="AB8" i="6" s="1"/>
  <c r="O304" i="6"/>
  <c r="O309" i="6" s="1"/>
  <c r="Y27" i="6" s="1"/>
  <c r="O308" i="6"/>
  <c r="Y26" i="6" s="1"/>
  <c r="S304" i="6"/>
  <c r="T303" i="6"/>
  <c r="O234" i="6"/>
  <c r="O239" i="6" s="1"/>
  <c r="Y21" i="6" s="1"/>
  <c r="O238" i="6"/>
  <c r="Y20" i="6" s="1"/>
  <c r="S234" i="6"/>
  <c r="S238" i="6"/>
  <c r="AC20" i="6" s="1"/>
  <c r="T233" i="6"/>
  <c r="R308" i="6"/>
  <c r="AB26" i="6" s="1"/>
  <c r="R304" i="6"/>
  <c r="R309" i="6" s="1"/>
  <c r="AB27" i="6" s="1"/>
  <c r="O168" i="6"/>
  <c r="Y14" i="6" s="1"/>
  <c r="O164" i="6"/>
  <c r="O169" i="6" s="1"/>
  <c r="Y15" i="6" s="1"/>
  <c r="S164" i="6"/>
  <c r="S168" i="6"/>
  <c r="AC14" i="6" s="1"/>
  <c r="T163" i="6"/>
  <c r="R238" i="6"/>
  <c r="AB20" i="6" s="1"/>
  <c r="R234" i="6"/>
  <c r="R239" i="6" s="1"/>
  <c r="AB21" i="6" s="1"/>
  <c r="O98" i="6"/>
  <c r="Y8" i="6" s="1"/>
  <c r="O94" i="6"/>
  <c r="O99" i="6" s="1"/>
  <c r="Y9" i="6" s="1"/>
  <c r="S98" i="6"/>
  <c r="AC8" i="6" s="1"/>
  <c r="T93" i="6"/>
  <c r="S94" i="6"/>
  <c r="R164" i="6"/>
  <c r="R169" i="6" s="1"/>
  <c r="AB15" i="6" s="1"/>
  <c r="R168" i="6"/>
  <c r="AB14" i="6" s="1"/>
  <c r="Q94" i="6"/>
  <c r="Q99" i="6" s="1"/>
  <c r="AA9" i="6" s="1"/>
  <c r="Q164" i="6"/>
  <c r="Q169" i="6" s="1"/>
  <c r="AA15" i="6" s="1"/>
  <c r="Q234" i="6"/>
  <c r="Q239" i="6" s="1"/>
  <c r="AA21" i="6" s="1"/>
  <c r="Q304" i="6"/>
  <c r="Q309" i="6" s="1"/>
  <c r="AA27" i="6" s="1"/>
  <c r="T164" i="6" l="1"/>
  <c r="S169" i="6"/>
  <c r="AC15" i="6" s="1"/>
  <c r="T94" i="6"/>
  <c r="S99" i="6"/>
  <c r="AC9" i="6" s="1"/>
  <c r="T234" i="6"/>
  <c r="S239" i="6"/>
  <c r="AC21" i="6" s="1"/>
  <c r="T304" i="6"/>
  <c r="S309" i="6"/>
  <c r="AC27" i="6" s="1"/>
</calcChain>
</file>

<file path=xl/sharedStrings.xml><?xml version="1.0" encoding="utf-8"?>
<sst xmlns="http://schemas.openxmlformats.org/spreadsheetml/2006/main" count="411" uniqueCount="106">
  <si>
    <t>Regression</t>
  </si>
  <si>
    <t>Notes</t>
  </si>
  <si>
    <t>Output Created</t>
  </si>
  <si>
    <t>Comments</t>
  </si>
  <si>
    <t>Input</t>
  </si>
  <si>
    <t>Data</t>
  </si>
  <si>
    <t>C:\Users\ValuesBank\Documents\ValuesProjects\ACIL Tasman\BillBenchmarking-2\Analysis\08-AERBenchmarking-2014-RecodeConsumption2Matched.sav</t>
  </si>
  <si>
    <t>Active Dataset</t>
  </si>
  <si>
    <t>Filter</t>
  </si>
  <si>
    <t>&lt;none&gt;</t>
  </si>
  <si>
    <t>Weight</t>
  </si>
  <si>
    <t>Split File</t>
  </si>
  <si>
    <t>N of Rows in Working Data File</t>
  </si>
  <si>
    <t>Missing Value Handling</t>
  </si>
  <si>
    <t>Definition of Missing</t>
  </si>
  <si>
    <t>User-defined missing values are treated as missing.</t>
  </si>
  <si>
    <t>Cases Used</t>
  </si>
  <si>
    <t>Correlation coefficients for each pair of variables are based on all the cases with valid data for that pair. Regression statistics are based on these correlations.</t>
  </si>
  <si>
    <t>Syntax</t>
  </si>
  <si>
    <t>REGRESSION</t>
  </si>
  <si>
    <t xml:space="preserve">  /MISSING Pairwise</t>
  </si>
  <si>
    <t xml:space="preserve">  /STATISTICS COEFF OUTS R ANOVA</t>
  </si>
  <si>
    <t xml:space="preserve">  /CRITERIA=PIN(.05) POUT(.10)</t>
  </si>
  <si>
    <t xml:space="preserve">  /NOORIGIN</t>
  </si>
  <si>
    <t xml:space="preserve">  /DEPENDENT summer2</t>
  </si>
  <si>
    <t>Resources</t>
  </si>
  <si>
    <t>Processor Time</t>
  </si>
  <si>
    <t>Elapsed Time</t>
  </si>
  <si>
    <t>Memory Required</t>
  </si>
  <si>
    <t>Additional Memory Required for Residual Plots</t>
  </si>
  <si>
    <t>0 bytes</t>
  </si>
  <si>
    <t>Variables Entered/Removeda</t>
  </si>
  <si>
    <t>Model</t>
  </si>
  <si>
    <t>Variables Entered</t>
  </si>
  <si>
    <t>Variables Removed</t>
  </si>
  <si>
    <t>Method</t>
  </si>
  <si>
    <t>.</t>
  </si>
  <si>
    <t>Enter</t>
  </si>
  <si>
    <t>b All requested variables entered.</t>
  </si>
  <si>
    <t>Model Summary</t>
  </si>
  <si>
    <t>R</t>
  </si>
  <si>
    <t>R Square</t>
  </si>
  <si>
    <t>Adjusted R Square</t>
  </si>
  <si>
    <t>Std. Error of the Estimate</t>
  </si>
  <si>
    <t>ANOVAa</t>
  </si>
  <si>
    <t>Sum of Squares</t>
  </si>
  <si>
    <t>df</t>
  </si>
  <si>
    <t>Mean Square</t>
  </si>
  <si>
    <t>F</t>
  </si>
  <si>
    <t>Sig.</t>
  </si>
  <si>
    <t>.000b</t>
  </si>
  <si>
    <t>Residual</t>
  </si>
  <si>
    <t>Total</t>
  </si>
  <si>
    <t>Coefficientsa</t>
  </si>
  <si>
    <t>Unstandardized Coefficients</t>
  </si>
  <si>
    <t>Standardized Coefficients</t>
  </si>
  <si>
    <t>t</t>
  </si>
  <si>
    <t>B</t>
  </si>
  <si>
    <t>Std. Error</t>
  </si>
  <si>
    <t>Beta</t>
  </si>
  <si>
    <t>(Constant)</t>
  </si>
  <si>
    <t>&gt;Warning # 3211</t>
  </si>
  <si>
    <t>&gt;On at least one case, the value of the weight variable was zero, negative, or</t>
  </si>
  <si>
    <t>&gt;missing.  Such cases are invisible to statistical procedures and graphs which</t>
  </si>
  <si>
    <t>&gt;need positively weighted cases, but remain on the file and are processed by</t>
  </si>
  <si>
    <t>&gt;non-statistical facilities such as LIST and SAVE.</t>
  </si>
  <si>
    <t xml:space="preserve">  /DEPENDENT Autumn2</t>
  </si>
  <si>
    <t xml:space="preserve">  /DEPENDENT Winter2</t>
  </si>
  <si>
    <t xml:space="preserve">  /DEPENDENT Spring2</t>
  </si>
  <si>
    <t>Household size</t>
  </si>
  <si>
    <t>People in house</t>
  </si>
  <si>
    <t>DataSet1</t>
  </si>
  <si>
    <t>[DataSet1] C:\Users\ValuesBank\Documents\ValuesProjects\ACIL Tasman\BillBenchmarking-2\Analysis\08-AERBenchmarking-2014-RecodeConsumption2Matched.sav</t>
  </si>
  <si>
    <t xml:space="preserve"> </t>
  </si>
  <si>
    <t>Summer</t>
  </si>
  <si>
    <t>Autumn</t>
  </si>
  <si>
    <t>Winter</t>
  </si>
  <si>
    <t>Spring</t>
  </si>
  <si>
    <t>X0B19 ~Swimming pool</t>
  </si>
  <si>
    <t>a Dependent Variable: Summer2 ~Summer - Metered consumption kWh</t>
  </si>
  <si>
    <t>X0_HSize2 ~Household size N=2</t>
  </si>
  <si>
    <t>X0_HSize3 ~Household size N=3</t>
  </si>
  <si>
    <t>X0_HSize4 ~Household size N=4</t>
  </si>
  <si>
    <t>X0_HSize5 ~Household size N=5</t>
  </si>
  <si>
    <t>a Dependent Variable: Autumn2 ~Autumn - Metered consumption kWh</t>
  </si>
  <si>
    <t>a Dependent Variable: Winter2 ~Winter - Metered consumption kWh</t>
  </si>
  <si>
    <t>a Dependent Variable: Spring2 ~Spring - Metered consumption kWh</t>
  </si>
  <si>
    <t>Season</t>
  </si>
  <si>
    <t>Benchmarks without taking gas into consideration</t>
  </si>
  <si>
    <t>/METHOD=enter X0_HSize2 to X0_HSize4 X0_HSize5 x0b19.</t>
  </si>
  <si>
    <t>No Pool</t>
  </si>
  <si>
    <t>Pool</t>
  </si>
  <si>
    <t>Summer consumption kWhr</t>
  </si>
  <si>
    <t>No pool</t>
  </si>
  <si>
    <t>Autumn consumption kWhr</t>
  </si>
  <si>
    <t>Winter consumption kWhr</t>
  </si>
  <si>
    <t>Spring consumption kWhr</t>
  </si>
  <si>
    <t>191856 bytes</t>
  </si>
  <si>
    <t>Wt_NT3 ~Wt_NT - National balance for stats and modelling plus QLD climate zone 1 - householdsize&lt;=5</t>
  </si>
  <si>
    <t>X0B19 ~Swimming pool, X0_HSize4 ~Household size N=4, X0_HSize5 ~Household size N=5, X0_HSize3 ~Household size N=3, X0_HSize2 ~Household size N=2b</t>
  </si>
  <si>
    <t>.467a</t>
  </si>
  <si>
    <t>a Predictors: (Constant), X0B19 ~Swimming pool, X0_HSize4 ~Household size N=4, X0_HSize5 ~Household size N=5, X0_HSize3 ~Household size N=3, X0_HSize2 ~Household size N=2</t>
  </si>
  <si>
    <t>b Predictors: (Constant), X0B19 ~Swimming pool, X0_HSize4 ~Household size N=4, X0_HSize5 ~Household size N=5, X0_HSize3 ~Household size N=3, X0_HSize2 ~Household size N=2</t>
  </si>
  <si>
    <t>.507a</t>
  </si>
  <si>
    <t>.541a</t>
  </si>
  <si>
    <t>.459a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</si>
</sst>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47" fontId="0" fillId="0" borderId="0" xfId="0" applyNumberFormat="1"/>
    <xf numFmtId="0" fontId="0" fillId="0" borderId="0" xfId="0" applyFill="1"/>
    <xf numFmtId="0" fontId="0" fillId="2" borderId="0" xfId="0" applyFill="1"/>
    <xf numFmtId="0" fontId="1" fillId="0" borderId="0" xfId="0" applyFont="1"/>
    <xf numFmtId="0" fontId="1" fillId="0" borderId="0" xfId="0" applyFont="1" applyFill="1"/>
    <xf numFmtId="0" fontId="0" fillId="3" borderId="0" xfId="0" applyFill="1"/>
    <xf numFmtId="3" fontId="0" fillId="0" borderId="0" xfId="0" applyNumberFormat="1" applyFill="1"/>
    <xf numFmtId="3" fontId="1" fillId="0" borderId="0" xfId="0" applyNumberFormat="1" applyFont="1" applyFill="1"/>
    <xf numFmtId="164" fontId="0" fillId="0" borderId="0" xfId="0" applyNumberFormat="1" applyFill="1"/>
    <xf numFmtId="3" fontId="2" fillId="0" borderId="0" xfId="0" applyNumberFormat="1" applyFont="1" applyFill="1"/>
    <xf numFmtId="3" fontId="0" fillId="0" borderId="0" xfId="0" applyNumberFormat="1"/>
    <xf numFmtId="15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312"/>
  <sheetViews>
    <sheetView topLeftCell="K1" zoomScale="73" zoomScaleNormal="73" workbookViewId="0">
      <selection activeCell="S21" sqref="S21"/>
    </sheetView>
  </sheetViews>
  <sheetFormatPr defaultRowHeight="15" x14ac:dyDescent="0.25"/>
  <cols>
    <col min="2" max="2" width="32.140625" customWidth="1"/>
    <col min="8" max="8" width="9.140625" customWidth="1"/>
    <col min="10" max="10" width="26.42578125" customWidth="1"/>
    <col min="11" max="11" width="9.140625" customWidth="1"/>
    <col min="14" max="14" width="29.5703125" customWidth="1"/>
    <col min="17" max="17" width="11.85546875" customWidth="1"/>
    <col min="24" max="24" width="48.140625" customWidth="1"/>
  </cols>
  <sheetData>
    <row r="3" spans="3:29" x14ac:dyDescent="0.25">
      <c r="C3" s="1"/>
    </row>
    <row r="5" spans="3:29" x14ac:dyDescent="0.25">
      <c r="J5" t="s">
        <v>73</v>
      </c>
      <c r="M5" s="3"/>
      <c r="N5" s="3"/>
      <c r="O5" s="3"/>
      <c r="P5" s="3"/>
      <c r="Q5" s="3"/>
      <c r="R5" s="3"/>
      <c r="S5" s="3"/>
      <c r="T5" s="3"/>
      <c r="U5" s="3"/>
    </row>
    <row r="6" spans="3:29" x14ac:dyDescent="0.25">
      <c r="M6" s="3"/>
      <c r="N6" s="3"/>
      <c r="O6" s="3"/>
      <c r="P6" s="3"/>
      <c r="Q6" s="3"/>
      <c r="R6" s="3"/>
      <c r="S6" s="3"/>
      <c r="T6" s="3"/>
      <c r="U6" s="3"/>
      <c r="X6" s="5" t="str">
        <f>N96</f>
        <v>Summer consumption kWhr</v>
      </c>
    </row>
    <row r="7" spans="3:29" x14ac:dyDescent="0.25">
      <c r="M7" s="3"/>
      <c r="N7" s="3"/>
      <c r="O7" s="3"/>
      <c r="P7" s="3"/>
      <c r="Q7" s="3"/>
      <c r="R7" s="3"/>
      <c r="S7" s="3"/>
      <c r="T7" s="3"/>
      <c r="U7" s="3"/>
      <c r="X7" t="str">
        <f t="shared" ref="X7:AC9" si="0">N97</f>
        <v>People in house</v>
      </c>
      <c r="Y7">
        <f t="shared" si="0"/>
        <v>1</v>
      </c>
      <c r="Z7">
        <f t="shared" si="0"/>
        <v>2</v>
      </c>
      <c r="AA7">
        <f t="shared" si="0"/>
        <v>3</v>
      </c>
      <c r="AB7">
        <f t="shared" si="0"/>
        <v>4</v>
      </c>
      <c r="AC7">
        <f t="shared" si="0"/>
        <v>5</v>
      </c>
    </row>
    <row r="8" spans="3:29" x14ac:dyDescent="0.25">
      <c r="M8" s="3"/>
      <c r="N8" s="3"/>
      <c r="O8" s="3"/>
      <c r="P8" s="3"/>
      <c r="Q8" s="3"/>
      <c r="R8" s="3"/>
      <c r="S8" s="3"/>
      <c r="T8" s="3"/>
      <c r="U8" s="3"/>
      <c r="X8" t="str">
        <f t="shared" si="0"/>
        <v>No pool</v>
      </c>
      <c r="Y8">
        <f t="shared" si="0"/>
        <v>949.78499999999997</v>
      </c>
      <c r="Z8">
        <f t="shared" si="0"/>
        <v>1762.5929999999998</v>
      </c>
      <c r="AA8">
        <f t="shared" si="0"/>
        <v>2056.2469999999998</v>
      </c>
      <c r="AB8">
        <f t="shared" si="0"/>
        <v>2215.3339999999998</v>
      </c>
      <c r="AC8">
        <f t="shared" si="0"/>
        <v>3157.2309999999998</v>
      </c>
    </row>
    <row r="9" spans="3:29" x14ac:dyDescent="0.25">
      <c r="M9" s="3"/>
      <c r="N9" s="3"/>
      <c r="O9" s="3"/>
      <c r="P9" s="3"/>
      <c r="Q9" s="3"/>
      <c r="R9" s="3"/>
      <c r="S9" s="3"/>
      <c r="T9" s="3"/>
      <c r="U9" s="3"/>
      <c r="X9" t="str">
        <f t="shared" si="0"/>
        <v>Pool</v>
      </c>
      <c r="Y9">
        <f t="shared" si="0"/>
        <v>1377.7080000000001</v>
      </c>
      <c r="Z9">
        <f t="shared" si="0"/>
        <v>2190.5159999999996</v>
      </c>
      <c r="AA9">
        <f t="shared" si="0"/>
        <v>2484.17</v>
      </c>
      <c r="AB9">
        <f t="shared" si="0"/>
        <v>2643.2569999999996</v>
      </c>
      <c r="AC9">
        <f t="shared" si="0"/>
        <v>3585.1539999999995</v>
      </c>
    </row>
    <row r="10" spans="3:29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3:29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3:29" x14ac:dyDescent="0.25">
      <c r="M12" s="3"/>
      <c r="N12" s="3"/>
      <c r="O12" s="3"/>
      <c r="P12" s="3"/>
      <c r="Q12" s="3"/>
      <c r="R12" s="3"/>
      <c r="S12" s="3"/>
      <c r="T12" s="3"/>
      <c r="U12" s="3"/>
      <c r="X12" s="5" t="str">
        <f>N166</f>
        <v>Autumn consumption kWhr</v>
      </c>
    </row>
    <row r="13" spans="3:29" x14ac:dyDescent="0.25">
      <c r="M13" s="3"/>
      <c r="N13" s="3"/>
      <c r="O13" s="3"/>
      <c r="P13" s="3"/>
      <c r="Q13" s="3"/>
      <c r="R13" s="3"/>
      <c r="S13" s="3"/>
      <c r="T13" s="3"/>
      <c r="U13" s="3"/>
      <c r="X13" t="str">
        <f t="shared" ref="X13:AC15" si="1">N167</f>
        <v>People in house</v>
      </c>
      <c r="Y13">
        <f t="shared" si="1"/>
        <v>1</v>
      </c>
      <c r="Z13">
        <f t="shared" si="1"/>
        <v>2</v>
      </c>
      <c r="AA13">
        <f t="shared" si="1"/>
        <v>3</v>
      </c>
      <c r="AB13">
        <f t="shared" si="1"/>
        <v>4</v>
      </c>
      <c r="AC13">
        <f t="shared" si="1"/>
        <v>5</v>
      </c>
    </row>
    <row r="14" spans="3:29" x14ac:dyDescent="0.25">
      <c r="M14" s="3"/>
      <c r="N14" s="3"/>
      <c r="O14" s="3"/>
      <c r="P14" s="3"/>
      <c r="Q14" s="3"/>
      <c r="R14" s="3"/>
      <c r="S14" s="3"/>
      <c r="T14" s="3"/>
      <c r="U14" s="3"/>
      <c r="X14" t="str">
        <f t="shared" si="1"/>
        <v>No pool</v>
      </c>
      <c r="Y14">
        <f t="shared" si="1"/>
        <v>793.10199999999998</v>
      </c>
      <c r="Z14">
        <f t="shared" si="1"/>
        <v>1753.319</v>
      </c>
      <c r="AA14">
        <f t="shared" si="1"/>
        <v>1606.4290000000001</v>
      </c>
      <c r="AB14">
        <f t="shared" si="1"/>
        <v>1617.7550000000001</v>
      </c>
      <c r="AC14">
        <f t="shared" si="1"/>
        <v>3143.1079999999997</v>
      </c>
    </row>
    <row r="15" spans="3:29" x14ac:dyDescent="0.25">
      <c r="M15" s="3"/>
      <c r="N15" s="3"/>
      <c r="O15" s="3"/>
      <c r="P15" s="3"/>
      <c r="Q15" s="3"/>
      <c r="R15" s="3"/>
      <c r="S15" s="3"/>
      <c r="T15" s="3"/>
      <c r="U15" s="3"/>
      <c r="X15" t="str">
        <f t="shared" si="1"/>
        <v>Pool</v>
      </c>
      <c r="Y15">
        <f t="shared" si="1"/>
        <v>1503.8310000000001</v>
      </c>
      <c r="Z15">
        <f t="shared" si="1"/>
        <v>2464.0479999999998</v>
      </c>
      <c r="AA15">
        <f t="shared" si="1"/>
        <v>2317.1580000000004</v>
      </c>
      <c r="AB15">
        <f t="shared" si="1"/>
        <v>2328.4840000000004</v>
      </c>
      <c r="AC15">
        <f t="shared" si="1"/>
        <v>3853.8369999999995</v>
      </c>
    </row>
    <row r="16" spans="3:29" x14ac:dyDescent="0.25">
      <c r="M16" s="3"/>
      <c r="N16" s="3"/>
      <c r="O16" s="3"/>
      <c r="P16" s="3"/>
      <c r="Q16" s="3"/>
      <c r="R16" s="3"/>
      <c r="S16" s="3"/>
      <c r="T16" s="3"/>
      <c r="U16" s="3"/>
    </row>
    <row r="17" spans="1:29" x14ac:dyDescent="0.25">
      <c r="M17" s="3"/>
      <c r="N17" s="3"/>
      <c r="O17" s="3"/>
      <c r="P17" s="3"/>
      <c r="Q17" s="3"/>
      <c r="R17" s="3"/>
      <c r="S17" s="3"/>
      <c r="T17" s="3"/>
      <c r="U17" s="3"/>
    </row>
    <row r="18" spans="1:29" x14ac:dyDescent="0.25">
      <c r="M18" s="3"/>
      <c r="N18" s="3"/>
      <c r="O18" s="3"/>
      <c r="P18" s="3"/>
      <c r="Q18" s="3"/>
      <c r="R18" s="3"/>
      <c r="S18" s="3"/>
      <c r="T18" s="3"/>
      <c r="U18" s="3"/>
      <c r="X18" s="5" t="str">
        <f>N236</f>
        <v>Winter consumption kWhr</v>
      </c>
    </row>
    <row r="19" spans="1:29" x14ac:dyDescent="0.25">
      <c r="M19" s="3"/>
      <c r="N19" s="3"/>
      <c r="O19" s="3"/>
      <c r="P19" s="3"/>
      <c r="Q19" s="3"/>
      <c r="R19" s="3"/>
      <c r="S19" s="3"/>
      <c r="T19" s="3"/>
      <c r="U19" s="3"/>
      <c r="X19" t="str">
        <f t="shared" ref="X19:AC21" si="2">N237</f>
        <v>People in house</v>
      </c>
      <c r="Y19">
        <f t="shared" si="2"/>
        <v>1</v>
      </c>
      <c r="Z19">
        <f t="shared" si="2"/>
        <v>2</v>
      </c>
      <c r="AA19">
        <f t="shared" si="2"/>
        <v>3</v>
      </c>
      <c r="AB19">
        <f t="shared" si="2"/>
        <v>4</v>
      </c>
      <c r="AC19">
        <f t="shared" si="2"/>
        <v>5</v>
      </c>
    </row>
    <row r="20" spans="1:29" x14ac:dyDescent="0.25">
      <c r="M20" s="3"/>
      <c r="N20" s="3"/>
      <c r="O20" s="3"/>
      <c r="P20" s="3"/>
      <c r="Q20" s="3"/>
      <c r="R20" s="3"/>
      <c r="S20" s="3"/>
      <c r="T20" s="3"/>
      <c r="U20" s="3"/>
      <c r="X20" t="str">
        <f t="shared" si="2"/>
        <v>No pool</v>
      </c>
      <c r="Y20">
        <f t="shared" si="2"/>
        <v>799.99400000000003</v>
      </c>
      <c r="Z20">
        <f t="shared" si="2"/>
        <v>1524.364</v>
      </c>
      <c r="AA20">
        <f t="shared" si="2"/>
        <v>1365.4250000000002</v>
      </c>
      <c r="AB20">
        <f t="shared" si="2"/>
        <v>1687.845</v>
      </c>
      <c r="AC20">
        <f t="shared" si="2"/>
        <v>2317.5300000000002</v>
      </c>
    </row>
    <row r="21" spans="1:29" x14ac:dyDescent="0.25">
      <c r="M21" s="3"/>
      <c r="N21" s="3"/>
      <c r="O21" s="3"/>
      <c r="P21" s="3"/>
      <c r="Q21" s="3"/>
      <c r="R21" s="3"/>
      <c r="S21" s="3"/>
      <c r="T21" s="3"/>
      <c r="U21" s="3"/>
      <c r="X21" t="str">
        <f t="shared" si="2"/>
        <v>Pool</v>
      </c>
      <c r="Y21">
        <f t="shared" si="2"/>
        <v>1391.67</v>
      </c>
      <c r="Z21">
        <f t="shared" si="2"/>
        <v>2116.04</v>
      </c>
      <c r="AA21">
        <f t="shared" si="2"/>
        <v>1957.1010000000001</v>
      </c>
      <c r="AB21">
        <f t="shared" si="2"/>
        <v>2279.5210000000002</v>
      </c>
      <c r="AC21">
        <f t="shared" si="2"/>
        <v>2909.2060000000001</v>
      </c>
    </row>
    <row r="22" spans="1:29" x14ac:dyDescent="0.25">
      <c r="M22" s="3"/>
      <c r="N22" s="3"/>
      <c r="O22" s="3"/>
      <c r="P22" s="3"/>
      <c r="Q22" s="3"/>
      <c r="R22" s="3"/>
      <c r="S22" s="3"/>
      <c r="T22" s="3"/>
      <c r="U22" s="3"/>
    </row>
    <row r="23" spans="1:29" x14ac:dyDescent="0.25">
      <c r="M23" s="3"/>
      <c r="N23" s="6"/>
      <c r="O23" s="3"/>
      <c r="P23" s="3"/>
      <c r="Q23" s="3"/>
      <c r="R23" s="3"/>
      <c r="S23" s="3"/>
      <c r="T23" s="3"/>
      <c r="U23" s="3"/>
    </row>
    <row r="24" spans="1:29" x14ac:dyDescent="0.25">
      <c r="M24" s="3"/>
      <c r="N24" s="3"/>
      <c r="O24" s="3"/>
      <c r="P24" s="3"/>
      <c r="Q24" s="3"/>
      <c r="R24" s="3"/>
      <c r="S24" s="3"/>
      <c r="T24" s="3"/>
      <c r="U24" s="3"/>
      <c r="X24" s="5" t="str">
        <f>N306</f>
        <v>Spring consumption kWhr</v>
      </c>
    </row>
    <row r="25" spans="1:29" x14ac:dyDescent="0.25">
      <c r="M25" s="3"/>
      <c r="N25" s="3"/>
      <c r="O25" s="3"/>
      <c r="P25" s="3"/>
      <c r="Q25" s="3"/>
      <c r="R25" s="3"/>
      <c r="S25" s="3"/>
      <c r="T25" s="3"/>
      <c r="U25" s="3"/>
      <c r="X25" t="str">
        <f t="shared" ref="X25:AC27" si="3">N307</f>
        <v>People in house</v>
      </c>
      <c r="Y25">
        <f t="shared" si="3"/>
        <v>1</v>
      </c>
      <c r="Z25">
        <f t="shared" si="3"/>
        <v>2</v>
      </c>
      <c r="AA25">
        <f t="shared" si="3"/>
        <v>3</v>
      </c>
      <c r="AB25">
        <f t="shared" si="3"/>
        <v>4</v>
      </c>
      <c r="AC25">
        <f t="shared" si="3"/>
        <v>5</v>
      </c>
    </row>
    <row r="26" spans="1:29" x14ac:dyDescent="0.25">
      <c r="M26" s="3"/>
      <c r="N26" s="3"/>
      <c r="O26" s="3"/>
      <c r="P26" s="3"/>
      <c r="Q26" s="3"/>
      <c r="R26" s="3"/>
      <c r="S26" s="3"/>
      <c r="T26" s="3"/>
      <c r="U26" s="3"/>
      <c r="X26" t="str">
        <f t="shared" si="3"/>
        <v>No pool</v>
      </c>
      <c r="Y26">
        <f t="shared" si="3"/>
        <v>969.43799999999999</v>
      </c>
      <c r="Z26">
        <f t="shared" si="3"/>
        <v>1750.4739999999999</v>
      </c>
      <c r="AA26">
        <f t="shared" si="3"/>
        <v>1725.4589999999998</v>
      </c>
      <c r="AB26">
        <f t="shared" si="3"/>
        <v>1950.557</v>
      </c>
      <c r="AC26">
        <f t="shared" si="3"/>
        <v>2802.5949999999998</v>
      </c>
    </row>
    <row r="27" spans="1:29" x14ac:dyDescent="0.25">
      <c r="M27" s="3"/>
      <c r="N27" s="3"/>
      <c r="O27" s="3"/>
      <c r="P27" s="3"/>
      <c r="Q27" s="3"/>
      <c r="R27" s="3"/>
      <c r="S27" s="3"/>
      <c r="T27" s="3"/>
      <c r="U27" s="3"/>
      <c r="X27" t="str">
        <f t="shared" si="3"/>
        <v>Pool</v>
      </c>
      <c r="Y27">
        <f t="shared" si="3"/>
        <v>1476.95</v>
      </c>
      <c r="Z27">
        <f t="shared" si="3"/>
        <v>2257.9859999999999</v>
      </c>
      <c r="AA27">
        <f t="shared" si="3"/>
        <v>2232.971</v>
      </c>
      <c r="AB27">
        <f t="shared" si="3"/>
        <v>2458.069</v>
      </c>
      <c r="AC27">
        <f t="shared" si="3"/>
        <v>3310.107</v>
      </c>
    </row>
    <row r="28" spans="1:29" x14ac:dyDescent="0.25">
      <c r="M28" s="3"/>
      <c r="N28" s="3"/>
      <c r="O28" s="3"/>
      <c r="P28" s="3"/>
      <c r="Q28" s="3"/>
      <c r="R28" s="3"/>
      <c r="S28" s="3"/>
      <c r="T28" s="3"/>
      <c r="U28" s="3"/>
    </row>
    <row r="30" spans="1:29" s="7" customFormat="1" x14ac:dyDescent="0.25">
      <c r="A30" s="7" t="s">
        <v>88</v>
      </c>
    </row>
    <row r="33" spans="1:3" x14ac:dyDescent="0.25">
      <c r="A33" t="s">
        <v>0</v>
      </c>
    </row>
    <row r="34" spans="1:3" x14ac:dyDescent="0.25">
      <c r="A34" t="s">
        <v>1</v>
      </c>
    </row>
    <row r="35" spans="1:3" x14ac:dyDescent="0.25">
      <c r="A35" t="s">
        <v>2</v>
      </c>
      <c r="C35" s="1">
        <v>41850.585590277777</v>
      </c>
    </row>
    <row r="36" spans="1:3" x14ac:dyDescent="0.25">
      <c r="A36" t="s">
        <v>3</v>
      </c>
    </row>
    <row r="37" spans="1:3" x14ac:dyDescent="0.25">
      <c r="A37" t="s">
        <v>4</v>
      </c>
      <c r="B37" t="s">
        <v>5</v>
      </c>
      <c r="C37" t="s">
        <v>6</v>
      </c>
    </row>
    <row r="38" spans="1:3" x14ac:dyDescent="0.25">
      <c r="B38" t="s">
        <v>7</v>
      </c>
      <c r="C38" t="s">
        <v>71</v>
      </c>
    </row>
    <row r="39" spans="1:3" x14ac:dyDescent="0.25">
      <c r="B39" t="s">
        <v>8</v>
      </c>
      <c r="C39" t="s">
        <v>9</v>
      </c>
    </row>
    <row r="40" spans="1:3" x14ac:dyDescent="0.25">
      <c r="B40" t="s">
        <v>10</v>
      </c>
      <c r="C40" t="s">
        <v>98</v>
      </c>
    </row>
    <row r="41" spans="1:3" x14ac:dyDescent="0.25">
      <c r="B41" t="s">
        <v>11</v>
      </c>
      <c r="C41" t="s">
        <v>9</v>
      </c>
    </row>
    <row r="42" spans="1:3" x14ac:dyDescent="0.25">
      <c r="B42" t="s">
        <v>12</v>
      </c>
      <c r="C42">
        <v>109</v>
      </c>
    </row>
    <row r="43" spans="1:3" x14ac:dyDescent="0.25">
      <c r="A43" t="s">
        <v>13</v>
      </c>
      <c r="B43" t="s">
        <v>14</v>
      </c>
      <c r="C43" t="s">
        <v>15</v>
      </c>
    </row>
    <row r="44" spans="1:3" x14ac:dyDescent="0.25">
      <c r="B44" t="s">
        <v>16</v>
      </c>
      <c r="C44" t="s">
        <v>17</v>
      </c>
    </row>
    <row r="45" spans="1:3" x14ac:dyDescent="0.25">
      <c r="A45" t="s">
        <v>18</v>
      </c>
      <c r="C45" t="s">
        <v>19</v>
      </c>
    </row>
    <row r="46" spans="1:3" x14ac:dyDescent="0.25">
      <c r="A46" t="s">
        <v>20</v>
      </c>
    </row>
    <row r="47" spans="1:3" x14ac:dyDescent="0.25">
      <c r="A47" t="s">
        <v>21</v>
      </c>
    </row>
    <row r="48" spans="1:3" x14ac:dyDescent="0.25">
      <c r="A48" t="s">
        <v>22</v>
      </c>
    </row>
    <row r="49" spans="1:4" x14ac:dyDescent="0.25">
      <c r="A49" t="s">
        <v>23</v>
      </c>
    </row>
    <row r="50" spans="1:4" x14ac:dyDescent="0.25">
      <c r="A50" t="s">
        <v>24</v>
      </c>
    </row>
    <row r="51" spans="1:4" x14ac:dyDescent="0.25">
      <c r="A51" t="s">
        <v>89</v>
      </c>
    </row>
    <row r="52" spans="1:4" x14ac:dyDescent="0.25">
      <c r="A52" t="s">
        <v>25</v>
      </c>
      <c r="B52" t="s">
        <v>26</v>
      </c>
      <c r="C52" s="2">
        <v>1.967592592592593E-6</v>
      </c>
    </row>
    <row r="53" spans="1:4" x14ac:dyDescent="0.25">
      <c r="B53" t="s">
        <v>27</v>
      </c>
      <c r="C53" s="2">
        <v>2.0833333333333334E-6</v>
      </c>
    </row>
    <row r="54" spans="1:4" x14ac:dyDescent="0.25">
      <c r="B54" t="s">
        <v>28</v>
      </c>
      <c r="C54" t="s">
        <v>97</v>
      </c>
    </row>
    <row r="55" spans="1:4" x14ac:dyDescent="0.25">
      <c r="B55" t="s">
        <v>29</v>
      </c>
      <c r="C55" t="s">
        <v>30</v>
      </c>
    </row>
    <row r="59" spans="1:4" x14ac:dyDescent="0.25">
      <c r="A59" t="s">
        <v>72</v>
      </c>
    </row>
    <row r="60" spans="1:4" x14ac:dyDescent="0.25">
      <c r="A60" t="s">
        <v>31</v>
      </c>
    </row>
    <row r="61" spans="1:4" x14ac:dyDescent="0.25">
      <c r="A61" t="s">
        <v>32</v>
      </c>
      <c r="B61" t="s">
        <v>33</v>
      </c>
      <c r="C61" t="s">
        <v>34</v>
      </c>
      <c r="D61" t="s">
        <v>35</v>
      </c>
    </row>
    <row r="62" spans="1:4" x14ac:dyDescent="0.25">
      <c r="A62">
        <v>1</v>
      </c>
      <c r="B62" t="s">
        <v>99</v>
      </c>
      <c r="C62" t="s">
        <v>36</v>
      </c>
      <c r="D62" t="s">
        <v>37</v>
      </c>
    </row>
    <row r="63" spans="1:4" x14ac:dyDescent="0.25">
      <c r="A63" t="s">
        <v>79</v>
      </c>
    </row>
    <row r="64" spans="1:4" x14ac:dyDescent="0.25">
      <c r="A64" t="s">
        <v>38</v>
      </c>
    </row>
    <row r="68" spans="1:7" x14ac:dyDescent="0.25">
      <c r="A68" t="s">
        <v>39</v>
      </c>
    </row>
    <row r="69" spans="1:7" x14ac:dyDescent="0.25">
      <c r="A69" t="s">
        <v>32</v>
      </c>
      <c r="B69" t="s">
        <v>40</v>
      </c>
      <c r="C69" t="s">
        <v>41</v>
      </c>
      <c r="D69" t="s">
        <v>42</v>
      </c>
      <c r="E69" t="s">
        <v>43</v>
      </c>
    </row>
    <row r="70" spans="1:7" x14ac:dyDescent="0.25">
      <c r="A70">
        <v>1</v>
      </c>
      <c r="B70" t="s">
        <v>100</v>
      </c>
      <c r="C70">
        <v>0.218</v>
      </c>
      <c r="D70">
        <v>0.18</v>
      </c>
      <c r="E70">
        <v>1114.35239</v>
      </c>
    </row>
    <row r="71" spans="1:7" x14ac:dyDescent="0.25">
      <c r="A71" t="s">
        <v>101</v>
      </c>
    </row>
    <row r="75" spans="1:7" x14ac:dyDescent="0.25">
      <c r="A75" t="s">
        <v>44</v>
      </c>
    </row>
    <row r="76" spans="1:7" x14ac:dyDescent="0.25">
      <c r="A76" t="s">
        <v>32</v>
      </c>
      <c r="C76" t="s">
        <v>45</v>
      </c>
      <c r="D76" t="s">
        <v>46</v>
      </c>
      <c r="E76" t="s">
        <v>47</v>
      </c>
      <c r="F76" t="s">
        <v>48</v>
      </c>
      <c r="G76" t="s">
        <v>49</v>
      </c>
    </row>
    <row r="77" spans="1:7" x14ac:dyDescent="0.25">
      <c r="A77">
        <v>1</v>
      </c>
      <c r="B77" t="s">
        <v>0</v>
      </c>
      <c r="C77">
        <v>35551523.884000003</v>
      </c>
      <c r="D77">
        <v>5</v>
      </c>
      <c r="E77">
        <v>7110304.7769999998</v>
      </c>
      <c r="F77">
        <v>5.726</v>
      </c>
      <c r="G77" t="s">
        <v>50</v>
      </c>
    </row>
    <row r="78" spans="1:7" x14ac:dyDescent="0.25">
      <c r="B78" t="s">
        <v>51</v>
      </c>
      <c r="C78">
        <v>127649598.175</v>
      </c>
      <c r="D78">
        <v>103</v>
      </c>
      <c r="E78">
        <v>1241781.247</v>
      </c>
    </row>
    <row r="79" spans="1:7" x14ac:dyDescent="0.25">
      <c r="B79" t="s">
        <v>52</v>
      </c>
      <c r="C79">
        <v>163201122.058</v>
      </c>
      <c r="D79">
        <v>108</v>
      </c>
    </row>
    <row r="80" spans="1:7" x14ac:dyDescent="0.25">
      <c r="A80" t="s">
        <v>79</v>
      </c>
    </row>
    <row r="81" spans="1:20" x14ac:dyDescent="0.25">
      <c r="A81" t="s">
        <v>102</v>
      </c>
    </row>
    <row r="85" spans="1:20" x14ac:dyDescent="0.25">
      <c r="A85" t="s">
        <v>53</v>
      </c>
    </row>
    <row r="86" spans="1:20" x14ac:dyDescent="0.25">
      <c r="A86" t="s">
        <v>32</v>
      </c>
      <c r="C86" t="s">
        <v>54</v>
      </c>
      <c r="E86" t="s">
        <v>55</v>
      </c>
      <c r="F86" t="s">
        <v>56</v>
      </c>
      <c r="G86" t="s">
        <v>49</v>
      </c>
      <c r="O86" t="s">
        <v>69</v>
      </c>
    </row>
    <row r="87" spans="1:20" x14ac:dyDescent="0.25">
      <c r="C87" t="s">
        <v>57</v>
      </c>
      <c r="D87" t="s">
        <v>58</v>
      </c>
      <c r="E87" t="s">
        <v>59</v>
      </c>
      <c r="O87">
        <v>1</v>
      </c>
      <c r="P87">
        <v>2</v>
      </c>
      <c r="Q87">
        <v>3</v>
      </c>
      <c r="R87">
        <v>4</v>
      </c>
      <c r="S87">
        <v>5</v>
      </c>
    </row>
    <row r="88" spans="1:20" x14ac:dyDescent="0.25">
      <c r="A88">
        <v>1</v>
      </c>
      <c r="B88" t="s">
        <v>60</v>
      </c>
      <c r="C88">
        <v>949.78499999999997</v>
      </c>
      <c r="D88">
        <v>254.69399999999999</v>
      </c>
      <c r="F88">
        <v>3.7290000000000001</v>
      </c>
      <c r="G88">
        <v>0</v>
      </c>
      <c r="O88">
        <f>$C88</f>
        <v>949.78499999999997</v>
      </c>
      <c r="P88">
        <f>$C88</f>
        <v>949.78499999999997</v>
      </c>
      <c r="Q88">
        <f>$C88</f>
        <v>949.78499999999997</v>
      </c>
      <c r="R88">
        <f>$C88</f>
        <v>949.78499999999997</v>
      </c>
      <c r="S88">
        <f>$C88</f>
        <v>949.78499999999997</v>
      </c>
    </row>
    <row r="89" spans="1:20" x14ac:dyDescent="0.25">
      <c r="B89" t="s">
        <v>80</v>
      </c>
      <c r="C89">
        <v>812.80799999999999</v>
      </c>
      <c r="D89">
        <v>307.048</v>
      </c>
      <c r="E89">
        <v>0.32300000000000001</v>
      </c>
      <c r="F89">
        <v>2.6469999999999998</v>
      </c>
      <c r="G89">
        <v>8.9999999999999993E-3</v>
      </c>
      <c r="O89">
        <v>0</v>
      </c>
      <c r="P89" s="4">
        <f>$C89</f>
        <v>812.80799999999999</v>
      </c>
      <c r="Q89">
        <v>0</v>
      </c>
      <c r="R89">
        <v>0</v>
      </c>
      <c r="S89">
        <v>0</v>
      </c>
    </row>
    <row r="90" spans="1:20" x14ac:dyDescent="0.25">
      <c r="B90" t="s">
        <v>81</v>
      </c>
      <c r="C90">
        <v>1106.462</v>
      </c>
      <c r="D90">
        <v>343.46899999999999</v>
      </c>
      <c r="E90">
        <v>0.371</v>
      </c>
      <c r="F90">
        <v>3.2210000000000001</v>
      </c>
      <c r="G90">
        <v>2E-3</v>
      </c>
      <c r="O90">
        <v>0</v>
      </c>
      <c r="P90">
        <v>0</v>
      </c>
      <c r="Q90" s="4">
        <f>$C90</f>
        <v>1106.462</v>
      </c>
      <c r="R90">
        <v>0</v>
      </c>
      <c r="S90">
        <v>0</v>
      </c>
    </row>
    <row r="91" spans="1:20" x14ac:dyDescent="0.25">
      <c r="B91" t="s">
        <v>82</v>
      </c>
      <c r="C91">
        <v>1265.549</v>
      </c>
      <c r="D91">
        <v>360.572</v>
      </c>
      <c r="E91">
        <v>0.39</v>
      </c>
      <c r="F91">
        <v>3.51</v>
      </c>
      <c r="G91">
        <v>1E-3</v>
      </c>
      <c r="O91">
        <v>0</v>
      </c>
      <c r="P91">
        <v>0</v>
      </c>
      <c r="Q91">
        <v>0</v>
      </c>
      <c r="R91" s="4">
        <f>$C91</f>
        <v>1265.549</v>
      </c>
      <c r="S91">
        <v>0</v>
      </c>
    </row>
    <row r="92" spans="1:20" x14ac:dyDescent="0.25">
      <c r="B92" t="s">
        <v>83</v>
      </c>
      <c r="C92">
        <v>2207.4459999999999</v>
      </c>
      <c r="D92">
        <v>559.34400000000005</v>
      </c>
      <c r="E92">
        <v>0.377</v>
      </c>
      <c r="F92">
        <v>3.9460000000000002</v>
      </c>
      <c r="G92">
        <v>0</v>
      </c>
      <c r="O92">
        <v>0</v>
      </c>
      <c r="P92">
        <v>0</v>
      </c>
      <c r="Q92">
        <v>0</v>
      </c>
      <c r="R92">
        <v>0</v>
      </c>
      <c r="S92" s="4">
        <f>$C92</f>
        <v>2207.4459999999999</v>
      </c>
    </row>
    <row r="93" spans="1:20" x14ac:dyDescent="0.25">
      <c r="B93" t="s">
        <v>78</v>
      </c>
      <c r="C93">
        <v>427.923</v>
      </c>
      <c r="D93">
        <v>224.858</v>
      </c>
      <c r="E93">
        <v>0.16800000000000001</v>
      </c>
      <c r="F93">
        <v>1.903</v>
      </c>
      <c r="G93">
        <v>0.06</v>
      </c>
      <c r="N93" t="s">
        <v>90</v>
      </c>
      <c r="O93">
        <f>SUM(O88:O92)</f>
        <v>949.78499999999997</v>
      </c>
      <c r="P93">
        <f>SUM(P88:P92)</f>
        <v>1762.5929999999998</v>
      </c>
      <c r="Q93">
        <f>SUM(Q88:Q92)</f>
        <v>2056.2469999999998</v>
      </c>
      <c r="R93">
        <f>SUM(R88:R92)</f>
        <v>2215.3339999999998</v>
      </c>
      <c r="S93">
        <f>SUM(S88:S92)</f>
        <v>3157.2309999999998</v>
      </c>
      <c r="T93">
        <f>S93-R93</f>
        <v>941.89699999999993</v>
      </c>
    </row>
    <row r="94" spans="1:20" x14ac:dyDescent="0.25">
      <c r="A94" t="s">
        <v>79</v>
      </c>
      <c r="N94" t="s">
        <v>91</v>
      </c>
      <c r="O94">
        <f>O93+$C93</f>
        <v>1377.7080000000001</v>
      </c>
      <c r="P94">
        <f t="shared" ref="P94:S94" si="4">P93+$C93</f>
        <v>2190.5159999999996</v>
      </c>
      <c r="Q94">
        <f t="shared" si="4"/>
        <v>2484.17</v>
      </c>
      <c r="R94">
        <f t="shared" si="4"/>
        <v>2643.2569999999996</v>
      </c>
      <c r="S94">
        <f t="shared" si="4"/>
        <v>3585.1539999999995</v>
      </c>
      <c r="T94">
        <f>S94-R94</f>
        <v>941.89699999999993</v>
      </c>
    </row>
    <row r="96" spans="1:20" x14ac:dyDescent="0.25">
      <c r="N96" s="5" t="s">
        <v>92</v>
      </c>
    </row>
    <row r="97" spans="1:19" x14ac:dyDescent="0.25">
      <c r="N97" t="s">
        <v>70</v>
      </c>
      <c r="O97">
        <f>O87</f>
        <v>1</v>
      </c>
      <c r="P97">
        <f t="shared" ref="P97:S97" si="5">P87</f>
        <v>2</v>
      </c>
      <c r="Q97">
        <f t="shared" si="5"/>
        <v>3</v>
      </c>
      <c r="R97">
        <f t="shared" si="5"/>
        <v>4</v>
      </c>
      <c r="S97">
        <f t="shared" si="5"/>
        <v>5</v>
      </c>
    </row>
    <row r="98" spans="1:19" x14ac:dyDescent="0.25">
      <c r="A98" t="s">
        <v>61</v>
      </c>
      <c r="N98" t="s">
        <v>93</v>
      </c>
      <c r="O98">
        <f t="shared" ref="O98:S99" si="6">O93</f>
        <v>949.78499999999997</v>
      </c>
      <c r="P98">
        <f t="shared" si="6"/>
        <v>1762.5929999999998</v>
      </c>
      <c r="Q98">
        <f t="shared" si="6"/>
        <v>2056.2469999999998</v>
      </c>
      <c r="R98">
        <f t="shared" si="6"/>
        <v>2215.3339999999998</v>
      </c>
      <c r="S98">
        <f t="shared" si="6"/>
        <v>3157.2309999999998</v>
      </c>
    </row>
    <row r="99" spans="1:19" x14ac:dyDescent="0.25">
      <c r="A99" t="s">
        <v>62</v>
      </c>
      <c r="N99" t="s">
        <v>91</v>
      </c>
      <c r="O99">
        <f t="shared" si="6"/>
        <v>1377.7080000000001</v>
      </c>
      <c r="P99">
        <f t="shared" si="6"/>
        <v>2190.5159999999996</v>
      </c>
      <c r="Q99">
        <f t="shared" si="6"/>
        <v>2484.17</v>
      </c>
      <c r="R99">
        <f t="shared" si="6"/>
        <v>2643.2569999999996</v>
      </c>
      <c r="S99">
        <f t="shared" si="6"/>
        <v>3585.1539999999995</v>
      </c>
    </row>
    <row r="100" spans="1:19" x14ac:dyDescent="0.25">
      <c r="A100" t="s">
        <v>63</v>
      </c>
    </row>
    <row r="101" spans="1:19" x14ac:dyDescent="0.25">
      <c r="A101" t="s">
        <v>64</v>
      </c>
    </row>
    <row r="102" spans="1:19" x14ac:dyDescent="0.25">
      <c r="A102" t="s">
        <v>65</v>
      </c>
    </row>
    <row r="103" spans="1:19" x14ac:dyDescent="0.25">
      <c r="A103" t="s">
        <v>0</v>
      </c>
    </row>
    <row r="104" spans="1:19" x14ac:dyDescent="0.25">
      <c r="A104" t="s">
        <v>1</v>
      </c>
    </row>
    <row r="105" spans="1:19" x14ac:dyDescent="0.25">
      <c r="A105" t="s">
        <v>2</v>
      </c>
      <c r="C105" s="1">
        <v>41850.585590277777</v>
      </c>
    </row>
    <row r="106" spans="1:19" x14ac:dyDescent="0.25">
      <c r="A106" t="s">
        <v>3</v>
      </c>
    </row>
    <row r="107" spans="1:19" x14ac:dyDescent="0.25">
      <c r="A107" t="s">
        <v>4</v>
      </c>
      <c r="B107" t="s">
        <v>5</v>
      </c>
      <c r="C107" t="s">
        <v>6</v>
      </c>
    </row>
    <row r="108" spans="1:19" x14ac:dyDescent="0.25">
      <c r="B108" t="s">
        <v>7</v>
      </c>
      <c r="C108" t="s">
        <v>71</v>
      </c>
    </row>
    <row r="109" spans="1:19" x14ac:dyDescent="0.25">
      <c r="B109" t="s">
        <v>8</v>
      </c>
      <c r="C109" t="s">
        <v>9</v>
      </c>
    </row>
    <row r="110" spans="1:19" x14ac:dyDescent="0.25">
      <c r="B110" t="s">
        <v>10</v>
      </c>
      <c r="C110" t="s">
        <v>98</v>
      </c>
    </row>
    <row r="111" spans="1:19" x14ac:dyDescent="0.25">
      <c r="B111" t="s">
        <v>11</v>
      </c>
      <c r="C111" t="s">
        <v>9</v>
      </c>
    </row>
    <row r="112" spans="1:19" x14ac:dyDescent="0.25">
      <c r="B112" t="s">
        <v>12</v>
      </c>
      <c r="C112">
        <v>109</v>
      </c>
    </row>
    <row r="113" spans="1:3" x14ac:dyDescent="0.25">
      <c r="A113" t="s">
        <v>13</v>
      </c>
      <c r="B113" t="s">
        <v>14</v>
      </c>
      <c r="C113" t="s">
        <v>15</v>
      </c>
    </row>
    <row r="114" spans="1:3" x14ac:dyDescent="0.25">
      <c r="B114" t="s">
        <v>16</v>
      </c>
      <c r="C114" t="s">
        <v>17</v>
      </c>
    </row>
    <row r="115" spans="1:3" x14ac:dyDescent="0.25">
      <c r="A115" t="s">
        <v>18</v>
      </c>
      <c r="C115" t="s">
        <v>19</v>
      </c>
    </row>
    <row r="116" spans="1:3" x14ac:dyDescent="0.25">
      <c r="A116" t="s">
        <v>20</v>
      </c>
    </row>
    <row r="117" spans="1:3" x14ac:dyDescent="0.25">
      <c r="A117" t="s">
        <v>21</v>
      </c>
    </row>
    <row r="118" spans="1:3" x14ac:dyDescent="0.25">
      <c r="A118" t="s">
        <v>22</v>
      </c>
    </row>
    <row r="119" spans="1:3" x14ac:dyDescent="0.25">
      <c r="A119" t="s">
        <v>23</v>
      </c>
    </row>
    <row r="120" spans="1:3" x14ac:dyDescent="0.25">
      <c r="A120" t="s">
        <v>66</v>
      </c>
    </row>
    <row r="121" spans="1:3" x14ac:dyDescent="0.25">
      <c r="A121" t="s">
        <v>89</v>
      </c>
    </row>
    <row r="122" spans="1:3" x14ac:dyDescent="0.25">
      <c r="A122" t="s">
        <v>25</v>
      </c>
      <c r="B122" t="s">
        <v>26</v>
      </c>
      <c r="C122" s="2">
        <v>2.3148148148148148E-6</v>
      </c>
    </row>
    <row r="123" spans="1:3" x14ac:dyDescent="0.25">
      <c r="B123" t="s">
        <v>27</v>
      </c>
      <c r="C123" s="2">
        <v>2.6620370370370374E-6</v>
      </c>
    </row>
    <row r="124" spans="1:3" x14ac:dyDescent="0.25">
      <c r="B124" t="s">
        <v>28</v>
      </c>
      <c r="C124" t="s">
        <v>97</v>
      </c>
    </row>
    <row r="125" spans="1:3" x14ac:dyDescent="0.25">
      <c r="B125" t="s">
        <v>29</v>
      </c>
      <c r="C125" t="s">
        <v>30</v>
      </c>
    </row>
    <row r="129" spans="1:5" x14ac:dyDescent="0.25">
      <c r="A129" t="s">
        <v>72</v>
      </c>
    </row>
    <row r="130" spans="1:5" x14ac:dyDescent="0.25">
      <c r="A130" t="s">
        <v>31</v>
      </c>
    </row>
    <row r="131" spans="1:5" x14ac:dyDescent="0.25">
      <c r="A131" t="s">
        <v>32</v>
      </c>
      <c r="B131" t="s">
        <v>33</v>
      </c>
      <c r="C131" t="s">
        <v>34</v>
      </c>
      <c r="D131" t="s">
        <v>35</v>
      </c>
    </row>
    <row r="132" spans="1:5" x14ac:dyDescent="0.25">
      <c r="A132">
        <v>1</v>
      </c>
      <c r="B132" t="s">
        <v>99</v>
      </c>
      <c r="C132" t="s">
        <v>36</v>
      </c>
      <c r="D132" t="s">
        <v>37</v>
      </c>
    </row>
    <row r="133" spans="1:5" x14ac:dyDescent="0.25">
      <c r="A133" t="s">
        <v>84</v>
      </c>
    </row>
    <row r="134" spans="1:5" x14ac:dyDescent="0.25">
      <c r="A134" t="s">
        <v>38</v>
      </c>
    </row>
    <row r="138" spans="1:5" x14ac:dyDescent="0.25">
      <c r="A138" t="s">
        <v>39</v>
      </c>
    </row>
    <row r="139" spans="1:5" x14ac:dyDescent="0.25">
      <c r="A139" t="s">
        <v>32</v>
      </c>
      <c r="B139" t="s">
        <v>40</v>
      </c>
      <c r="C139" t="s">
        <v>41</v>
      </c>
      <c r="D139" t="s">
        <v>42</v>
      </c>
      <c r="E139" t="s">
        <v>43</v>
      </c>
    </row>
    <row r="140" spans="1:5" x14ac:dyDescent="0.25">
      <c r="A140">
        <v>1</v>
      </c>
      <c r="B140" t="s">
        <v>103</v>
      </c>
      <c r="C140">
        <v>0.25700000000000001</v>
      </c>
      <c r="D140">
        <v>0.221</v>
      </c>
      <c r="E140">
        <v>1096.7012500000001</v>
      </c>
    </row>
    <row r="141" spans="1:5" x14ac:dyDescent="0.25">
      <c r="A141" t="s">
        <v>101</v>
      </c>
    </row>
    <row r="145" spans="1:19" x14ac:dyDescent="0.25">
      <c r="A145" t="s">
        <v>44</v>
      </c>
    </row>
    <row r="146" spans="1:19" x14ac:dyDescent="0.25">
      <c r="A146" t="s">
        <v>32</v>
      </c>
      <c r="C146" t="s">
        <v>45</v>
      </c>
      <c r="D146" t="s">
        <v>46</v>
      </c>
      <c r="E146" t="s">
        <v>47</v>
      </c>
      <c r="F146" t="s">
        <v>48</v>
      </c>
      <c r="G146" t="s">
        <v>49</v>
      </c>
    </row>
    <row r="147" spans="1:19" x14ac:dyDescent="0.25">
      <c r="A147">
        <v>1</v>
      </c>
      <c r="B147" t="s">
        <v>0</v>
      </c>
      <c r="C147">
        <v>42809013.678999998</v>
      </c>
      <c r="D147">
        <v>5</v>
      </c>
      <c r="E147">
        <v>8561802.7359999996</v>
      </c>
      <c r="F147">
        <v>7.1189999999999998</v>
      </c>
      <c r="G147" t="s">
        <v>50</v>
      </c>
    </row>
    <row r="148" spans="1:19" x14ac:dyDescent="0.25">
      <c r="B148" t="s">
        <v>51</v>
      </c>
      <c r="C148">
        <v>123637732.63500001</v>
      </c>
      <c r="D148">
        <v>103</v>
      </c>
      <c r="E148">
        <v>1202753.632</v>
      </c>
    </row>
    <row r="149" spans="1:19" x14ac:dyDescent="0.25">
      <c r="B149" t="s">
        <v>52</v>
      </c>
      <c r="C149">
        <v>166446746.31299999</v>
      </c>
      <c r="D149">
        <v>108</v>
      </c>
    </row>
    <row r="150" spans="1:19" x14ac:dyDescent="0.25">
      <c r="A150" t="s">
        <v>84</v>
      </c>
    </row>
    <row r="151" spans="1:19" x14ac:dyDescent="0.25">
      <c r="A151" t="s">
        <v>102</v>
      </c>
    </row>
    <row r="155" spans="1:19" x14ac:dyDescent="0.25">
      <c r="A155" t="s">
        <v>53</v>
      </c>
    </row>
    <row r="156" spans="1:19" x14ac:dyDescent="0.25">
      <c r="A156" t="s">
        <v>32</v>
      </c>
      <c r="C156" t="s">
        <v>54</v>
      </c>
      <c r="E156" t="s">
        <v>55</v>
      </c>
      <c r="F156" t="s">
        <v>56</v>
      </c>
      <c r="G156" t="s">
        <v>49</v>
      </c>
      <c r="O156" t="s">
        <v>69</v>
      </c>
    </row>
    <row r="157" spans="1:19" x14ac:dyDescent="0.25">
      <c r="C157" t="s">
        <v>57</v>
      </c>
      <c r="D157" t="s">
        <v>58</v>
      </c>
      <c r="E157" t="s">
        <v>59</v>
      </c>
      <c r="O157">
        <v>1</v>
      </c>
      <c r="P157">
        <v>2</v>
      </c>
      <c r="Q157">
        <v>3</v>
      </c>
      <c r="R157">
        <v>4</v>
      </c>
      <c r="S157">
        <v>5</v>
      </c>
    </row>
    <row r="158" spans="1:19" x14ac:dyDescent="0.25">
      <c r="A158">
        <v>1</v>
      </c>
      <c r="B158" t="s">
        <v>60</v>
      </c>
      <c r="C158">
        <v>793.10199999999998</v>
      </c>
      <c r="D158">
        <v>250.65899999999999</v>
      </c>
      <c r="F158">
        <v>3.1640000000000001</v>
      </c>
      <c r="G158">
        <v>2E-3</v>
      </c>
      <c r="O158">
        <f>$C158</f>
        <v>793.10199999999998</v>
      </c>
      <c r="P158">
        <f>$C158</f>
        <v>793.10199999999998</v>
      </c>
      <c r="Q158">
        <f>$C158</f>
        <v>793.10199999999998</v>
      </c>
      <c r="R158">
        <f>$C158</f>
        <v>793.10199999999998</v>
      </c>
      <c r="S158">
        <f>$C158</f>
        <v>793.10199999999998</v>
      </c>
    </row>
    <row r="159" spans="1:19" x14ac:dyDescent="0.25">
      <c r="B159" t="s">
        <v>80</v>
      </c>
      <c r="C159">
        <v>960.21699999999998</v>
      </c>
      <c r="D159">
        <v>302.185</v>
      </c>
      <c r="E159">
        <v>0.378</v>
      </c>
      <c r="F159">
        <v>3.1779999999999999</v>
      </c>
      <c r="G159">
        <v>2E-3</v>
      </c>
      <c r="O159">
        <v>0</v>
      </c>
      <c r="P159" s="4">
        <f>$C159</f>
        <v>960.21699999999998</v>
      </c>
      <c r="Q159">
        <v>0</v>
      </c>
      <c r="R159">
        <v>0</v>
      </c>
      <c r="S159">
        <v>0</v>
      </c>
    </row>
    <row r="160" spans="1:19" x14ac:dyDescent="0.25">
      <c r="B160" t="s">
        <v>81</v>
      </c>
      <c r="C160">
        <v>813.327</v>
      </c>
      <c r="D160">
        <v>338.029</v>
      </c>
      <c r="E160">
        <v>0.27</v>
      </c>
      <c r="F160">
        <v>2.4060000000000001</v>
      </c>
      <c r="G160">
        <v>1.7999999999999999E-2</v>
      </c>
      <c r="O160">
        <v>0</v>
      </c>
      <c r="P160">
        <v>0</v>
      </c>
      <c r="Q160" s="4">
        <f>$C160</f>
        <v>813.327</v>
      </c>
      <c r="R160">
        <v>0</v>
      </c>
      <c r="S160">
        <v>0</v>
      </c>
    </row>
    <row r="161" spans="1:20" x14ac:dyDescent="0.25">
      <c r="B161" t="s">
        <v>82</v>
      </c>
      <c r="C161">
        <v>824.65300000000002</v>
      </c>
      <c r="D161">
        <v>354.86099999999999</v>
      </c>
      <c r="E161">
        <v>0.252</v>
      </c>
      <c r="F161">
        <v>2.3239999999999998</v>
      </c>
      <c r="G161">
        <v>2.1999999999999999E-2</v>
      </c>
      <c r="O161">
        <v>0</v>
      </c>
      <c r="P161">
        <v>0</v>
      </c>
      <c r="Q161">
        <v>0</v>
      </c>
      <c r="R161" s="4">
        <f>$C161</f>
        <v>824.65300000000002</v>
      </c>
      <c r="S161">
        <v>0</v>
      </c>
    </row>
    <row r="162" spans="1:20" x14ac:dyDescent="0.25">
      <c r="B162" t="s">
        <v>83</v>
      </c>
      <c r="C162">
        <v>2350.0059999999999</v>
      </c>
      <c r="D162">
        <v>550.48400000000004</v>
      </c>
      <c r="E162">
        <v>0.39800000000000002</v>
      </c>
      <c r="F162">
        <v>4.2690000000000001</v>
      </c>
      <c r="G162">
        <v>0</v>
      </c>
      <c r="O162">
        <v>0</v>
      </c>
      <c r="P162">
        <v>0</v>
      </c>
      <c r="Q162">
        <v>0</v>
      </c>
      <c r="R162">
        <v>0</v>
      </c>
      <c r="S162" s="4">
        <f>$C162</f>
        <v>2350.0059999999999</v>
      </c>
    </row>
    <row r="163" spans="1:20" x14ac:dyDescent="0.25">
      <c r="B163" t="s">
        <v>78</v>
      </c>
      <c r="C163">
        <v>710.72900000000004</v>
      </c>
      <c r="D163">
        <v>221.29599999999999</v>
      </c>
      <c r="E163">
        <v>0.27600000000000002</v>
      </c>
      <c r="F163">
        <v>3.2120000000000002</v>
      </c>
      <c r="G163">
        <v>2E-3</v>
      </c>
      <c r="N163" t="s">
        <v>90</v>
      </c>
      <c r="O163">
        <f>SUM(O158:O162)</f>
        <v>793.10199999999998</v>
      </c>
      <c r="P163">
        <f>SUM(P158:P162)</f>
        <v>1753.319</v>
      </c>
      <c r="Q163">
        <f>SUM(Q158:Q162)</f>
        <v>1606.4290000000001</v>
      </c>
      <c r="R163">
        <f>SUM(R158:R162)</f>
        <v>1617.7550000000001</v>
      </c>
      <c r="S163">
        <f>SUM(S158:S162)</f>
        <v>3143.1079999999997</v>
      </c>
      <c r="T163">
        <f>S163-R163</f>
        <v>1525.3529999999996</v>
      </c>
    </row>
    <row r="164" spans="1:20" x14ac:dyDescent="0.25">
      <c r="A164" t="s">
        <v>84</v>
      </c>
      <c r="N164" t="s">
        <v>91</v>
      </c>
      <c r="O164">
        <f>O163+$C163</f>
        <v>1503.8310000000001</v>
      </c>
      <c r="P164">
        <f t="shared" ref="P164:S164" si="7">P163+$C163</f>
        <v>2464.0479999999998</v>
      </c>
      <c r="Q164">
        <f t="shared" si="7"/>
        <v>2317.1580000000004</v>
      </c>
      <c r="R164">
        <f t="shared" si="7"/>
        <v>2328.4840000000004</v>
      </c>
      <c r="S164">
        <f t="shared" si="7"/>
        <v>3853.8369999999995</v>
      </c>
      <c r="T164">
        <f>S164-R164</f>
        <v>1525.3529999999992</v>
      </c>
    </row>
    <row r="166" spans="1:20" x14ac:dyDescent="0.25">
      <c r="N166" s="5" t="s">
        <v>94</v>
      </c>
    </row>
    <row r="167" spans="1:20" x14ac:dyDescent="0.25">
      <c r="N167" t="s">
        <v>70</v>
      </c>
      <c r="O167">
        <f>O157</f>
        <v>1</v>
      </c>
      <c r="P167">
        <f t="shared" ref="P167:S167" si="8">P157</f>
        <v>2</v>
      </c>
      <c r="Q167">
        <f t="shared" si="8"/>
        <v>3</v>
      </c>
      <c r="R167">
        <f t="shared" si="8"/>
        <v>4</v>
      </c>
      <c r="S167">
        <f t="shared" si="8"/>
        <v>5</v>
      </c>
    </row>
    <row r="168" spans="1:20" x14ac:dyDescent="0.25">
      <c r="A168" t="s">
        <v>61</v>
      </c>
      <c r="N168" t="s">
        <v>93</v>
      </c>
      <c r="O168">
        <f t="shared" ref="O168:S169" si="9">O163</f>
        <v>793.10199999999998</v>
      </c>
      <c r="P168">
        <f t="shared" si="9"/>
        <v>1753.319</v>
      </c>
      <c r="Q168">
        <f t="shared" si="9"/>
        <v>1606.4290000000001</v>
      </c>
      <c r="R168">
        <f t="shared" si="9"/>
        <v>1617.7550000000001</v>
      </c>
      <c r="S168">
        <f t="shared" si="9"/>
        <v>3143.1079999999997</v>
      </c>
    </row>
    <row r="169" spans="1:20" x14ac:dyDescent="0.25">
      <c r="A169" t="s">
        <v>62</v>
      </c>
      <c r="N169" t="s">
        <v>91</v>
      </c>
      <c r="O169">
        <f t="shared" si="9"/>
        <v>1503.8310000000001</v>
      </c>
      <c r="P169">
        <f t="shared" si="9"/>
        <v>2464.0479999999998</v>
      </c>
      <c r="Q169">
        <f t="shared" si="9"/>
        <v>2317.1580000000004</v>
      </c>
      <c r="R169">
        <f t="shared" si="9"/>
        <v>2328.4840000000004</v>
      </c>
      <c r="S169">
        <f t="shared" si="9"/>
        <v>3853.8369999999995</v>
      </c>
    </row>
    <row r="170" spans="1:20" x14ac:dyDescent="0.25">
      <c r="A170" t="s">
        <v>63</v>
      </c>
    </row>
    <row r="171" spans="1:20" x14ac:dyDescent="0.25">
      <c r="A171" t="s">
        <v>64</v>
      </c>
    </row>
    <row r="172" spans="1:20" x14ac:dyDescent="0.25">
      <c r="A172" t="s">
        <v>65</v>
      </c>
    </row>
    <row r="173" spans="1:20" x14ac:dyDescent="0.25">
      <c r="A173" t="s">
        <v>0</v>
      </c>
    </row>
    <row r="174" spans="1:20" x14ac:dyDescent="0.25">
      <c r="A174" t="s">
        <v>1</v>
      </c>
    </row>
    <row r="175" spans="1:20" x14ac:dyDescent="0.25">
      <c r="A175" t="s">
        <v>2</v>
      </c>
      <c r="C175" s="1">
        <v>41850.585590277777</v>
      </c>
    </row>
    <row r="176" spans="1:20" x14ac:dyDescent="0.25">
      <c r="A176" t="s">
        <v>3</v>
      </c>
    </row>
    <row r="177" spans="1:3" x14ac:dyDescent="0.25">
      <c r="A177" t="s">
        <v>4</v>
      </c>
      <c r="B177" t="s">
        <v>5</v>
      </c>
      <c r="C177" t="s">
        <v>6</v>
      </c>
    </row>
    <row r="178" spans="1:3" x14ac:dyDescent="0.25">
      <c r="B178" t="s">
        <v>7</v>
      </c>
      <c r="C178" t="s">
        <v>71</v>
      </c>
    </row>
    <row r="179" spans="1:3" x14ac:dyDescent="0.25">
      <c r="B179" t="s">
        <v>8</v>
      </c>
      <c r="C179" t="s">
        <v>9</v>
      </c>
    </row>
    <row r="180" spans="1:3" x14ac:dyDescent="0.25">
      <c r="B180" t="s">
        <v>10</v>
      </c>
      <c r="C180" t="s">
        <v>98</v>
      </c>
    </row>
    <row r="181" spans="1:3" x14ac:dyDescent="0.25">
      <c r="B181" t="s">
        <v>11</v>
      </c>
      <c r="C181" t="s">
        <v>9</v>
      </c>
    </row>
    <row r="182" spans="1:3" x14ac:dyDescent="0.25">
      <c r="B182" t="s">
        <v>12</v>
      </c>
      <c r="C182">
        <v>109</v>
      </c>
    </row>
    <row r="183" spans="1:3" x14ac:dyDescent="0.25">
      <c r="A183" t="s">
        <v>13</v>
      </c>
      <c r="B183" t="s">
        <v>14</v>
      </c>
      <c r="C183" t="s">
        <v>15</v>
      </c>
    </row>
    <row r="184" spans="1:3" x14ac:dyDescent="0.25">
      <c r="B184" t="s">
        <v>16</v>
      </c>
      <c r="C184" t="s">
        <v>17</v>
      </c>
    </row>
    <row r="185" spans="1:3" x14ac:dyDescent="0.25">
      <c r="A185" t="s">
        <v>18</v>
      </c>
      <c r="C185" t="s">
        <v>19</v>
      </c>
    </row>
    <row r="186" spans="1:3" x14ac:dyDescent="0.25">
      <c r="A186" t="s">
        <v>20</v>
      </c>
    </row>
    <row r="187" spans="1:3" x14ac:dyDescent="0.25">
      <c r="A187" t="s">
        <v>21</v>
      </c>
    </row>
    <row r="188" spans="1:3" x14ac:dyDescent="0.25">
      <c r="A188" t="s">
        <v>22</v>
      </c>
    </row>
    <row r="189" spans="1:3" x14ac:dyDescent="0.25">
      <c r="A189" t="s">
        <v>23</v>
      </c>
    </row>
    <row r="190" spans="1:3" x14ac:dyDescent="0.25">
      <c r="A190" t="s">
        <v>67</v>
      </c>
    </row>
    <row r="191" spans="1:3" x14ac:dyDescent="0.25">
      <c r="A191" t="s">
        <v>89</v>
      </c>
    </row>
    <row r="192" spans="1:3" x14ac:dyDescent="0.25">
      <c r="A192" t="s">
        <v>25</v>
      </c>
      <c r="B192" t="s">
        <v>26</v>
      </c>
      <c r="C192" s="2">
        <v>2.1990740740740739E-6</v>
      </c>
    </row>
    <row r="193" spans="1:4" x14ac:dyDescent="0.25">
      <c r="B193" t="s">
        <v>27</v>
      </c>
      <c r="C193" s="2">
        <v>2.3148148148148148E-6</v>
      </c>
    </row>
    <row r="194" spans="1:4" x14ac:dyDescent="0.25">
      <c r="B194" t="s">
        <v>28</v>
      </c>
      <c r="C194" t="s">
        <v>97</v>
      </c>
    </row>
    <row r="195" spans="1:4" x14ac:dyDescent="0.25">
      <c r="B195" t="s">
        <v>29</v>
      </c>
      <c r="C195" t="s">
        <v>30</v>
      </c>
    </row>
    <row r="199" spans="1:4" x14ac:dyDescent="0.25">
      <c r="A199" t="s">
        <v>72</v>
      </c>
    </row>
    <row r="200" spans="1:4" x14ac:dyDescent="0.25">
      <c r="A200" t="s">
        <v>31</v>
      </c>
    </row>
    <row r="201" spans="1:4" x14ac:dyDescent="0.25">
      <c r="A201" t="s">
        <v>32</v>
      </c>
      <c r="B201" t="s">
        <v>33</v>
      </c>
      <c r="C201" t="s">
        <v>34</v>
      </c>
      <c r="D201" t="s">
        <v>35</v>
      </c>
    </row>
    <row r="202" spans="1:4" x14ac:dyDescent="0.25">
      <c r="A202">
        <v>1</v>
      </c>
      <c r="B202" t="s">
        <v>99</v>
      </c>
      <c r="C202" t="s">
        <v>36</v>
      </c>
      <c r="D202" t="s">
        <v>37</v>
      </c>
    </row>
    <row r="203" spans="1:4" x14ac:dyDescent="0.25">
      <c r="A203" t="s">
        <v>85</v>
      </c>
    </row>
    <row r="204" spans="1:4" x14ac:dyDescent="0.25">
      <c r="A204" t="s">
        <v>38</v>
      </c>
    </row>
    <row r="208" spans="1:4" x14ac:dyDescent="0.25">
      <c r="A208" t="s">
        <v>39</v>
      </c>
    </row>
    <row r="209" spans="1:7" x14ac:dyDescent="0.25">
      <c r="A209" t="s">
        <v>32</v>
      </c>
      <c r="B209" t="s">
        <v>40</v>
      </c>
      <c r="C209" t="s">
        <v>41</v>
      </c>
      <c r="D209" t="s">
        <v>42</v>
      </c>
      <c r="E209" t="s">
        <v>43</v>
      </c>
    </row>
    <row r="210" spans="1:7" x14ac:dyDescent="0.25">
      <c r="A210">
        <v>1</v>
      </c>
      <c r="B210" t="s">
        <v>104</v>
      </c>
      <c r="C210">
        <v>0.29199999999999998</v>
      </c>
      <c r="D210">
        <v>0.25800000000000001</v>
      </c>
      <c r="E210">
        <v>766.12156000000004</v>
      </c>
    </row>
    <row r="211" spans="1:7" x14ac:dyDescent="0.25">
      <c r="A211" t="s">
        <v>101</v>
      </c>
    </row>
    <row r="215" spans="1:7" x14ac:dyDescent="0.25">
      <c r="A215" t="s">
        <v>44</v>
      </c>
    </row>
    <row r="216" spans="1:7" x14ac:dyDescent="0.25">
      <c r="A216" t="s">
        <v>32</v>
      </c>
      <c r="C216" t="s">
        <v>45</v>
      </c>
      <c r="D216" t="s">
        <v>46</v>
      </c>
      <c r="E216" t="s">
        <v>47</v>
      </c>
      <c r="F216" t="s">
        <v>48</v>
      </c>
      <c r="G216" t="s">
        <v>49</v>
      </c>
    </row>
    <row r="217" spans="1:7" x14ac:dyDescent="0.25">
      <c r="A217">
        <v>1</v>
      </c>
      <c r="B217" t="s">
        <v>0</v>
      </c>
      <c r="C217">
        <v>24903936.228999998</v>
      </c>
      <c r="D217">
        <v>5</v>
      </c>
      <c r="E217">
        <v>4980787.2460000003</v>
      </c>
      <c r="F217">
        <v>8.4860000000000007</v>
      </c>
      <c r="G217" t="s">
        <v>50</v>
      </c>
    </row>
    <row r="218" spans="1:7" x14ac:dyDescent="0.25">
      <c r="B218" t="s">
        <v>51</v>
      </c>
      <c r="C218">
        <v>60335056.524999999</v>
      </c>
      <c r="D218">
        <v>103</v>
      </c>
      <c r="E218">
        <v>586942.245</v>
      </c>
    </row>
    <row r="219" spans="1:7" x14ac:dyDescent="0.25">
      <c r="B219" t="s">
        <v>52</v>
      </c>
      <c r="C219">
        <v>85238992.753999993</v>
      </c>
      <c r="D219">
        <v>108</v>
      </c>
    </row>
    <row r="220" spans="1:7" x14ac:dyDescent="0.25">
      <c r="A220" t="s">
        <v>85</v>
      </c>
    </row>
    <row r="221" spans="1:7" x14ac:dyDescent="0.25">
      <c r="A221" t="s">
        <v>102</v>
      </c>
    </row>
    <row r="225" spans="1:20" x14ac:dyDescent="0.25">
      <c r="A225" t="s">
        <v>53</v>
      </c>
    </row>
    <row r="226" spans="1:20" x14ac:dyDescent="0.25">
      <c r="A226" t="s">
        <v>32</v>
      </c>
      <c r="C226" t="s">
        <v>54</v>
      </c>
      <c r="E226" t="s">
        <v>55</v>
      </c>
      <c r="F226" t="s">
        <v>56</v>
      </c>
      <c r="G226" t="s">
        <v>49</v>
      </c>
      <c r="O226" t="s">
        <v>69</v>
      </c>
    </row>
    <row r="227" spans="1:20" x14ac:dyDescent="0.25">
      <c r="C227" t="s">
        <v>57</v>
      </c>
      <c r="D227" t="s">
        <v>58</v>
      </c>
      <c r="E227" t="s">
        <v>59</v>
      </c>
      <c r="O227">
        <v>1</v>
      </c>
      <c r="P227">
        <v>2</v>
      </c>
      <c r="Q227">
        <v>3</v>
      </c>
      <c r="R227">
        <v>4</v>
      </c>
      <c r="S227">
        <v>5</v>
      </c>
    </row>
    <row r="228" spans="1:20" x14ac:dyDescent="0.25">
      <c r="A228">
        <v>1</v>
      </c>
      <c r="B228" t="s">
        <v>60</v>
      </c>
      <c r="C228">
        <v>799.99400000000003</v>
      </c>
      <c r="D228">
        <v>175.10300000000001</v>
      </c>
      <c r="F228">
        <v>4.569</v>
      </c>
      <c r="G228">
        <v>0</v>
      </c>
      <c r="O228">
        <f>$C228</f>
        <v>799.99400000000003</v>
      </c>
      <c r="P228">
        <f>$C228</f>
        <v>799.99400000000003</v>
      </c>
      <c r="Q228">
        <f>$C228</f>
        <v>799.99400000000003</v>
      </c>
      <c r="R228">
        <f>$C228</f>
        <v>799.99400000000003</v>
      </c>
      <c r="S228">
        <f>$C228</f>
        <v>799.99400000000003</v>
      </c>
    </row>
    <row r="229" spans="1:20" x14ac:dyDescent="0.25">
      <c r="B229" t="s">
        <v>80</v>
      </c>
      <c r="C229">
        <v>724.37</v>
      </c>
      <c r="D229">
        <v>211.09700000000001</v>
      </c>
      <c r="E229">
        <v>0.39800000000000002</v>
      </c>
      <c r="F229">
        <v>3.431</v>
      </c>
      <c r="G229">
        <v>1E-3</v>
      </c>
      <c r="O229">
        <v>0</v>
      </c>
      <c r="P229" s="4">
        <f>$C229</f>
        <v>724.37</v>
      </c>
      <c r="Q229">
        <v>0</v>
      </c>
      <c r="R229">
        <v>0</v>
      </c>
      <c r="S229">
        <v>0</v>
      </c>
    </row>
    <row r="230" spans="1:20" x14ac:dyDescent="0.25">
      <c r="B230" t="s">
        <v>81</v>
      </c>
      <c r="C230">
        <v>565.43100000000004</v>
      </c>
      <c r="D230">
        <v>236.136</v>
      </c>
      <c r="E230">
        <v>0.26200000000000001</v>
      </c>
      <c r="F230">
        <v>2.395</v>
      </c>
      <c r="G230">
        <v>1.7999999999999999E-2</v>
      </c>
      <c r="O230">
        <v>0</v>
      </c>
      <c r="P230">
        <v>0</v>
      </c>
      <c r="Q230" s="4">
        <f>$C230</f>
        <v>565.43100000000004</v>
      </c>
      <c r="R230">
        <v>0</v>
      </c>
      <c r="S230">
        <v>0</v>
      </c>
    </row>
    <row r="231" spans="1:20" x14ac:dyDescent="0.25">
      <c r="B231" t="s">
        <v>82</v>
      </c>
      <c r="C231">
        <v>887.851</v>
      </c>
      <c r="D231">
        <v>247.89500000000001</v>
      </c>
      <c r="E231">
        <v>0.379</v>
      </c>
      <c r="F231">
        <v>3.5819999999999999</v>
      </c>
      <c r="G231">
        <v>1E-3</v>
      </c>
      <c r="O231">
        <v>0</v>
      </c>
      <c r="P231">
        <v>0</v>
      </c>
      <c r="Q231">
        <v>0</v>
      </c>
      <c r="R231" s="4">
        <f>$C231</f>
        <v>887.851</v>
      </c>
      <c r="S231">
        <v>0</v>
      </c>
    </row>
    <row r="232" spans="1:20" x14ac:dyDescent="0.25">
      <c r="B232" t="s">
        <v>83</v>
      </c>
      <c r="C232">
        <v>1517.5360000000001</v>
      </c>
      <c r="D232">
        <v>384.55099999999999</v>
      </c>
      <c r="E232">
        <v>0.35899999999999999</v>
      </c>
      <c r="F232">
        <v>3.9460000000000002</v>
      </c>
      <c r="G232">
        <v>0</v>
      </c>
      <c r="O232">
        <v>0</v>
      </c>
      <c r="P232">
        <v>0</v>
      </c>
      <c r="Q232">
        <v>0</v>
      </c>
      <c r="R232">
        <v>0</v>
      </c>
      <c r="S232" s="4">
        <f>$C232</f>
        <v>1517.5360000000001</v>
      </c>
    </row>
    <row r="233" spans="1:20" x14ac:dyDescent="0.25">
      <c r="B233" t="s">
        <v>78</v>
      </c>
      <c r="C233">
        <v>591.67600000000004</v>
      </c>
      <c r="D233">
        <v>154.59100000000001</v>
      </c>
      <c r="E233">
        <v>0.32200000000000001</v>
      </c>
      <c r="F233">
        <v>3.827</v>
      </c>
      <c r="G233">
        <v>0</v>
      </c>
      <c r="N233" t="s">
        <v>90</v>
      </c>
      <c r="O233">
        <f>SUM(O228:O232)</f>
        <v>799.99400000000003</v>
      </c>
      <c r="P233">
        <f>SUM(P228:P232)</f>
        <v>1524.364</v>
      </c>
      <c r="Q233">
        <f>SUM(Q228:Q232)</f>
        <v>1365.4250000000002</v>
      </c>
      <c r="R233">
        <f>SUM(R228:R232)</f>
        <v>1687.845</v>
      </c>
      <c r="S233">
        <f>SUM(S228:S232)</f>
        <v>2317.5300000000002</v>
      </c>
      <c r="T233">
        <f>S233-R233</f>
        <v>629.68500000000017</v>
      </c>
    </row>
    <row r="234" spans="1:20" x14ac:dyDescent="0.25">
      <c r="A234" t="s">
        <v>85</v>
      </c>
      <c r="N234" t="s">
        <v>91</v>
      </c>
      <c r="O234">
        <f>O233+$C233</f>
        <v>1391.67</v>
      </c>
      <c r="P234">
        <f t="shared" ref="P234:S234" si="10">P233+$C233</f>
        <v>2116.04</v>
      </c>
      <c r="Q234">
        <f t="shared" si="10"/>
        <v>1957.1010000000001</v>
      </c>
      <c r="R234">
        <f t="shared" si="10"/>
        <v>2279.5210000000002</v>
      </c>
      <c r="S234">
        <f t="shared" si="10"/>
        <v>2909.2060000000001</v>
      </c>
      <c r="T234">
        <f>S234-R234</f>
        <v>629.68499999999995</v>
      </c>
    </row>
    <row r="236" spans="1:20" x14ac:dyDescent="0.25">
      <c r="N236" s="5" t="s">
        <v>95</v>
      </c>
    </row>
    <row r="237" spans="1:20" x14ac:dyDescent="0.25">
      <c r="N237" t="s">
        <v>70</v>
      </c>
      <c r="O237">
        <f>O227</f>
        <v>1</v>
      </c>
      <c r="P237">
        <f t="shared" ref="P237:S237" si="11">P227</f>
        <v>2</v>
      </c>
      <c r="Q237">
        <f t="shared" si="11"/>
        <v>3</v>
      </c>
      <c r="R237">
        <f t="shared" si="11"/>
        <v>4</v>
      </c>
      <c r="S237">
        <f t="shared" si="11"/>
        <v>5</v>
      </c>
    </row>
    <row r="238" spans="1:20" x14ac:dyDescent="0.25">
      <c r="A238" t="s">
        <v>61</v>
      </c>
      <c r="N238" t="s">
        <v>93</v>
      </c>
      <c r="O238">
        <f t="shared" ref="O238:S239" si="12">O233</f>
        <v>799.99400000000003</v>
      </c>
      <c r="P238">
        <f t="shared" si="12"/>
        <v>1524.364</v>
      </c>
      <c r="Q238">
        <f t="shared" si="12"/>
        <v>1365.4250000000002</v>
      </c>
      <c r="R238">
        <f t="shared" si="12"/>
        <v>1687.845</v>
      </c>
      <c r="S238">
        <f t="shared" si="12"/>
        <v>2317.5300000000002</v>
      </c>
    </row>
    <row r="239" spans="1:20" x14ac:dyDescent="0.25">
      <c r="A239" t="s">
        <v>62</v>
      </c>
      <c r="N239" t="s">
        <v>91</v>
      </c>
      <c r="O239">
        <f t="shared" si="12"/>
        <v>1391.67</v>
      </c>
      <c r="P239">
        <f t="shared" si="12"/>
        <v>2116.04</v>
      </c>
      <c r="Q239">
        <f t="shared" si="12"/>
        <v>1957.1010000000001</v>
      </c>
      <c r="R239">
        <f t="shared" si="12"/>
        <v>2279.5210000000002</v>
      </c>
      <c r="S239">
        <f t="shared" si="12"/>
        <v>2909.2060000000001</v>
      </c>
    </row>
    <row r="240" spans="1:20" x14ac:dyDescent="0.25">
      <c r="A240" t="s">
        <v>63</v>
      </c>
    </row>
    <row r="241" spans="1:3" x14ac:dyDescent="0.25">
      <c r="A241" t="s">
        <v>64</v>
      </c>
    </row>
    <row r="242" spans="1:3" x14ac:dyDescent="0.25">
      <c r="A242" t="s">
        <v>65</v>
      </c>
    </row>
    <row r="243" spans="1:3" x14ac:dyDescent="0.25">
      <c r="A243" t="s">
        <v>0</v>
      </c>
    </row>
    <row r="244" spans="1:3" x14ac:dyDescent="0.25">
      <c r="A244" t="s">
        <v>1</v>
      </c>
    </row>
    <row r="245" spans="1:3" x14ac:dyDescent="0.25">
      <c r="A245" t="s">
        <v>2</v>
      </c>
      <c r="C245" s="1">
        <v>41850.585601851853</v>
      </c>
    </row>
    <row r="246" spans="1:3" x14ac:dyDescent="0.25">
      <c r="A246" t="s">
        <v>3</v>
      </c>
    </row>
    <row r="247" spans="1:3" x14ac:dyDescent="0.25">
      <c r="A247" t="s">
        <v>4</v>
      </c>
      <c r="B247" t="s">
        <v>5</v>
      </c>
      <c r="C247" t="s">
        <v>6</v>
      </c>
    </row>
    <row r="248" spans="1:3" x14ac:dyDescent="0.25">
      <c r="B248" t="s">
        <v>7</v>
      </c>
      <c r="C248" t="s">
        <v>71</v>
      </c>
    </row>
    <row r="249" spans="1:3" x14ac:dyDescent="0.25">
      <c r="B249" t="s">
        <v>8</v>
      </c>
      <c r="C249" t="s">
        <v>9</v>
      </c>
    </row>
    <row r="250" spans="1:3" x14ac:dyDescent="0.25">
      <c r="B250" t="s">
        <v>10</v>
      </c>
      <c r="C250" t="s">
        <v>98</v>
      </c>
    </row>
    <row r="251" spans="1:3" x14ac:dyDescent="0.25">
      <c r="B251" t="s">
        <v>11</v>
      </c>
      <c r="C251" t="s">
        <v>9</v>
      </c>
    </row>
    <row r="252" spans="1:3" x14ac:dyDescent="0.25">
      <c r="B252" t="s">
        <v>12</v>
      </c>
      <c r="C252">
        <v>109</v>
      </c>
    </row>
    <row r="253" spans="1:3" x14ac:dyDescent="0.25">
      <c r="A253" t="s">
        <v>13</v>
      </c>
      <c r="B253" t="s">
        <v>14</v>
      </c>
      <c r="C253" t="s">
        <v>15</v>
      </c>
    </row>
    <row r="254" spans="1:3" x14ac:dyDescent="0.25">
      <c r="B254" t="s">
        <v>16</v>
      </c>
      <c r="C254" t="s">
        <v>17</v>
      </c>
    </row>
    <row r="255" spans="1:3" x14ac:dyDescent="0.25">
      <c r="A255" t="s">
        <v>18</v>
      </c>
      <c r="C255" t="s">
        <v>19</v>
      </c>
    </row>
    <row r="256" spans="1:3" x14ac:dyDescent="0.25">
      <c r="A256" t="s">
        <v>20</v>
      </c>
    </row>
    <row r="257" spans="1:4" x14ac:dyDescent="0.25">
      <c r="A257" t="s">
        <v>21</v>
      </c>
    </row>
    <row r="258" spans="1:4" x14ac:dyDescent="0.25">
      <c r="A258" t="s">
        <v>22</v>
      </c>
    </row>
    <row r="259" spans="1:4" x14ac:dyDescent="0.25">
      <c r="A259" t="s">
        <v>23</v>
      </c>
    </row>
    <row r="260" spans="1:4" x14ac:dyDescent="0.25">
      <c r="A260" t="s">
        <v>68</v>
      </c>
    </row>
    <row r="261" spans="1:4" x14ac:dyDescent="0.25">
      <c r="A261" t="s">
        <v>89</v>
      </c>
    </row>
    <row r="262" spans="1:4" x14ac:dyDescent="0.25">
      <c r="A262" t="s">
        <v>25</v>
      </c>
      <c r="B262" t="s">
        <v>26</v>
      </c>
      <c r="C262" s="2">
        <v>2.1990740740740739E-6</v>
      </c>
    </row>
    <row r="263" spans="1:4" x14ac:dyDescent="0.25">
      <c r="B263" t="s">
        <v>27</v>
      </c>
      <c r="C263" s="2">
        <v>2.3148148148148148E-6</v>
      </c>
    </row>
    <row r="264" spans="1:4" x14ac:dyDescent="0.25">
      <c r="B264" t="s">
        <v>28</v>
      </c>
      <c r="C264" t="s">
        <v>97</v>
      </c>
    </row>
    <row r="265" spans="1:4" x14ac:dyDescent="0.25">
      <c r="B265" t="s">
        <v>29</v>
      </c>
      <c r="C265" t="s">
        <v>30</v>
      </c>
    </row>
    <row r="269" spans="1:4" x14ac:dyDescent="0.25">
      <c r="A269" t="s">
        <v>72</v>
      </c>
    </row>
    <row r="270" spans="1:4" x14ac:dyDescent="0.25">
      <c r="A270" t="s">
        <v>31</v>
      </c>
    </row>
    <row r="271" spans="1:4" x14ac:dyDescent="0.25">
      <c r="A271" t="s">
        <v>32</v>
      </c>
      <c r="B271" t="s">
        <v>33</v>
      </c>
      <c r="C271" t="s">
        <v>34</v>
      </c>
      <c r="D271" t="s">
        <v>35</v>
      </c>
    </row>
    <row r="272" spans="1:4" x14ac:dyDescent="0.25">
      <c r="A272">
        <v>1</v>
      </c>
      <c r="B272" t="s">
        <v>99</v>
      </c>
      <c r="C272" t="s">
        <v>36</v>
      </c>
      <c r="D272" t="s">
        <v>37</v>
      </c>
    </row>
    <row r="273" spans="1:7" x14ac:dyDescent="0.25">
      <c r="A273" t="s">
        <v>86</v>
      </c>
    </row>
    <row r="274" spans="1:7" x14ac:dyDescent="0.25">
      <c r="A274" t="s">
        <v>38</v>
      </c>
    </row>
    <row r="278" spans="1:7" x14ac:dyDescent="0.25">
      <c r="A278" t="s">
        <v>39</v>
      </c>
    </row>
    <row r="279" spans="1:7" x14ac:dyDescent="0.25">
      <c r="A279" t="s">
        <v>32</v>
      </c>
      <c r="B279" t="s">
        <v>40</v>
      </c>
      <c r="C279" t="s">
        <v>41</v>
      </c>
      <c r="D279" t="s">
        <v>42</v>
      </c>
      <c r="E279" t="s">
        <v>43</v>
      </c>
    </row>
    <row r="280" spans="1:7" x14ac:dyDescent="0.25">
      <c r="A280">
        <v>1</v>
      </c>
      <c r="B280" t="s">
        <v>105</v>
      </c>
      <c r="C280">
        <v>0.21099999999999999</v>
      </c>
      <c r="D280">
        <v>0.17199999999999999</v>
      </c>
      <c r="E280">
        <v>991.57407000000001</v>
      </c>
    </row>
    <row r="281" spans="1:7" x14ac:dyDescent="0.25">
      <c r="A281" t="s">
        <v>101</v>
      </c>
    </row>
    <row r="285" spans="1:7" x14ac:dyDescent="0.25">
      <c r="A285" t="s">
        <v>44</v>
      </c>
    </row>
    <row r="286" spans="1:7" x14ac:dyDescent="0.25">
      <c r="A286" t="s">
        <v>32</v>
      </c>
      <c r="C286" t="s">
        <v>45</v>
      </c>
      <c r="D286" t="s">
        <v>46</v>
      </c>
      <c r="E286" t="s">
        <v>47</v>
      </c>
      <c r="F286" t="s">
        <v>48</v>
      </c>
      <c r="G286" t="s">
        <v>49</v>
      </c>
    </row>
    <row r="287" spans="1:7" x14ac:dyDescent="0.25">
      <c r="A287">
        <v>1</v>
      </c>
      <c r="B287" t="s">
        <v>0</v>
      </c>
      <c r="C287">
        <v>27003346.407000002</v>
      </c>
      <c r="D287">
        <v>5</v>
      </c>
      <c r="E287">
        <v>5400669.2810000004</v>
      </c>
      <c r="F287">
        <v>5.4930000000000003</v>
      </c>
      <c r="G287" t="s">
        <v>50</v>
      </c>
    </row>
    <row r="288" spans="1:7" x14ac:dyDescent="0.25">
      <c r="B288" t="s">
        <v>51</v>
      </c>
      <c r="C288">
        <v>101070560.59299999</v>
      </c>
      <c r="D288">
        <v>103</v>
      </c>
      <c r="E288">
        <v>983219.12899999996</v>
      </c>
    </row>
    <row r="289" spans="1:20" x14ac:dyDescent="0.25">
      <c r="B289" t="s">
        <v>52</v>
      </c>
      <c r="C289">
        <v>128073907</v>
      </c>
      <c r="D289">
        <v>108</v>
      </c>
    </row>
    <row r="290" spans="1:20" x14ac:dyDescent="0.25">
      <c r="A290" t="s">
        <v>86</v>
      </c>
    </row>
    <row r="291" spans="1:20" x14ac:dyDescent="0.25">
      <c r="A291" t="s">
        <v>102</v>
      </c>
    </row>
    <row r="295" spans="1:20" x14ac:dyDescent="0.25">
      <c r="A295" t="s">
        <v>53</v>
      </c>
    </row>
    <row r="296" spans="1:20" x14ac:dyDescent="0.25">
      <c r="A296" t="s">
        <v>32</v>
      </c>
      <c r="C296" t="s">
        <v>54</v>
      </c>
      <c r="E296" t="s">
        <v>55</v>
      </c>
      <c r="F296" t="s">
        <v>56</v>
      </c>
      <c r="G296" t="s">
        <v>49</v>
      </c>
      <c r="O296" t="s">
        <v>69</v>
      </c>
    </row>
    <row r="297" spans="1:20" x14ac:dyDescent="0.25">
      <c r="C297" t="s">
        <v>57</v>
      </c>
      <c r="D297" t="s">
        <v>58</v>
      </c>
      <c r="E297" t="s">
        <v>59</v>
      </c>
      <c r="O297">
        <v>1</v>
      </c>
      <c r="P297">
        <v>2</v>
      </c>
      <c r="Q297">
        <v>3</v>
      </c>
      <c r="R297">
        <v>4</v>
      </c>
      <c r="S297">
        <v>5</v>
      </c>
    </row>
    <row r="298" spans="1:20" x14ac:dyDescent="0.25">
      <c r="A298">
        <v>1</v>
      </c>
      <c r="B298" t="s">
        <v>60</v>
      </c>
      <c r="C298">
        <v>969.43799999999999</v>
      </c>
      <c r="D298">
        <v>226.63200000000001</v>
      </c>
      <c r="F298">
        <v>4.2779999999999996</v>
      </c>
      <c r="G298">
        <v>0</v>
      </c>
      <c r="O298">
        <f>$C298</f>
        <v>969.43799999999999</v>
      </c>
      <c r="P298">
        <f>$C298</f>
        <v>969.43799999999999</v>
      </c>
      <c r="Q298">
        <f>$C298</f>
        <v>969.43799999999999</v>
      </c>
      <c r="R298">
        <f>$C298</f>
        <v>969.43799999999999</v>
      </c>
      <c r="S298">
        <f>$C298</f>
        <v>969.43799999999999</v>
      </c>
    </row>
    <row r="299" spans="1:20" x14ac:dyDescent="0.25">
      <c r="B299" t="s">
        <v>80</v>
      </c>
      <c r="C299">
        <v>781.03599999999994</v>
      </c>
      <c r="D299">
        <v>273.21800000000002</v>
      </c>
      <c r="E299">
        <v>0.35</v>
      </c>
      <c r="F299">
        <v>2.859</v>
      </c>
      <c r="G299">
        <v>5.0000000000000001E-3</v>
      </c>
      <c r="O299">
        <v>0</v>
      </c>
      <c r="P299" s="4">
        <f>$C299</f>
        <v>781.03599999999994</v>
      </c>
      <c r="Q299">
        <v>0</v>
      </c>
      <c r="R299">
        <v>0</v>
      </c>
      <c r="S299">
        <v>0</v>
      </c>
    </row>
    <row r="300" spans="1:20" x14ac:dyDescent="0.25">
      <c r="B300" t="s">
        <v>81</v>
      </c>
      <c r="C300">
        <v>756.02099999999996</v>
      </c>
      <c r="D300">
        <v>305.62599999999998</v>
      </c>
      <c r="E300">
        <v>0.28599999999999998</v>
      </c>
      <c r="F300">
        <v>2.4740000000000002</v>
      </c>
      <c r="G300">
        <v>1.4999999999999999E-2</v>
      </c>
      <c r="O300">
        <v>0</v>
      </c>
      <c r="P300">
        <v>0</v>
      </c>
      <c r="Q300" s="4">
        <f>$C300</f>
        <v>756.02099999999996</v>
      </c>
      <c r="R300">
        <v>0</v>
      </c>
      <c r="S300">
        <v>0</v>
      </c>
    </row>
    <row r="301" spans="1:20" x14ac:dyDescent="0.25">
      <c r="B301" t="s">
        <v>82</v>
      </c>
      <c r="C301">
        <v>981.11900000000003</v>
      </c>
      <c r="D301">
        <v>320.84500000000003</v>
      </c>
      <c r="E301">
        <v>0.34200000000000003</v>
      </c>
      <c r="F301">
        <v>3.0579999999999998</v>
      </c>
      <c r="G301">
        <v>3.0000000000000001E-3</v>
      </c>
      <c r="O301">
        <v>0</v>
      </c>
      <c r="P301">
        <v>0</v>
      </c>
      <c r="Q301">
        <v>0</v>
      </c>
      <c r="R301" s="4">
        <f>$C301</f>
        <v>981.11900000000003</v>
      </c>
      <c r="S301">
        <v>0</v>
      </c>
    </row>
    <row r="302" spans="1:20" x14ac:dyDescent="0.25">
      <c r="B302" t="s">
        <v>83</v>
      </c>
      <c r="C302">
        <v>1833.1569999999999</v>
      </c>
      <c r="D302">
        <v>497.71600000000001</v>
      </c>
      <c r="E302">
        <v>0.35399999999999998</v>
      </c>
      <c r="F302">
        <v>3.6829999999999998</v>
      </c>
      <c r="G302">
        <v>0</v>
      </c>
      <c r="O302">
        <v>0</v>
      </c>
      <c r="P302">
        <v>0</v>
      </c>
      <c r="Q302">
        <v>0</v>
      </c>
      <c r="R302">
        <v>0</v>
      </c>
      <c r="S302" s="4">
        <f>$C302</f>
        <v>1833.1569999999999</v>
      </c>
    </row>
    <row r="303" spans="1:20" x14ac:dyDescent="0.25">
      <c r="B303" t="s">
        <v>78</v>
      </c>
      <c r="C303">
        <v>507.512</v>
      </c>
      <c r="D303">
        <v>200.084</v>
      </c>
      <c r="E303">
        <v>0.22500000000000001</v>
      </c>
      <c r="F303">
        <v>2.5369999999999999</v>
      </c>
      <c r="G303">
        <v>1.2999999999999999E-2</v>
      </c>
      <c r="N303" t="s">
        <v>90</v>
      </c>
      <c r="O303">
        <f>SUM(O298:O302)</f>
        <v>969.43799999999999</v>
      </c>
      <c r="P303">
        <f>SUM(P298:P302)</f>
        <v>1750.4739999999999</v>
      </c>
      <c r="Q303">
        <f>SUM(Q298:Q302)</f>
        <v>1725.4589999999998</v>
      </c>
      <c r="R303">
        <f>SUM(R298:R302)</f>
        <v>1950.557</v>
      </c>
      <c r="S303">
        <f>SUM(S298:S302)</f>
        <v>2802.5949999999998</v>
      </c>
      <c r="T303">
        <f>S303-R303</f>
        <v>852.03799999999978</v>
      </c>
    </row>
    <row r="304" spans="1:20" x14ac:dyDescent="0.25">
      <c r="A304" t="s">
        <v>86</v>
      </c>
      <c r="N304" t="s">
        <v>91</v>
      </c>
      <c r="O304">
        <f>O303+$C303</f>
        <v>1476.95</v>
      </c>
      <c r="P304">
        <f t="shared" ref="P304:S304" si="13">P303+$C303</f>
        <v>2257.9859999999999</v>
      </c>
      <c r="Q304">
        <f t="shared" si="13"/>
        <v>2232.971</v>
      </c>
      <c r="R304">
        <f t="shared" si="13"/>
        <v>2458.069</v>
      </c>
      <c r="S304">
        <f t="shared" si="13"/>
        <v>3310.107</v>
      </c>
      <c r="T304">
        <f>S304-R304</f>
        <v>852.03800000000001</v>
      </c>
    </row>
    <row r="306" spans="1:19" x14ac:dyDescent="0.25">
      <c r="N306" s="5" t="s">
        <v>96</v>
      </c>
    </row>
    <row r="307" spans="1:19" x14ac:dyDescent="0.25">
      <c r="N307" t="s">
        <v>70</v>
      </c>
      <c r="O307">
        <f>O297</f>
        <v>1</v>
      </c>
      <c r="P307">
        <f t="shared" ref="P307:S307" si="14">P297</f>
        <v>2</v>
      </c>
      <c r="Q307">
        <f t="shared" si="14"/>
        <v>3</v>
      </c>
      <c r="R307">
        <f t="shared" si="14"/>
        <v>4</v>
      </c>
      <c r="S307">
        <f t="shared" si="14"/>
        <v>5</v>
      </c>
    </row>
    <row r="308" spans="1:19" x14ac:dyDescent="0.25">
      <c r="A308" t="s">
        <v>61</v>
      </c>
      <c r="N308" t="s">
        <v>93</v>
      </c>
      <c r="O308">
        <f t="shared" ref="O308:S309" si="15">O303</f>
        <v>969.43799999999999</v>
      </c>
      <c r="P308">
        <f t="shared" si="15"/>
        <v>1750.4739999999999</v>
      </c>
      <c r="Q308">
        <f t="shared" si="15"/>
        <v>1725.4589999999998</v>
      </c>
      <c r="R308">
        <f t="shared" si="15"/>
        <v>1950.557</v>
      </c>
      <c r="S308">
        <f t="shared" si="15"/>
        <v>2802.5949999999998</v>
      </c>
    </row>
    <row r="309" spans="1:19" x14ac:dyDescent="0.25">
      <c r="A309" t="s">
        <v>62</v>
      </c>
      <c r="N309" t="s">
        <v>91</v>
      </c>
      <c r="O309">
        <f t="shared" si="15"/>
        <v>1476.95</v>
      </c>
      <c r="P309">
        <f t="shared" si="15"/>
        <v>2257.9859999999999</v>
      </c>
      <c r="Q309">
        <f t="shared" si="15"/>
        <v>2232.971</v>
      </c>
      <c r="R309">
        <f t="shared" si="15"/>
        <v>2458.069</v>
      </c>
      <c r="S309">
        <f t="shared" si="15"/>
        <v>3310.107</v>
      </c>
    </row>
    <row r="310" spans="1:19" x14ac:dyDescent="0.25">
      <c r="A310" t="s">
        <v>63</v>
      </c>
    </row>
    <row r="311" spans="1:19" x14ac:dyDescent="0.25">
      <c r="A311" t="s">
        <v>64</v>
      </c>
    </row>
    <row r="312" spans="1:19" x14ac:dyDescent="0.25">
      <c r="A312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="89" zoomScaleNormal="89" workbookViewId="0">
      <selection activeCell="E27" sqref="E27"/>
    </sheetView>
  </sheetViews>
  <sheetFormatPr defaultRowHeight="15" x14ac:dyDescent="0.25"/>
  <cols>
    <col min="1" max="1" width="9.140625" style="3"/>
    <col min="2" max="2" width="23.42578125" style="3" customWidth="1"/>
    <col min="3" max="7" width="9.140625" style="8"/>
    <col min="8" max="19" width="9.140625" style="3"/>
    <col min="20" max="20" width="10.7109375" style="3" bestFit="1" customWidth="1"/>
    <col min="21" max="16384" width="9.140625" style="3"/>
  </cols>
  <sheetData>
    <row r="1" spans="1:21" x14ac:dyDescent="0.25">
      <c r="D1" s="9" t="s">
        <v>70</v>
      </c>
    </row>
    <row r="2" spans="1:21" x14ac:dyDescent="0.25">
      <c r="C2" s="3"/>
      <c r="D2" s="3"/>
      <c r="E2" s="3"/>
      <c r="F2" s="3"/>
      <c r="G2" s="3"/>
    </row>
    <row r="3" spans="1:21" x14ac:dyDescent="0.25">
      <c r="C3" s="10"/>
      <c r="D3" s="10"/>
      <c r="E3" s="10"/>
      <c r="F3" s="10"/>
      <c r="G3" s="10"/>
    </row>
    <row r="4" spans="1:21" x14ac:dyDescent="0.25">
      <c r="C4" s="3"/>
      <c r="D4" s="3"/>
      <c r="E4" s="3"/>
      <c r="F4" s="3"/>
      <c r="G4" s="3"/>
    </row>
    <row r="5" spans="1:21" x14ac:dyDescent="0.25">
      <c r="D5" s="11" t="s">
        <v>90</v>
      </c>
      <c r="L5" s="11" t="s">
        <v>90</v>
      </c>
    </row>
    <row r="6" spans="1:21" x14ac:dyDescent="0.25">
      <c r="B6" s="6" t="s">
        <v>87</v>
      </c>
      <c r="J6" s="5" t="s">
        <v>87</v>
      </c>
      <c r="K6" s="12"/>
      <c r="L6" s="12"/>
      <c r="M6" s="12"/>
      <c r="N6" s="12"/>
      <c r="O6" s="12"/>
      <c r="P6"/>
      <c r="Q6"/>
      <c r="R6"/>
      <c r="S6"/>
      <c r="T6"/>
      <c r="U6"/>
    </row>
    <row r="7" spans="1:21" x14ac:dyDescent="0.25">
      <c r="C7" s="8">
        <v>1</v>
      </c>
      <c r="D7" s="8">
        <v>2</v>
      </c>
      <c r="E7" s="8">
        <v>3</v>
      </c>
      <c r="F7" s="8">
        <v>4</v>
      </c>
      <c r="G7" s="8">
        <v>5</v>
      </c>
      <c r="J7"/>
      <c r="K7" s="12">
        <v>1</v>
      </c>
      <c r="L7" s="12">
        <v>2</v>
      </c>
      <c r="M7" s="12">
        <v>3</v>
      </c>
      <c r="N7" s="12">
        <v>4</v>
      </c>
      <c r="O7" s="12">
        <v>5</v>
      </c>
      <c r="P7"/>
      <c r="Q7"/>
      <c r="R7"/>
      <c r="S7"/>
      <c r="T7"/>
      <c r="U7"/>
    </row>
    <row r="8" spans="1:21" x14ac:dyDescent="0.25">
      <c r="A8">
        <v>90</v>
      </c>
      <c r="B8" s="3" t="s">
        <v>74</v>
      </c>
      <c r="C8" s="8">
        <v>949.78499999999997</v>
      </c>
      <c r="D8" s="8">
        <v>1762.5929999999998</v>
      </c>
      <c r="E8" s="8">
        <v>2056.2469999999998</v>
      </c>
      <c r="F8" s="8">
        <v>2215.3339999999998</v>
      </c>
      <c r="G8" s="8">
        <v>3157.2309999999998</v>
      </c>
      <c r="J8" t="s">
        <v>74</v>
      </c>
      <c r="K8" s="12">
        <f>C8/$A8</f>
        <v>10.553166666666666</v>
      </c>
      <c r="L8" s="12">
        <f t="shared" ref="L8:O11" si="0">D8/$A8</f>
        <v>19.584366666666664</v>
      </c>
      <c r="M8" s="12">
        <f t="shared" si="0"/>
        <v>22.847188888888887</v>
      </c>
      <c r="N8" s="12">
        <f t="shared" si="0"/>
        <v>24.614822222222219</v>
      </c>
      <c r="O8" s="12">
        <f t="shared" si="0"/>
        <v>35.080344444444442</v>
      </c>
      <c r="P8"/>
      <c r="Q8"/>
      <c r="R8"/>
      <c r="S8" s="13"/>
      <c r="T8" s="13"/>
      <c r="U8"/>
    </row>
    <row r="9" spans="1:21" x14ac:dyDescent="0.25">
      <c r="A9">
        <v>92</v>
      </c>
      <c r="B9" s="3" t="s">
        <v>75</v>
      </c>
      <c r="C9" s="8">
        <v>793.10199999999998</v>
      </c>
      <c r="D9" s="8">
        <v>1753.319</v>
      </c>
      <c r="E9" s="8">
        <v>1606.4290000000001</v>
      </c>
      <c r="F9" s="8">
        <v>1617.7550000000001</v>
      </c>
      <c r="G9" s="8">
        <v>3143.1079999999997</v>
      </c>
      <c r="J9" t="s">
        <v>75</v>
      </c>
      <c r="K9" s="12">
        <f t="shared" ref="K9:K11" si="1">C9/$A9</f>
        <v>8.6206739130434773</v>
      </c>
      <c r="L9" s="12">
        <f t="shared" si="0"/>
        <v>19.057815217391305</v>
      </c>
      <c r="M9" s="12">
        <f t="shared" si="0"/>
        <v>17.461184782608697</v>
      </c>
      <c r="N9" s="12">
        <f t="shared" si="0"/>
        <v>17.584293478260872</v>
      </c>
      <c r="O9" s="12">
        <f t="shared" si="0"/>
        <v>34.164217391304348</v>
      </c>
      <c r="P9"/>
      <c r="Q9"/>
      <c r="R9"/>
      <c r="S9" s="13"/>
      <c r="T9" s="13"/>
      <c r="U9"/>
    </row>
    <row r="10" spans="1:21" x14ac:dyDescent="0.25">
      <c r="A10">
        <v>92</v>
      </c>
      <c r="B10" s="3" t="s">
        <v>76</v>
      </c>
      <c r="C10" s="8">
        <v>799.99400000000003</v>
      </c>
      <c r="D10" s="8">
        <v>1524.364</v>
      </c>
      <c r="E10" s="8">
        <v>1365.4250000000002</v>
      </c>
      <c r="F10" s="8">
        <v>1687.845</v>
      </c>
      <c r="G10" s="8">
        <v>2317.5300000000002</v>
      </c>
      <c r="J10" t="s">
        <v>76</v>
      </c>
      <c r="K10" s="12">
        <f t="shared" si="1"/>
        <v>8.6955869565217387</v>
      </c>
      <c r="L10" s="12">
        <f t="shared" si="0"/>
        <v>16.569173913043478</v>
      </c>
      <c r="M10" s="12">
        <f t="shared" si="0"/>
        <v>14.841576086956524</v>
      </c>
      <c r="N10" s="12">
        <f t="shared" si="0"/>
        <v>18.346141304347828</v>
      </c>
      <c r="O10" s="12">
        <f t="shared" si="0"/>
        <v>25.190543478260871</v>
      </c>
      <c r="P10"/>
      <c r="Q10"/>
      <c r="R10"/>
      <c r="S10" s="13"/>
      <c r="T10" s="13"/>
      <c r="U10"/>
    </row>
    <row r="11" spans="1:21" x14ac:dyDescent="0.25">
      <c r="A11">
        <v>91</v>
      </c>
      <c r="B11" s="3" t="s">
        <v>77</v>
      </c>
      <c r="C11" s="8">
        <v>969.43799999999999</v>
      </c>
      <c r="D11" s="8">
        <v>1750.4739999999999</v>
      </c>
      <c r="E11" s="8">
        <v>1725.4589999999998</v>
      </c>
      <c r="F11" s="8">
        <v>1950.557</v>
      </c>
      <c r="G11" s="8">
        <v>2802.5949999999998</v>
      </c>
      <c r="J11" t="s">
        <v>77</v>
      </c>
      <c r="K11" s="12">
        <f t="shared" si="1"/>
        <v>10.653164835164835</v>
      </c>
      <c r="L11" s="12">
        <f t="shared" si="0"/>
        <v>19.235978021978021</v>
      </c>
      <c r="M11" s="12">
        <f t="shared" si="0"/>
        <v>18.961087912087912</v>
      </c>
      <c r="N11" s="12">
        <f t="shared" si="0"/>
        <v>21.434692307692309</v>
      </c>
      <c r="O11" s="12">
        <f t="shared" si="0"/>
        <v>30.79774725274725</v>
      </c>
      <c r="P11"/>
      <c r="Q11"/>
      <c r="R11"/>
      <c r="S11" s="13"/>
      <c r="T11" s="14"/>
      <c r="U11"/>
    </row>
    <row r="12" spans="1:21" x14ac:dyDescent="0.25">
      <c r="C12" s="3"/>
      <c r="D12" s="3"/>
      <c r="E12" s="3"/>
      <c r="F12" s="3"/>
      <c r="G12" s="3"/>
      <c r="J12"/>
      <c r="K12" s="12"/>
      <c r="L12" s="12"/>
      <c r="M12" s="12"/>
      <c r="N12" s="12"/>
      <c r="O12" s="12"/>
      <c r="P12"/>
      <c r="Q12"/>
      <c r="R12"/>
      <c r="S12" s="14"/>
      <c r="T12"/>
      <c r="U12"/>
    </row>
    <row r="13" spans="1:21" x14ac:dyDescent="0.25">
      <c r="C13" s="3"/>
      <c r="D13" s="3"/>
      <c r="E13" s="3"/>
      <c r="F13" s="3"/>
      <c r="G13" s="3"/>
      <c r="P13"/>
      <c r="Q13"/>
      <c r="R13"/>
      <c r="S13"/>
      <c r="T13"/>
      <c r="U13"/>
    </row>
    <row r="14" spans="1:21" x14ac:dyDescent="0.25">
      <c r="C14" s="3"/>
      <c r="D14" s="3"/>
      <c r="E14" s="3"/>
      <c r="F14" s="3"/>
      <c r="G14" s="3"/>
      <c r="P14"/>
      <c r="Q14"/>
      <c r="R14"/>
      <c r="S14"/>
      <c r="T14"/>
      <c r="U14"/>
    </row>
    <row r="15" spans="1:21" x14ac:dyDescent="0.25">
      <c r="D15" s="11" t="s">
        <v>91</v>
      </c>
      <c r="J15"/>
      <c r="K15" s="12"/>
      <c r="L15" s="11" t="s">
        <v>91</v>
      </c>
      <c r="M15" s="12"/>
      <c r="N15" s="12"/>
      <c r="O15" s="12"/>
      <c r="P15"/>
      <c r="Q15"/>
      <c r="R15"/>
      <c r="S15"/>
      <c r="T15"/>
      <c r="U15"/>
    </row>
    <row r="16" spans="1:21" x14ac:dyDescent="0.25">
      <c r="B16" s="6" t="s">
        <v>87</v>
      </c>
      <c r="J16" s="5" t="s">
        <v>87</v>
      </c>
      <c r="K16" s="12"/>
      <c r="L16" s="12"/>
      <c r="M16" s="12"/>
      <c r="N16" s="12"/>
      <c r="O16" s="12"/>
      <c r="P16"/>
      <c r="Q16"/>
      <c r="R16"/>
      <c r="S16"/>
      <c r="T16"/>
      <c r="U16"/>
    </row>
    <row r="17" spans="1:21" x14ac:dyDescent="0.25">
      <c r="C17" s="8">
        <v>1</v>
      </c>
      <c r="D17" s="8">
        <v>2</v>
      </c>
      <c r="E17" s="8">
        <v>3</v>
      </c>
      <c r="F17" s="8">
        <v>4</v>
      </c>
      <c r="G17" s="8">
        <v>5</v>
      </c>
      <c r="J17"/>
      <c r="K17" s="12">
        <v>1</v>
      </c>
      <c r="L17" s="12">
        <v>2</v>
      </c>
      <c r="M17" s="12">
        <v>3</v>
      </c>
      <c r="N17" s="12">
        <v>4</v>
      </c>
      <c r="O17" s="12">
        <v>5</v>
      </c>
      <c r="P17"/>
      <c r="Q17"/>
      <c r="R17"/>
      <c r="S17"/>
      <c r="T17"/>
      <c r="U17"/>
    </row>
    <row r="18" spans="1:21" x14ac:dyDescent="0.25">
      <c r="A18">
        <v>90</v>
      </c>
      <c r="B18" s="3" t="s">
        <v>74</v>
      </c>
      <c r="C18" s="8">
        <v>1377.7080000000001</v>
      </c>
      <c r="D18" s="8">
        <v>2190.5159999999996</v>
      </c>
      <c r="E18" s="8">
        <v>2484.17</v>
      </c>
      <c r="F18" s="8">
        <v>2643.2569999999996</v>
      </c>
      <c r="G18" s="8">
        <v>3585.1539999999995</v>
      </c>
      <c r="J18" t="s">
        <v>74</v>
      </c>
      <c r="K18" s="12">
        <f>C18/$A18</f>
        <v>15.307866666666667</v>
      </c>
      <c r="L18" s="12">
        <f t="shared" ref="L18:L21" si="2">D18/$A18</f>
        <v>24.339066666666664</v>
      </c>
      <c r="M18" s="12">
        <f t="shared" ref="M18:M21" si="3">E18/$A18</f>
        <v>27.60188888888889</v>
      </c>
      <c r="N18" s="12">
        <f t="shared" ref="N18:N21" si="4">F18/$A18</f>
        <v>29.369522222222219</v>
      </c>
      <c r="O18" s="12">
        <f t="shared" ref="O18:O21" si="5">G18/$A18</f>
        <v>39.835044444444442</v>
      </c>
      <c r="P18"/>
      <c r="Q18"/>
      <c r="R18"/>
      <c r="S18"/>
      <c r="T18"/>
      <c r="U18"/>
    </row>
    <row r="19" spans="1:21" x14ac:dyDescent="0.25">
      <c r="A19">
        <v>92</v>
      </c>
      <c r="B19" s="3" t="s">
        <v>75</v>
      </c>
      <c r="C19" s="8">
        <v>1503.8310000000001</v>
      </c>
      <c r="D19" s="8">
        <v>2464.0479999999998</v>
      </c>
      <c r="E19" s="8">
        <v>2317.1580000000004</v>
      </c>
      <c r="F19" s="8">
        <v>2328.4840000000004</v>
      </c>
      <c r="G19" s="8">
        <v>3853.8369999999995</v>
      </c>
      <c r="J19" t="s">
        <v>75</v>
      </c>
      <c r="K19" s="12">
        <f t="shared" ref="K19:K21" si="6">C19/$A19</f>
        <v>16.345989130434784</v>
      </c>
      <c r="L19" s="12">
        <f t="shared" si="2"/>
        <v>26.783130434782606</v>
      </c>
      <c r="M19" s="12">
        <f t="shared" si="3"/>
        <v>25.186500000000002</v>
      </c>
      <c r="N19" s="12">
        <f t="shared" si="4"/>
        <v>25.309608695652177</v>
      </c>
      <c r="O19" s="12">
        <f t="shared" si="5"/>
        <v>41.889532608695646</v>
      </c>
      <c r="P19"/>
      <c r="Q19"/>
      <c r="R19"/>
      <c r="S19"/>
      <c r="T19"/>
      <c r="U19"/>
    </row>
    <row r="20" spans="1:21" x14ac:dyDescent="0.25">
      <c r="A20">
        <v>92</v>
      </c>
      <c r="B20" s="3" t="s">
        <v>76</v>
      </c>
      <c r="C20" s="8">
        <v>1391.67</v>
      </c>
      <c r="D20" s="8">
        <v>2116.04</v>
      </c>
      <c r="E20" s="8">
        <v>1957.1010000000001</v>
      </c>
      <c r="F20" s="8">
        <v>2279.5210000000002</v>
      </c>
      <c r="G20" s="8">
        <v>2909.2060000000001</v>
      </c>
      <c r="J20" t="s">
        <v>76</v>
      </c>
      <c r="K20" s="12">
        <f t="shared" si="6"/>
        <v>15.126847826086957</v>
      </c>
      <c r="L20" s="12">
        <f t="shared" si="2"/>
        <v>23.000434782608696</v>
      </c>
      <c r="M20" s="12">
        <f t="shared" si="3"/>
        <v>21.27283695652174</v>
      </c>
      <c r="N20" s="12">
        <f t="shared" si="4"/>
        <v>24.777402173913046</v>
      </c>
      <c r="O20" s="12">
        <f t="shared" si="5"/>
        <v>31.621804347826089</v>
      </c>
      <c r="P20"/>
      <c r="Q20"/>
      <c r="R20"/>
      <c r="S20"/>
      <c r="T20"/>
      <c r="U20"/>
    </row>
    <row r="21" spans="1:21" x14ac:dyDescent="0.25">
      <c r="A21">
        <v>91</v>
      </c>
      <c r="B21" s="3" t="s">
        <v>77</v>
      </c>
      <c r="C21" s="8">
        <v>1476.95</v>
      </c>
      <c r="D21" s="8">
        <v>2257.9859999999999</v>
      </c>
      <c r="E21" s="8">
        <v>2232.971</v>
      </c>
      <c r="F21" s="8">
        <v>2458.069</v>
      </c>
      <c r="G21" s="8">
        <v>3310.107</v>
      </c>
      <c r="J21" t="s">
        <v>77</v>
      </c>
      <c r="K21" s="12">
        <f t="shared" si="6"/>
        <v>16.23021978021978</v>
      </c>
      <c r="L21" s="12">
        <f t="shared" si="2"/>
        <v>24.813032967032967</v>
      </c>
      <c r="M21" s="12">
        <f t="shared" si="3"/>
        <v>24.538142857142859</v>
      </c>
      <c r="N21" s="12">
        <f t="shared" si="4"/>
        <v>27.011747252747252</v>
      </c>
      <c r="O21" s="12">
        <f t="shared" si="5"/>
        <v>36.374802197802197</v>
      </c>
      <c r="P21"/>
      <c r="Q21"/>
      <c r="R21"/>
      <c r="S21"/>
      <c r="T21"/>
      <c r="U21"/>
    </row>
    <row r="22" spans="1:21" x14ac:dyDescent="0.25">
      <c r="C22" s="3"/>
      <c r="D22" s="3"/>
      <c r="E22" s="3"/>
      <c r="F22" s="3"/>
      <c r="G22" s="3"/>
      <c r="J22" s="5"/>
      <c r="K22" s="12"/>
      <c r="L22" s="12"/>
      <c r="M22" s="12"/>
      <c r="N22" s="12"/>
      <c r="O22" s="12"/>
      <c r="P22"/>
      <c r="Q22"/>
      <c r="R22"/>
      <c r="S22"/>
      <c r="T22"/>
      <c r="U22"/>
    </row>
    <row r="23" spans="1:21" x14ac:dyDescent="0.25">
      <c r="C23" s="3"/>
      <c r="D23" s="3"/>
      <c r="E23" s="3"/>
      <c r="F23" s="3"/>
      <c r="G23" s="3"/>
      <c r="J23"/>
      <c r="K23" s="12"/>
      <c r="L23" s="12"/>
      <c r="M23" s="12"/>
      <c r="N23" s="12"/>
      <c r="O23" s="12"/>
      <c r="P23"/>
      <c r="Q23"/>
      <c r="R23"/>
      <c r="S23"/>
      <c r="T23"/>
      <c r="U23"/>
    </row>
    <row r="24" spans="1:21" x14ac:dyDescent="0.25">
      <c r="C24" s="3"/>
      <c r="D24" s="3"/>
      <c r="E24" s="3"/>
      <c r="F24" s="3"/>
      <c r="G24" s="3"/>
      <c r="J24"/>
      <c r="K24" s="12"/>
      <c r="L24" s="12"/>
      <c r="M24" s="12"/>
      <c r="N24" s="12"/>
      <c r="O24" s="12"/>
      <c r="P24"/>
      <c r="Q24"/>
      <c r="R24"/>
      <c r="S24"/>
      <c r="T24"/>
      <c r="U24"/>
    </row>
    <row r="25" spans="1:21" x14ac:dyDescent="0.25">
      <c r="C25" s="3"/>
      <c r="D25" s="3"/>
      <c r="E25" s="3"/>
      <c r="F25" s="3"/>
      <c r="G25" s="3"/>
      <c r="J25"/>
      <c r="K25" s="12"/>
      <c r="L25" s="12"/>
      <c r="M25" s="12"/>
      <c r="N25" s="12"/>
      <c r="O25" s="12"/>
      <c r="P25"/>
      <c r="Q25"/>
      <c r="R25"/>
      <c r="S25"/>
      <c r="T25"/>
      <c r="U25"/>
    </row>
    <row r="26" spans="1:21" x14ac:dyDescent="0.25">
      <c r="J26"/>
      <c r="K26" s="12"/>
      <c r="L26" s="12"/>
      <c r="M26" s="12"/>
      <c r="N26" s="12"/>
      <c r="O26" s="12"/>
      <c r="P26"/>
      <c r="Q26"/>
      <c r="R26"/>
      <c r="S26"/>
      <c r="T26"/>
      <c r="U26"/>
    </row>
    <row r="27" spans="1:21" x14ac:dyDescent="0.25">
      <c r="J27"/>
      <c r="K27" s="12"/>
      <c r="L27" s="12"/>
      <c r="M27" s="12"/>
      <c r="N27" s="12"/>
      <c r="O27" s="12"/>
      <c r="P27"/>
      <c r="Q27"/>
      <c r="R27"/>
      <c r="S27"/>
      <c r="T27"/>
      <c r="U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Calcs</vt:lpstr>
      <vt:lpstr>Statewide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ValuesBank</dc:creator>
  <cp:lastModifiedBy>Pitsakos, Trinas</cp:lastModifiedBy>
  <cp:lastPrinted>2014-07-30T03:43:56Z</cp:lastPrinted>
  <dcterms:created xsi:type="dcterms:W3CDTF">2014-07-07T06:10:28Z</dcterms:created>
  <dcterms:modified xsi:type="dcterms:W3CDTF">2015-09-29T04:37:43Z</dcterms:modified>
</cp:coreProperties>
</file>