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19200" windowHeight="5830" activeTab="2"/>
  </bookViews>
  <sheets>
    <sheet name="Capex&gt;" sheetId="5" r:id="rId1"/>
    <sheet name="Input" sheetId="3" r:id="rId2"/>
    <sheet name="Opex&gt;" sheetId="4" r:id="rId3"/>
    <sheet name="Summary" sheetId="2" r:id="rId4"/>
    <sheet name="Data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2" l="1"/>
  <c r="I51" i="2" s="1"/>
  <c r="G51" i="2"/>
  <c r="C130" i="2" l="1"/>
  <c r="B130" i="2"/>
  <c r="C128" i="2"/>
  <c r="B128" i="2"/>
  <c r="C126" i="2"/>
  <c r="B126" i="2"/>
  <c r="C122" i="2"/>
  <c r="C123" i="2"/>
  <c r="C124" i="2"/>
  <c r="C125" i="2"/>
  <c r="B125" i="2"/>
  <c r="B124" i="2"/>
  <c r="B123" i="2"/>
  <c r="B122" i="2"/>
  <c r="C120" i="2"/>
  <c r="B120" i="2"/>
  <c r="C116" i="2"/>
  <c r="C117" i="2"/>
  <c r="C118" i="2"/>
  <c r="B118" i="2"/>
  <c r="B117" i="2"/>
  <c r="B116" i="2"/>
  <c r="D128" i="2" l="1"/>
  <c r="D130" i="2"/>
  <c r="D120" i="2"/>
  <c r="C131" i="2"/>
  <c r="D126" i="2"/>
  <c r="B131" i="2"/>
  <c r="D118" i="2"/>
  <c r="D123" i="2"/>
  <c r="D125" i="2"/>
  <c r="D124" i="2"/>
  <c r="D117" i="2"/>
  <c r="D116" i="2"/>
  <c r="D122" i="2"/>
  <c r="C51" i="2"/>
  <c r="C52" i="2"/>
  <c r="C53" i="2"/>
  <c r="C54" i="2"/>
  <c r="C55" i="2"/>
  <c r="B52" i="2"/>
  <c r="B53" i="2"/>
  <c r="B54" i="2"/>
  <c r="B55" i="2"/>
  <c r="B51" i="2"/>
  <c r="D131" i="2" l="1"/>
  <c r="D54" i="2"/>
  <c r="D53" i="2"/>
  <c r="B56" i="2"/>
  <c r="B57" i="2" s="1"/>
  <c r="D52" i="2"/>
  <c r="C56" i="2"/>
  <c r="C57" i="2" s="1"/>
  <c r="D51" i="2"/>
  <c r="D55" i="2"/>
  <c r="D56" i="2" l="1"/>
  <c r="D57" i="2" s="1"/>
  <c r="B4" i="3" l="1"/>
</calcChain>
</file>

<file path=xl/sharedStrings.xml><?xml version="1.0" encoding="utf-8"?>
<sst xmlns="http://schemas.openxmlformats.org/spreadsheetml/2006/main" count="145" uniqueCount="70">
  <si>
    <t>Category</t>
  </si>
  <si>
    <t>StandardJobDescription</t>
  </si>
  <si>
    <t>Network safety and restoration services (Emergency Works)</t>
  </si>
  <si>
    <t>3. Substations</t>
  </si>
  <si>
    <t>4. Communication and Protection</t>
  </si>
  <si>
    <t>441 - Outsourced-Property Maintenance</t>
  </si>
  <si>
    <t>Network Repair</t>
  </si>
  <si>
    <t>15 - Property - Repeater Site</t>
  </si>
  <si>
    <t>5. Property (facilities, substation and repeater sites)</t>
  </si>
  <si>
    <t>Property &amp; Facilities Corrective Maint</t>
  </si>
  <si>
    <t>Condition Assessment</t>
  </si>
  <si>
    <t>422 - Outsourced-Draft,Design,Test</t>
  </si>
  <si>
    <t>07 - Transmission Lines</t>
  </si>
  <si>
    <t>1. Transmission Lines</t>
  </si>
  <si>
    <t>Cond and Insulator Sample - B'fire Resp</t>
  </si>
  <si>
    <t>POLE REPLACEMENT</t>
  </si>
  <si>
    <t>OHEW BONDING</t>
  </si>
  <si>
    <t>Vegetation management and access</t>
  </si>
  <si>
    <t>2. Easement Vegetation management</t>
  </si>
  <si>
    <t>436 - Outsourced-Easement Maintenance</t>
  </si>
  <si>
    <t>OHEW DAMPER MAINTENANCE</t>
  </si>
  <si>
    <t>INSULATOR REPLACEMENT THREE PHASE</t>
  </si>
  <si>
    <t>PHASE DAMPER MAINTENANCE</t>
  </si>
  <si>
    <t>Conductor Repair</t>
  </si>
  <si>
    <t>425 - Outsourced-Health,Fire &amp; Safety</t>
  </si>
  <si>
    <t>438 - Outsourced-Equipment Installs</t>
  </si>
  <si>
    <t>439 - Outsourced-Vehicle &amp; Mbl Plant Maint</t>
  </si>
  <si>
    <t>AERIAL MARKER BALL WORK</t>
  </si>
  <si>
    <t>HOT JOINT REPAIR</t>
  </si>
  <si>
    <t>FITTING REPAIR</t>
  </si>
  <si>
    <t>421 - Outsourced-Cleaning</t>
  </si>
  <si>
    <t>Column Labels</t>
  </si>
  <si>
    <t>Grand Total</t>
  </si>
  <si>
    <t>Sum of Sum of Actual</t>
  </si>
  <si>
    <t>Row Labels</t>
  </si>
  <si>
    <t>Avoided costs</t>
  </si>
  <si>
    <t>TOTAL</t>
  </si>
  <si>
    <t>(Multiple Items)</t>
  </si>
  <si>
    <t>Note: avoided costs excluded from table above</t>
  </si>
  <si>
    <t>Opex</t>
  </si>
  <si>
    <t>Capex</t>
  </si>
  <si>
    <t>202 - Labour Oncost Charge (Award)</t>
  </si>
  <si>
    <t>218 - Normal Time Labour Costing Charge</t>
  </si>
  <si>
    <t>226 - Overtime Labour Costing Charge</t>
  </si>
  <si>
    <t>227 - Travelling Time OH Labour Costing Charge</t>
  </si>
  <si>
    <t>233 - Travelling Time Inside Hours Costing</t>
  </si>
  <si>
    <t>400 - Support Cost Allocation Charge</t>
  </si>
  <si>
    <t>245 - Sustenance</t>
  </si>
  <si>
    <t>204 - Labour Oncost Charge (Contract Officer)</t>
  </si>
  <si>
    <t>246 - Meal &amp; Special Allowances</t>
  </si>
  <si>
    <t>Overtime</t>
  </si>
  <si>
    <t>Normal time</t>
  </si>
  <si>
    <t>Labour oncost</t>
  </si>
  <si>
    <t>Support costs</t>
  </si>
  <si>
    <t>Sustenance allowances</t>
  </si>
  <si>
    <t>Total</t>
  </si>
  <si>
    <t>Summary</t>
  </si>
  <si>
    <t>SNUBBA RS</t>
  </si>
  <si>
    <t>Conductor repairs</t>
  </si>
  <si>
    <t>Vibration damper repairs</t>
  </si>
  <si>
    <t>Other line works</t>
  </si>
  <si>
    <t>Aerial ball market repairs</t>
  </si>
  <si>
    <t>Property</t>
  </si>
  <si>
    <t xml:space="preserve">Other </t>
  </si>
  <si>
    <t>Other transmission lines</t>
  </si>
  <si>
    <t>CONFIDENTIAL</t>
  </si>
  <si>
    <t>(All)</t>
  </si>
  <si>
    <t>Outsourced and Contracted</t>
  </si>
  <si>
    <t>[Confidential information removed]</t>
  </si>
  <si>
    <t>[Line name removed]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</si>
</sst>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36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0" fontId="0" fillId="0" borderId="0" xfId="0" applyAlignment="1">
      <alignment horizontal="left" indent="1"/>
    </xf>
    <xf numFmtId="164" fontId="0" fillId="0" borderId="0" xfId="0" applyNumberFormat="1"/>
    <xf numFmtId="44" fontId="0" fillId="0" borderId="0" xfId="1" applyFont="1"/>
    <xf numFmtId="44" fontId="2" fillId="0" borderId="0" xfId="0" applyNumberFormat="1" applyFont="1"/>
    <xf numFmtId="0" fontId="2" fillId="0" borderId="0" xfId="0" applyFont="1"/>
    <xf numFmtId="0" fontId="0" fillId="2" borderId="0" xfId="0" applyFill="1"/>
    <xf numFmtId="0" fontId="3" fillId="2" borderId="0" xfId="0" applyFont="1" applyFill="1"/>
    <xf numFmtId="164" fontId="2" fillId="0" borderId="0" xfId="0" applyNumberFormat="1" applyFont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horizontal="left" indent="2"/>
    </xf>
    <xf numFmtId="0" fontId="0" fillId="3" borderId="0" xfId="0" applyFill="1"/>
    <xf numFmtId="0" fontId="6" fillId="3" borderId="0" xfId="0" applyFont="1" applyFill="1"/>
    <xf numFmtId="0" fontId="2" fillId="4" borderId="0" xfId="0" applyFont="1" applyFill="1"/>
    <xf numFmtId="164" fontId="0" fillId="0" borderId="0" xfId="2" applyNumberFormat="1" applyFont="1"/>
    <xf numFmtId="164" fontId="2" fillId="4" borderId="0" xfId="2" applyNumberFormat="1" applyFont="1" applyFill="1"/>
    <xf numFmtId="0" fontId="0" fillId="4" borderId="0" xfId="0" applyFill="1"/>
    <xf numFmtId="164" fontId="2" fillId="0" borderId="0" xfId="2" applyNumberFormat="1" applyFont="1"/>
    <xf numFmtId="0" fontId="7" fillId="0" borderId="0" xfId="0" applyFont="1" applyFill="1"/>
    <xf numFmtId="0" fontId="7" fillId="3" borderId="0" xfId="0" applyFont="1" applyFill="1" applyAlignment="1">
      <alignment horizontal="left" inden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E10"/>
  <sheetViews>
    <sheetView showGridLines="0" workbookViewId="0">
      <selection activeCell="I24" sqref="I24"/>
    </sheetView>
  </sheetViews>
  <sheetFormatPr defaultColWidth="9.08984375" defaultRowHeight="12.5" x14ac:dyDescent="0.25"/>
  <cols>
    <col min="1" max="16384" width="9.08984375" style="7"/>
  </cols>
  <sheetData>
    <row r="10" spans="5:5" ht="45" x14ac:dyDescent="0.9">
      <c r="E10" s="8" t="s">
        <v>40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workbookViewId="0">
      <selection activeCell="B3" sqref="B3"/>
    </sheetView>
  </sheetViews>
  <sheetFormatPr defaultRowHeight="12.5" x14ac:dyDescent="0.25"/>
  <cols>
    <col min="1" max="1" width="52" bestFit="1" customWidth="1"/>
    <col min="2" max="2" width="16.7265625" customWidth="1"/>
  </cols>
  <sheetData>
    <row r="2" spans="1:2" x14ac:dyDescent="0.25">
      <c r="A2" t="s">
        <v>2</v>
      </c>
    </row>
    <row r="3" spans="1:2" x14ac:dyDescent="0.25">
      <c r="A3" s="2" t="s">
        <v>13</v>
      </c>
      <c r="B3" s="4">
        <v>1034837</v>
      </c>
    </row>
    <row r="4" spans="1:2" ht="13" x14ac:dyDescent="0.3">
      <c r="A4" s="6" t="s">
        <v>36</v>
      </c>
      <c r="B4" s="5">
        <f>B3</f>
        <v>1034837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E10"/>
  <sheetViews>
    <sheetView showGridLines="0" tabSelected="1" topLeftCell="A61" workbookViewId="0">
      <selection activeCell="M12" sqref="M12"/>
    </sheetView>
  </sheetViews>
  <sheetFormatPr defaultColWidth="9.08984375" defaultRowHeight="12.5" x14ac:dyDescent="0.25"/>
  <cols>
    <col min="1" max="16384" width="9.08984375" style="7"/>
  </cols>
  <sheetData>
    <row r="10" spans="5:5" ht="45" x14ac:dyDescent="0.9">
      <c r="E10" s="8" t="s">
        <v>39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showGridLines="0" workbookViewId="0">
      <selection activeCell="E119" sqref="E119"/>
    </sheetView>
  </sheetViews>
  <sheetFormatPr defaultRowHeight="12.5" x14ac:dyDescent="0.25"/>
  <cols>
    <col min="1" max="1" width="26.6328125" bestFit="1" customWidth="1"/>
    <col min="2" max="2" width="17.7265625" bestFit="1" customWidth="1"/>
    <col min="3" max="3" width="11.08984375" bestFit="1" customWidth="1"/>
    <col min="4" max="4" width="13.6328125" bestFit="1" customWidth="1"/>
    <col min="5" max="5" width="37.7265625" bestFit="1" customWidth="1"/>
    <col min="6" max="6" width="39.08984375" bestFit="1" customWidth="1"/>
    <col min="7" max="7" width="17.6328125" bestFit="1" customWidth="1"/>
    <col min="8" max="8" width="11" bestFit="1" customWidth="1"/>
    <col min="9" max="9" width="12.54296875" bestFit="1" customWidth="1"/>
  </cols>
  <sheetData>
    <row r="1" spans="1:4" x14ac:dyDescent="0.25">
      <c r="A1" s="19" t="s">
        <v>1</v>
      </c>
      <c r="B1" s="19" t="s">
        <v>37</v>
      </c>
    </row>
    <row r="3" spans="1:4" ht="13" x14ac:dyDescent="0.3">
      <c r="A3" s="16" t="s">
        <v>33</v>
      </c>
      <c r="B3" s="16" t="s">
        <v>31</v>
      </c>
      <c r="C3" s="16"/>
      <c r="D3" s="16"/>
    </row>
    <row r="4" spans="1:4" ht="13" x14ac:dyDescent="0.3">
      <c r="A4" s="16" t="s">
        <v>34</v>
      </c>
      <c r="B4" s="16">
        <v>20</v>
      </c>
      <c r="C4" s="16">
        <v>21</v>
      </c>
      <c r="D4" s="16" t="s">
        <v>32</v>
      </c>
    </row>
    <row r="5" spans="1:4" ht="13" x14ac:dyDescent="0.3">
      <c r="A5" s="6" t="s">
        <v>10</v>
      </c>
      <c r="B5" s="20">
        <v>877891.15999999992</v>
      </c>
      <c r="C5" s="20">
        <v>53512.819999999985</v>
      </c>
      <c r="D5" s="20">
        <v>931403.98</v>
      </c>
    </row>
    <row r="6" spans="1:4" x14ac:dyDescent="0.25">
      <c r="A6" s="2" t="s">
        <v>13</v>
      </c>
      <c r="B6" s="17">
        <v>698034.95</v>
      </c>
      <c r="C6" s="17">
        <v>53512.789999999986</v>
      </c>
      <c r="D6" s="17">
        <v>751547.74</v>
      </c>
    </row>
    <row r="7" spans="1:4" x14ac:dyDescent="0.25">
      <c r="A7" s="2" t="s">
        <v>3</v>
      </c>
      <c r="B7" s="17">
        <v>61978.469999999994</v>
      </c>
      <c r="C7" s="17"/>
      <c r="D7" s="17">
        <v>61978.469999999994</v>
      </c>
    </row>
    <row r="8" spans="1:4" x14ac:dyDescent="0.25">
      <c r="A8" s="2" t="s">
        <v>4</v>
      </c>
      <c r="B8" s="17">
        <v>31068.910000000003</v>
      </c>
      <c r="C8" s="17"/>
      <c r="D8" s="17">
        <v>31068.910000000003</v>
      </c>
    </row>
    <row r="9" spans="1:4" x14ac:dyDescent="0.25">
      <c r="A9" s="2" t="s">
        <v>8</v>
      </c>
      <c r="B9" s="17">
        <v>86808.83</v>
      </c>
      <c r="C9" s="17">
        <v>0.03</v>
      </c>
      <c r="D9" s="17">
        <v>86808.86</v>
      </c>
    </row>
    <row r="10" spans="1:4" ht="13" x14ac:dyDescent="0.3">
      <c r="A10" s="6" t="s">
        <v>6</v>
      </c>
      <c r="B10" s="20">
        <v>78104.890000000029</v>
      </c>
      <c r="C10" s="20">
        <v>93398.35000000002</v>
      </c>
      <c r="D10" s="20">
        <v>171503.24000000005</v>
      </c>
    </row>
    <row r="11" spans="1:4" x14ac:dyDescent="0.25">
      <c r="A11" t="s">
        <v>13</v>
      </c>
      <c r="B11" s="17">
        <v>76779.590000000026</v>
      </c>
      <c r="C11" s="17">
        <v>93398.35000000002</v>
      </c>
      <c r="D11" s="17">
        <v>170177.94000000006</v>
      </c>
    </row>
    <row r="12" spans="1:4" x14ac:dyDescent="0.25">
      <c r="A12" t="s">
        <v>8</v>
      </c>
      <c r="B12" s="17">
        <v>1325.3</v>
      </c>
      <c r="C12" s="17"/>
      <c r="D12" s="17">
        <v>1325.3</v>
      </c>
    </row>
    <row r="13" spans="1:4" ht="13" x14ac:dyDescent="0.3">
      <c r="A13" s="6" t="s">
        <v>2</v>
      </c>
      <c r="B13" s="20">
        <v>7162391.0599999987</v>
      </c>
      <c r="C13" s="20">
        <v>486716.07</v>
      </c>
      <c r="D13" s="20">
        <v>7649107.129999999</v>
      </c>
    </row>
    <row r="14" spans="1:4" x14ac:dyDescent="0.25">
      <c r="A14" t="s">
        <v>13</v>
      </c>
      <c r="B14" s="17">
        <v>6834716.1599999992</v>
      </c>
      <c r="C14" s="17">
        <v>480559.99</v>
      </c>
      <c r="D14" s="17">
        <v>7315276.1499999994</v>
      </c>
    </row>
    <row r="15" spans="1:4" x14ac:dyDescent="0.25">
      <c r="A15" t="s">
        <v>18</v>
      </c>
      <c r="B15" s="17">
        <v>116699.58</v>
      </c>
      <c r="C15" s="17"/>
      <c r="D15" s="17">
        <v>116699.58</v>
      </c>
    </row>
    <row r="16" spans="1:4" x14ac:dyDescent="0.25">
      <c r="A16" t="s">
        <v>3</v>
      </c>
      <c r="B16" s="17">
        <v>117523.96999999999</v>
      </c>
      <c r="C16" s="17"/>
      <c r="D16" s="17">
        <v>117523.96999999999</v>
      </c>
    </row>
    <row r="17" spans="1:4" x14ac:dyDescent="0.25">
      <c r="A17" t="s">
        <v>4</v>
      </c>
      <c r="B17" s="17">
        <v>55996.54</v>
      </c>
      <c r="C17" s="17">
        <v>7087.06</v>
      </c>
      <c r="D17" s="17">
        <v>63083.6</v>
      </c>
    </row>
    <row r="18" spans="1:4" x14ac:dyDescent="0.25">
      <c r="A18" t="s">
        <v>8</v>
      </c>
      <c r="B18" s="17">
        <v>37454.81</v>
      </c>
      <c r="C18" s="17">
        <v>-930.97999999999979</v>
      </c>
      <c r="D18" s="17">
        <v>36523.829999999994</v>
      </c>
    </row>
    <row r="19" spans="1:4" ht="13" x14ac:dyDescent="0.3">
      <c r="A19" s="6" t="s">
        <v>17</v>
      </c>
      <c r="B19" s="20">
        <v>1169190.25</v>
      </c>
      <c r="C19" s="20">
        <v>245782.8</v>
      </c>
      <c r="D19" s="20">
        <v>1414973.05</v>
      </c>
    </row>
    <row r="20" spans="1:4" x14ac:dyDescent="0.25">
      <c r="A20" t="s">
        <v>18</v>
      </c>
      <c r="B20" s="17">
        <v>1169190.25</v>
      </c>
      <c r="C20" s="17">
        <v>245782.8</v>
      </c>
      <c r="D20" s="17">
        <v>1414973.05</v>
      </c>
    </row>
    <row r="21" spans="1:4" ht="13" x14ac:dyDescent="0.3">
      <c r="A21" s="16" t="s">
        <v>32</v>
      </c>
      <c r="B21" s="18">
        <v>9287577.3599999994</v>
      </c>
      <c r="C21" s="18">
        <v>879410.04</v>
      </c>
      <c r="D21" s="18">
        <v>10166987.4</v>
      </c>
    </row>
    <row r="25" spans="1:4" x14ac:dyDescent="0.25">
      <c r="A25" s="19" t="s">
        <v>1</v>
      </c>
      <c r="B25" s="19" t="s">
        <v>35</v>
      </c>
    </row>
    <row r="27" spans="1:4" ht="13" x14ac:dyDescent="0.3">
      <c r="A27" s="16" t="s">
        <v>33</v>
      </c>
      <c r="B27" s="16" t="s">
        <v>31</v>
      </c>
      <c r="C27" s="16"/>
    </row>
    <row r="28" spans="1:4" ht="13" x14ac:dyDescent="0.3">
      <c r="A28" s="16" t="s">
        <v>34</v>
      </c>
      <c r="B28" s="16">
        <v>20</v>
      </c>
      <c r="C28" s="16" t="s">
        <v>32</v>
      </c>
    </row>
    <row r="29" spans="1:4" x14ac:dyDescent="0.25">
      <c r="A29" t="s">
        <v>17</v>
      </c>
      <c r="B29" s="17">
        <v>-402509</v>
      </c>
      <c r="C29" s="17">
        <v>-402509</v>
      </c>
    </row>
    <row r="30" spans="1:4" x14ac:dyDescent="0.25">
      <c r="A30" t="s">
        <v>18</v>
      </c>
      <c r="B30" s="17">
        <v>-402509</v>
      </c>
      <c r="C30" s="17">
        <v>-402509</v>
      </c>
    </row>
    <row r="31" spans="1:4" ht="13" x14ac:dyDescent="0.3">
      <c r="A31" s="16" t="s">
        <v>32</v>
      </c>
      <c r="B31" s="18">
        <v>-402509</v>
      </c>
      <c r="C31" s="18">
        <v>-402509</v>
      </c>
      <c r="D31" t="s">
        <v>38</v>
      </c>
    </row>
    <row r="33" spans="1:9" ht="13" x14ac:dyDescent="0.3">
      <c r="F33" s="6" t="s">
        <v>67</v>
      </c>
    </row>
    <row r="35" spans="1:9" x14ac:dyDescent="0.25">
      <c r="A35" s="19" t="s">
        <v>1</v>
      </c>
      <c r="B35" s="19" t="s">
        <v>37</v>
      </c>
    </row>
    <row r="36" spans="1:9" x14ac:dyDescent="0.25">
      <c r="F36" s="19" t="s">
        <v>1</v>
      </c>
      <c r="G36" s="19" t="s">
        <v>66</v>
      </c>
    </row>
    <row r="37" spans="1:9" ht="13" x14ac:dyDescent="0.3">
      <c r="A37" s="16" t="s">
        <v>33</v>
      </c>
      <c r="B37" s="16" t="s">
        <v>31</v>
      </c>
      <c r="C37" s="16"/>
      <c r="D37" s="16"/>
    </row>
    <row r="38" spans="1:9" ht="13" x14ac:dyDescent="0.3">
      <c r="A38" s="16" t="s">
        <v>34</v>
      </c>
      <c r="B38" s="16">
        <v>20</v>
      </c>
      <c r="C38" s="16">
        <v>21</v>
      </c>
      <c r="D38" s="16" t="s">
        <v>32</v>
      </c>
      <c r="F38" s="16" t="s">
        <v>33</v>
      </c>
      <c r="G38" s="16" t="s">
        <v>31</v>
      </c>
      <c r="H38" s="16"/>
      <c r="I38" s="16"/>
    </row>
    <row r="39" spans="1:9" ht="13" x14ac:dyDescent="0.3">
      <c r="A39" t="s">
        <v>41</v>
      </c>
      <c r="B39" s="17">
        <v>378099.86000000016</v>
      </c>
      <c r="C39" s="17">
        <v>23247.43</v>
      </c>
      <c r="D39" s="17">
        <v>401347.29000000015</v>
      </c>
      <c r="F39" s="16" t="s">
        <v>34</v>
      </c>
      <c r="G39" s="16">
        <v>20</v>
      </c>
      <c r="H39" s="16">
        <v>21</v>
      </c>
      <c r="I39" s="16" t="s">
        <v>32</v>
      </c>
    </row>
    <row r="40" spans="1:9" x14ac:dyDescent="0.25">
      <c r="A40" t="s">
        <v>48</v>
      </c>
      <c r="B40" s="17">
        <v>21276.439999999991</v>
      </c>
      <c r="C40" s="17">
        <v>3529.46</v>
      </c>
      <c r="D40" s="17">
        <v>24805.899999999991</v>
      </c>
      <c r="F40" t="s">
        <v>30</v>
      </c>
      <c r="G40" s="17">
        <v>387</v>
      </c>
      <c r="H40" s="17"/>
      <c r="I40" s="17">
        <v>387</v>
      </c>
    </row>
    <row r="41" spans="1:9" x14ac:dyDescent="0.25">
      <c r="A41" t="s">
        <v>42</v>
      </c>
      <c r="B41" s="17">
        <v>518340.3</v>
      </c>
      <c r="C41" s="17">
        <v>53391.310000000012</v>
      </c>
      <c r="D41" s="17">
        <v>571731.61</v>
      </c>
      <c r="F41" t="s">
        <v>11</v>
      </c>
      <c r="G41" s="17">
        <v>713172.34999999986</v>
      </c>
      <c r="H41" s="17">
        <v>36980.400000000001</v>
      </c>
      <c r="I41" s="17">
        <v>750152.74999999988</v>
      </c>
    </row>
    <row r="42" spans="1:9" x14ac:dyDescent="0.25">
      <c r="A42" t="s">
        <v>43</v>
      </c>
      <c r="B42" s="17">
        <v>475074.52999999985</v>
      </c>
      <c r="C42" s="17">
        <v>14144.259999999998</v>
      </c>
      <c r="D42" s="17">
        <v>489218.78999999986</v>
      </c>
      <c r="F42" t="s">
        <v>24</v>
      </c>
      <c r="G42" s="17">
        <v>1580.0600000000002</v>
      </c>
      <c r="H42" s="17"/>
      <c r="I42" s="17">
        <v>1580.0600000000002</v>
      </c>
    </row>
    <row r="43" spans="1:9" x14ac:dyDescent="0.25">
      <c r="A43" t="s">
        <v>44</v>
      </c>
      <c r="B43" s="17">
        <v>33095.83</v>
      </c>
      <c r="C43" s="17">
        <v>1418.12</v>
      </c>
      <c r="D43" s="17">
        <v>34513.950000000004</v>
      </c>
      <c r="F43" t="s">
        <v>19</v>
      </c>
      <c r="G43" s="17">
        <v>680048.6399999999</v>
      </c>
      <c r="H43" s="17">
        <v>229614.71999999997</v>
      </c>
      <c r="I43" s="17">
        <v>909663.35999999987</v>
      </c>
    </row>
    <row r="44" spans="1:9" x14ac:dyDescent="0.25">
      <c r="A44" t="s">
        <v>45</v>
      </c>
      <c r="B44" s="17">
        <v>7389.14</v>
      </c>
      <c r="C44" s="17">
        <v>953.56</v>
      </c>
      <c r="D44" s="17">
        <v>8342.7000000000007</v>
      </c>
      <c r="F44" t="s">
        <v>25</v>
      </c>
      <c r="G44" s="17">
        <v>1856888.48</v>
      </c>
      <c r="H44" s="17"/>
      <c r="I44" s="17">
        <v>1856888.48</v>
      </c>
    </row>
    <row r="45" spans="1:9" x14ac:dyDescent="0.25">
      <c r="A45" t="s">
        <v>47</v>
      </c>
      <c r="B45" s="17">
        <v>186208.45000000036</v>
      </c>
      <c r="C45" s="17">
        <v>12134.799999999997</v>
      </c>
      <c r="D45" s="17">
        <v>198343.25000000035</v>
      </c>
      <c r="F45" t="s">
        <v>26</v>
      </c>
      <c r="G45" s="17">
        <v>2761.2400000000002</v>
      </c>
      <c r="H45" s="17"/>
      <c r="I45" s="17">
        <v>2761.2400000000002</v>
      </c>
    </row>
    <row r="46" spans="1:9" x14ac:dyDescent="0.25">
      <c r="A46" t="s">
        <v>49</v>
      </c>
      <c r="B46" s="17">
        <v>279.54000000000002</v>
      </c>
      <c r="C46" s="17"/>
      <c r="D46" s="17">
        <v>279.54000000000002</v>
      </c>
      <c r="F46" t="s">
        <v>5</v>
      </c>
      <c r="G46" s="17">
        <v>122452.11000000002</v>
      </c>
      <c r="H46" s="17">
        <v>-4601.2800000000007</v>
      </c>
      <c r="I46" s="17">
        <v>117850.83000000002</v>
      </c>
    </row>
    <row r="47" spans="1:9" ht="13" x14ac:dyDescent="0.3">
      <c r="A47" t="s">
        <v>46</v>
      </c>
      <c r="B47" s="17">
        <v>1054588.3599999989</v>
      </c>
      <c r="C47" s="17">
        <v>67138.909999999989</v>
      </c>
      <c r="D47" s="17">
        <v>1121727.2699999989</v>
      </c>
      <c r="F47" s="16" t="s">
        <v>32</v>
      </c>
      <c r="G47" s="18">
        <v>3377289.88</v>
      </c>
      <c r="H47" s="18">
        <v>261993.84</v>
      </c>
      <c r="I47" s="18">
        <v>3639283.72</v>
      </c>
    </row>
    <row r="48" spans="1:9" ht="13" x14ac:dyDescent="0.3">
      <c r="A48" s="16" t="s">
        <v>32</v>
      </c>
      <c r="B48" s="18">
        <v>2674352.4499999993</v>
      </c>
      <c r="C48" s="18">
        <v>175957.84999999998</v>
      </c>
      <c r="D48" s="18">
        <v>2850310.2999999989</v>
      </c>
    </row>
    <row r="50" spans="1:9" ht="13" x14ac:dyDescent="0.3">
      <c r="A50" s="6" t="s">
        <v>56</v>
      </c>
      <c r="F50" s="6" t="s">
        <v>56</v>
      </c>
    </row>
    <row r="51" spans="1:9" ht="13" x14ac:dyDescent="0.3">
      <c r="A51" s="10" t="s">
        <v>51</v>
      </c>
      <c r="B51" s="3">
        <f>B41+B44</f>
        <v>525729.43999999994</v>
      </c>
      <c r="C51" s="3">
        <f>C41+C44</f>
        <v>54344.87000000001</v>
      </c>
      <c r="D51" s="9">
        <f t="shared" ref="D51:D56" si="0">SUM(B51:C51)</f>
        <v>580074.30999999994</v>
      </c>
      <c r="F51" s="10" t="s">
        <v>67</v>
      </c>
      <c r="G51" s="3">
        <f>G47</f>
        <v>3377289.88</v>
      </c>
      <c r="H51" s="3">
        <f>H47</f>
        <v>261993.84</v>
      </c>
      <c r="I51" s="9">
        <f t="shared" ref="I51" si="1">SUM(G51:H51)</f>
        <v>3639283.7199999997</v>
      </c>
    </row>
    <row r="52" spans="1:9" ht="13" x14ac:dyDescent="0.3">
      <c r="A52" s="10" t="s">
        <v>50</v>
      </c>
      <c r="B52" s="3">
        <f>SUM(B42:B43)</f>
        <v>508170.35999999987</v>
      </c>
      <c r="C52" s="3">
        <f>SUM(C42:C43)</f>
        <v>15562.379999999997</v>
      </c>
      <c r="D52" s="9">
        <f t="shared" si="0"/>
        <v>523732.73999999987</v>
      </c>
    </row>
    <row r="53" spans="1:9" ht="13" x14ac:dyDescent="0.3">
      <c r="A53" s="10" t="s">
        <v>52</v>
      </c>
      <c r="B53" s="3">
        <f>SUM(B39:B40)</f>
        <v>399376.30000000016</v>
      </c>
      <c r="C53" s="3">
        <f>SUM(C39:C40)</f>
        <v>26776.89</v>
      </c>
      <c r="D53" s="9">
        <f t="shared" si="0"/>
        <v>426153.19000000018</v>
      </c>
    </row>
    <row r="54" spans="1:9" ht="13" x14ac:dyDescent="0.3">
      <c r="A54" s="10" t="s">
        <v>53</v>
      </c>
      <c r="B54" s="3">
        <f>B47</f>
        <v>1054588.3599999989</v>
      </c>
      <c r="C54" s="3">
        <f>C47</f>
        <v>67138.909999999989</v>
      </c>
      <c r="D54" s="9">
        <f t="shared" si="0"/>
        <v>1121727.2699999989</v>
      </c>
    </row>
    <row r="55" spans="1:9" ht="13" x14ac:dyDescent="0.3">
      <c r="A55" s="10" t="s">
        <v>54</v>
      </c>
      <c r="B55" s="3">
        <f>SUM(B45:B46)</f>
        <v>186487.99000000037</v>
      </c>
      <c r="C55" s="3">
        <f>SUM(C45:C46)</f>
        <v>12134.799999999997</v>
      </c>
      <c r="D55" s="9">
        <f t="shared" si="0"/>
        <v>198622.79000000036</v>
      </c>
    </row>
    <row r="56" spans="1:9" ht="13" x14ac:dyDescent="0.3">
      <c r="A56" s="11" t="s">
        <v>55</v>
      </c>
      <c r="B56" s="9">
        <f>SUM(B51:B55)</f>
        <v>2674352.4499999993</v>
      </c>
      <c r="C56" s="9">
        <f>SUM(C51:C55)</f>
        <v>175957.84999999998</v>
      </c>
      <c r="D56" s="9">
        <f t="shared" si="0"/>
        <v>2850310.2999999993</v>
      </c>
    </row>
    <row r="57" spans="1:9" x14ac:dyDescent="0.25">
      <c r="B57" s="3">
        <f>B56-B48</f>
        <v>0</v>
      </c>
      <c r="C57" s="3">
        <f>C56-C48</f>
        <v>0</v>
      </c>
      <c r="D57" s="3">
        <f>D56-D48</f>
        <v>0</v>
      </c>
    </row>
    <row r="67" spans="1:4" x14ac:dyDescent="0.25">
      <c r="A67" s="19" t="s">
        <v>0</v>
      </c>
      <c r="B67" s="19" t="s">
        <v>6</v>
      </c>
    </row>
    <row r="69" spans="1:4" ht="13" x14ac:dyDescent="0.3">
      <c r="A69" s="16" t="s">
        <v>33</v>
      </c>
      <c r="B69" s="16" t="s">
        <v>31</v>
      </c>
      <c r="C69" s="16"/>
      <c r="D69" s="16"/>
    </row>
    <row r="70" spans="1:4" ht="13" x14ac:dyDescent="0.3">
      <c r="A70" s="16" t="s">
        <v>34</v>
      </c>
      <c r="B70" s="16">
        <v>20</v>
      </c>
      <c r="C70" s="16">
        <v>21</v>
      </c>
      <c r="D70" s="16" t="s">
        <v>32</v>
      </c>
    </row>
    <row r="71" spans="1:4" ht="13" x14ac:dyDescent="0.3">
      <c r="A71" s="6" t="s">
        <v>12</v>
      </c>
      <c r="B71" s="20">
        <v>76779.59</v>
      </c>
      <c r="C71" s="20">
        <v>93398.35</v>
      </c>
      <c r="D71" s="20">
        <v>170177.94</v>
      </c>
    </row>
    <row r="72" spans="1:4" x14ac:dyDescent="0.25">
      <c r="A72" t="s">
        <v>27</v>
      </c>
      <c r="B72" s="17"/>
      <c r="C72" s="17">
        <v>3279.54</v>
      </c>
      <c r="D72" s="17">
        <v>3279.54</v>
      </c>
    </row>
    <row r="73" spans="1:4" ht="13" x14ac:dyDescent="0.3">
      <c r="A73" s="22" t="s">
        <v>69</v>
      </c>
      <c r="B73" s="17"/>
      <c r="C73" s="17">
        <v>3279.54</v>
      </c>
      <c r="D73" s="17">
        <v>3279.54</v>
      </c>
    </row>
    <row r="74" spans="1:4" x14ac:dyDescent="0.25">
      <c r="A74" t="s">
        <v>14</v>
      </c>
      <c r="B74" s="17">
        <v>9695.2899999999991</v>
      </c>
      <c r="C74" s="17">
        <v>18.18</v>
      </c>
      <c r="D74" s="17">
        <v>9713.4699999999993</v>
      </c>
    </row>
    <row r="75" spans="1:4" ht="13" x14ac:dyDescent="0.3">
      <c r="A75" s="22" t="s">
        <v>69</v>
      </c>
      <c r="B75" s="17">
        <v>9695.2899999999991</v>
      </c>
      <c r="C75" s="17">
        <v>18.18</v>
      </c>
      <c r="D75" s="17">
        <v>9713.4699999999993</v>
      </c>
    </row>
    <row r="76" spans="1:4" x14ac:dyDescent="0.25">
      <c r="A76" t="s">
        <v>23</v>
      </c>
      <c r="B76" s="17">
        <v>7378.3</v>
      </c>
      <c r="C76" s="17">
        <v>40222.46</v>
      </c>
      <c r="D76" s="17">
        <v>47600.76</v>
      </c>
    </row>
    <row r="77" spans="1:4" ht="13" x14ac:dyDescent="0.3">
      <c r="A77" s="22" t="s">
        <v>69</v>
      </c>
      <c r="B77" s="17">
        <v>7378.3</v>
      </c>
      <c r="C77" s="17">
        <v>2784</v>
      </c>
      <c r="D77" s="17">
        <v>10162.299999999999</v>
      </c>
    </row>
    <row r="78" spans="1:4" ht="13" x14ac:dyDescent="0.3">
      <c r="A78" s="22" t="s">
        <v>69</v>
      </c>
      <c r="B78" s="17"/>
      <c r="C78" s="17">
        <v>2835.2699999999995</v>
      </c>
      <c r="D78" s="17">
        <v>2835.2699999999995</v>
      </c>
    </row>
    <row r="79" spans="1:4" ht="13" x14ac:dyDescent="0.3">
      <c r="A79" s="22" t="s">
        <v>69</v>
      </c>
      <c r="B79" s="17"/>
      <c r="C79" s="17">
        <v>34603.19</v>
      </c>
      <c r="D79" s="17">
        <v>34603.19</v>
      </c>
    </row>
    <row r="80" spans="1:4" x14ac:dyDescent="0.25">
      <c r="A80" t="s">
        <v>29</v>
      </c>
      <c r="B80" s="17"/>
      <c r="C80" s="17">
        <v>489.7299999999999</v>
      </c>
      <c r="D80" s="17">
        <v>489.7299999999999</v>
      </c>
    </row>
    <row r="81" spans="1:4" ht="13" x14ac:dyDescent="0.3">
      <c r="A81" s="22" t="s">
        <v>69</v>
      </c>
      <c r="B81" s="17"/>
      <c r="C81" s="17">
        <v>489.7299999999999</v>
      </c>
      <c r="D81" s="17">
        <v>489.7299999999999</v>
      </c>
    </row>
    <row r="82" spans="1:4" x14ac:dyDescent="0.25">
      <c r="A82" t="s">
        <v>28</v>
      </c>
      <c r="B82" s="17"/>
      <c r="C82" s="17">
        <v>6659.8300000000008</v>
      </c>
      <c r="D82" s="17">
        <v>6659.8300000000008</v>
      </c>
    </row>
    <row r="83" spans="1:4" ht="13" x14ac:dyDescent="0.3">
      <c r="A83" s="22" t="s">
        <v>69</v>
      </c>
      <c r="B83" s="17"/>
      <c r="C83" s="17">
        <v>6659.8300000000008</v>
      </c>
      <c r="D83" s="17">
        <v>6659.8300000000008</v>
      </c>
    </row>
    <row r="84" spans="1:4" x14ac:dyDescent="0.25">
      <c r="A84" t="s">
        <v>21</v>
      </c>
      <c r="B84" s="17"/>
      <c r="C84" s="17">
        <v>1852.0900000000001</v>
      </c>
      <c r="D84" s="17">
        <v>1852.0900000000001</v>
      </c>
    </row>
    <row r="85" spans="1:4" ht="13" x14ac:dyDescent="0.3">
      <c r="A85" s="22" t="s">
        <v>69</v>
      </c>
      <c r="B85" s="17"/>
      <c r="C85" s="17">
        <v>769.55000000000007</v>
      </c>
      <c r="D85" s="17">
        <v>769.55000000000007</v>
      </c>
    </row>
    <row r="86" spans="1:4" ht="13" x14ac:dyDescent="0.3">
      <c r="A86" s="22" t="s">
        <v>69</v>
      </c>
      <c r="B86" s="17"/>
      <c r="C86" s="17">
        <v>1082.54</v>
      </c>
      <c r="D86" s="17">
        <v>1082.54</v>
      </c>
    </row>
    <row r="87" spans="1:4" x14ac:dyDescent="0.25">
      <c r="A87" t="s">
        <v>16</v>
      </c>
      <c r="B87" s="17">
        <v>10451.379999999999</v>
      </c>
      <c r="C87" s="17"/>
      <c r="D87" s="17">
        <v>10451.379999999999</v>
      </c>
    </row>
    <row r="88" spans="1:4" ht="13" x14ac:dyDescent="0.3">
      <c r="A88" s="22" t="s">
        <v>69</v>
      </c>
      <c r="B88" s="17">
        <v>10451.379999999999</v>
      </c>
      <c r="C88" s="17"/>
      <c r="D88" s="17">
        <v>10451.379999999999</v>
      </c>
    </row>
    <row r="89" spans="1:4" x14ac:dyDescent="0.25">
      <c r="A89" t="s">
        <v>20</v>
      </c>
      <c r="B89" s="17">
        <v>31664.180000000008</v>
      </c>
      <c r="C89" s="17">
        <v>34902.589999999997</v>
      </c>
      <c r="D89" s="17">
        <v>66566.76999999999</v>
      </c>
    </row>
    <row r="90" spans="1:4" ht="13" x14ac:dyDescent="0.3">
      <c r="A90" s="22" t="s">
        <v>69</v>
      </c>
      <c r="B90" s="17"/>
      <c r="C90" s="17">
        <v>707.28000000000009</v>
      </c>
      <c r="D90" s="17">
        <v>707.28000000000009</v>
      </c>
    </row>
    <row r="91" spans="1:4" ht="13" x14ac:dyDescent="0.3">
      <c r="A91" s="22" t="s">
        <v>69</v>
      </c>
      <c r="B91" s="17"/>
      <c r="C91" s="17">
        <v>3019.11</v>
      </c>
      <c r="D91" s="17">
        <v>3019.11</v>
      </c>
    </row>
    <row r="92" spans="1:4" ht="13" x14ac:dyDescent="0.3">
      <c r="A92" s="22" t="s">
        <v>69</v>
      </c>
      <c r="B92" s="17">
        <v>5803.8</v>
      </c>
      <c r="C92" s="17">
        <v>1175.6500000000001</v>
      </c>
      <c r="D92" s="17">
        <v>6979.4500000000007</v>
      </c>
    </row>
    <row r="93" spans="1:4" ht="13" x14ac:dyDescent="0.3">
      <c r="A93" s="22" t="s">
        <v>69</v>
      </c>
      <c r="B93" s="17">
        <v>8774.7800000000007</v>
      </c>
      <c r="C93" s="17">
        <v>440.45</v>
      </c>
      <c r="D93" s="17">
        <v>9215.2300000000014</v>
      </c>
    </row>
    <row r="94" spans="1:4" ht="13" x14ac:dyDescent="0.3">
      <c r="A94" s="22" t="s">
        <v>69</v>
      </c>
      <c r="B94" s="17">
        <v>13106.490000000003</v>
      </c>
      <c r="C94" s="17"/>
      <c r="D94" s="17">
        <v>13106.490000000003</v>
      </c>
    </row>
    <row r="95" spans="1:4" ht="13" x14ac:dyDescent="0.3">
      <c r="A95" s="22" t="s">
        <v>69</v>
      </c>
      <c r="B95" s="17">
        <v>3214.4300000000003</v>
      </c>
      <c r="C95" s="17"/>
      <c r="D95" s="17">
        <v>3214.4300000000003</v>
      </c>
    </row>
    <row r="96" spans="1:4" ht="13" x14ac:dyDescent="0.3">
      <c r="A96" s="22" t="s">
        <v>69</v>
      </c>
      <c r="B96" s="17"/>
      <c r="C96" s="17">
        <v>326.8</v>
      </c>
      <c r="D96" s="17">
        <v>326.8</v>
      </c>
    </row>
    <row r="97" spans="1:4" ht="13" x14ac:dyDescent="0.3">
      <c r="A97" s="22" t="s">
        <v>69</v>
      </c>
      <c r="B97" s="17">
        <v>182.07999999999998</v>
      </c>
      <c r="C97" s="17">
        <v>245.26</v>
      </c>
      <c r="D97" s="17">
        <v>427.34</v>
      </c>
    </row>
    <row r="98" spans="1:4" ht="13" x14ac:dyDescent="0.3">
      <c r="A98" s="22" t="s">
        <v>69</v>
      </c>
      <c r="B98" s="17">
        <v>582.6</v>
      </c>
      <c r="C98" s="17">
        <v>5831.7500000000009</v>
      </c>
      <c r="D98" s="17">
        <v>6414.3500000000013</v>
      </c>
    </row>
    <row r="99" spans="1:4" ht="13" x14ac:dyDescent="0.3">
      <c r="A99" s="22" t="s">
        <v>69</v>
      </c>
      <c r="B99" s="17"/>
      <c r="C99" s="17">
        <v>20537.009999999984</v>
      </c>
      <c r="D99" s="17">
        <v>20537.009999999984</v>
      </c>
    </row>
    <row r="100" spans="1:4" ht="13" x14ac:dyDescent="0.3">
      <c r="A100" s="22" t="s">
        <v>69</v>
      </c>
      <c r="B100" s="17"/>
      <c r="C100" s="17">
        <v>522.88</v>
      </c>
      <c r="D100" s="17">
        <v>522.88</v>
      </c>
    </row>
    <row r="101" spans="1:4" ht="13" x14ac:dyDescent="0.3">
      <c r="A101" s="22" t="s">
        <v>69</v>
      </c>
      <c r="B101" s="17"/>
      <c r="C101" s="17">
        <v>294.12</v>
      </c>
      <c r="D101" s="17">
        <v>294.12</v>
      </c>
    </row>
    <row r="102" spans="1:4" ht="13" x14ac:dyDescent="0.3">
      <c r="A102" s="22" t="s">
        <v>69</v>
      </c>
      <c r="B102" s="17"/>
      <c r="C102" s="17">
        <v>261.44</v>
      </c>
      <c r="D102" s="17">
        <v>261.44</v>
      </c>
    </row>
    <row r="103" spans="1:4" ht="13" x14ac:dyDescent="0.3">
      <c r="A103" s="22" t="s">
        <v>69</v>
      </c>
      <c r="B103" s="17"/>
      <c r="C103" s="17">
        <v>1540.8400000000001</v>
      </c>
      <c r="D103" s="17">
        <v>1540.8400000000001</v>
      </c>
    </row>
    <row r="104" spans="1:4" ht="13" x14ac:dyDescent="0.3">
      <c r="A104" s="6" t="s">
        <v>22</v>
      </c>
      <c r="B104" s="20">
        <v>1074.1300000000001</v>
      </c>
      <c r="C104" s="20">
        <v>5973.93</v>
      </c>
      <c r="D104" s="20">
        <v>7048.06</v>
      </c>
    </row>
    <row r="105" spans="1:4" ht="13" x14ac:dyDescent="0.3">
      <c r="A105" s="22" t="s">
        <v>69</v>
      </c>
      <c r="B105" s="17">
        <v>1074.1300000000001</v>
      </c>
      <c r="C105" s="17">
        <v>5973.93</v>
      </c>
      <c r="D105" s="17">
        <v>7048.06</v>
      </c>
    </row>
    <row r="106" spans="1:4" ht="13" x14ac:dyDescent="0.3">
      <c r="A106" s="6" t="s">
        <v>15</v>
      </c>
      <c r="B106" s="20">
        <v>16516.309999999998</v>
      </c>
      <c r="C106" s="20"/>
      <c r="D106" s="20">
        <v>16516.309999999998</v>
      </c>
    </row>
    <row r="107" spans="1:4" ht="13" x14ac:dyDescent="0.3">
      <c r="A107" s="22" t="s">
        <v>69</v>
      </c>
      <c r="B107" s="17">
        <v>16516.309999999998</v>
      </c>
      <c r="C107" s="17"/>
      <c r="D107" s="17">
        <v>16516.309999999998</v>
      </c>
    </row>
    <row r="108" spans="1:4" ht="13" x14ac:dyDescent="0.3">
      <c r="A108" s="6" t="s">
        <v>7</v>
      </c>
      <c r="B108" s="20">
        <v>1325.3</v>
      </c>
      <c r="C108" s="20"/>
      <c r="D108" s="20">
        <v>1325.3</v>
      </c>
    </row>
    <row r="109" spans="1:4" x14ac:dyDescent="0.25">
      <c r="A109" s="2" t="s">
        <v>9</v>
      </c>
      <c r="B109" s="17">
        <v>1325.3</v>
      </c>
      <c r="C109" s="17"/>
      <c r="D109" s="17">
        <v>1325.3</v>
      </c>
    </row>
    <row r="110" spans="1:4" x14ac:dyDescent="0.25">
      <c r="A110" s="12" t="s">
        <v>57</v>
      </c>
      <c r="B110" s="17">
        <v>1325.3</v>
      </c>
      <c r="C110" s="17"/>
      <c r="D110" s="17">
        <v>1325.3</v>
      </c>
    </row>
    <row r="111" spans="1:4" ht="13" x14ac:dyDescent="0.3">
      <c r="A111" s="16" t="s">
        <v>32</v>
      </c>
      <c r="B111" s="18">
        <v>78104.89</v>
      </c>
      <c r="C111" s="18">
        <v>93398.35</v>
      </c>
      <c r="D111" s="18">
        <v>171503.24</v>
      </c>
    </row>
    <row r="114" spans="1:4" ht="13" x14ac:dyDescent="0.3">
      <c r="A114" s="6" t="s">
        <v>56</v>
      </c>
    </row>
    <row r="115" spans="1:4" x14ac:dyDescent="0.25">
      <c r="A115" s="10" t="s">
        <v>58</v>
      </c>
      <c r="B115" s="3"/>
      <c r="C115" s="3"/>
      <c r="D115" s="3"/>
    </row>
    <row r="116" spans="1:4" ht="13" x14ac:dyDescent="0.3">
      <c r="A116" s="22" t="s">
        <v>69</v>
      </c>
      <c r="B116" s="3">
        <f>B77</f>
        <v>7378.3</v>
      </c>
      <c r="C116" s="3">
        <f>C77</f>
        <v>2784</v>
      </c>
      <c r="D116" s="9">
        <f t="shared" ref="D116" si="2">SUM(B116:C116)</f>
        <v>10162.299999999999</v>
      </c>
    </row>
    <row r="117" spans="1:4" ht="13" x14ac:dyDescent="0.3">
      <c r="A117" s="22" t="s">
        <v>69</v>
      </c>
      <c r="B117" s="3">
        <f>B79</f>
        <v>0</v>
      </c>
      <c r="C117" s="3">
        <f>C79</f>
        <v>34603.19</v>
      </c>
      <c r="D117" s="9">
        <f t="shared" ref="D117:D118" si="3">SUM(B117:C117)</f>
        <v>34603.19</v>
      </c>
    </row>
    <row r="118" spans="1:4" ht="13" x14ac:dyDescent="0.3">
      <c r="A118" s="13" t="s">
        <v>64</v>
      </c>
      <c r="B118" s="3">
        <f>B78</f>
        <v>0</v>
      </c>
      <c r="C118" s="3">
        <f>C78</f>
        <v>2835.2699999999995</v>
      </c>
      <c r="D118" s="9">
        <f t="shared" si="3"/>
        <v>2835.2699999999995</v>
      </c>
    </row>
    <row r="119" spans="1:4" x14ac:dyDescent="0.25">
      <c r="A119" s="10" t="s">
        <v>61</v>
      </c>
      <c r="B119" s="3"/>
      <c r="C119" s="3"/>
      <c r="D119" s="3"/>
    </row>
    <row r="120" spans="1:4" ht="13" x14ac:dyDescent="0.3">
      <c r="A120" s="13" t="s">
        <v>64</v>
      </c>
      <c r="B120" s="3">
        <f>B73</f>
        <v>0</v>
      </c>
      <c r="C120" s="3">
        <f>C73</f>
        <v>3279.54</v>
      </c>
      <c r="D120" s="9">
        <f t="shared" ref="D120" si="4">SUM(B120:C120)</f>
        <v>3279.54</v>
      </c>
    </row>
    <row r="121" spans="1:4" x14ac:dyDescent="0.25">
      <c r="A121" s="10" t="s">
        <v>59</v>
      </c>
      <c r="B121" s="3"/>
      <c r="C121" s="3"/>
      <c r="D121" s="3"/>
    </row>
    <row r="122" spans="1:4" ht="13" x14ac:dyDescent="0.3">
      <c r="A122" s="22" t="s">
        <v>69</v>
      </c>
      <c r="B122" s="3">
        <f>B91</f>
        <v>0</v>
      </c>
      <c r="C122" s="3">
        <f>C91</f>
        <v>3019.11</v>
      </c>
      <c r="D122" s="9">
        <f>SUM(B122:C122)</f>
        <v>3019.11</v>
      </c>
    </row>
    <row r="123" spans="1:4" ht="13" x14ac:dyDescent="0.3">
      <c r="A123" s="22" t="s">
        <v>69</v>
      </c>
      <c r="B123" s="3">
        <f>B92</f>
        <v>5803.8</v>
      </c>
      <c r="C123" s="3">
        <f>C92</f>
        <v>1175.6500000000001</v>
      </c>
      <c r="D123" s="9">
        <f>SUM(B123:C123)</f>
        <v>6979.4500000000007</v>
      </c>
    </row>
    <row r="124" spans="1:4" ht="13" x14ac:dyDescent="0.3">
      <c r="A124" s="22" t="s">
        <v>69</v>
      </c>
      <c r="B124" s="3">
        <f>B95+B100+B102</f>
        <v>3214.4300000000003</v>
      </c>
      <c r="C124" s="3">
        <f>C95+C100+C102</f>
        <v>784.31999999999994</v>
      </c>
      <c r="D124" s="9">
        <f t="shared" ref="D124" si="5">SUM(B124:C124)</f>
        <v>3998.75</v>
      </c>
    </row>
    <row r="125" spans="1:4" ht="13" x14ac:dyDescent="0.3">
      <c r="A125" s="22" t="s">
        <v>69</v>
      </c>
      <c r="B125" s="3">
        <f>B101</f>
        <v>0</v>
      </c>
      <c r="C125" s="3">
        <f>C101</f>
        <v>294.12</v>
      </c>
      <c r="D125" s="9">
        <f>SUM(B125:C125)</f>
        <v>294.12</v>
      </c>
    </row>
    <row r="126" spans="1:4" ht="13" x14ac:dyDescent="0.3">
      <c r="A126" s="13" t="s">
        <v>64</v>
      </c>
      <c r="B126" s="3">
        <f>SUM(B90,B93:B94,B96:B99,B103,B105)</f>
        <v>23720.080000000005</v>
      </c>
      <c r="C126" s="3">
        <f>SUM(C90,C93:C94,C96:C99,C103,C105)</f>
        <v>35603.319999999985</v>
      </c>
      <c r="D126" s="9">
        <f>SUM(B126:C126)</f>
        <v>59323.399999999994</v>
      </c>
    </row>
    <row r="127" spans="1:4" x14ac:dyDescent="0.25">
      <c r="A127" s="10" t="s">
        <v>60</v>
      </c>
      <c r="B127" s="3"/>
      <c r="C127" s="3"/>
      <c r="D127" s="3"/>
    </row>
    <row r="128" spans="1:4" ht="13" x14ac:dyDescent="0.3">
      <c r="A128" s="13" t="s">
        <v>64</v>
      </c>
      <c r="B128" s="3">
        <f>SUM(B75,B81,B83,B85:B86,B88,B107)</f>
        <v>36662.979999999996</v>
      </c>
      <c r="C128" s="3">
        <f>SUM(C75,C81,C83,C85:C86,C88,C107)</f>
        <v>9019.8300000000017</v>
      </c>
      <c r="D128" s="9">
        <f t="shared" ref="D128" si="6">SUM(B128:C128)</f>
        <v>45682.81</v>
      </c>
    </row>
    <row r="129" spans="1:4" x14ac:dyDescent="0.25">
      <c r="A129" s="10" t="s">
        <v>63</v>
      </c>
      <c r="B129" s="3"/>
      <c r="C129" s="3"/>
      <c r="D129" s="3"/>
    </row>
    <row r="130" spans="1:4" ht="13" x14ac:dyDescent="0.3">
      <c r="A130" s="13" t="s">
        <v>62</v>
      </c>
      <c r="B130" s="3">
        <f>B110</f>
        <v>1325.3</v>
      </c>
      <c r="C130" s="3">
        <f>C110</f>
        <v>0</v>
      </c>
      <c r="D130" s="9">
        <f>SUM(B130:C130)</f>
        <v>1325.3</v>
      </c>
    </row>
    <row r="131" spans="1:4" ht="13" x14ac:dyDescent="0.3">
      <c r="A131" s="11" t="s">
        <v>55</v>
      </c>
      <c r="B131" s="9">
        <f>SUM(B115:B130)</f>
        <v>78104.89</v>
      </c>
      <c r="C131" s="9">
        <f t="shared" ref="C131:D131" si="7">SUM(C115:C130)</f>
        <v>93398.349999999991</v>
      </c>
      <c r="D131" s="9">
        <f t="shared" si="7"/>
        <v>171503.24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1:C5"/>
  <sheetViews>
    <sheetView showGridLines="0" workbookViewId="0">
      <pane ySplit="2" topLeftCell="A3" activePane="bottomLeft" state="frozen"/>
      <selection activeCell="M1" sqref="M1"/>
      <selection pane="bottomLeft" activeCell="C13" sqref="C13"/>
    </sheetView>
  </sheetViews>
  <sheetFormatPr defaultColWidth="9" defaultRowHeight="12.5" x14ac:dyDescent="0.25"/>
  <cols>
    <col min="1" max="1" width="9" style="1"/>
    <col min="2" max="2" width="40.08984375" style="1" customWidth="1"/>
    <col min="3" max="3" width="33" style="1" customWidth="1"/>
    <col min="4" max="5" width="21.08984375" style="1" customWidth="1"/>
    <col min="6" max="6" width="41.6328125" style="1" customWidth="1"/>
    <col min="7" max="7" width="39" style="1" customWidth="1"/>
    <col min="8" max="9" width="32.6328125" style="1" customWidth="1"/>
    <col min="10" max="10" width="13.6328125" style="1" customWidth="1"/>
    <col min="11" max="16384" width="9" style="1"/>
  </cols>
  <sheetData>
    <row r="1" spans="3:3" s="14" customFormat="1" ht="18.5" x14ac:dyDescent="0.45">
      <c r="C1" s="15" t="s">
        <v>65</v>
      </c>
    </row>
    <row r="2" spans="3:3" s="14" customFormat="1" x14ac:dyDescent="0.25"/>
    <row r="5" spans="3:3" ht="13" x14ac:dyDescent="0.3">
      <c r="C5" s="21" t="s">
        <v>68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Capex&gt;</vt:lpstr>
      <vt:lpstr>Input</vt:lpstr>
      <vt:lpstr>Opex&gt;</vt:lpstr>
      <vt:lpstr>Summary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2020-12-02T07:13:22Z</dcterms:created>
  <dcterms:modified xsi:type="dcterms:W3CDTF">2020-12-02T07:13:30Z</dcterms:modified>
</cp:coreProperties>
</file>