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DDC1F708-D4F2-4BE6-BF8A-C883A209AFEC}" xr6:coauthVersionLast="47" xr6:coauthVersionMax="47" xr10:uidLastSave="{00000000-0000-0000-0000-000000000000}"/>
  <bookViews>
    <workbookView xWindow="-18570" yWindow="-16320" windowWidth="29040" windowHeight="15720" xr2:uid="{28A848EE-1709-47E2-9FF9-7637D398199D}"/>
  </bookViews>
  <sheets>
    <sheet name="Cover" sheetId="14" r:id="rId1"/>
    <sheet name="United Energy" sheetId="1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4" l="1" a="1"/>
  <c r="C5" i="14" s="1"/>
  <c r="D6" i="14" a="1"/>
  <c r="D6" i="14" s="1"/>
  <c r="B51" i="13"/>
  <c r="B41" i="13"/>
  <c r="B25" i="13"/>
  <c r="B14" i="13" s="1"/>
  <c r="B32" i="13" l="1"/>
  <c r="B7" i="13" s="1"/>
  <c r="B31" i="13"/>
  <c r="B6" i="13" s="1"/>
  <c r="B30" i="13"/>
  <c r="B33" i="13" l="1"/>
  <c r="B5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<sst xmlns="http://schemas.openxmlformats.org/spreadsheetml/2006/main" count="62" uniqueCount="37">
  <si>
    <t>Vegetation management</t>
  </si>
  <si>
    <t>Total</t>
  </si>
  <si>
    <t>$m</t>
  </si>
  <si>
    <t>Pole inspection and treatment</t>
  </si>
  <si>
    <t>Overhead asset inspection</t>
  </si>
  <si>
    <t>Network underground cable</t>
  </si>
  <si>
    <t>MVA</t>
  </si>
  <si>
    <t>Pole top, overhead &amp; service lines</t>
  </si>
  <si>
    <t>HV</t>
  </si>
  <si>
    <t>LV</t>
  </si>
  <si>
    <t>Feeder maintenance cost</t>
  </si>
  <si>
    <t>SubT</t>
  </si>
  <si>
    <t>Demand</t>
  </si>
  <si>
    <t>$/kVA</t>
  </si>
  <si>
    <t>Energy supplies</t>
  </si>
  <si>
    <t>GWh</t>
  </si>
  <si>
    <t>Residential</t>
  </si>
  <si>
    <t>Business not on demand tariff</t>
  </si>
  <si>
    <t>Business LV on demand tariff</t>
  </si>
  <si>
    <t>High voltage</t>
  </si>
  <si>
    <t>Pole and line maintenance expenditure</t>
  </si>
  <si>
    <t>Overhead rate</t>
  </si>
  <si>
    <t>Source</t>
  </si>
  <si>
    <t>2023-24 CAT RIN, 2.1 Expenditure summary, network overheads  / direct maintenance</t>
  </si>
  <si>
    <t>Based on LV proportion of consumption</t>
  </si>
  <si>
    <t>2023-24 EB RIN, 3.4 Operational data, sum of zone substation coincident demand</t>
  </si>
  <si>
    <t>2023-24 EB RIN, 3.4 Operational data, sum of terminal station coincident demand</t>
  </si>
  <si>
    <t>2023-24 EB RIN, 3.4 Operational data</t>
  </si>
  <si>
    <t>2023-24 CAT RIN, 2.7 Vegetation management</t>
  </si>
  <si>
    <t>Total spans cut</t>
  </si>
  <si>
    <t>Number</t>
  </si>
  <si>
    <t>2023-24 EB RIN, 3.7 Operational enviornment (underlying work paper)</t>
  </si>
  <si>
    <t>Allocated based on spans cut</t>
  </si>
  <si>
    <t>Reserve feeder cost (2023-24 dollars)</t>
  </si>
  <si>
    <t>United Energy</t>
  </si>
  <si>
    <t>Regulatory proposal 2026-31</t>
  </si>
  <si>
    <t>Model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</si>
</sst>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dd\ mmmm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33CC"/>
      <name val="Calibri"/>
      <family val="2"/>
      <scheme val="minor"/>
    </font>
    <font>
      <sz val="10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15B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" fillId="0" borderId="0"/>
  </cellStyleXfs>
  <cellXfs count="36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2" fillId="2" borderId="1" xfId="0" applyFont="1" applyFill="1" applyBorder="1" applyAlignment="1">
      <alignment horizontal="center"/>
    </xf>
    <xf numFmtId="43" fontId="2" fillId="0" borderId="1" xfId="1" applyFont="1" applyBorder="1"/>
    <xf numFmtId="164" fontId="0" fillId="0" borderId="1" xfId="1" applyNumberFormat="1" applyFont="1" applyBorder="1"/>
    <xf numFmtId="43" fontId="0" fillId="0" borderId="1" xfId="1" applyNumberFormat="1" applyFont="1" applyBorder="1"/>
    <xf numFmtId="0" fontId="0" fillId="0" borderId="0" xfId="0" applyBorder="1"/>
    <xf numFmtId="0" fontId="0" fillId="2" borderId="2" xfId="0" applyFill="1" applyBorder="1"/>
    <xf numFmtId="0" fontId="0" fillId="2" borderId="3" xfId="0" applyFill="1" applyBorder="1"/>
    <xf numFmtId="0" fontId="2" fillId="0" borderId="0" xfId="0" applyFont="1" applyBorder="1"/>
    <xf numFmtId="0" fontId="0" fillId="0" borderId="0" xfId="0" applyFill="1" applyBorder="1"/>
    <xf numFmtId="0" fontId="0" fillId="2" borderId="2" xfId="0" applyFill="1" applyBorder="1" applyAlignment="1">
      <alignment horizontal="left"/>
    </xf>
    <xf numFmtId="0" fontId="2" fillId="2" borderId="2" xfId="0" applyFont="1" applyFill="1" applyBorder="1"/>
    <xf numFmtId="0" fontId="0" fillId="0" borderId="0" xfId="0" applyNumberFormat="1"/>
    <xf numFmtId="43" fontId="1" fillId="0" borderId="1" xfId="1" applyFont="1" applyBorder="1"/>
    <xf numFmtId="0" fontId="0" fillId="2" borderId="0" xfId="0" applyFill="1" applyBorder="1"/>
    <xf numFmtId="165" fontId="5" fillId="4" borderId="1" xfId="2" applyNumberFormat="1" applyFont="1" applyFill="1" applyBorder="1"/>
    <xf numFmtId="164" fontId="5" fillId="4" borderId="1" xfId="1" applyNumberFormat="1" applyFont="1" applyFill="1" applyBorder="1"/>
    <xf numFmtId="164" fontId="1" fillId="0" borderId="1" xfId="1" applyNumberFormat="1" applyFont="1" applyFill="1" applyBorder="1"/>
    <xf numFmtId="43" fontId="5" fillId="4" borderId="1" xfId="1" applyFont="1" applyFill="1" applyBorder="1"/>
    <xf numFmtId="0" fontId="1" fillId="5" borderId="0" xfId="3" applyFill="1"/>
    <xf numFmtId="0" fontId="1" fillId="0" borderId="0" xfId="3"/>
    <xf numFmtId="0" fontId="6" fillId="0" borderId="0" xfId="4"/>
    <xf numFmtId="0" fontId="7" fillId="0" borderId="0" xfId="3" applyFont="1"/>
    <xf numFmtId="0" fontId="8" fillId="0" borderId="0" xfId="3" applyFont="1"/>
    <xf numFmtId="0" fontId="9" fillId="0" borderId="0" xfId="3" applyFont="1"/>
    <xf numFmtId="0" fontId="10" fillId="0" borderId="0" xfId="3" applyFont="1"/>
    <xf numFmtId="0" fontId="11" fillId="0" borderId="0" xfId="3" applyFont="1"/>
    <xf numFmtId="2" fontId="11" fillId="0" borderId="0" xfId="3" applyNumberFormat="1" applyFont="1" applyAlignment="1">
      <alignment horizontal="left"/>
    </xf>
    <xf numFmtId="0" fontId="12" fillId="0" borderId="0" xfId="3" applyFont="1"/>
    <xf numFmtId="166" fontId="13" fillId="0" borderId="0" xfId="3" applyNumberFormat="1" applyFont="1" applyAlignment="1">
      <alignment horizontal="left"/>
    </xf>
    <xf numFmtId="0" fontId="14" fillId="0" borderId="0" xfId="3" applyFont="1"/>
  </cellXfs>
  <cellStyles count="5">
    <cellStyle name="Comma" xfId="1" builtinId="3"/>
    <cellStyle name="Normal" xfId="0" builtinId="0"/>
    <cellStyle name="Normal 2" xfId="4" xr:uid="{C0EE8C45-9D96-4C0F-8443-B905A1BD90E2}"/>
    <cellStyle name="Normal 3" xfId="3" xr:uid="{2C55C30A-7495-47E7-B67B-E8BFA632EB7C}"/>
    <cellStyle name="Percent" xfId="2" builtinId="5"/>
  </cellStyles>
  <dxfs count="2"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0033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561975</xdr:colOff>
      <xdr:row>1</xdr:row>
      <xdr:rowOff>47625</xdr:rowOff>
    </xdr:from>
    <xdr:ext cx="1277471" cy="438577"/>
    <xdr:pic>
      <xdr:nvPicPr>
        <xdr:cNvPr id="2" name="Picture 1">
          <a:extLst>
            <a:ext uri="{FF2B5EF4-FFF2-40B4-BE49-F238E27FC236}">
              <a16:creationId xmlns:a16="http://schemas.microsoft.com/office/drawing/2014/main" id="{5E16FF8B-B007-4F61-BCF7-63A81FABA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1450" y="225425"/>
          <a:ext cx="1277471" cy="438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E99A-6548-411F-A761-F394AD397C83}">
  <sheetPr>
    <tabColor theme="1" tint="0.34998626667073579"/>
  </sheetPr>
  <dimension ref="A1:K43"/>
  <sheetViews>
    <sheetView showGridLines="0" tabSelected="1" workbookViewId="0">
      <selection activeCell="D14" sqref="D14"/>
    </sheetView>
  </sheetViews>
  <sheetFormatPr defaultColWidth="0" defaultRowHeight="13" customHeight="1" zeroHeight="1" x14ac:dyDescent="0.3"/>
  <cols>
    <col min="1" max="1" width="12.81640625" style="26" customWidth="1"/>
    <col min="2" max="2" width="2.54296875" style="26" customWidth="1"/>
    <col min="3" max="3" width="16.81640625" style="26" customWidth="1"/>
    <col min="4" max="11" width="10.6328125" style="26" customWidth="1"/>
    <col min="12" max="16384" width="10.6328125" style="26" hidden="1"/>
  </cols>
  <sheetData>
    <row r="1" spans="1:11" ht="14.5" x14ac:dyDescent="0.3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23" x14ac:dyDescent="0.5">
      <c r="A2" s="24"/>
      <c r="B2" s="25"/>
      <c r="C2" s="27" t="s">
        <v>34</v>
      </c>
      <c r="D2" s="28"/>
      <c r="E2" s="28"/>
      <c r="F2" s="25"/>
      <c r="G2" s="25"/>
      <c r="H2" s="25"/>
      <c r="I2" s="25"/>
      <c r="J2" s="25"/>
      <c r="K2" s="25"/>
    </row>
    <row r="3" spans="1:11" ht="15.5" x14ac:dyDescent="0.35">
      <c r="A3" s="24"/>
      <c r="B3" s="25"/>
      <c r="C3" s="29" t="s">
        <v>35</v>
      </c>
      <c r="D3" s="28"/>
      <c r="E3" s="28"/>
      <c r="F3" s="25"/>
      <c r="G3" s="25"/>
      <c r="H3" s="25"/>
      <c r="I3" s="25"/>
      <c r="J3" s="25"/>
      <c r="K3" s="25"/>
    </row>
    <row r="4" spans="1:11" ht="14.5" x14ac:dyDescent="0.35">
      <c r="A4" s="24"/>
      <c r="B4" s="25"/>
      <c r="C4" s="25"/>
      <c r="D4" s="28"/>
      <c r="E4" s="28"/>
      <c r="F4" s="25"/>
      <c r="G4" s="25"/>
      <c r="H4" s="25"/>
      <c r="I4" s="25"/>
      <c r="J4" s="25"/>
      <c r="K4" s="25"/>
    </row>
    <row r="5" spans="1:11" ht="14.5" x14ac:dyDescent="0.35">
      <c r="A5" s="24"/>
      <c r="B5" s="25"/>
      <c r="C5" s="30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Reserve feeder</v>
      </c>
      <c r="D5" s="25"/>
      <c r="E5" s="25"/>
      <c r="F5" s="25"/>
      <c r="G5" s="25"/>
      <c r="H5" s="25"/>
      <c r="I5" s="25"/>
      <c r="J5" s="25"/>
      <c r="K5" s="25"/>
    </row>
    <row r="6" spans="1:11" ht="14.5" x14ac:dyDescent="0.35">
      <c r="A6" s="24"/>
      <c r="B6" s="25"/>
      <c r="C6" s="31" t="s">
        <v>36</v>
      </c>
      <c r="D6" s="32" t="str" cm="1">
        <f t="array" aca="1" ref="D6" ca="1">LEFT(_xlfn.TEXTAFTER(CELL("filename")," MOD "),FIND(" - ",_xlfn.TEXTAFTER(CELL("filename")," MOD "),1)-1)</f>
        <v>12.08</v>
      </c>
      <c r="E6" s="31"/>
      <c r="F6" s="25"/>
      <c r="G6" s="25"/>
      <c r="H6" s="25"/>
      <c r="I6" s="25"/>
      <c r="J6" s="25"/>
      <c r="K6" s="25"/>
    </row>
    <row r="7" spans="1:11" ht="14.5" x14ac:dyDescent="0.35">
      <c r="A7" s="24"/>
      <c r="B7" s="25"/>
      <c r="C7" s="25"/>
      <c r="D7" s="25"/>
      <c r="E7" s="25"/>
      <c r="F7" s="33"/>
      <c r="G7" s="33"/>
      <c r="H7" s="33"/>
      <c r="I7" s="25"/>
      <c r="J7" s="33"/>
      <c r="K7" s="33"/>
    </row>
    <row r="8" spans="1:11" ht="14.5" x14ac:dyDescent="0.35">
      <c r="A8" s="24"/>
      <c r="B8" s="25"/>
      <c r="C8" s="34">
        <v>45688</v>
      </c>
      <c r="D8" s="25"/>
      <c r="E8" s="25"/>
      <c r="F8" s="33"/>
      <c r="G8" s="33"/>
      <c r="H8" s="33"/>
      <c r="I8" s="25"/>
      <c r="J8" s="33"/>
      <c r="K8" s="33"/>
    </row>
    <row r="9" spans="1:11" ht="14.5" x14ac:dyDescent="0.35">
      <c r="A9" s="24"/>
      <c r="B9" s="25"/>
      <c r="C9" s="35"/>
      <c r="D9" s="35"/>
      <c r="E9" s="25"/>
      <c r="F9" s="33"/>
      <c r="G9" s="33"/>
      <c r="H9" s="33"/>
      <c r="I9" s="33"/>
      <c r="J9" s="33"/>
      <c r="K9" s="33"/>
    </row>
    <row r="10" spans="1:11" ht="14.5" x14ac:dyDescent="0.35">
      <c r="A10" s="24"/>
      <c r="B10" s="25"/>
      <c r="C10" s="35"/>
      <c r="D10" s="35"/>
      <c r="E10" s="25"/>
      <c r="F10" s="33"/>
      <c r="G10" s="33"/>
      <c r="H10" s="33"/>
      <c r="I10" s="33"/>
      <c r="J10" s="33"/>
      <c r="K10" s="33"/>
    </row>
    <row r="11" spans="1:11" ht="14.5" x14ac:dyDescent="0.35">
      <c r="A11" s="24"/>
      <c r="B11" s="25"/>
      <c r="C11" s="35"/>
      <c r="D11" s="35"/>
      <c r="E11" s="25"/>
      <c r="F11" s="33"/>
      <c r="G11" s="33"/>
      <c r="H11" s="33"/>
      <c r="I11" s="33"/>
      <c r="J11" s="33"/>
      <c r="K11" s="33"/>
    </row>
    <row r="12" spans="1:11" ht="14.5" x14ac:dyDescent="0.35">
      <c r="A12" s="24"/>
      <c r="B12" s="25"/>
      <c r="C12" s="35"/>
      <c r="D12" s="35"/>
      <c r="E12" s="25"/>
      <c r="F12" s="33"/>
      <c r="G12" s="33"/>
      <c r="H12" s="33"/>
      <c r="I12" s="33"/>
      <c r="J12" s="33"/>
      <c r="K12" s="33"/>
    </row>
    <row r="13" spans="1:11" ht="14.5" x14ac:dyDescent="0.35">
      <c r="A13" s="24"/>
      <c r="B13" s="25"/>
      <c r="C13" s="35"/>
      <c r="D13" s="35"/>
      <c r="E13" s="25"/>
      <c r="F13" s="33"/>
      <c r="G13" s="33"/>
      <c r="H13" s="33"/>
      <c r="I13" s="33"/>
      <c r="J13" s="33"/>
      <c r="K13" s="33"/>
    </row>
    <row r="14" spans="1:11" ht="14.5" x14ac:dyDescent="0.35">
      <c r="A14" s="24"/>
      <c r="B14" s="25"/>
      <c r="C14" s="33"/>
      <c r="D14" s="33"/>
      <c r="E14" s="33"/>
      <c r="F14" s="33"/>
      <c r="G14" s="33"/>
      <c r="H14" s="33"/>
      <c r="I14" s="33"/>
      <c r="J14" s="33"/>
      <c r="K14" s="33"/>
    </row>
    <row r="15" spans="1:11" ht="14.5" x14ac:dyDescent="0.35">
      <c r="A15" s="24"/>
      <c r="B15" s="25"/>
      <c r="C15" s="30"/>
      <c r="D15" s="33"/>
      <c r="E15" s="33"/>
      <c r="F15" s="33"/>
      <c r="G15" s="33"/>
      <c r="H15" s="33"/>
      <c r="I15" s="33"/>
      <c r="J15" s="33"/>
      <c r="K15" s="33"/>
    </row>
    <row r="16" spans="1:11" ht="14.5" x14ac:dyDescent="0.35">
      <c r="A16" s="24"/>
      <c r="B16" s="25"/>
      <c r="C16" s="30"/>
      <c r="D16" s="33"/>
      <c r="E16" s="33"/>
      <c r="F16" s="33"/>
      <c r="G16" s="33"/>
      <c r="H16" s="33"/>
      <c r="I16" s="33"/>
      <c r="J16" s="33"/>
      <c r="K16" s="33"/>
    </row>
    <row r="17" spans="1:11" ht="14.5" x14ac:dyDescent="0.35">
      <c r="A17" s="24"/>
      <c r="B17" s="25"/>
      <c r="C17" s="33"/>
      <c r="D17" s="33"/>
      <c r="E17" s="33"/>
      <c r="F17" s="33"/>
      <c r="G17" s="33"/>
      <c r="H17" s="33"/>
      <c r="I17" s="33"/>
      <c r="J17" s="33"/>
      <c r="K17" s="33"/>
    </row>
    <row r="18" spans="1:11" ht="14.5" x14ac:dyDescent="0.35">
      <c r="A18" s="24"/>
      <c r="B18" s="25"/>
      <c r="C18" s="33"/>
      <c r="D18" s="33"/>
      <c r="E18" s="33"/>
      <c r="F18" s="33"/>
      <c r="G18" s="33"/>
      <c r="H18" s="33"/>
      <c r="I18" s="33"/>
      <c r="J18" s="33"/>
      <c r="K18" s="33"/>
    </row>
    <row r="19" spans="1:11" ht="14.5" x14ac:dyDescent="0.35">
      <c r="A19" s="24"/>
      <c r="B19" s="25"/>
      <c r="C19" s="33"/>
      <c r="D19" s="33"/>
      <c r="E19" s="33"/>
      <c r="F19" s="33"/>
      <c r="H19" s="33"/>
      <c r="I19" s="33"/>
      <c r="J19" s="33"/>
      <c r="K19" s="33"/>
    </row>
    <row r="20" spans="1:11" ht="14.5" x14ac:dyDescent="0.35">
      <c r="A20" s="24"/>
      <c r="B20" s="25"/>
      <c r="C20" s="33"/>
      <c r="D20" s="33"/>
      <c r="E20" s="33"/>
      <c r="F20" s="33"/>
      <c r="G20" s="33"/>
      <c r="H20" s="33"/>
      <c r="I20" s="33"/>
      <c r="J20" s="33"/>
      <c r="K20" s="33"/>
    </row>
    <row r="21" spans="1:11" ht="14.5" x14ac:dyDescent="0.35">
      <c r="A21" s="24"/>
      <c r="B21" s="25"/>
      <c r="C21" s="33"/>
      <c r="D21" s="33"/>
      <c r="E21" s="33"/>
      <c r="F21" s="33"/>
      <c r="G21" s="33"/>
      <c r="H21" s="33"/>
      <c r="I21" s="33"/>
      <c r="J21" s="33"/>
      <c r="K21" s="33"/>
    </row>
    <row r="22" spans="1:11" ht="14.5" x14ac:dyDescent="0.35">
      <c r="A22" s="24"/>
      <c r="B22" s="25"/>
      <c r="C22" s="33"/>
      <c r="D22" s="33"/>
      <c r="E22" s="33"/>
      <c r="F22" s="33"/>
      <c r="G22" s="33"/>
      <c r="H22" s="33"/>
      <c r="I22" s="33"/>
      <c r="J22" s="33"/>
      <c r="K22" s="33"/>
    </row>
    <row r="23" spans="1:11" ht="14.5" x14ac:dyDescent="0.35">
      <c r="A23" s="24"/>
      <c r="B23" s="25"/>
      <c r="C23" s="33"/>
      <c r="D23" s="33"/>
      <c r="E23" s="33"/>
      <c r="F23" s="33"/>
      <c r="G23" s="33"/>
      <c r="H23" s="33"/>
      <c r="I23" s="33"/>
      <c r="J23" s="33"/>
      <c r="K23" s="33"/>
    </row>
    <row r="24" spans="1:11" ht="14.5" x14ac:dyDescent="0.35">
      <c r="A24" s="24"/>
      <c r="B24" s="25"/>
      <c r="C24" s="33"/>
      <c r="D24" s="33"/>
      <c r="E24" s="33"/>
      <c r="F24" s="33"/>
      <c r="G24" s="33"/>
      <c r="H24" s="33"/>
      <c r="I24" s="33"/>
      <c r="J24" s="33"/>
      <c r="K24" s="33"/>
    </row>
    <row r="25" spans="1:11" ht="14.5" x14ac:dyDescent="0.35">
      <c r="A25" s="24"/>
      <c r="B25" s="25"/>
      <c r="C25" s="33"/>
      <c r="D25" s="33"/>
      <c r="E25" s="33"/>
      <c r="F25" s="33"/>
      <c r="G25" s="33"/>
      <c r="H25" s="33"/>
      <c r="I25" s="33"/>
      <c r="J25" s="33"/>
      <c r="K25" s="33"/>
    </row>
    <row r="26" spans="1:11" ht="14.5" x14ac:dyDescent="0.35">
      <c r="A26" s="24"/>
      <c r="B26" s="25"/>
      <c r="C26" s="33"/>
      <c r="D26" s="33"/>
      <c r="E26" s="33"/>
      <c r="F26" s="33"/>
      <c r="G26" s="33"/>
      <c r="H26" s="33"/>
      <c r="I26" s="33"/>
      <c r="J26" s="33"/>
      <c r="K26" s="33"/>
    </row>
    <row r="27" spans="1:11" ht="14.5" x14ac:dyDescent="0.35">
      <c r="A27" s="24"/>
      <c r="B27" s="25"/>
      <c r="C27" s="33"/>
      <c r="D27" s="33"/>
      <c r="E27" s="33"/>
      <c r="F27" s="33"/>
      <c r="G27" s="33"/>
      <c r="H27" s="33"/>
      <c r="I27" s="33"/>
      <c r="J27" s="33"/>
      <c r="K27" s="33"/>
    </row>
    <row r="28" spans="1:11" ht="14.5" x14ac:dyDescent="0.35">
      <c r="A28" s="24"/>
      <c r="B28" s="25"/>
      <c r="C28" s="33"/>
      <c r="D28" s="33"/>
      <c r="E28" s="33"/>
      <c r="F28" s="33"/>
      <c r="G28" s="33"/>
      <c r="H28" s="33"/>
      <c r="I28" s="33"/>
      <c r="J28" s="33"/>
      <c r="K28" s="33"/>
    </row>
    <row r="29" spans="1:11" ht="14.5" x14ac:dyDescent="0.35">
      <c r="A29" s="24"/>
      <c r="B29" s="25"/>
      <c r="C29" s="33"/>
      <c r="D29" s="33"/>
      <c r="E29" s="33"/>
      <c r="F29" s="33"/>
      <c r="G29" s="33"/>
      <c r="H29" s="33"/>
      <c r="I29" s="33"/>
      <c r="J29" s="33"/>
      <c r="K29" s="33"/>
    </row>
    <row r="30" spans="1:11" ht="14.5" x14ac:dyDescent="0.35">
      <c r="A30" s="24"/>
      <c r="B30" s="25"/>
      <c r="C30" s="33"/>
      <c r="D30" s="25"/>
      <c r="E30" s="33"/>
      <c r="F30" s="33"/>
      <c r="G30" s="33"/>
      <c r="H30" s="33"/>
      <c r="I30" s="33"/>
      <c r="J30" s="33"/>
      <c r="K30" s="33"/>
    </row>
    <row r="31" spans="1:11" ht="14.5" x14ac:dyDescent="0.35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1" ht="14.5" x14ac:dyDescent="0.35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</row>
    <row r="33" spans="1:11" ht="14.5" x14ac:dyDescent="0.35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</row>
    <row r="34" spans="1:11" ht="14.5" x14ac:dyDescent="0.35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</row>
    <row r="35" spans="1:11" ht="14.5" x14ac:dyDescent="0.3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6" spans="1:11" ht="14.5" x14ac:dyDescent="0.35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</row>
    <row r="37" spans="1:11" ht="14.5" x14ac:dyDescent="0.35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11" ht="14.5" x14ac:dyDescent="0.35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</row>
    <row r="39" spans="1:11" ht="14.5" x14ac:dyDescent="0.35">
      <c r="A39" s="24"/>
      <c r="B39" s="25"/>
      <c r="C39" s="25"/>
      <c r="D39" s="25"/>
      <c r="E39" s="25"/>
      <c r="F39" s="25"/>
      <c r="G39" s="25"/>
      <c r="H39" s="25"/>
      <c r="I39" s="25"/>
      <c r="J39" s="25"/>
      <c r="K39" s="25"/>
    </row>
    <row r="40" spans="1:11" ht="14.5" x14ac:dyDescent="0.35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5"/>
    </row>
    <row r="41" spans="1:11" ht="14.5" x14ac:dyDescent="0.35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25"/>
    </row>
    <row r="42" spans="1:11" ht="14.5" x14ac:dyDescent="0.35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</row>
    <row r="43" spans="1:11" ht="14.5" x14ac:dyDescent="0.35">
      <c r="A43" s="24"/>
      <c r="B43" s="25"/>
      <c r="C43" s="25"/>
      <c r="D43" s="25"/>
      <c r="E43" s="25"/>
      <c r="F43" s="25"/>
      <c r="G43" s="25"/>
      <c r="H43" s="25"/>
      <c r="I43" s="25"/>
      <c r="J43" s="25"/>
      <c r="K43" s="25"/>
    </row>
  </sheetData>
  <conditionalFormatting sqref="C5">
    <cfRule type="expression" dxfId="1" priority="1">
      <formula>LEFT(C5,1)="&lt;"</formula>
    </cfRule>
  </conditionalFormatting>
  <conditionalFormatting sqref="D6">
    <cfRule type="expression" dxfId="0" priority="3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CD37C-58E3-40FC-BDD1-EC41E673C147}">
  <dimension ref="A1:E57"/>
  <sheetViews>
    <sheetView showGridLines="0" zoomScaleNormal="100" workbookViewId="0">
      <selection activeCell="A2" sqref="A2"/>
    </sheetView>
  </sheetViews>
  <sheetFormatPr defaultRowHeight="14.5" x14ac:dyDescent="0.35"/>
  <cols>
    <col min="1" max="1" width="34.54296875" customWidth="1"/>
    <col min="2" max="2" width="9.6328125" customWidth="1"/>
    <col min="3" max="3" width="3.36328125" customWidth="1"/>
    <col min="4" max="4" width="74.7265625" customWidth="1"/>
    <col min="5" max="13" width="9.6328125" customWidth="1"/>
  </cols>
  <sheetData>
    <row r="1" spans="1:4" x14ac:dyDescent="0.35">
      <c r="A1" s="4" t="s">
        <v>34</v>
      </c>
      <c r="B1" s="5"/>
      <c r="C1" s="5"/>
      <c r="D1" s="5"/>
    </row>
    <row r="3" spans="1:4" x14ac:dyDescent="0.35">
      <c r="A3" s="1" t="s">
        <v>33</v>
      </c>
      <c r="D3" s="1" t="s">
        <v>22</v>
      </c>
    </row>
    <row r="4" spans="1:4" x14ac:dyDescent="0.35">
      <c r="A4" s="10"/>
      <c r="B4" s="6" t="s">
        <v>13</v>
      </c>
    </row>
    <row r="5" spans="1:4" x14ac:dyDescent="0.35">
      <c r="A5" s="12" t="s">
        <v>9</v>
      </c>
      <c r="B5" s="18">
        <f>B30*(1+B$9)*1000/B14</f>
        <v>9.1876169079181711</v>
      </c>
    </row>
    <row r="6" spans="1:4" x14ac:dyDescent="0.35">
      <c r="A6" s="12" t="s">
        <v>8</v>
      </c>
      <c r="B6" s="18">
        <f>B31*(1+B$9)*1000/B15</f>
        <v>7.0090435692343602</v>
      </c>
    </row>
    <row r="7" spans="1:4" x14ac:dyDescent="0.35">
      <c r="A7" s="12" t="s">
        <v>11</v>
      </c>
      <c r="B7" s="18">
        <f>B32*(1+B$9)*1000/B16</f>
        <v>1.0450022835657224</v>
      </c>
    </row>
    <row r="8" spans="1:4" x14ac:dyDescent="0.35">
      <c r="A8" s="10"/>
    </row>
    <row r="9" spans="1:4" x14ac:dyDescent="0.35">
      <c r="A9" s="19" t="s">
        <v>21</v>
      </c>
      <c r="B9" s="20">
        <v>0.30074198778877359</v>
      </c>
      <c r="D9" t="s">
        <v>23</v>
      </c>
    </row>
    <row r="10" spans="1:4" x14ac:dyDescent="0.35">
      <c r="A10" s="1"/>
    </row>
    <row r="11" spans="1:4" x14ac:dyDescent="0.35">
      <c r="A11" s="1"/>
    </row>
    <row r="12" spans="1:4" x14ac:dyDescent="0.35">
      <c r="A12" s="1" t="s">
        <v>12</v>
      </c>
    </row>
    <row r="13" spans="1:4" x14ac:dyDescent="0.35">
      <c r="A13" s="10"/>
      <c r="B13" s="6" t="s">
        <v>6</v>
      </c>
    </row>
    <row r="14" spans="1:4" x14ac:dyDescent="0.35">
      <c r="A14" s="12" t="s">
        <v>9</v>
      </c>
      <c r="B14" s="8">
        <f>B16*SUM(B21:B23)/B25</f>
        <v>1770.9565186876353</v>
      </c>
      <c r="D14" t="s">
        <v>24</v>
      </c>
    </row>
    <row r="15" spans="1:4" x14ac:dyDescent="0.35">
      <c r="A15" s="12" t="s">
        <v>8</v>
      </c>
      <c r="B15" s="21">
        <v>2056.79</v>
      </c>
      <c r="D15" t="s">
        <v>25</v>
      </c>
    </row>
    <row r="16" spans="1:4" x14ac:dyDescent="0.35">
      <c r="A16" s="12" t="s">
        <v>11</v>
      </c>
      <c r="B16" s="21">
        <v>2061.6489999999999</v>
      </c>
      <c r="D16" t="s">
        <v>26</v>
      </c>
    </row>
    <row r="17" spans="1:4" x14ac:dyDescent="0.35">
      <c r="A17" s="10"/>
    </row>
    <row r="18" spans="1:4" x14ac:dyDescent="0.35">
      <c r="A18" s="1"/>
    </row>
    <row r="19" spans="1:4" x14ac:dyDescent="0.35">
      <c r="A19" s="13" t="s">
        <v>14</v>
      </c>
    </row>
    <row r="20" spans="1:4" x14ac:dyDescent="0.35">
      <c r="A20" s="10"/>
      <c r="B20" s="2" t="s">
        <v>15</v>
      </c>
    </row>
    <row r="21" spans="1:4" x14ac:dyDescent="0.35">
      <c r="A21" s="15" t="s">
        <v>16</v>
      </c>
      <c r="B21" s="21">
        <v>2870.3</v>
      </c>
      <c r="D21" t="s">
        <v>27</v>
      </c>
    </row>
    <row r="22" spans="1:4" x14ac:dyDescent="0.35">
      <c r="A22" s="15" t="s">
        <v>17</v>
      </c>
      <c r="B22" s="21">
        <v>712.3</v>
      </c>
      <c r="D22" t="s">
        <v>27</v>
      </c>
    </row>
    <row r="23" spans="1:4" x14ac:dyDescent="0.35">
      <c r="A23" s="15" t="s">
        <v>18</v>
      </c>
      <c r="B23" s="21">
        <v>2813.6</v>
      </c>
      <c r="D23" t="s">
        <v>27</v>
      </c>
    </row>
    <row r="24" spans="1:4" x14ac:dyDescent="0.35">
      <c r="A24" s="15" t="s">
        <v>19</v>
      </c>
      <c r="B24" s="21">
        <v>1049.9000000000001</v>
      </c>
      <c r="D24" t="s">
        <v>27</v>
      </c>
    </row>
    <row r="25" spans="1:4" x14ac:dyDescent="0.35">
      <c r="A25" s="15" t="s">
        <v>1</v>
      </c>
      <c r="B25" s="22">
        <f>SUM(B21:B24)</f>
        <v>7446.1</v>
      </c>
    </row>
    <row r="27" spans="1:4" x14ac:dyDescent="0.35">
      <c r="A27" s="10"/>
    </row>
    <row r="28" spans="1:4" x14ac:dyDescent="0.35">
      <c r="A28" s="1" t="s">
        <v>10</v>
      </c>
    </row>
    <row r="29" spans="1:4" x14ac:dyDescent="0.35">
      <c r="A29" s="10"/>
      <c r="B29" s="6" t="s">
        <v>2</v>
      </c>
    </row>
    <row r="30" spans="1:4" x14ac:dyDescent="0.35">
      <c r="A30" s="12" t="s">
        <v>9</v>
      </c>
      <c r="B30" s="9">
        <f>B$51*B38/B$41</f>
        <v>12.508914302015008</v>
      </c>
      <c r="D30" t="s">
        <v>32</v>
      </c>
    </row>
    <row r="31" spans="1:4" x14ac:dyDescent="0.35">
      <c r="A31" s="12" t="s">
        <v>8</v>
      </c>
      <c r="B31" s="9">
        <f t="shared" ref="B31:B32" si="0">B$51*B39/B$41</f>
        <v>11.083005590734082</v>
      </c>
      <c r="D31" t="s">
        <v>32</v>
      </c>
    </row>
    <row r="32" spans="1:4" x14ac:dyDescent="0.35">
      <c r="A32" s="12" t="s">
        <v>11</v>
      </c>
      <c r="B32" s="9">
        <f t="shared" si="0"/>
        <v>1.6563068872509128</v>
      </c>
      <c r="D32" t="s">
        <v>32</v>
      </c>
    </row>
    <row r="33" spans="1:5" x14ac:dyDescent="0.35">
      <c r="A33" s="16" t="s">
        <v>1</v>
      </c>
      <c r="B33" s="7">
        <f>SUM(B30:B32)</f>
        <v>25.248226780000003</v>
      </c>
    </row>
    <row r="34" spans="1:5" x14ac:dyDescent="0.35">
      <c r="A34" s="10"/>
    </row>
    <row r="35" spans="1:5" x14ac:dyDescent="0.35">
      <c r="A35" s="10"/>
      <c r="C35" s="17"/>
      <c r="D35" s="17"/>
      <c r="E35" s="17"/>
    </row>
    <row r="36" spans="1:5" x14ac:dyDescent="0.35">
      <c r="A36" s="13" t="s">
        <v>29</v>
      </c>
    </row>
    <row r="37" spans="1:5" x14ac:dyDescent="0.35">
      <c r="A37" s="10"/>
      <c r="B37" s="2" t="s">
        <v>30</v>
      </c>
    </row>
    <row r="38" spans="1:5" x14ac:dyDescent="0.35">
      <c r="A38" s="12" t="s">
        <v>9</v>
      </c>
      <c r="B38" s="21">
        <v>14659</v>
      </c>
      <c r="D38" t="s">
        <v>31</v>
      </c>
    </row>
    <row r="39" spans="1:5" x14ac:dyDescent="0.35">
      <c r="A39" s="12" t="s">
        <v>8</v>
      </c>
      <c r="B39" s="21">
        <v>12988</v>
      </c>
      <c r="D39" t="s">
        <v>31</v>
      </c>
    </row>
    <row r="40" spans="1:5" x14ac:dyDescent="0.35">
      <c r="A40" s="12" t="s">
        <v>11</v>
      </c>
      <c r="B40" s="21">
        <v>1941</v>
      </c>
      <c r="D40" t="s">
        <v>31</v>
      </c>
    </row>
    <row r="41" spans="1:5" x14ac:dyDescent="0.35">
      <c r="A41" s="16" t="s">
        <v>1</v>
      </c>
      <c r="B41" s="22">
        <f>SUM(B38:B40)</f>
        <v>29588</v>
      </c>
    </row>
    <row r="43" spans="1:5" x14ac:dyDescent="0.35">
      <c r="A43" s="10"/>
    </row>
    <row r="44" spans="1:5" x14ac:dyDescent="0.35">
      <c r="A44" s="13" t="s">
        <v>20</v>
      </c>
    </row>
    <row r="45" spans="1:5" x14ac:dyDescent="0.35">
      <c r="A45" s="14"/>
      <c r="B45" s="6" t="s">
        <v>2</v>
      </c>
    </row>
    <row r="46" spans="1:5" x14ac:dyDescent="0.35">
      <c r="A46" s="11" t="s">
        <v>0</v>
      </c>
      <c r="B46" s="23">
        <v>17.612476780000001</v>
      </c>
      <c r="D46" t="s">
        <v>28</v>
      </c>
    </row>
    <row r="47" spans="1:5" x14ac:dyDescent="0.35">
      <c r="A47" s="11" t="s">
        <v>7</v>
      </c>
      <c r="B47" s="23">
        <v>3.0261520000000002</v>
      </c>
      <c r="D47" t="s">
        <v>28</v>
      </c>
    </row>
    <row r="48" spans="1:5" x14ac:dyDescent="0.35">
      <c r="A48" s="11" t="s">
        <v>3</v>
      </c>
      <c r="B48" s="23">
        <v>1.5784579999999999</v>
      </c>
      <c r="D48" t="s">
        <v>28</v>
      </c>
    </row>
    <row r="49" spans="1:5" x14ac:dyDescent="0.35">
      <c r="A49" s="11" t="s">
        <v>4</v>
      </c>
      <c r="B49" s="23">
        <v>1.4530019999999999</v>
      </c>
      <c r="D49" t="s">
        <v>28</v>
      </c>
    </row>
    <row r="50" spans="1:5" x14ac:dyDescent="0.35">
      <c r="A50" s="11" t="s">
        <v>5</v>
      </c>
      <c r="B50" s="23">
        <v>1.578138</v>
      </c>
      <c r="D50" t="s">
        <v>28</v>
      </c>
    </row>
    <row r="51" spans="1:5" x14ac:dyDescent="0.35">
      <c r="A51" s="16" t="s">
        <v>1</v>
      </c>
      <c r="B51" s="7">
        <f>SUM(B46:B50)</f>
        <v>25.248226780000003</v>
      </c>
    </row>
    <row r="52" spans="1:5" x14ac:dyDescent="0.35">
      <c r="A52" s="10"/>
    </row>
    <row r="53" spans="1:5" x14ac:dyDescent="0.35">
      <c r="A53" s="10"/>
      <c r="E53" s="3"/>
    </row>
    <row r="54" spans="1:5" x14ac:dyDescent="0.35">
      <c r="A54" s="10"/>
    </row>
    <row r="55" spans="1:5" x14ac:dyDescent="0.35">
      <c r="A55" s="10"/>
    </row>
    <row r="56" spans="1:5" x14ac:dyDescent="0.35">
      <c r="A56" s="10"/>
    </row>
    <row r="57" spans="1:5" x14ac:dyDescent="0.35">
      <c r="A57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</vt:lpstr>
      <vt:lpstr>United Energy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2024-12-17T01:22:04Z</dcterms:created>
  <dcterms:modified xsi:type="dcterms:W3CDTF">2025-01-31T01:33:38Z</dcterms:modified>
</cp:coreProperties>
</file>