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sapowernetworks.sharepoint.com/sites/Reset2025/Shared Documents/General/Revised Proposal documentation/Attachments/20. List of Proposal documentation/"/>
    </mc:Choice>
  </mc:AlternateContent>
  <xr:revisionPtr revIDLastSave="51" documentId="8_{B7C51D5D-C32F-47A2-9117-BE059BA9E4C5}" xr6:coauthVersionLast="47" xr6:coauthVersionMax="47" xr10:uidLastSave="{CBF94B54-D602-40D0-8A08-D85A60E21676}"/>
  <bookViews>
    <workbookView xWindow="11985" yWindow="-16320" windowWidth="29040" windowHeight="15720" xr2:uid="{00000000-000D-0000-FFFF-FFFF00000000}"/>
  </bookViews>
  <sheets>
    <sheet name="1) To be submitted" sheetId="1" r:id="rId1"/>
    <sheet name="filenames" sheetId="5" state="hidden" r:id="rId2"/>
  </sheets>
  <definedNames>
    <definedName name="_xlnm._FilterDatabase" localSheetId="0" hidden="1">'1) To be submitted'!$A$2:$J$101</definedName>
    <definedName name="_xlnm._FilterDatabase" localSheetId="1" hidden="1">filenames!$A$2:$AN$198</definedName>
    <definedName name="_Toc153392732" localSheetId="0">'1) To be submitted'!#REF!</definedName>
    <definedName name="_Toc153392732" localSheetId="1">filenames!$M$149</definedName>
    <definedName name="_xlnm.Print_Area" localSheetId="0">'1) To be submitted'!$A$1:$F$101</definedName>
    <definedName name="_xlnm.Print_Area" localSheetId="1">filenames!$A$1:$W$194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2" i="1" l="1"/>
  <c r="I102" i="1" l="1"/>
  <c r="AK103" i="5" l="1"/>
  <c r="H3" i="5"/>
  <c r="A4" i="5"/>
  <c r="H4" i="5"/>
  <c r="AK4" i="5"/>
  <c r="A5" i="5"/>
  <c r="AK5" i="5"/>
  <c r="A6" i="5"/>
  <c r="H6" i="5"/>
  <c r="AK6" i="5" s="1"/>
  <c r="A7" i="5"/>
  <c r="H7" i="5"/>
  <c r="AK7" i="5" s="1"/>
  <c r="A8" i="5"/>
  <c r="H8" i="5"/>
  <c r="AK8" i="5" s="1"/>
  <c r="A9" i="5"/>
  <c r="H9" i="5"/>
  <c r="AK9" i="5"/>
  <c r="A10" i="5"/>
  <c r="H10" i="5"/>
  <c r="AK10" i="5" s="1"/>
  <c r="A11" i="5"/>
  <c r="H11" i="5"/>
  <c r="AK11" i="5" s="1"/>
  <c r="A12" i="5"/>
  <c r="H12" i="5"/>
  <c r="AK12" i="5" s="1"/>
  <c r="A13" i="5"/>
  <c r="H13" i="5"/>
  <c r="AK13" i="5"/>
  <c r="A14" i="5"/>
  <c r="H14" i="5"/>
  <c r="AK14" i="5" s="1"/>
  <c r="A15" i="5"/>
  <c r="H15" i="5"/>
  <c r="AK15" i="5" s="1"/>
  <c r="A16" i="5"/>
  <c r="H16" i="5"/>
  <c r="AK16" i="5" s="1"/>
  <c r="A17" i="5"/>
  <c r="H17" i="5"/>
  <c r="AK17" i="5" s="1"/>
  <c r="A18" i="5"/>
  <c r="H18" i="5"/>
  <c r="AK18" i="5" s="1"/>
  <c r="A19" i="5"/>
  <c r="H19" i="5"/>
  <c r="AK19" i="5" s="1"/>
  <c r="A20" i="5"/>
  <c r="H20" i="5"/>
  <c r="AK20" i="5" s="1"/>
  <c r="A21" i="5"/>
  <c r="H21" i="5"/>
  <c r="AK21" i="5" s="1"/>
  <c r="A22" i="5"/>
  <c r="H22" i="5"/>
  <c r="AK22" i="5" s="1"/>
  <c r="A23" i="5"/>
  <c r="H23" i="5"/>
  <c r="AK23" i="5"/>
  <c r="A24" i="5"/>
  <c r="B24" i="5"/>
  <c r="AK24" i="5"/>
  <c r="A25" i="5"/>
  <c r="H25" i="5"/>
  <c r="AK25" i="5" s="1"/>
  <c r="A26" i="5"/>
  <c r="B26" i="5"/>
  <c r="AK26" i="5"/>
  <c r="H27" i="5"/>
  <c r="AK27" i="5" s="1"/>
  <c r="A28" i="5"/>
  <c r="H28" i="5"/>
  <c r="AK28" i="5" s="1"/>
  <c r="A29" i="5"/>
  <c r="H29" i="5"/>
  <c r="AK29" i="5" s="1"/>
  <c r="B30" i="5"/>
  <c r="B31" i="5" s="1"/>
  <c r="H30" i="5"/>
  <c r="AK30" i="5"/>
  <c r="H31" i="5"/>
  <c r="AK31" i="5"/>
  <c r="A32" i="5"/>
  <c r="H32" i="5"/>
  <c r="AK32" i="5" s="1"/>
  <c r="A33" i="5"/>
  <c r="H33" i="5"/>
  <c r="AK33" i="5" s="1"/>
  <c r="A34" i="5"/>
  <c r="H34" i="5"/>
  <c r="AK34" i="5" s="1"/>
  <c r="A35" i="5"/>
  <c r="H35" i="5"/>
  <c r="AK35" i="5" s="1"/>
  <c r="A36" i="5"/>
  <c r="H36" i="5"/>
  <c r="AK36" i="5"/>
  <c r="A37" i="5"/>
  <c r="AK37" i="5"/>
  <c r="A38" i="5"/>
  <c r="B38" i="5"/>
  <c r="B39" i="5" s="1"/>
  <c r="H38" i="5"/>
  <c r="AK38" i="5" s="1"/>
  <c r="H39" i="5"/>
  <c r="AK39" i="5"/>
  <c r="A40" i="5"/>
  <c r="AK40" i="5"/>
  <c r="H41" i="5"/>
  <c r="AK41" i="5" s="1"/>
  <c r="A42" i="5"/>
  <c r="H42" i="5"/>
  <c r="AK42" i="5" s="1"/>
  <c r="A43" i="5"/>
  <c r="B43" i="5"/>
  <c r="H43" i="5"/>
  <c r="AK43" i="5" s="1"/>
  <c r="A44" i="5"/>
  <c r="B44" i="5"/>
  <c r="H44" i="5"/>
  <c r="AK44" i="5"/>
  <c r="A45" i="5"/>
  <c r="H45" i="5"/>
  <c r="AK45" i="5" s="1"/>
  <c r="A46" i="5"/>
  <c r="B46" i="5"/>
  <c r="H46" i="5"/>
  <c r="AK46" i="5" s="1"/>
  <c r="A47" i="5"/>
  <c r="B47" i="5"/>
  <c r="H47" i="5"/>
  <c r="A48" i="5"/>
  <c r="H48" i="5"/>
  <c r="AK48" i="5"/>
  <c r="A49" i="5"/>
  <c r="B49" i="5"/>
  <c r="H49" i="5"/>
  <c r="AK49" i="5" s="1"/>
  <c r="A50" i="5"/>
  <c r="H50" i="5"/>
  <c r="AK50" i="5"/>
  <c r="A51" i="5"/>
  <c r="B51" i="5"/>
  <c r="H51" i="5"/>
  <c r="AK51" i="5" s="1"/>
  <c r="A52" i="5"/>
  <c r="H52" i="5"/>
  <c r="AK52" i="5"/>
  <c r="A53" i="5"/>
  <c r="B53" i="5"/>
  <c r="H53" i="5"/>
  <c r="AK53" i="5"/>
  <c r="A54" i="5"/>
  <c r="H54" i="5"/>
  <c r="AK54" i="5"/>
  <c r="A55" i="5"/>
  <c r="B55" i="5"/>
  <c r="H55" i="5"/>
  <c r="AK55" i="5"/>
  <c r="A56" i="5"/>
  <c r="B56" i="5"/>
  <c r="H56" i="5"/>
  <c r="AK56" i="5"/>
  <c r="A57" i="5"/>
  <c r="B57" i="5"/>
  <c r="H57" i="5"/>
  <c r="AK57" i="5"/>
  <c r="A58" i="5"/>
  <c r="B58" i="5"/>
  <c r="B59" i="5" s="1"/>
  <c r="B60" i="5" s="1"/>
  <c r="H58" i="5"/>
  <c r="AK58" i="5"/>
  <c r="A59" i="5"/>
  <c r="AK59" i="5"/>
  <c r="A60" i="5"/>
  <c r="AK60" i="5"/>
  <c r="A61" i="5"/>
  <c r="B61" i="5"/>
  <c r="H61" i="5"/>
  <c r="AK61" i="5"/>
  <c r="A62" i="5"/>
  <c r="B62" i="5"/>
  <c r="C62" i="5"/>
  <c r="H62" i="5"/>
  <c r="AK62" i="5"/>
  <c r="A63" i="5"/>
  <c r="B63" i="5"/>
  <c r="C63" i="5"/>
  <c r="H63" i="5"/>
  <c r="AK63" i="5" s="1"/>
  <c r="A64" i="5"/>
  <c r="B64" i="5"/>
  <c r="C64" i="5"/>
  <c r="H64" i="5"/>
  <c r="A65" i="5"/>
  <c r="B65" i="5"/>
  <c r="H65" i="5"/>
  <c r="AK65" i="5"/>
  <c r="A66" i="5"/>
  <c r="B66" i="5"/>
  <c r="C66" i="5"/>
  <c r="H66" i="5"/>
  <c r="AK66" i="5"/>
  <c r="A67" i="5"/>
  <c r="B67" i="5"/>
  <c r="C67" i="5"/>
  <c r="H67" i="5"/>
  <c r="AK67" i="5"/>
  <c r="A68" i="5"/>
  <c r="B68" i="5"/>
  <c r="C68" i="5"/>
  <c r="H68" i="5"/>
  <c r="AK68" i="5" s="1"/>
  <c r="A69" i="5"/>
  <c r="B69" i="5"/>
  <c r="C69" i="5"/>
  <c r="H69" i="5"/>
  <c r="AK69" i="5" s="1"/>
  <c r="A70" i="5"/>
  <c r="B70" i="5"/>
  <c r="C70" i="5"/>
  <c r="H70" i="5"/>
  <c r="A71" i="5"/>
  <c r="B71" i="5"/>
  <c r="C71" i="5"/>
  <c r="H71" i="5"/>
  <c r="AK71" i="5" s="1"/>
  <c r="A72" i="5"/>
  <c r="B72" i="5"/>
  <c r="H72" i="5"/>
  <c r="AK72" i="5"/>
  <c r="A73" i="5"/>
  <c r="B73" i="5"/>
  <c r="C73" i="5"/>
  <c r="H73" i="5"/>
  <c r="AK73" i="5"/>
  <c r="A74" i="5"/>
  <c r="B74" i="5"/>
  <c r="C74" i="5"/>
  <c r="H74" i="5"/>
  <c r="AK74" i="5" s="1"/>
  <c r="A75" i="5"/>
  <c r="B75" i="5"/>
  <c r="C75" i="5"/>
  <c r="AK75" i="5"/>
  <c r="A76" i="5"/>
  <c r="B76" i="5"/>
  <c r="H76" i="5"/>
  <c r="AK76" i="5"/>
  <c r="A77" i="5"/>
  <c r="B77" i="5"/>
  <c r="C77" i="5"/>
  <c r="H77" i="5"/>
  <c r="A78" i="5"/>
  <c r="B78" i="5"/>
  <c r="C78" i="5"/>
  <c r="H78" i="5"/>
  <c r="AK78" i="5" s="1"/>
  <c r="A79" i="5"/>
  <c r="B79" i="5"/>
  <c r="C79" i="5"/>
  <c r="H79" i="5"/>
  <c r="AK79" i="5" s="1"/>
  <c r="A80" i="5"/>
  <c r="B80" i="5"/>
  <c r="H80" i="5"/>
  <c r="AK80" i="5"/>
  <c r="A81" i="5"/>
  <c r="B81" i="5"/>
  <c r="B82" i="5" s="1"/>
  <c r="C81" i="5"/>
  <c r="H81" i="5"/>
  <c r="AK81" i="5" s="1"/>
  <c r="A82" i="5"/>
  <c r="C82" i="5"/>
  <c r="H82" i="5"/>
  <c r="AK82" i="5"/>
  <c r="A83" i="5"/>
  <c r="B83" i="5"/>
  <c r="C83" i="5"/>
  <c r="H83" i="5"/>
  <c r="AK83" i="5" s="1"/>
  <c r="A84" i="5"/>
  <c r="B84" i="5"/>
  <c r="H84" i="5"/>
  <c r="AK84" i="5"/>
  <c r="A85" i="5"/>
  <c r="B85" i="5"/>
  <c r="C85" i="5"/>
  <c r="H85" i="5"/>
  <c r="AK85" i="5"/>
  <c r="A86" i="5"/>
  <c r="B86" i="5"/>
  <c r="C86" i="5"/>
  <c r="H86" i="5"/>
  <c r="AK86" i="5" s="1"/>
  <c r="A87" i="5"/>
  <c r="B87" i="5"/>
  <c r="C87" i="5"/>
  <c r="H87" i="5"/>
  <c r="AK87" i="5" s="1"/>
  <c r="A88" i="5"/>
  <c r="B88" i="5"/>
  <c r="C88" i="5"/>
  <c r="H88" i="5"/>
  <c r="AK88" i="5" s="1"/>
  <c r="A89" i="5"/>
  <c r="B89" i="5"/>
  <c r="C89" i="5"/>
  <c r="H89" i="5"/>
  <c r="A90" i="5"/>
  <c r="B90" i="5"/>
  <c r="C90" i="5"/>
  <c r="H90" i="5"/>
  <c r="AK90" i="5" s="1"/>
  <c r="A91" i="5"/>
  <c r="B91" i="5"/>
  <c r="B96" i="5" s="1"/>
  <c r="C91" i="5"/>
  <c r="H91" i="5"/>
  <c r="AK91" i="5" s="1"/>
  <c r="A92" i="5"/>
  <c r="B92" i="5"/>
  <c r="C92" i="5"/>
  <c r="H92" i="5"/>
  <c r="AK92" i="5"/>
  <c r="A93" i="5"/>
  <c r="B93" i="5"/>
  <c r="B94" i="5" s="1"/>
  <c r="B95" i="5" s="1"/>
  <c r="C93" i="5"/>
  <c r="H93" i="5"/>
  <c r="AK93" i="5" s="1"/>
  <c r="A94" i="5"/>
  <c r="C94" i="5"/>
  <c r="H94" i="5"/>
  <c r="AK94" i="5"/>
  <c r="A95" i="5"/>
  <c r="C95" i="5"/>
  <c r="H95" i="5"/>
  <c r="AK95" i="5" s="1"/>
  <c r="A96" i="5"/>
  <c r="C96" i="5"/>
  <c r="H96" i="5"/>
  <c r="AK96" i="5" s="1"/>
  <c r="A97" i="5"/>
  <c r="B97" i="5"/>
  <c r="H97" i="5"/>
  <c r="AK97" i="5"/>
  <c r="A98" i="5"/>
  <c r="B98" i="5"/>
  <c r="C98" i="5"/>
  <c r="AK98" i="5"/>
  <c r="A99" i="5"/>
  <c r="B99" i="5"/>
  <c r="C99" i="5"/>
  <c r="AK99" i="5"/>
  <c r="A100" i="5"/>
  <c r="B100" i="5"/>
  <c r="B101" i="5" s="1"/>
  <c r="B103" i="5" s="1"/>
  <c r="C100" i="5"/>
  <c r="AK100" i="5"/>
  <c r="A101" i="5"/>
  <c r="C101" i="5"/>
  <c r="AK101" i="5"/>
  <c r="A102" i="5"/>
  <c r="C102" i="5"/>
  <c r="AK102" i="5"/>
  <c r="A103" i="5"/>
  <c r="C103" i="5"/>
  <c r="A104" i="5"/>
  <c r="B104" i="5"/>
  <c r="C104" i="5"/>
  <c r="AK104" i="5"/>
  <c r="A105" i="5"/>
  <c r="B105" i="5"/>
  <c r="B106" i="5" s="1"/>
  <c r="B107" i="5" s="1"/>
  <c r="H105" i="5"/>
  <c r="AK105" i="5"/>
  <c r="A106" i="5"/>
  <c r="C106" i="5"/>
  <c r="H106" i="5"/>
  <c r="AK106" i="5" s="1"/>
  <c r="A107" i="5"/>
  <c r="C107" i="5"/>
  <c r="H107" i="5"/>
  <c r="AK107" i="5"/>
  <c r="A108" i="5"/>
  <c r="B108" i="5"/>
  <c r="C108" i="5"/>
  <c r="H108" i="5"/>
  <c r="AK108" i="5" s="1"/>
  <c r="A109" i="5"/>
  <c r="B109" i="5"/>
  <c r="C109" i="5"/>
  <c r="H109" i="5"/>
  <c r="AK109" i="5" s="1"/>
  <c r="A110" i="5"/>
  <c r="B110" i="5"/>
  <c r="H110" i="5"/>
  <c r="AK110" i="5"/>
  <c r="A111" i="5"/>
  <c r="B111" i="5"/>
  <c r="C111" i="5"/>
  <c r="H111" i="5"/>
  <c r="AK111" i="5"/>
  <c r="A112" i="5"/>
  <c r="B112" i="5"/>
  <c r="C112" i="5"/>
  <c r="H112" i="5"/>
  <c r="A113" i="5"/>
  <c r="B113" i="5"/>
  <c r="B114" i="5" s="1"/>
  <c r="C113" i="5"/>
  <c r="H113" i="5"/>
  <c r="AK113" i="5" s="1"/>
  <c r="A114" i="5"/>
  <c r="C114" i="5"/>
  <c r="H114" i="5"/>
  <c r="AK114" i="5"/>
  <c r="A115" i="5"/>
  <c r="B115" i="5"/>
  <c r="B116" i="5" s="1"/>
  <c r="H115" i="5"/>
  <c r="AK115" i="5"/>
  <c r="A116" i="5"/>
  <c r="C116" i="5"/>
  <c r="H116" i="5"/>
  <c r="AK116" i="5" s="1"/>
  <c r="A117" i="5"/>
  <c r="B117" i="5"/>
  <c r="B118" i="5" s="1"/>
  <c r="B119" i="5" s="1"/>
  <c r="B120" i="5" s="1"/>
  <c r="B121" i="5" s="1"/>
  <c r="C117" i="5"/>
  <c r="H117" i="5"/>
  <c r="AK117" i="5"/>
  <c r="A118" i="5"/>
  <c r="C118" i="5"/>
  <c r="H118" i="5"/>
  <c r="AK118" i="5" s="1"/>
  <c r="A119" i="5"/>
  <c r="C119" i="5"/>
  <c r="H119" i="5"/>
  <c r="AK119" i="5" s="1"/>
  <c r="A120" i="5"/>
  <c r="C120" i="5"/>
  <c r="H120" i="5"/>
  <c r="AK120" i="5" s="1"/>
  <c r="A121" i="5"/>
  <c r="C121" i="5"/>
  <c r="H121" i="5"/>
  <c r="A122" i="5"/>
  <c r="B122" i="5"/>
  <c r="H122" i="5"/>
  <c r="AK122" i="5"/>
  <c r="A123" i="5"/>
  <c r="B123" i="5"/>
  <c r="C123" i="5"/>
  <c r="H123" i="5"/>
  <c r="AK123" i="5" s="1"/>
  <c r="A124" i="5"/>
  <c r="B124" i="5"/>
  <c r="C124" i="5"/>
  <c r="H124" i="5"/>
  <c r="AK124" i="5"/>
  <c r="A125" i="5"/>
  <c r="B125" i="5"/>
  <c r="C125" i="5"/>
  <c r="H125" i="5"/>
  <c r="AK125" i="5" s="1"/>
  <c r="A126" i="5"/>
  <c r="B126" i="5"/>
  <c r="C126" i="5"/>
  <c r="H126" i="5"/>
  <c r="AK126" i="5"/>
  <c r="A127" i="5"/>
  <c r="B127" i="5"/>
  <c r="C127" i="5"/>
  <c r="H127" i="5"/>
  <c r="AK127" i="5" s="1"/>
  <c r="A128" i="5"/>
  <c r="B128" i="5"/>
  <c r="B129" i="5" s="1"/>
  <c r="B130" i="5" s="1"/>
  <c r="B131" i="5" s="1"/>
  <c r="C128" i="5"/>
  <c r="H128" i="5"/>
  <c r="AK128" i="5" s="1"/>
  <c r="A129" i="5"/>
  <c r="C129" i="5"/>
  <c r="H129" i="5"/>
  <c r="AK129" i="5"/>
  <c r="A130" i="5"/>
  <c r="C130" i="5"/>
  <c r="H130" i="5"/>
  <c r="AK130" i="5" s="1"/>
  <c r="A131" i="5"/>
  <c r="C131" i="5"/>
  <c r="H131" i="5"/>
  <c r="AK131" i="5" s="1"/>
  <c r="A132" i="5"/>
  <c r="C132" i="5"/>
  <c r="H132" i="5"/>
  <c r="AK132" i="5" s="1"/>
  <c r="A133" i="5"/>
  <c r="C133" i="5"/>
  <c r="H133" i="5"/>
  <c r="AK133" i="5"/>
  <c r="A134" i="5"/>
  <c r="C134" i="5"/>
  <c r="H134" i="5"/>
  <c r="AK134" i="5" s="1"/>
  <c r="A135" i="5"/>
  <c r="C135" i="5"/>
  <c r="H135" i="5"/>
  <c r="AK135" i="5"/>
  <c r="A136" i="5"/>
  <c r="C136" i="5"/>
  <c r="H136" i="5"/>
  <c r="AK136" i="5" s="1"/>
  <c r="A137" i="5"/>
  <c r="C137" i="5"/>
  <c r="H137" i="5"/>
  <c r="AK137" i="5" s="1"/>
  <c r="A138" i="5"/>
  <c r="C138" i="5"/>
  <c r="H138" i="5"/>
  <c r="A139" i="5"/>
  <c r="C139" i="5"/>
  <c r="H139" i="5"/>
  <c r="AK139" i="5"/>
  <c r="A140" i="5"/>
  <c r="C140" i="5"/>
  <c r="H140" i="5"/>
  <c r="AK140" i="5"/>
  <c r="A141" i="5"/>
  <c r="C141" i="5"/>
  <c r="H141" i="5"/>
  <c r="AK141" i="5" s="1"/>
  <c r="A142" i="5"/>
  <c r="C142" i="5"/>
  <c r="H142" i="5"/>
  <c r="AK142" i="5"/>
  <c r="A143" i="5"/>
  <c r="C143" i="5"/>
  <c r="H143" i="5"/>
  <c r="AK143" i="5"/>
  <c r="A144" i="5"/>
  <c r="C144" i="5"/>
  <c r="H144" i="5"/>
  <c r="AK144" i="5" s="1"/>
  <c r="H145" i="5"/>
  <c r="AK145" i="5"/>
  <c r="A146" i="5"/>
  <c r="B146" i="5"/>
  <c r="H146" i="5"/>
  <c r="AK146" i="5"/>
  <c r="A147" i="5"/>
  <c r="B147" i="5"/>
  <c r="C147" i="5"/>
  <c r="H147" i="5"/>
  <c r="AK147" i="5" s="1"/>
  <c r="A148" i="5"/>
  <c r="B148" i="5"/>
  <c r="C148" i="5"/>
  <c r="H148" i="5"/>
  <c r="AK148" i="5"/>
  <c r="A149" i="5"/>
  <c r="B149" i="5"/>
  <c r="C149" i="5"/>
  <c r="AK149" i="5"/>
  <c r="A150" i="5"/>
  <c r="H150" i="5"/>
  <c r="AK150" i="5" s="1"/>
  <c r="A151" i="5"/>
  <c r="B151" i="5"/>
  <c r="H151" i="5"/>
  <c r="AK151" i="5" s="1"/>
  <c r="A152" i="5"/>
  <c r="B152" i="5"/>
  <c r="H152" i="5"/>
  <c r="AK152" i="5"/>
  <c r="A153" i="5"/>
  <c r="B153" i="5"/>
  <c r="H153" i="5"/>
  <c r="AK153" i="5" s="1"/>
  <c r="A154" i="5"/>
  <c r="B154" i="5"/>
  <c r="H154" i="5"/>
  <c r="A155" i="5"/>
  <c r="B155" i="5"/>
  <c r="H155" i="5"/>
  <c r="AK155" i="5"/>
  <c r="A156" i="5"/>
  <c r="H156" i="5"/>
  <c r="AK156" i="5"/>
  <c r="A157" i="5"/>
  <c r="B157" i="5"/>
  <c r="H157" i="5"/>
  <c r="AK157" i="5" s="1"/>
  <c r="A158" i="5"/>
  <c r="H158" i="5"/>
  <c r="AK158" i="5" s="1"/>
  <c r="A159" i="5"/>
  <c r="B159" i="5"/>
  <c r="AK159" i="5"/>
  <c r="A160" i="5"/>
  <c r="H160" i="5"/>
  <c r="AK160" i="5" s="1"/>
  <c r="A161" i="5"/>
  <c r="B161" i="5"/>
  <c r="H161" i="5"/>
  <c r="AK161" i="5" s="1"/>
  <c r="A162" i="5"/>
  <c r="H162" i="5"/>
  <c r="AK162" i="5" s="1"/>
  <c r="A163" i="5"/>
  <c r="B163" i="5"/>
  <c r="H163" i="5"/>
  <c r="AK163" i="5"/>
  <c r="A164" i="5"/>
  <c r="H164" i="5"/>
  <c r="AK164" i="5" s="1"/>
  <c r="A165" i="5"/>
  <c r="B165" i="5"/>
  <c r="H165" i="5"/>
  <c r="A166" i="5"/>
  <c r="H166" i="5"/>
  <c r="AK166" i="5" s="1"/>
  <c r="A167" i="5"/>
  <c r="B167" i="5"/>
  <c r="H167" i="5"/>
  <c r="AK167" i="5" s="1"/>
  <c r="A168" i="5"/>
  <c r="H168" i="5"/>
  <c r="AK168" i="5" s="1"/>
  <c r="A169" i="5"/>
  <c r="B169" i="5"/>
  <c r="H169" i="5"/>
  <c r="AK169" i="5" s="1"/>
  <c r="A170" i="5"/>
  <c r="H170" i="5"/>
  <c r="AK170" i="5" s="1"/>
  <c r="A171" i="5"/>
  <c r="B171" i="5"/>
  <c r="H171" i="5"/>
  <c r="AK171" i="5" s="1"/>
  <c r="A172" i="5"/>
  <c r="H172" i="5"/>
  <c r="AK172" i="5"/>
  <c r="A173" i="5"/>
  <c r="B173" i="5"/>
  <c r="H173" i="5"/>
  <c r="AK173" i="5" s="1"/>
  <c r="A174" i="5"/>
  <c r="B174" i="5"/>
  <c r="H174" i="5"/>
  <c r="AK174" i="5" s="1"/>
  <c r="A175" i="5"/>
  <c r="B175" i="5"/>
  <c r="H175" i="5"/>
  <c r="AK175" i="5" s="1"/>
  <c r="A176" i="5"/>
  <c r="B176" i="5"/>
  <c r="B177" i="5" s="1"/>
  <c r="H176" i="5"/>
  <c r="AK176" i="5" s="1"/>
  <c r="A177" i="5"/>
  <c r="H177" i="5"/>
  <c r="AK177" i="5" s="1"/>
  <c r="A178" i="5"/>
  <c r="B178" i="5"/>
  <c r="H178" i="5"/>
  <c r="AK178" i="5"/>
  <c r="A179" i="5"/>
  <c r="H179" i="5"/>
  <c r="AK179" i="5"/>
  <c r="A180" i="5"/>
  <c r="B180" i="5"/>
  <c r="H180" i="5"/>
  <c r="AK180" i="5"/>
  <c r="A181" i="5"/>
  <c r="H181" i="5"/>
  <c r="AK181" i="5"/>
  <c r="A182" i="5"/>
  <c r="B182" i="5"/>
  <c r="H182" i="5"/>
  <c r="AK182" i="5" s="1"/>
  <c r="A183" i="5"/>
  <c r="H183" i="5"/>
  <c r="AK183" i="5" s="1"/>
  <c r="A184" i="5"/>
  <c r="B184" i="5"/>
  <c r="B185" i="5" s="1"/>
  <c r="H184" i="5"/>
  <c r="AK184" i="5" s="1"/>
  <c r="A185" i="5"/>
  <c r="AK185" i="5"/>
  <c r="A186" i="5"/>
  <c r="H186" i="5"/>
  <c r="AK186" i="5" s="1"/>
  <c r="A187" i="5"/>
  <c r="B187" i="5"/>
  <c r="H187" i="5"/>
  <c r="AK187" i="5" s="1"/>
  <c r="A188" i="5"/>
  <c r="B188" i="5"/>
  <c r="H188" i="5"/>
  <c r="AK188" i="5" s="1"/>
  <c r="A189" i="5"/>
  <c r="B189" i="5"/>
  <c r="H189" i="5"/>
  <c r="AK189" i="5" s="1"/>
  <c r="A190" i="5"/>
  <c r="B190" i="5"/>
  <c r="H190" i="5"/>
  <c r="AK190" i="5" s="1"/>
  <c r="A191" i="5"/>
  <c r="H191" i="5"/>
  <c r="AK191" i="5" s="1"/>
  <c r="A192" i="5"/>
  <c r="B192" i="5"/>
  <c r="H192" i="5"/>
  <c r="AK192" i="5" s="1"/>
  <c r="A193" i="5"/>
  <c r="B193" i="5"/>
  <c r="H193" i="5"/>
  <c r="AK193" i="5" s="1"/>
  <c r="A194" i="5"/>
  <c r="B194" i="5"/>
  <c r="B195" i="5" s="1"/>
  <c r="B196" i="5" s="1"/>
  <c r="B197" i="5" s="1"/>
  <c r="B198" i="5" s="1"/>
  <c r="H194" i="5"/>
  <c r="AK194" i="5" s="1"/>
  <c r="A195" i="5"/>
  <c r="AK195" i="5"/>
  <c r="A196" i="5"/>
  <c r="AK196" i="5"/>
  <c r="A197" i="5"/>
  <c r="AK197" i="5"/>
  <c r="A198" i="5"/>
  <c r="AK198" i="5"/>
  <c r="AJ199" i="5"/>
  <c r="AK165" i="5" l="1"/>
  <c r="AK138" i="5"/>
  <c r="AK77" i="5"/>
  <c r="AK154" i="5"/>
  <c r="AK47" i="5"/>
  <c r="AK70" i="5"/>
  <c r="AK64" i="5"/>
  <c r="AK121" i="5"/>
  <c r="AK89" i="5"/>
  <c r="AK112" i="5"/>
  <c r="B142" i="5"/>
  <c r="B143" i="5" s="1"/>
  <c r="B144" i="5" s="1"/>
  <c r="B132" i="5"/>
  <c r="B133" i="5" s="1"/>
  <c r="B134" i="5" s="1"/>
  <c r="B135" i="5" s="1"/>
  <c r="B136" i="5" s="1"/>
  <c r="B137" i="5" s="1"/>
  <c r="B138" i="5" s="1"/>
  <c r="B139" i="5" s="1"/>
  <c r="B140" i="5" s="1"/>
  <c r="B141" i="5" s="1"/>
  <c r="B102" i="5"/>
  <c r="B4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Luke Cowen</author>
    <author>tc={E9316BCE-4712-4C0B-B590-5D192D68C11A}</author>
    <author>tc={87275C31-6CE1-49CD-A0F4-B01F0A616BCA}</author>
  </authors>
  <commentList>
    <comment ref="F2" authorId="0" shapeId="0" xr:uid="{FE5BA788-9D6F-4EA0-8331-4D6D967F655A}">
      <text>
        <r>
          <rPr>
            <b/>
            <sz val="9"/>
            <color indexed="81"/>
            <rFont val="Tahoma"/>
            <family val="2"/>
          </rPr>
          <t>Luke Cowen:</t>
        </r>
        <r>
          <rPr>
            <sz val="9"/>
            <color indexed="81"/>
            <rFont val="Tahoma"/>
            <family val="2"/>
          </rPr>
          <t xml:space="preserve">
Colour coding red = expect not to have to submit at this stage, yellow = potential/waiting to see, green = need to submit for revised</t>
        </r>
      </text>
    </comment>
    <comment ref="F62" authorId="1" shapeId="0" xr:uid="{E9316BCE-4712-4C0B-B590-5D192D68C11A}">
      <text>
        <t>[Threaded comment]
Your version of Excel allows you to read this threaded comment; however, any edits to it will get removed if the file is opened in a newer version of Excel. Learn more: https://go.microsoft.com/fwlink/?linkid=870924
Comment:
    Can move to 5.13 with new number</t>
      </text>
    </comment>
    <comment ref="F72" authorId="2" shapeId="0" xr:uid="{87275C31-6CE1-49CD-A0F4-B01F0A616BCA}">
      <text>
        <t>[Threaded comment]
Your version of Excel allows you to read this threaded comment; however, any edits to it will get removed if the file is opened in a newer version of Excel. Learn more: https://go.microsoft.com/fwlink/?linkid=870924
Comment:
    Need comment in overview doc to say we accept model, FD needs to update placeholders for CPI and WACC</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tc={D369BC5B-8895-4CA0-AB74-08A1ABD52D0D}</author>
    <author>tc={93EB2DAF-D8FB-4613-891C-09864E91D4B8}</author>
    <author>tc={0FC2FD46-DD36-4FAF-B851-7331C73D4FD1}</author>
    <author>tc={8479C391-F85A-4722-AFCD-EEED142D1F03}</author>
    <author>tc={0C04F10B-8747-46CC-9D3A-09B584F4E158}</author>
    <author>tc={0C1904D1-6410-4181-8DF2-105605A4F83C}</author>
    <author>tc={E99C353A-077D-4E27-AEA6-43117AEB0D1E}</author>
    <author>tc={A61762F1-F597-4FDC-972F-E26F58D3F79E}</author>
    <author>tc={A7116038-5761-4985-9302-A1CAB0099E6F}</author>
  </authors>
  <commentList>
    <comment ref="I6" authorId="0" shapeId="0" xr:uid="{D369BC5B-8895-4CA0-AB74-08A1ABD52D0D}">
      <text>
        <t>[Threaded comment]
Your version of Excel allows you to read this threaded comment; however, any edits to it will get removed if the file is opened in a newer version of Excel. Learn more: https://go.microsoft.com/fwlink/?linkid=870924
Comment:
    Debbie to add in FiT roll off para regarding control mech</t>
      </text>
    </comment>
    <comment ref="K6" authorId="1" shapeId="0" xr:uid="{93EB2DAF-D8FB-4613-891C-09864E91D4B8}">
      <text>
        <t>[Threaded comment]
Your version of Excel allows you to read this threaded comment; however, any edits to it will get removed if the file is opened in a newer version of Excel. Learn more: https://go.microsoft.com/fwlink/?linkid=870924
Comment:
    First version sent 9/11/23</t>
      </text>
    </comment>
    <comment ref="L6" authorId="2" shapeId="0" xr:uid="{0FC2FD46-DD36-4FAF-B851-7331C73D4FD1}">
      <text>
        <t>[Threaded comment]
Your version of Excel allows you to read this threaded comment; however, any edits to it will get removed if the file is opened in a newer version of Excel. Learn more: https://go.microsoft.com/fwlink/?linkid=870924
Comment:
    First received back 17/11/23</t>
      </text>
    </comment>
    <comment ref="K22" authorId="3" shapeId="0" xr:uid="{8479C391-F85A-4722-AFCD-EEED142D1F03}">
      <text>
        <t>[Threaded comment]
Your version of Excel allows you to read this threaded comment; however, any edits to it will get removed if the file is opened in a newer version of Excel. Learn more: https://go.microsoft.com/fwlink/?linkid=870924
Comment:
    Review by JWS</t>
      </text>
    </comment>
    <comment ref="AI35" authorId="4" shapeId="0" xr:uid="{0C04F10B-8747-46CC-9D3A-09B584F4E158}">
      <text>
        <t>[Threaded comment]
Your version of Excel allows you to read this threaded comment; however, any edits to it will get removed if the file is opened in a newer version of Excel. Learn more: https://go.microsoft.com/fwlink/?linkid=870924
Comment:
    CP version created, Danni to update then CP to do final review 29/1</t>
      </text>
    </comment>
    <comment ref="AI37" authorId="5" shapeId="0" xr:uid="{0C1904D1-6410-4181-8DF2-105605A4F83C}">
      <text>
        <t>[Threaded comment]
Your version of Excel allows you to read this threaded comment; however, any edits to it will get removed if the file is opened in a newer version of Excel. Learn more: https://go.microsoft.com/fwlink/?linkid=870924
Comment:
    Expected 31 January 2024</t>
      </text>
    </comment>
    <comment ref="I95" authorId="6" shapeId="0" xr:uid="{E99C353A-077D-4E27-AEA6-43117AEB0D1E}">
      <text>
        <t xml:space="preserve">[Threaded comment]
Your version of Excel allows you to read this threaded comment; however, any edits to it will get removed if the file is opened in a newer version of Excel. Learn more: https://go.microsoft.com/fwlink/?linkid=870924
Comment:
    Note this will come in mid-January. Will not require an internal review. </t>
      </text>
    </comment>
    <comment ref="I100" authorId="7" shapeId="0" xr:uid="{A61762F1-F597-4FDC-972F-E26F58D3F79E}">
      <text>
        <t>[Threaded comment]
Your version of Excel allows you to read this threaded comment; however, any edits to it will get removed if the file is opened in a newer version of Excel. Learn more: https://go.microsoft.com/fwlink/?linkid=870924
Comment:
    Move to augex other and forecasting structure</t>
      </text>
    </comment>
    <comment ref="AL101" authorId="8" shapeId="0" xr:uid="{A7116038-5761-4985-9302-A1CAB0099E6F}">
      <text>
        <t xml:space="preserve">[Threaded comment]
Your version of Excel allows you to read this threaded comment; however, any edits to it will get removed if the file is opened in a newer version of Excel. Learn more: https://go.microsoft.com/fwlink/?linkid=870924
Comment:
    @Craig Parsons  Is this what we should be using to reference within documents?  That third number isn't flowing through. Can fix up but just want to confirm first. 
Reply:
    I would use column H and I, this column is what I will use to rename the files at the end. I will fix the formula and flow it through all of the row. Cheers
Reply:
    No worries - thanks! </t>
      </text>
    </comment>
  </commentList>
</comments>
</file>

<file path=xl/sharedStrings.xml><?xml version="1.0" encoding="utf-8"?>
<sst xmlns="http://schemas.openxmlformats.org/spreadsheetml/2006/main" count="3552" uniqueCount="1114">
  <si>
    <t>Section headers</t>
  </si>
  <si>
    <t>Indexing</t>
  </si>
  <si>
    <t>Key users</t>
  </si>
  <si>
    <t>Other Information</t>
  </si>
  <si>
    <t>Admin (REG USE ONLY)</t>
  </si>
  <si>
    <t>Glossary</t>
  </si>
  <si>
    <t>Notes</t>
  </si>
  <si>
    <t>Proposal Chapter</t>
  </si>
  <si>
    <t>Proposal Section</t>
  </si>
  <si>
    <t>Proposal Subsection</t>
  </si>
  <si>
    <t>Document type</t>
  </si>
  <si>
    <t>Proposal Indexing</t>
  </si>
  <si>
    <t>Section Ref:</t>
  </si>
  <si>
    <t>Number Ref:</t>
  </si>
  <si>
    <t>Document Number</t>
  </si>
  <si>
    <t>Document title:</t>
  </si>
  <si>
    <t>Tranche submitted in ESP</t>
  </si>
  <si>
    <t xml:space="preserve">Minters Business review of attachments and business case </t>
  </si>
  <si>
    <t>Minters review complete</t>
  </si>
  <si>
    <t>File location</t>
  </si>
  <si>
    <t xml:space="preserve">Location of CBA models </t>
  </si>
  <si>
    <t>CM inclusion in reg proposal</t>
  </si>
  <si>
    <t>SAPN comments</t>
  </si>
  <si>
    <t>Draft Status</t>
  </si>
  <si>
    <t>Wording complete status</t>
  </si>
  <si>
    <t>Overarching Document</t>
  </si>
  <si>
    <t>Comments</t>
  </si>
  <si>
    <t>Owner:</t>
  </si>
  <si>
    <t>Expenditure Lead:</t>
  </si>
  <si>
    <t>Author:</t>
  </si>
  <si>
    <t>Regulation Lead</t>
  </si>
  <si>
    <t>Reviwer(s):</t>
  </si>
  <si>
    <t>Tranche</t>
  </si>
  <si>
    <t>First draft of words for Attachments</t>
  </si>
  <si>
    <t>Final Draft words due for review</t>
  </si>
  <si>
    <t>Final numbers check</t>
  </si>
  <si>
    <t>Stakeholder input:</t>
  </si>
  <si>
    <t>Relevant date associated with file:</t>
  </si>
  <si>
    <t>Confidentiality 
(indicate "yes/no"):</t>
  </si>
  <si>
    <t>SOCI</t>
  </si>
  <si>
    <t>Status of document:</t>
  </si>
  <si>
    <t>No pages in doc</t>
  </si>
  <si>
    <t>Document file name (for referencing):</t>
  </si>
  <si>
    <t>Lodgement file name:</t>
  </si>
  <si>
    <t>2nd public file path for confidential documents (if applicable)</t>
  </si>
  <si>
    <t>Column1</t>
  </si>
  <si>
    <t>Column2</t>
  </si>
  <si>
    <t>Reg Proposal Attachments</t>
  </si>
  <si>
    <t>Regulatory Proposal</t>
  </si>
  <si>
    <t>Attachments</t>
  </si>
  <si>
    <t>Attachment</t>
  </si>
  <si>
    <t>2025-30 Regulatory Proposal Overview</t>
  </si>
  <si>
    <t>Yes</t>
  </si>
  <si>
    <t>Draft complete</t>
  </si>
  <si>
    <t>Mark</t>
  </si>
  <si>
    <t>Richard S</t>
  </si>
  <si>
    <t>Late Dec</t>
  </si>
  <si>
    <t>January 2024</t>
  </si>
  <si>
    <t>No</t>
  </si>
  <si>
    <t>6. Final Version</t>
  </si>
  <si>
    <t xml:space="preserve">This Document provides an overview of our Regulatory Proposal </t>
  </si>
  <si>
    <t>Attachment 0</t>
  </si>
  <si>
    <t>Customer and stakeholder engagement program</t>
  </si>
  <si>
    <t>SAPN_230282_Stakeholder Engagement Report 240129 R1.pdf</t>
  </si>
  <si>
    <t>Jess</t>
  </si>
  <si>
    <t>Dan P</t>
  </si>
  <si>
    <t>Alex</t>
  </si>
  <si>
    <t>Jess, Dan</t>
  </si>
  <si>
    <t>N/A</t>
  </si>
  <si>
    <t>This Document outlines our approach for engaging with customers and stakeholders in the preparation of our 2025-30 Regulatory Proposal</t>
  </si>
  <si>
    <t>Annual revenue requirement and control mechanism</t>
  </si>
  <si>
    <t>Attachment 1 ARR and Control Mechanism.pdf</t>
  </si>
  <si>
    <t>David C, Debbie</t>
  </si>
  <si>
    <t>Aug</t>
  </si>
  <si>
    <t>This attachment outlines the proposed annual revenue requirement and control mechanism for standard control services for the 2025-30 regulatory control period</t>
  </si>
  <si>
    <t>Impacts of Metering decisions and guidance from AER on Metering classification</t>
  </si>
  <si>
    <t>Regulatory Asset Base</t>
  </si>
  <si>
    <t>Attachment 2 Regulatory Asset Base.pdf</t>
  </si>
  <si>
    <t>David C</t>
  </si>
  <si>
    <t>This attachment outlines the forecast for the roll forward of the regulatory asset base for standard control services to 1 July 2020 and to 30 June 2025</t>
  </si>
  <si>
    <t>Rate of Return</t>
  </si>
  <si>
    <t>Attachment 3 Rate of Return.pdf</t>
  </si>
  <si>
    <t>Patrick</t>
  </si>
  <si>
    <t>This attachment outlines the derivation of the allowed rate of return for the 2025-30 regulatory control period</t>
  </si>
  <si>
    <t>Reseve bank numbers first week of November</t>
  </si>
  <si>
    <t>Regulatory depreciation</t>
  </si>
  <si>
    <t>Attachment 4 Regulatory Depreciation.pdf</t>
  </si>
  <si>
    <t>Mid Nov</t>
  </si>
  <si>
    <t>This attachment outlines the the forecast of regulatory depreciation for the 2020-25 and 2025-30 regulatory control periods</t>
  </si>
  <si>
    <t>Capital expenditure</t>
  </si>
  <si>
    <t>SAPN - Attachment 5 - Capital expenditure V0.1.pdf</t>
  </si>
  <si>
    <t>Danni K, Bruno</t>
  </si>
  <si>
    <t>Dec</t>
  </si>
  <si>
    <t>End Dec</t>
  </si>
  <si>
    <t>This attachment outlines our proposed capital works program and expenditure for the 2025-30 regulatory control period</t>
  </si>
  <si>
    <t>Operating expenditure</t>
  </si>
  <si>
    <t>SAPN - Attachment 6 - Operating expenditure.pdf</t>
  </si>
  <si>
    <t>Paige J, Bruno</t>
  </si>
  <si>
    <t>This attachment outlines how we developed our operating expenditure forecast using the 'base-step-trend' methodology</t>
  </si>
  <si>
    <t>Corporate income tax</t>
  </si>
  <si>
    <t>Attachment 7 Corporate Income Tax.pdf</t>
  </si>
  <si>
    <t>This attachment outlines how we have estimated our cost of corporate income tax for the 2025-30 regulatory control period</t>
  </si>
  <si>
    <t>Efficiency benefit sharing scheme</t>
  </si>
  <si>
    <t>Attachment 8 Efficiency Benefit Sharing Scheme.pdf</t>
  </si>
  <si>
    <t>End Oct</t>
  </si>
  <si>
    <t>This attachment outlines the outcomes of the Efficiency Benefit Sharing Scheme (EBSS) for the 2020-25 regulatory control period and how it will apply to the 2025-30 regulatory control period</t>
  </si>
  <si>
    <t>Capital expenditure sharing scheme</t>
  </si>
  <si>
    <t>Attachment 9 Capital Efficiency Sharing Scheme.pdf</t>
  </si>
  <si>
    <t>This attachment outlines the outcomes of the Capital Expenditure Sharing Scheme (CESS) for the 2020-25 regulatory control period and how it will apply to the 2025-30 regulatory control period</t>
  </si>
  <si>
    <t>Service target performance incentive scheme</t>
  </si>
  <si>
    <t>Attachment 10 Service Target Performance Incentive Scheme.pdf</t>
  </si>
  <si>
    <t>Mark, Matthew</t>
  </si>
  <si>
    <t>Grant C</t>
  </si>
  <si>
    <t>This attachment outlines the proposed application of the Service Target Performance Incentive Scheme (STPIS) for the 2025-30 regulatory control period</t>
  </si>
  <si>
    <t>Impact of CSIS to be included in this attachment, waiting on forecast of 23/24 as late as possible</t>
  </si>
  <si>
    <t>Customer Service Incentive Scheme</t>
  </si>
  <si>
    <t>Attachment 11 Customer Service Incentive Scheme Reg Proposal 2025-2030.pdf</t>
  </si>
  <si>
    <t>Duska</t>
  </si>
  <si>
    <t xml:space="preserve">This attachment outlines the proposed new Customer Service Incentice Scheme and the measures and targets for the 2025-30 regulatory control period </t>
  </si>
  <si>
    <t>Demand Management Incentives and Allowances</t>
  </si>
  <si>
    <t>Attachment 12 Demand Management Incentives and Allowances.pdf</t>
  </si>
  <si>
    <t>Debbie</t>
  </si>
  <si>
    <t>This attachment outlines the proposed application of the AER's Demand Management Innovation Allowance Mechanism and the Demand Management Incentive Scheme for the 2025-30 regulatory control period</t>
  </si>
  <si>
    <t>Classification of services</t>
  </si>
  <si>
    <t>Attachment 13 Classification of Services.pdf</t>
  </si>
  <si>
    <t>Debbie V</t>
  </si>
  <si>
    <t>This attachment outlines the proposed classifications and descriptions of the services we will provide customers during the 2025-30 regulatory control period</t>
  </si>
  <si>
    <t>Metering potential change impact, energy advisory service</t>
  </si>
  <si>
    <t>Pass through events</t>
  </si>
  <si>
    <t>Attachment 14 - Pass through events .pdf</t>
  </si>
  <si>
    <t>Craig P, Grant C</t>
  </si>
  <si>
    <t>September</t>
  </si>
  <si>
    <t>Early October</t>
  </si>
  <si>
    <t>This attachment outlines the pass through events proposed for the 2025-30 regulatory control period</t>
  </si>
  <si>
    <t>Alternative Control Services</t>
  </si>
  <si>
    <t>Attachment 15 Alternative Control Services.pdf</t>
  </si>
  <si>
    <t>Draft underway</t>
  </si>
  <si>
    <t>This attachment outlines how we have developed proposed prices, and the proposed price control mechanisms for customer specific services for the 2025-30 regulatory control period</t>
  </si>
  <si>
    <t>Feeds into TSS for ACS price lists</t>
  </si>
  <si>
    <t>Negotiated services framework and criteria</t>
  </si>
  <si>
    <t>Attachment 16 Negotiated Service Framework and Criteria.pdf</t>
  </si>
  <si>
    <t>Draft as two different word documents to be combined in pdf as the overview document and appendix</t>
  </si>
  <si>
    <t>Grant C/Greta</t>
  </si>
  <si>
    <t>August</t>
  </si>
  <si>
    <t>This attachment outlines the proposed negotiating framework to be followed for providing negotiated distribution services in the 2025-30 regulatory control period</t>
  </si>
  <si>
    <t>Include the rule requirements in this attachment</t>
  </si>
  <si>
    <t>Connection Policy</t>
  </si>
  <si>
    <t>SAPN Attachment 17 Connection Policy.pdf</t>
  </si>
  <si>
    <t>Grant Cox/Stephen Jolly</t>
  </si>
  <si>
    <t>A Catinari, A Groom (ext lawyer), A Lim, T Kauske &amp; T Adams</t>
  </si>
  <si>
    <t>M Napolitano, R Sibly, A Groom</t>
  </si>
  <si>
    <t>This attachment outlines the circumstances in which connection charges are payable for new connections or alterations in the 2025-30 regulatory control period</t>
  </si>
  <si>
    <t>Flex and firm export for generators being worked out, augmentation rates are the numbers to be updated in Mid Nov</t>
  </si>
  <si>
    <t>Tariff Structure Statement - Part A</t>
  </si>
  <si>
    <t>TSS Part A.pdf</t>
  </si>
  <si>
    <t>Helen W</t>
  </si>
  <si>
    <t xml:space="preserve">Richard </t>
  </si>
  <si>
    <t>Late Nov</t>
  </si>
  <si>
    <t>This attachment outlines the tariff parameters in our Tariff Structure Statement</t>
  </si>
  <si>
    <t>Attachment 18</t>
  </si>
  <si>
    <t>Tariff Structure Statement - Part B</t>
  </si>
  <si>
    <t>TSS Part B.pdf</t>
  </si>
  <si>
    <t>Richard</t>
  </si>
  <si>
    <t>8/12/2023 (sect 1-5), additional sections next week for review</t>
  </si>
  <si>
    <t>This attachment provides the discussion of how we have developed these tariff parameters in our Tariff Structure Statement. Part A Section 3 contains the detailed export transition strategy and Part B Section 11 a summary</t>
  </si>
  <si>
    <t xml:space="preserve">This will include the export transition strategy </t>
  </si>
  <si>
    <t>Legacy Metering</t>
  </si>
  <si>
    <t>Attachment 19 Legacy Metering .pdf</t>
  </si>
  <si>
    <t>Craig P</t>
  </si>
  <si>
    <t>This attachment outlines the legacy metering services contained in our Proposal for the 2025-30 regulatory control period</t>
  </si>
  <si>
    <t>Attachment 20</t>
  </si>
  <si>
    <t>List of Proposal documentation</t>
  </si>
  <si>
    <t>SAPN Attachment 20 List of Proposal Documentation Jan2024 Public.xlsx</t>
  </si>
  <si>
    <t>Nov</t>
  </si>
  <si>
    <t>This attachment provides a listing of the principal Attachments and each document provided in or as part of our 2025-30 Regulatory Proposal</t>
  </si>
  <si>
    <t>RIN Templates</t>
  </si>
  <si>
    <t>RIN</t>
  </si>
  <si>
    <t>Workbook 1 - Forecast data</t>
  </si>
  <si>
    <t>SAPN - RIN1 - Workbook 1 - Forecast data - Confidential.xlsm</t>
  </si>
  <si>
    <t>This workbook contains forecast RIN data for the 2024/25 to 2025/30 regulatory period</t>
  </si>
  <si>
    <t>Workbook 2 - New Historical - Consolidated</t>
  </si>
  <si>
    <t>SAPN - RIN2 - Workbook 2 - New Historical - Consolidated - Confidential.xlsm</t>
  </si>
  <si>
    <t>This workbook contains new historical RIN data for the 2014/15 to 2022/23 regulatory period</t>
  </si>
  <si>
    <t>Workbook 2 - New Historical - Actual</t>
  </si>
  <si>
    <t>SAPN - RIN2.1 - Workbook 2 - New Historical - Actual - Confidential.xlsm</t>
  </si>
  <si>
    <t>Not Required</t>
  </si>
  <si>
    <t>This workbook contains Actual new historical RIN data for the 2014/15 to 2022/23 regulatory period</t>
  </si>
  <si>
    <t>Workbook 2 - New Historical - Estimated</t>
  </si>
  <si>
    <t>SAPN - RIN2.2 - Workbook 2 - New Historical - Estimated - Confidential.xlsm</t>
  </si>
  <si>
    <t>This workbook contains Estimated new historical RIN data for the 2014/15 to 2022/23 regulatory period</t>
  </si>
  <si>
    <t>Workbook 3 - EBSS</t>
  </si>
  <si>
    <t>SAPN - RIN3 - Workbook 3 - EBSS.xlsm</t>
  </si>
  <si>
    <t>This model calculates the EBSS carry-over payment for the 2020-25 regulatory control period</t>
  </si>
  <si>
    <t>Workbook 4 - CESS</t>
  </si>
  <si>
    <t>SAPN - RIN4 - Workbook 4 - CESS.xlsx</t>
  </si>
  <si>
    <t>This model calculates the CESS carry-over payment for the 2020-25 regulatory control period</t>
  </si>
  <si>
    <t>Workbook 5 - Bill impact</t>
  </si>
  <si>
    <t>SAPN - RIN5 - Workbook 5 - Bill Impacts.xlsm</t>
  </si>
  <si>
    <t>This workbook calculates the indicative impact of the regulatory proposal on average electricity bills for the 2025-30 regulatory control period</t>
  </si>
  <si>
    <t>Cross reference table</t>
  </si>
  <si>
    <t>SAPN 2025-30 Cross Reference Table.xlsx</t>
  </si>
  <si>
    <t>This table references each document provided in our regulatory proposal</t>
  </si>
  <si>
    <t>Basis of Preparation (BoP)</t>
  </si>
  <si>
    <t>SAPN - RIN9 - Basis of Preparation (BoP) and Network Supporting Information - Public.xlsx</t>
  </si>
  <si>
    <t>This document describes how data has been derived for populating the historical data in the 2025-30 Reset RIN</t>
  </si>
  <si>
    <t>RIN10</t>
  </si>
  <si>
    <t>Deloitte letter of audit</t>
  </si>
  <si>
    <t>This letter provides an independent opinion on the historical data presented in our 2025-30 Reset RIN</t>
  </si>
  <si>
    <t>Workbook 1 - Forecast data - Metering ACS</t>
  </si>
  <si>
    <t>SAPN - RIN11 - Workbook 1 - Forecast data - Metering ACS - Confidential.xlsm</t>
  </si>
  <si>
    <t xml:space="preserve">This workbook containts forecast RIN data with legacy metering moved to ACS from SCS </t>
  </si>
  <si>
    <t>Workbook 5 - Bill impact - Metering ACS</t>
  </si>
  <si>
    <t>SAPN - RIN12 - Workbook 5 - Bill Impacts - Metering ACS.xlsm</t>
  </si>
  <si>
    <t>RIN13</t>
  </si>
  <si>
    <t>SAPN-2025-30 RIN 012 Reconciliation-Public.xlsx</t>
  </si>
  <si>
    <t>This model provides the reconcilation between the AER standardised capex model, opex model and PTRM</t>
  </si>
  <si>
    <t>Supporting Documentation</t>
  </si>
  <si>
    <t>Customer and Stakeholder Engagement program</t>
  </si>
  <si>
    <t>Consultant Report</t>
  </si>
  <si>
    <t>0.</t>
  </si>
  <si>
    <t>Community Advisory Board Independent Report</t>
  </si>
  <si>
    <t>SAPN 0.1 Community Advisory Board Independent Report Public.pdf</t>
  </si>
  <si>
    <t>Consider combining into related business case as per section 5 of CM report</t>
  </si>
  <si>
    <t>Dan P/external consultant?</t>
  </si>
  <si>
    <t>CAB</t>
  </si>
  <si>
    <t>SAPN CAB and CAB Reset subcommittee</t>
  </si>
  <si>
    <t>November 2023</t>
  </si>
  <si>
    <t>This report details the Community Advisory Board's review of the stakeholder engagment program conducted by SA Power Networks for the 2025-30 Regulatory Proposal. It also contains a letter outlining SA Power Networks response to the recommendations contain in the report.</t>
  </si>
  <si>
    <t xml:space="preserve">Report from CAB on SAPN stakeholder engagement </t>
  </si>
  <si>
    <t>Customer values research</t>
  </si>
  <si>
    <t>SAPN 0.2 Marsden Jacob Associates Customer Values Research December22 Public.pdf</t>
  </si>
  <si>
    <t>Requires removal of confidentiality clause, RL following up</t>
  </si>
  <si>
    <t>Bruno/Rachael L</t>
  </si>
  <si>
    <t>Marsden Jacob Associates</t>
  </si>
  <si>
    <t>December 2022</t>
  </si>
  <si>
    <t>This report presents the findings of SA Power Networks customers willingness to pay on certain service levels and programs conducted by Marsden Jacob.</t>
  </si>
  <si>
    <t xml:space="preserve">1 Annual Review Requirement and Control Mechanism </t>
  </si>
  <si>
    <t>Model</t>
  </si>
  <si>
    <t>1.</t>
  </si>
  <si>
    <t>Post Tax Revenue Model</t>
  </si>
  <si>
    <t>1.1 2025-30-PTRM.xlsm</t>
  </si>
  <si>
    <t>David C, Helen W</t>
  </si>
  <si>
    <t xml:space="preserve">The Post Tax Revenue Model is used to calculate 2025-30 standard control revenues </t>
  </si>
  <si>
    <t>Shared Asset Model</t>
  </si>
  <si>
    <t>SAPN - 1.2 - 2025-30 Shared Asset Model - Confidential.xlsx</t>
  </si>
  <si>
    <t>Greta</t>
  </si>
  <si>
    <t>Whole model confidential</t>
  </si>
  <si>
    <t>This model calculates the unregulated revenue generated from the use of shared regulated assets, ie shared asset unregulated revenue</t>
  </si>
  <si>
    <t>who will create and update the shared assets model</t>
  </si>
  <si>
    <t>2 Regulatory asset base</t>
  </si>
  <si>
    <t>2.</t>
  </si>
  <si>
    <t>Roll Forward Model</t>
  </si>
  <si>
    <t>2.1 2025-30-RFM.xlsm</t>
  </si>
  <si>
    <t>David Craig</t>
  </si>
  <si>
    <t>Michael S</t>
  </si>
  <si>
    <t>This model calulates 2020-25 regulatory asset base (RAB) values</t>
  </si>
  <si>
    <t>3 Rate of return</t>
  </si>
  <si>
    <t>Letter</t>
  </si>
  <si>
    <t>3.</t>
  </si>
  <si>
    <t>Averaging Period Nomination</t>
  </si>
  <si>
    <t>Separate confidential letter to be sent to the AER</t>
  </si>
  <si>
    <t>Kevin</t>
  </si>
  <si>
    <t>This letter provides information on SA Power Networks confidential nominated averaging periods</t>
  </si>
  <si>
    <t>No consultants reports expected, unless issues arise</t>
  </si>
  <si>
    <t>4 Regulatory depreciation</t>
  </si>
  <si>
    <t>4.</t>
  </si>
  <si>
    <t>RAB Depreciation Model</t>
  </si>
  <si>
    <t>4.1 2025-30-Depreciation Model.xlsb</t>
  </si>
  <si>
    <t>This model calculates the year by year tracking approach for the opening RAB values</t>
  </si>
  <si>
    <r>
      <rPr>
        <sz val="11"/>
        <color rgb="FF525252"/>
        <rFont val="Calibri"/>
        <family val="2"/>
      </rPr>
      <t xml:space="preserve">Is this required or are we proposing standard depreciation. </t>
    </r>
    <r>
      <rPr>
        <sz val="11"/>
        <color rgb="FFFF0000"/>
        <rFont val="Calibri"/>
        <family val="2"/>
      </rPr>
      <t>Yes - we use AER model</t>
    </r>
  </si>
  <si>
    <t>5 Capital expenditure</t>
  </si>
  <si>
    <t>Capex 5.1</t>
  </si>
  <si>
    <t>5.</t>
  </si>
  <si>
    <t>AER Standardised Capex model</t>
  </si>
  <si>
    <t>SAPN - S4 - SCS Capex Model - Iteration 5.2 - Nov 2023.xlsx</t>
  </si>
  <si>
    <t>Edward Heaton</t>
  </si>
  <si>
    <t>Danni, David Craig</t>
  </si>
  <si>
    <t>This AER standardised model contains the build up of 2025-30 capital expenditure forecasts</t>
  </si>
  <si>
    <t>Policy and Procedure</t>
  </si>
  <si>
    <t>SAPN Expenditure governance procedures </t>
  </si>
  <si>
    <t>5.1.2 Expenditure Governance Procedures.pdf</t>
  </si>
  <si>
    <t>Danni, Craig</t>
  </si>
  <si>
    <t>Richard, Bruno</t>
  </si>
  <si>
    <t>This document describes the robust planning and governance processes employed by SA Power Networks in its business planning and annual budget cycles</t>
  </si>
  <si>
    <t>Regulatory Documents</t>
  </si>
  <si>
    <t>Value framework</t>
  </si>
  <si>
    <t>5.1.5 - Value framework.pdf</t>
  </si>
  <si>
    <t>Luke</t>
  </si>
  <si>
    <t>Nick L</t>
  </si>
  <si>
    <t>This methodology document outlines the value framework used as part of the forecasting approach</t>
  </si>
  <si>
    <t>Accounting Practices and guidelines manual</t>
  </si>
  <si>
    <t>SAPN 5.1.6 Accounting Practice and Guideline Manual Janaury24 Public.pdf</t>
  </si>
  <si>
    <t>This document contains the capitalisation policy for SA Power Networks as required under S6.1.1 (8) of the rules</t>
  </si>
  <si>
    <t>5.1.7</t>
  </si>
  <si>
    <t>Business cases to expenditure models reconciliation</t>
  </si>
  <si>
    <t>5.1.7 Business cases to expenditure models reconciliation.xlsx</t>
  </si>
  <si>
    <t>This model provides a reconcillation between the expenditure dollars and NPVs in business cases in both $2022 and $2025 for AER comparision purposes</t>
  </si>
  <si>
    <t>5.1.8</t>
  </si>
  <si>
    <t>RIN Response: 4.4.4 and 4.4.5 Transparency</t>
  </si>
  <si>
    <t>5.1.8 SAPN 2025-30 RIN response 4.4.4 Transparency.pdf</t>
  </si>
  <si>
    <t>This document provides a summary from the capex attachment addressing the requirements from the Reset RIN 4.4.4 and 4.4.5 Transparency</t>
  </si>
  <si>
    <t>Network 5.2</t>
  </si>
  <si>
    <t>Asset Plan</t>
  </si>
  <si>
    <t>Strategic Asset Management Plan (SAMP)</t>
  </si>
  <si>
    <t>SAPN 5.2.2 Strategic Asset Management Plan September23 Public.pdf</t>
  </si>
  <si>
    <t>Consider combining into related business case as per section 5 of CM report. Needs to demonstrate alignment to ISO55000</t>
  </si>
  <si>
    <t>Doug</t>
  </si>
  <si>
    <t xml:space="preserve">Caprice </t>
  </si>
  <si>
    <t>September 2023</t>
  </si>
  <si>
    <t>The plan outlines our strategic direction and priorities for electricity distribution assets</t>
  </si>
  <si>
    <t>Strategy</t>
  </si>
  <si>
    <t>Network Strategy</t>
  </si>
  <si>
    <t>SAPN 5.2.4 Network Strategy January 2024 Public.pdf</t>
  </si>
  <si>
    <t>Bryn</t>
  </si>
  <si>
    <t>This strategy sets out SA Power Networks - Network Strategy for 2020-2030</t>
  </si>
  <si>
    <t>Resourcing Plan</t>
  </si>
  <si>
    <t>Resourcing Plan for Delivering the Network Program</t>
  </si>
  <si>
    <t>SAPN 5.2.5 Resourcing Plan for Delivering the Network Program Confidential.pdf</t>
  </si>
  <si>
    <t>This business case provides an overview of how we plan to deliver the total network program and the justification as to why this is realistic and achievable.</t>
  </si>
  <si>
    <t>Repex 5.3</t>
  </si>
  <si>
    <t>Business case</t>
  </si>
  <si>
    <t>Network Asset Replacement expenditure</t>
  </si>
  <si>
    <t>Submitted for review</t>
  </si>
  <si>
    <t>5.3.1 Repex justification.pdf</t>
  </si>
  <si>
    <t>Forecast overview - define overall service outcome</t>
  </si>
  <si>
    <t>Mark Pynn</t>
  </si>
  <si>
    <t>Bruno</t>
  </si>
  <si>
    <t>Caprice , Brendon</t>
  </si>
  <si>
    <t>This document outlines our approach to developing our assets renewal expenditure forecasts (expenditure for asset refurbishment or asset replacement)</t>
  </si>
  <si>
    <t>Methodology</t>
  </si>
  <si>
    <t>Repex Forecasting Approach</t>
  </si>
  <si>
    <t>Consider combining into related business case as per section 5 of CM report. Might include risk cost model report by CM</t>
  </si>
  <si>
    <t>This methodology outlines our approach to repex forecasting</t>
  </si>
  <si>
    <t>Repex model framework</t>
  </si>
  <si>
    <t>Maybe</t>
  </si>
  <si>
    <t>This framework sets out how we have modelled our repex forecasting expenditure</t>
  </si>
  <si>
    <t>Hindley Street Substation 66kV Replacement</t>
  </si>
  <si>
    <t>5.3.10 Hindley Street Substation 66kV Yard Replacement.pdf</t>
  </si>
  <si>
    <t>Matthew Napolitano</t>
  </si>
  <si>
    <t>Mark Pritchard</t>
  </si>
  <si>
    <t>This business case provides the justification for the proposed expenditure for the replacement of the 66kV yard at Hindley Street Substation</t>
  </si>
  <si>
    <t>Mobile Substation Replacement</t>
  </si>
  <si>
    <t>Draft feedback received</t>
  </si>
  <si>
    <t>5.3.11 - Mobile Substation Replacement.pdf</t>
  </si>
  <si>
    <t>This business case provides the justification for the proposed expenditure for the replacement of the mobile substation</t>
  </si>
  <si>
    <t>CBD Reliability</t>
  </si>
  <si>
    <t>5.3.12 Business Case CBD Reliability.pdf</t>
  </si>
  <si>
    <t>Added from augex</t>
  </si>
  <si>
    <t>This business case provides the justification for the proposed expenditure for the replacement of CBD assets to address declining reliability</t>
  </si>
  <si>
    <t>Capacity 5.4</t>
  </si>
  <si>
    <t>Augex forecasting approach</t>
  </si>
  <si>
    <t>5.4.1 SAPN 2025-30 Reset Augex forecasting methodology.pdf</t>
  </si>
  <si>
    <t>Consider combining into related business case as per section 5 of CM report. Submitted to AER - include in proposal</t>
  </si>
  <si>
    <t>Danni</t>
  </si>
  <si>
    <t>This methodology outlines our approach to augex capacity forecasting</t>
  </si>
  <si>
    <t>Augex Capacity</t>
  </si>
  <si>
    <t>5.4.2 SAPN 2025-30 Reset Business Case - Augex Capacity.pdf</t>
  </si>
  <si>
    <t>Elisia Reed</t>
  </si>
  <si>
    <t>Erin Hart, Fraser Hampton, Raffaele Caruso</t>
  </si>
  <si>
    <t>This business case provides the justification for augex capacity expenditure</t>
  </si>
  <si>
    <t>5.4.3</t>
  </si>
  <si>
    <t>Connection point power factor correction letter from Enet</t>
  </si>
  <si>
    <t>5.4.3 Connection Point Power Factors Letter Confidential.pdf</t>
  </si>
  <si>
    <t>This letter provides support for our proposed programs by ElectraNet</t>
  </si>
  <si>
    <t>Connections 5.5</t>
  </si>
  <si>
    <t>Business Case</t>
  </si>
  <si>
    <t>Justification Document: Connections Expenditure 2025-2030 Regulatory Proposal</t>
  </si>
  <si>
    <t>5.5.1 SAPN Connections capex justification.pdf</t>
  </si>
  <si>
    <t>Stephen Jolly/Danni K</t>
  </si>
  <si>
    <t>G Cox, D Voltz</t>
  </si>
  <si>
    <t>M Napolitano, R Sibly</t>
  </si>
  <si>
    <t>This document provides the justification for the connections expenditure</t>
  </si>
  <si>
    <t>Connections expenditure and contribution model</t>
  </si>
  <si>
    <t>5.5.2 SAPN Expenditure and Contributions model Confidential.xlsx</t>
  </si>
  <si>
    <t xml:space="preserve">Stephen Jolly  </t>
  </si>
  <si>
    <t>Daniel Nyland, Edward Heaton</t>
  </si>
  <si>
    <t>Craig Field, David Craig</t>
  </si>
  <si>
    <t>This model provides the calculations that feed into the justification document for connections expenditure</t>
  </si>
  <si>
    <t>Oxford Economics Australia Gross Customer Connections Expenditure Forecast to 2030/31</t>
  </si>
  <si>
    <t>5.5.3 Oxford Economics Australia Gross Customer Connections Expenditure Forecast to 2030-31 Confidential.pdf</t>
  </si>
  <si>
    <t>Oxford Economics Australia</t>
  </si>
  <si>
    <t>Stephen Jolly, Danni K, Daniel Nyland &amp; T Adams</t>
  </si>
  <si>
    <t>This report by Oxford Economics provides an independent forecast of gross customer connections expenditure forecasts to 2030/31</t>
  </si>
  <si>
    <t>Safety 5.6</t>
  </si>
  <si>
    <t>6.</t>
  </si>
  <si>
    <t>Bushfire Risk Management</t>
  </si>
  <si>
    <t>5.6.1 Bushfire risk management business case confidential.pdf</t>
  </si>
  <si>
    <t>Cathryn</t>
  </si>
  <si>
    <t>Brian/Cathryn</t>
  </si>
  <si>
    <t>This business case sets out SA Power Networks bushfire risk management program and forecasts for investments in the 2025-30 Regulatory Period</t>
  </si>
  <si>
    <t>Bushfire Risk Management forecasting approach</t>
  </si>
  <si>
    <t>5.6.2 - Bushfire Risk Management forecasting approach - Methodology.pdf</t>
  </si>
  <si>
    <t>This methodology outlines our approach to forecasting our bushfire expenditure</t>
  </si>
  <si>
    <t>Bushfire Model Framework</t>
  </si>
  <si>
    <t>5.6.3 - Bushfire Model Framework - Methodology.pdf</t>
  </si>
  <si>
    <t>The model framework document defines how bushfire risk is assessed and evaluated to enable the selection of the optimal set of investments to support bushfire risk management</t>
  </si>
  <si>
    <t>CER integration 5.7</t>
  </si>
  <si>
    <t>Used to be referred to as DER</t>
  </si>
  <si>
    <t>7.</t>
  </si>
  <si>
    <t>Compliance Strategy</t>
  </si>
  <si>
    <t>5.7.2 - Compliance Strategy.pdf</t>
  </si>
  <si>
    <t>Travis Kauschke, Rebecca Reed</t>
  </si>
  <si>
    <t>This strategy defines how we will address CER compliance to policy and connection  obligations, as well as relevant technical standards in the CER lifecycle</t>
  </si>
  <si>
    <t>CER Compliance</t>
  </si>
  <si>
    <t>5.7.3 SAPN 2025-30 Reset Business Case CER Compliance.pdf</t>
  </si>
  <si>
    <t>Business case listed in diagram</t>
  </si>
  <si>
    <t>Bryn, Liam, Travis Kauschke</t>
  </si>
  <si>
    <t>Luke, Craig F</t>
  </si>
  <si>
    <t>Brendon H</t>
  </si>
  <si>
    <t xml:space="preserve">This document provides the business case for expenditure to execute the second phase of the long-term CER compliance program set out in our Compliance Strategy, building on our 2020-25 program. </t>
  </si>
  <si>
    <t>CER Integration</t>
  </si>
  <si>
    <t>5.7.4 SAPN 2025-30 Reset Business Case CER Integration.pdf</t>
  </si>
  <si>
    <t>Bryn, Liam, Raff</t>
  </si>
  <si>
    <t xml:space="preserve">This document sets out the business case for investment in additional export capacity, primarily in the Low Voltage (LV) network, to manage the forecast demand for export services (the use of the network by customers with solar and battery storage to feed in energy) in 2025-30. </t>
  </si>
  <si>
    <t>Demand Flexibility</t>
  </si>
  <si>
    <t>5.7.5 SAPN 2025-30 Reset Business Case Demand Flexibility.pdf</t>
  </si>
  <si>
    <t>Bryn, Liam</t>
  </si>
  <si>
    <t>Brendon H, Raff, James B, Alex W</t>
  </si>
  <si>
    <t>This document sets out the business case for our 2025-30 Demand Flexibility program, a program of work focused on managing demand and increasing network utilisation by enabling and encouraging flexibility on the demand side.</t>
  </si>
  <si>
    <t>Network Visibility</t>
  </si>
  <si>
    <t>5.7.6 SAPN 2025-30 Reset Business Case visibility.pdf</t>
  </si>
  <si>
    <t>Steve Webb</t>
  </si>
  <si>
    <t>Bryn, Liam, Jayden Crossing</t>
  </si>
  <si>
    <t>Brendon H, Alex W</t>
  </si>
  <si>
    <t>This document sets out the business case for our 2025-30 network visibility and modelling program.</t>
  </si>
  <si>
    <t>Innovation Fund</t>
  </si>
  <si>
    <t>5.7.7 SAPN 2025-30 Reset Business Case - Innovation Fund v0.1.pdf</t>
  </si>
  <si>
    <t>TBD</t>
  </si>
  <si>
    <t>This document provides the business case to establish an Innovation Fund to pursue innovation driven programs during the 2025-30 Regulatory Control Period (RCP) across three focus areas: Enabling and Leveraging the Future Market; Community Resilience; and 
Sustainability Solutions.</t>
  </si>
  <si>
    <t>CER Integration Modelling Methodology</t>
  </si>
  <si>
    <t>5.7.9 CER integration modelling methodology.pdf</t>
  </si>
  <si>
    <t>Bryn, Liam, Raff, Jordan S, Andrew W</t>
  </si>
  <si>
    <t>Alex W</t>
  </si>
  <si>
    <t>This document provides our methodology for CER Integration modelling</t>
  </si>
  <si>
    <t>EV Uptake Forecasting</t>
  </si>
  <si>
    <t>5.7.11 EV uptake forecasting Confidential.pdf</t>
  </si>
  <si>
    <t>Consider combining into related business case as per section 5 of CM report. Could combine into DER integrational business case</t>
  </si>
  <si>
    <t>Consultant - Evenergi</t>
  </si>
  <si>
    <t>Bryn, Liam, Travis K, Elisia</t>
  </si>
  <si>
    <t>This consultant report from Evenergi provides EV uptake forecasts</t>
  </si>
  <si>
    <t>CER Uptake Forecasting</t>
  </si>
  <si>
    <t>5.7.12 CER uptake forecasting Confidential.pdf</t>
  </si>
  <si>
    <t>Consider combining into related business case as per section 5 of CM report. See diagram</t>
  </si>
  <si>
    <t>Consultant - Enea</t>
  </si>
  <si>
    <t>December 2023</t>
  </si>
  <si>
    <t>This consultant report from ENEA consulting provides a postcode CER forecast for 2023-2050 in South Australia</t>
  </si>
  <si>
    <t>Houston Kemp Avoided Generation Investment Report</t>
  </si>
  <si>
    <t>5.7.13 Avoided generation capacity investment report.pdf</t>
  </si>
  <si>
    <t>Consultant - HoustonKemp</t>
  </si>
  <si>
    <t>Bryn, Liam, Luke</t>
  </si>
  <si>
    <t>April 2023</t>
  </si>
  <si>
    <t xml:space="preserve">This consultant report estimates the avoided generation capacity investment costs of alleviating export constraints </t>
  </si>
  <si>
    <t>LV Planning Engine Review</t>
  </si>
  <si>
    <t>5.7.14 LV Planning Engine Review.pdf</t>
  </si>
  <si>
    <t>Consultant - Blunomy</t>
  </si>
  <si>
    <t>CER Integration Strategy</t>
  </si>
  <si>
    <t>5.7.15 CER Integration Strategy.pdf</t>
  </si>
  <si>
    <t>This document sets out our strategy for the continued integration of Customer Energy Resources and gives an overview of the works program we propose to deliver this strategy</t>
  </si>
  <si>
    <t>Augex other 5.8</t>
  </si>
  <si>
    <t>8.</t>
  </si>
  <si>
    <t>5.8.1</t>
  </si>
  <si>
    <t>Augex Environmental</t>
  </si>
  <si>
    <t>5.8.1 SAPN 2025-30 Business case Augex Environment.pdf</t>
  </si>
  <si>
    <t>Erin Hart/Phil Truman</t>
  </si>
  <si>
    <t>Matt Napolitano</t>
  </si>
  <si>
    <t>This business case provides the justification for the substation oil containment program</t>
  </si>
  <si>
    <t>5.8.2</t>
  </si>
  <si>
    <t>Augex Strategic</t>
  </si>
  <si>
    <t>5.8.2 SAPN 2025-30 Reset Business Case - Augex Strategic.pdf</t>
  </si>
  <si>
    <t>Boris Celic</t>
  </si>
  <si>
    <t>Erin Hart/Pat Cobiac</t>
  </si>
  <si>
    <t>This business case provides the justification for the strategic related augex programs: UFLS Emergy Standards; Substation Condition Monitoring and Protection Cyber Security</t>
  </si>
  <si>
    <t>5.8.3</t>
  </si>
  <si>
    <t>Network Resilience mobile generation</t>
  </si>
  <si>
    <t>5.8.3 Network Resilience Mobile Generation business case.pdf</t>
  </si>
  <si>
    <t>This business case provides the justification for the programs in the area of Network Resilience</t>
  </si>
  <si>
    <t>5.8.4</t>
  </si>
  <si>
    <t>Network Resilience mobile generation forecasting Structure</t>
  </si>
  <si>
    <t>5.8.4 - Network Resilience mobile generation forecasting Structure - Methodology.pdf</t>
  </si>
  <si>
    <t>This document provides the Network Resilience Mobile Generation program (resilience program) which is to to address a key resilience issue around long duration, widespread outages in regional and remote areas identified as part of our customer engagement.</t>
  </si>
  <si>
    <t>5.8.5</t>
  </si>
  <si>
    <t>Augex Network Safety</t>
  </si>
  <si>
    <t>5.8.5 SAPN 2025-30 Reset Business Case - Augex Safety.pdf</t>
  </si>
  <si>
    <t xml:space="preserve">Can move to repex, contains some elements of augex, clarify no double count </t>
  </si>
  <si>
    <t>Elisia Reed, Boris Celic, Mark Pritchard</t>
  </si>
  <si>
    <t>Erin Hart, Fraser Hampton, Pat Cobiac, Phil Truman</t>
  </si>
  <si>
    <t>This business case provides the justification for the Augex safety programs consisting of: Substation lighting; Substation Security and Fencing; Substation Earth systems; CBD site safety and protection systems compliance</t>
  </si>
  <si>
    <t>5.8.8</t>
  </si>
  <si>
    <t>RIN response: 4.4.10 - 14 Non-Network alternatives</t>
  </si>
  <si>
    <t>5.8.8 SAPN 2025-30 RIN response 4.4.10 - 14 Non-Network alternatives.pdf</t>
  </si>
  <si>
    <t>5.8.9</t>
  </si>
  <si>
    <t>Powerline Environment Committee</t>
  </si>
  <si>
    <t>5.8.9 SAPN 2025-30 Reset Justification document - Augex PLEC</t>
  </si>
  <si>
    <t xml:space="preserve">This business case provides the justification for the augex spend of undergrounding powerlines related to our legislated Powerline environment committee </t>
  </si>
  <si>
    <t>Reliability 5.9</t>
  </si>
  <si>
    <t>9.</t>
  </si>
  <si>
    <t>Reliability forecasting structure</t>
  </si>
  <si>
    <t>5.9.1 - Augex Reliability forecasting structure - Methodology.pdf</t>
  </si>
  <si>
    <t>Consider combining into related business case as per section 5 of CM report.</t>
  </si>
  <si>
    <t>Luke, Danni</t>
  </si>
  <si>
    <t>Maintain underlying reliability performance program</t>
  </si>
  <si>
    <t>5.9.3 Maintain Underlying Reliability Performance Program.pdf</t>
  </si>
  <si>
    <t>Kym Williams / Brian Nuttal</t>
  </si>
  <si>
    <t>Sam O, Rocco L &amp; Grant Cox</t>
  </si>
  <si>
    <t xml:space="preserve">This business case provides the justification for maintaining reliability in line with historical performance in order to meet jurisdictional relaibility requirements and STPIS targets </t>
  </si>
  <si>
    <t>consolidate</t>
  </si>
  <si>
    <t>Worst Served Customers Reliability Improvement Programs</t>
  </si>
  <si>
    <t>5.9.5 Worst served customers reliability improvement program.pdf</t>
  </si>
  <si>
    <t>Note RL SR/ LRF / &amp; Regional now intigrated into 1</t>
  </si>
  <si>
    <t>Reliability Worst Served Customers Improvement Programs</t>
  </si>
  <si>
    <t xml:space="preserve">This report describes our program to arrest the declining reliability performance of supply to our worst served customers </t>
  </si>
  <si>
    <t>5.9.5 to 5.9.7  have been cosolidated into a single business case</t>
  </si>
  <si>
    <t>Adelaide flying-fox population trend</t>
  </si>
  <si>
    <t>SAPN 5.9.6 - Ecosure Adelaide Flying-fox population trend May23 Public.pdf</t>
  </si>
  <si>
    <t xml:space="preserve">Apendix to underlying Business Case </t>
  </si>
  <si>
    <t xml:space="preserve">Undelying Reliability Management </t>
  </si>
  <si>
    <t xml:space="preserve">Eirin Lawton </t>
  </si>
  <si>
    <t>Ecosure</t>
  </si>
  <si>
    <t>Kym Williams, Harrison Hughes</t>
  </si>
  <si>
    <t>May 2023</t>
  </si>
  <si>
    <t>This consultant report forecasts the Adelaide Flying-Fox population trend</t>
  </si>
  <si>
    <t>Fleet 5.10</t>
  </si>
  <si>
    <t>10.</t>
  </si>
  <si>
    <t>Fleet Business Case</t>
  </si>
  <si>
    <t xml:space="preserve">David </t>
  </si>
  <si>
    <t>Glenn Clarke</t>
  </si>
  <si>
    <t>Ed</t>
  </si>
  <si>
    <t>AG, Steve Edwards</t>
  </si>
  <si>
    <t>This business case provides the justification to support the forecast expenditure for SA Power Networks' vehicle fleet assets</t>
  </si>
  <si>
    <t>Fleet EV transition model</t>
  </si>
  <si>
    <t>5.10.3 - Fleet EV transition model - CONFIDENTIAL.xlsx</t>
  </si>
  <si>
    <t>Evenergi</t>
  </si>
  <si>
    <t>Bryn, AG, Steve Edwards, Glenn Clarke</t>
  </si>
  <si>
    <t>This model outlines our Fleet EV transition</t>
  </si>
  <si>
    <t>Capital Vehicle Expenditure Model 2025-30</t>
  </si>
  <si>
    <t>5.10.4 - Capital Vehicle Expenditure Model 2025-30 Confidential.xlsx</t>
  </si>
  <si>
    <t>This model outlines our Fleet capital vehicle expenditure</t>
  </si>
  <si>
    <t>Fleet Expenditure Forecasting Approach</t>
  </si>
  <si>
    <t>5.10.5 - Fleet Expenditure Forecasting Approach.pdf</t>
  </si>
  <si>
    <t>Consider combining into related business case as per section 5 of CM report. Addendum to business case, maybe include in forecast expenditure doc (june23)</t>
  </si>
  <si>
    <t>This methodology document outlines the forecasting approach used for fleet assets</t>
  </si>
  <si>
    <t>Property 5.11</t>
  </si>
  <si>
    <t>11.</t>
  </si>
  <si>
    <t>Property expenditure forecasting Methodology</t>
  </si>
  <si>
    <t>5.11.1 - Property expenditure forecasting Methodology.pdf</t>
  </si>
  <si>
    <t>Anna, Nick</t>
  </si>
  <si>
    <t>This methodology document outlines the forecasting approach used for property assets</t>
  </si>
  <si>
    <t>Recurrent property portfolio</t>
  </si>
  <si>
    <t>5.11.7 2025-30 Reset Property Business Case - RECURRENT PORTFOLIO Confidential.pdf</t>
  </si>
  <si>
    <t>Tim McCullough</t>
  </si>
  <si>
    <t>Anna Lebedev</t>
  </si>
  <si>
    <t>AG, Tim McCullough, Glenn Clarke</t>
  </si>
  <si>
    <t>This business case justifies our recurrent property expenditure</t>
  </si>
  <si>
    <t>Transformer Workshop</t>
  </si>
  <si>
    <t>5.11.8 2025-30 Reset Property Business Case NON RECURRENT - Transformer Workshop Confidential.pdf</t>
  </si>
  <si>
    <t>This business case justifies our proposed expenditure for the Transformer workshop</t>
  </si>
  <si>
    <t>Pt Augusta Depot</t>
  </si>
  <si>
    <t>5.11.10 2025-30 Reset Property Business Case RECURRENT - Port Augusta Depot Confidential.pdf</t>
  </si>
  <si>
    <t>This business case justifies our proposed expenditure for the Port Augusta depot</t>
  </si>
  <si>
    <t>Mt Barker Depot</t>
  </si>
  <si>
    <t>5.11.12 2025-30 Reset Property Business Case RECURRENT - Mt Barker Depot Confidential.pdf</t>
  </si>
  <si>
    <t>This business case justifies our proposed expenditure for the Mount Barker depot</t>
  </si>
  <si>
    <t>Asset condition and risk letter on Draft Proposal</t>
  </si>
  <si>
    <t>SAPN 5.11.13 Asset condition and risk CAB subcommittee letter on draft proposal August 2023 Public.pdf</t>
  </si>
  <si>
    <t>Asset Condition and Risk CAB Sub-committee</t>
  </si>
  <si>
    <t>August 2023</t>
  </si>
  <si>
    <t>This letter provides support for our proposed property expenditure by the Asset condition and Risk CAB subcommittee</t>
  </si>
  <si>
    <t>Information Technology 5.12</t>
  </si>
  <si>
    <t>12.</t>
  </si>
  <si>
    <t>IT Investment Plan 2025-30</t>
  </si>
  <si>
    <t>5.12.1 SAPN 2025-30 Reset - IT Investment Plan.pdf</t>
  </si>
  <si>
    <t>Chris Ford</t>
  </si>
  <si>
    <t>Peter Chapman</t>
  </si>
  <si>
    <t xml:space="preserve">C.Ford, Matt P, Bruno, </t>
  </si>
  <si>
    <t>This plan outlines the IT investment required to enable and support SA Power Networks for the 2020-25 regulatory control period. It also provides high level Post Impletmentation Reviews of current period projects</t>
  </si>
  <si>
    <t>IT Applications Refresh</t>
  </si>
  <si>
    <t>5.12.4 SAPN 2025-30 Reset ICT Business Case RECURRENT- IT Applications Refresh.pdf</t>
  </si>
  <si>
    <t>Matt Pritchard</t>
  </si>
  <si>
    <t>Huy Le</t>
  </si>
  <si>
    <t>C.Ford, Jason Anthony, David Conroy</t>
  </si>
  <si>
    <t>Outlines the business case for Cyber Security required to ensure the information and operational technology systems, and data that enable us to deliver services to our customers remain secure, reliable and available.</t>
  </si>
  <si>
    <t>Link to IT Opex variation 13</t>
  </si>
  <si>
    <t>Client Device Refresh</t>
  </si>
  <si>
    <t>5.12.5 SAPN 2025-30 Reset ICT Business Case RECURRENT - Client Device Refresh.pdf</t>
  </si>
  <si>
    <t>Scott Badnall</t>
  </si>
  <si>
    <t>C.Ford, Saibeth</t>
  </si>
  <si>
    <t>Outlines the business case to upgrade our core integrated management system to a new supported version</t>
  </si>
  <si>
    <t>Cyber Security Refresh</t>
  </si>
  <si>
    <t>5.12.6 SAPN 2025-30 Reset ICT Business Case RECURRENT - Cyber Security Refresh SOCI Act PROTECTED.pdf</t>
  </si>
  <si>
    <t>C.Ford, Nathan, Alex, Lindberg, Mark Steadman</t>
  </si>
  <si>
    <t xml:space="preserve">Outlines the business case for consolidating the GIS capability into a single platform to ensure the consistency and accuracy of asset information </t>
  </si>
  <si>
    <t>Link to IT Opex variation 11</t>
  </si>
  <si>
    <t>IT Infrastructure Refresh</t>
  </si>
  <si>
    <t>5.12.7 SAPN 2025-30 Reset ICT Business Case RECURRENT- IT Infrastructure Refresh.pdf</t>
  </si>
  <si>
    <t>Liz Renton</t>
  </si>
  <si>
    <t>C.Ford, Saibeth. Mark Tait, Phil Manning</t>
  </si>
  <si>
    <t>Outlines the business case to develop a new Protection Settings Management System to mitigate the risk of system failure and provide a platform for the future</t>
  </si>
  <si>
    <t>Link to IT Opex variations 14 &amp; 21 (ICT004)</t>
  </si>
  <si>
    <t>Data, Analytics &amp; Intelligent Systems Refresh</t>
  </si>
  <si>
    <t>5.12.8 SAPN 2025-30 Reset ICT Business Case RECURRENT - Data Analytics and Intelligent Systems.pdf</t>
  </si>
  <si>
    <t>C.Ford, Matt P, Harley, Rob K</t>
  </si>
  <si>
    <t>Outlines the business case for IT changes required due to the regulatory rule change to introduce five minute interval meter settlement.</t>
  </si>
  <si>
    <t>Link to IT Opex variation 12</t>
  </si>
  <si>
    <t>Cyber Security Uplift</t>
  </si>
  <si>
    <t>5.12.9 SAPN 2025-30 Reset ICT Business Case - Cyber Security Uplift SOCI Act Protected.pdf</t>
  </si>
  <si>
    <t>Outlines the business case for Cyber Security uplift</t>
  </si>
  <si>
    <t>Link to IT Opex variation 10</t>
  </si>
  <si>
    <t>Click Replacement</t>
  </si>
  <si>
    <t>5.12.10 SAPN 2025-30 Reset ICT Business Case NON-RECURRENT - Click Replacement.pdf</t>
  </si>
  <si>
    <t>C.Ford, David Conroy</t>
  </si>
  <si>
    <t>Outline the business case for Click replacement</t>
  </si>
  <si>
    <t>Link to IT Opex variation 16</t>
  </si>
  <si>
    <t>Enterprise Data Warehouse Replacement &amp; Consolidation</t>
  </si>
  <si>
    <t>5.12.11 SAPN 2025-30 Reset ICT Business Case - Data Warehouse replacement.pdf</t>
  </si>
  <si>
    <t>Huy Le (EY)</t>
  </si>
  <si>
    <t>C.Ford, Matt P, Jason A, Harley/  Christine R</t>
  </si>
  <si>
    <t>Outlines the business case for the replacement and consolidation of the Enterprise Data Warehouse</t>
  </si>
  <si>
    <t>Link to IT Opex variation 1</t>
  </si>
  <si>
    <t>Integration Platform Replacement</t>
  </si>
  <si>
    <t>5.12.12 SAPN 2025-30 Reset ICT Business Case - Integration Platform Replacement.pdf</t>
  </si>
  <si>
    <t>Rob Riddell</t>
  </si>
  <si>
    <t>C.Ford, Jason A, Sunil, Colin Graves</t>
  </si>
  <si>
    <t>Outlines the business case for the replacement of the Integration Platform</t>
  </si>
  <si>
    <t>Link to IT Opex variation 17</t>
  </si>
  <si>
    <t>Service Order Module Replacement</t>
  </si>
  <si>
    <t>5.12.13 SAPN 2025-30 Reset ICT Business Case -Non-Recurrent - Service Order Module Replacement.pdf</t>
  </si>
  <si>
    <t>C.Ford, Jason A, Sunil, Pankaj</t>
  </si>
  <si>
    <t>Outlines the business case for the replacement of the Service Order module</t>
  </si>
  <si>
    <t>SAP Small Module Lifecycle Management &amp; Optimisation</t>
  </si>
  <si>
    <t>5.12.14 Reset ICT Business Case - SAP Small Module Lifecycle Management.pdf</t>
  </si>
  <si>
    <t>Outlines the business case for the SAP Small Module Lifecycle management and optimisation</t>
  </si>
  <si>
    <t>Link to IT Opex variation 5</t>
  </si>
  <si>
    <t>Assets &amp; Work Phase 3 (Asset Management Transformation Program)</t>
  </si>
  <si>
    <t>5.12.15 SAPN 2025-30 Reset ICT Business Case - Assets &amp; Work Phase 3.pdf</t>
  </si>
  <si>
    <t>Nick Lawrie/Mark Pynn/Sanj/Ali</t>
  </si>
  <si>
    <t>Mark V, C Ford</t>
  </si>
  <si>
    <t>Outlines the business case for the Asset Management transformation program (previously referred to as Assets and Work)'</t>
  </si>
  <si>
    <t>Link to IT Opex variation 6</t>
  </si>
  <si>
    <t xml:space="preserve">Customer Program: Website replacement </t>
  </si>
  <si>
    <t>5.12.17 SAPN 2025-30 Reset ICT Business Case - Customer - Website Replacement.pdf</t>
  </si>
  <si>
    <t>KPMG/Duska/ Peter Chapman</t>
  </si>
  <si>
    <t>Craig Parsons</t>
  </si>
  <si>
    <t>C Ford, David Conroy, Rocco Lupui</t>
  </si>
  <si>
    <t>Outlines the business case for the Customer Program Website replacement</t>
  </si>
  <si>
    <t xml:space="preserve">Customer Program: Customer Portals Consolidation </t>
  </si>
  <si>
    <t>5.12.18 SAPN 2025-30 Reset ICT Business Case - Customer - Portals Consolidation SOCI Act Protected.pdf</t>
  </si>
  <si>
    <t>Outlines the business case for the Customer Program Customer Portals Consolidation</t>
  </si>
  <si>
    <t>Link to IT Opex variation 26</t>
  </si>
  <si>
    <t xml:space="preserve">Customer Program: Customer Notification System Replacement </t>
  </si>
  <si>
    <t>5.12.19 SAPN 2025-30 Reset ICT Business Case - Customer -CNS Replacement SOCI Act Protected.pdf</t>
  </si>
  <si>
    <t>C Ford,  David Conroy, Rocco Lupui, Jason A, Pankaj</t>
  </si>
  <si>
    <t>Outlines the business case for the Customer Program Customer Notification System replacement</t>
  </si>
  <si>
    <t>Link to IT Opex variation 27</t>
  </si>
  <si>
    <t xml:space="preserve">Customer Program: Meter Data Insights System Replacement </t>
  </si>
  <si>
    <t>5.12.20 SAPN 2025-30 Reset ICT Business Case - Customer - MDI Replacement.pdf</t>
  </si>
  <si>
    <t>C Ford, Matt P, Harley</t>
  </si>
  <si>
    <t>Outlines the business case for the Customer Program Meter Data Insights System replacement</t>
  </si>
  <si>
    <t>Customer Program: CRM Replacement &amp; Data Consolidation</t>
  </si>
  <si>
    <t>5.12.21 SAPN 2025-30 Reset ICT Business Case - Customer - CRM Replacement &amp; Data Consolidation.pdf</t>
  </si>
  <si>
    <t>C. Ford, David Conroy, Jason A, Pankaj</t>
  </si>
  <si>
    <t>Outlines the business case for the Customer Program CRM Replacement &amp; Data Consolidation</t>
  </si>
  <si>
    <t>Link to IT Opex variation 28</t>
  </si>
  <si>
    <t xml:space="preserve">Customer Program: Personalised on Demand Services </t>
  </si>
  <si>
    <t>5.12.22 SAPN 2025-30 Reset ICT Business Case - Customer - Personalised on Demand Services.pdf</t>
  </si>
  <si>
    <t>C Ford, David Conroy, Jason A, Pankaj</t>
  </si>
  <si>
    <t>Outlines the business case for the Customer Program Personalised and on Demand Services</t>
  </si>
  <si>
    <t>ICT Forecast Methodology &amp; Business Case Structure</t>
  </si>
  <si>
    <t>5.12.23 SAPN 2025-30 ICT Forecasting Methodology and Business Case Structure.pdf</t>
  </si>
  <si>
    <t>C.Ford, Matt P</t>
  </si>
  <si>
    <t>Outlines the methodology used for forecasting ICT expenditure and the business case structure</t>
  </si>
  <si>
    <t>External Review of ICT Cyber Expenditure Treatment</t>
  </si>
  <si>
    <t>5.12.24 External Review of ICT Cyber Expenditure Treatment.pdf</t>
  </si>
  <si>
    <t>BDO</t>
  </si>
  <si>
    <t>Provides justification for the accounting treament of the increased proportion of opex in the Cyber Security Business Cases</t>
  </si>
  <si>
    <t xml:space="preserve">Might better sit as an Opex attachment with reference in Capex </t>
  </si>
  <si>
    <t xml:space="preserve">Explanation </t>
  </si>
  <si>
    <t>Program Overview - ICT Non Recurrent Customer Technology Program</t>
  </si>
  <si>
    <t>5.12.27 SAPN 2025-30 Program Overview - ICT Non-Recurrent Customer Technology Program SOCI Act Protected.pdf</t>
  </si>
  <si>
    <t>Duska/Peter Chapman</t>
  </si>
  <si>
    <t>Outlines the Program Overview of the Customer Program business cases</t>
  </si>
  <si>
    <t>ESB AEMO Post 2025 Roadmap Changes</t>
  </si>
  <si>
    <t>5.12.29 SAPN 2025-30 Reset ICT Business Case - ESB AEMO Post 2025 Roadmap Changes.pdf</t>
  </si>
  <si>
    <t>Outlines the business case for the ESB AEMO Post 2025 Roadmap changes</t>
  </si>
  <si>
    <t>Other Nonnetwork 5.13</t>
  </si>
  <si>
    <t>13.</t>
  </si>
  <si>
    <t>ADMS Version Upgrade</t>
  </si>
  <si>
    <t>5.13.1 SAPN 2025-30 Reset Business Case - ADMS Version Upgrade SOCI Act Protected.pdf</t>
  </si>
  <si>
    <t>This business case justifies the expenditure for the Advanced Distribution Management Systems version upgrade</t>
  </si>
  <si>
    <t>Telecommunications Systems</t>
  </si>
  <si>
    <t>5.13.2 SAPN 2025-30 Reset Business Case - Telecommunications Systems.pdf</t>
  </si>
  <si>
    <t>This business case justifies the expenditure for the Telecommunications Systems used by SA Power Networks</t>
  </si>
  <si>
    <t>5.13.3</t>
  </si>
  <si>
    <t>Plant and tools</t>
  </si>
  <si>
    <t>5.13.3 SAPN 2025-30 Reset Business Case - Non-Network Plant and Tools.pdf</t>
  </si>
  <si>
    <t>This business case justifies the expenditure for Plant and Tool expenditure for SA Power Networks</t>
  </si>
  <si>
    <t>6 Operating expenditure</t>
  </si>
  <si>
    <t>Opex Model</t>
  </si>
  <si>
    <t>SAPN - 6.1 - Opex Model</t>
  </si>
  <si>
    <t>Mark Vincent</t>
  </si>
  <si>
    <t>Paige</t>
  </si>
  <si>
    <t>This model details the operating expenditure forecast for SA Power Networks 2025-30 Regulatory Control Period</t>
  </si>
  <si>
    <t>Oxford Economics - Utilities Construction Wage Forecasts to 2029-30</t>
  </si>
  <si>
    <t>SAPN 6.2 Oxford Economics - Utilities Construction Wage Forecasts to 2029-30 November23 Public.pdf</t>
  </si>
  <si>
    <t>Consultant - Oxford Economics</t>
  </si>
  <si>
    <t>This consultant report provides price forecasts in relation to labour costs relevant to the electricity distribution networks for the 2020-25 Regulatory Period</t>
  </si>
  <si>
    <t>Insurance Premium Increase</t>
  </si>
  <si>
    <t>SAPN - 6.4 - Insurance Premium Increase Confidential.pdf</t>
  </si>
  <si>
    <t>Paige/Clara</t>
  </si>
  <si>
    <t>Patrick Makinson, Clara</t>
  </si>
  <si>
    <t>This confidential business case justifies the Insurance Premium Increase</t>
  </si>
  <si>
    <t>National Energy Retail Law Claims Regime</t>
  </si>
  <si>
    <t>SAPN - 6.5 - National Energy Retail Law Claims Regime Confidential.pdf</t>
  </si>
  <si>
    <t>Jess VT</t>
  </si>
  <si>
    <t>Cam D</t>
  </si>
  <si>
    <t>Grant, Cam</t>
  </si>
  <si>
    <t>This confidential businss case justifies the creation of a new claims regime</t>
  </si>
  <si>
    <t>Marsh Insurance Report</t>
  </si>
  <si>
    <t>SAPN - 6.7 - Marsh Insurance Report Confidential.pdf</t>
  </si>
  <si>
    <t>Consultant - Marsh</t>
  </si>
  <si>
    <t>July 2023</t>
  </si>
  <si>
    <t>This confidential consultants report provides evidence to Insurance Premium increases</t>
  </si>
  <si>
    <t>7 Corporate income tax</t>
  </si>
  <si>
    <t>Immediate Expensing of Capex</t>
  </si>
  <si>
    <t>7.1 SAPN - Immediately Expensed Capex.xlsx</t>
  </si>
  <si>
    <t>Patrick (?)</t>
  </si>
  <si>
    <t>This model calculates the immediate expensed capital expenditure</t>
  </si>
  <si>
    <t>8 Efficiency benefit sharing scheme</t>
  </si>
  <si>
    <t> </t>
  </si>
  <si>
    <t>NO SUPPORTING DOCUMENTATION</t>
  </si>
  <si>
    <t>-</t>
  </si>
  <si>
    <t>Not required this submission - calculated as part of Reset-RIN workbook 3. No requirement to submit twice.</t>
  </si>
  <si>
    <t>9 Capital expenditure sharing scheme</t>
  </si>
  <si>
    <t>CESS trueup model</t>
  </si>
  <si>
    <t>9.1 SAPN Proposal 2025-30 - Jan 2024 - CESS adjustment calculation for 2019-20.xlsx</t>
  </si>
  <si>
    <t>This model calculates the CESS true up. Reset RIN workbook 4 is the supporting evidence for the full CESS calculation</t>
  </si>
  <si>
    <t>10 Service target performance incentive scheme</t>
  </si>
  <si>
    <t>STPIS reliability target calculations</t>
  </si>
  <si>
    <t>10.1 STPIS reliability target calculations.xlsx</t>
  </si>
  <si>
    <t>Grant Cox</t>
  </si>
  <si>
    <t>This model provides calculations of our service performance targets for 2025-30</t>
  </si>
  <si>
    <t>11 Customer service incentive scheme</t>
  </si>
  <si>
    <t>12 Demand management incentive scheme</t>
  </si>
  <si>
    <t>13 Classification of services</t>
  </si>
  <si>
    <t>14 Pass through events</t>
  </si>
  <si>
    <t>14.</t>
  </si>
  <si>
    <t>15 Alternative control services</t>
  </si>
  <si>
    <t>15.</t>
  </si>
  <si>
    <t>Standardised ANS Model</t>
  </si>
  <si>
    <t>SAPN - 15.1.1 - Standardised ANS model - 2025-30.xlsb</t>
  </si>
  <si>
    <t>Debbie Voltz</t>
  </si>
  <si>
    <t>October</t>
  </si>
  <si>
    <t>Model used to calculate our fixed fee and quoted alternative control services (ACS) prices for the 2020-25 regulatory control period</t>
  </si>
  <si>
    <t>Public Lighting Pricing Model</t>
  </si>
  <si>
    <t>SAPN - 15.2.1 - Public Lighting Pricing Model - Confidential.xlsm</t>
  </si>
  <si>
    <t>Model used to calculate our public lighting prices for the 2020-25 regulatory control period</t>
  </si>
  <si>
    <t>Public Lighting PTRM</t>
  </si>
  <si>
    <t>SAPN - 15.2.2 - Public Lighting PTRM - Public.xlsm</t>
  </si>
  <si>
    <t>Model used to calculate our public lighting capital recovery component of prices for the 2020-25 regulatory control period</t>
  </si>
  <si>
    <t>Public Lighting RAB Roll Forward Model</t>
  </si>
  <si>
    <t>SAPN - 15.2.3 - Public Lighting RAB Roll Forward Model - Public.xlsm</t>
  </si>
  <si>
    <t>Late Oct</t>
  </si>
  <si>
    <t>Model used to calculate the public lighting asset base (PLAB) opening value for the2020-25 regulatory control period</t>
  </si>
  <si>
    <t>Public Lighting RAB Depreciation Model</t>
  </si>
  <si>
    <t>SAPN - 15.2.4 - Public Lighting RAB Depreciation Module - Public.xlsb</t>
  </si>
  <si>
    <t>Model used to calculate the public lighting depreciation in the PTRM and Roll Forward Model</t>
  </si>
  <si>
    <t>Reference Material</t>
  </si>
  <si>
    <t>Public lighting service framework</t>
  </si>
  <si>
    <t>SAPN - 15.2.5 - Public Lighting Service Framework.pdf</t>
  </si>
  <si>
    <t>This document provides the service framework agreed with public lighting customers for the 2025-30 regulatory control period</t>
  </si>
  <si>
    <t>16 Negotiated services framework and criteria</t>
  </si>
  <si>
    <t>16.</t>
  </si>
  <si>
    <t>This framework will be included in the attachment rather than have a separate document</t>
  </si>
  <si>
    <t>17 Connection Policy</t>
  </si>
  <si>
    <t>17.</t>
  </si>
  <si>
    <t>18 Tariff Structure Statement</t>
  </si>
  <si>
    <t>18.</t>
  </si>
  <si>
    <t>Long Run Marginal Cost Model - Consumption</t>
  </si>
  <si>
    <t>18.1 - Long Run Marginal Cost Model - Consumption</t>
  </si>
  <si>
    <t>This model calculates the Long Run Margin Cost for Consumption</t>
  </si>
  <si>
    <t>Long Run Marginal Cost Model - Export</t>
  </si>
  <si>
    <t>18.2 - Long Run Marginal Cost Model - Export</t>
  </si>
  <si>
    <t>This model calculates the Long Run Margin Cost for Export</t>
  </si>
  <si>
    <t>19 Legacy Metering</t>
  </si>
  <si>
    <t>19.</t>
  </si>
  <si>
    <t>Standardised Legacy Metering Expenditure Model</t>
  </si>
  <si>
    <t>19.1 Standardised Legacy Metering Expenditure Model - 2025-30.xlsm</t>
  </si>
  <si>
    <t>Model used to calculate our legacy metering expenditure for the 2020-25 regulatory control period</t>
  </si>
  <si>
    <t>Legacy Metering Roll Forward Model</t>
  </si>
  <si>
    <t>19.2 Legacy Metering Roll Forward Model - 2025-30.xlsm</t>
  </si>
  <si>
    <t>Model used to calculate our legacy metering revenue for the 2020-25 regulatory control period</t>
  </si>
  <si>
    <t>Legacy Metering PTRM</t>
  </si>
  <si>
    <t>19.3 Legacy Metering PTRM - 2025-30.xlsm</t>
  </si>
  <si>
    <t>Model used to calculate the legacy metering asset base (MAB) opening value for the2020-25 regulatory control period</t>
  </si>
  <si>
    <t>Legacy Metering Transition - Towards 2030</t>
  </si>
  <si>
    <t>19.4 - Legacy Metering Transition - Towards 2030.pdf</t>
  </si>
  <si>
    <t>Outlines the preliminary assessment of the transitional and IT costs required to support the acceleration of the rollout of smart meters by 2030</t>
  </si>
  <si>
    <t>20 List of Attachments</t>
  </si>
  <si>
    <t>20.</t>
  </si>
  <si>
    <t>Director's Certification and CEO Statutory Declaration</t>
  </si>
  <si>
    <t>20.1 Directors certification and CEO Statutory Declaration Confidential.pdf</t>
  </si>
  <si>
    <t>Craig/Richard</t>
  </si>
  <si>
    <t>This document provides the Directors' certification of the key assumptions that underlie the 2020-25 capital expenditure and operating expenditure forecasts</t>
  </si>
  <si>
    <t>Confidentiality Claim</t>
  </si>
  <si>
    <t>This document provides the detail of claims for confidentiality in our Regulatory Proposal and RINs, in accordance with the AER's Confidentiality Guideline</t>
  </si>
  <si>
    <t>20.6 SAPN-2025-30 Related Party Transaction Overivew-Confidential</t>
  </si>
  <si>
    <t>20.6 SAPN-2025-30 Related Party Transaction Overview-Confidential.pdf</t>
  </si>
  <si>
    <t> Related Party Supporting Documents</t>
  </si>
  <si>
    <t>This document identifies and describes all entities and transactions which are related parties to SA Power Networks.</t>
  </si>
  <si>
    <t>20.6.1</t>
  </si>
  <si>
    <t>20.6.1 SAPN-2025-30 Related Party QT3450 Contract Documents-Confidential</t>
  </si>
  <si>
    <t>20.6.1 SAPN-2025-30 Related Party QT3450 Contract Documents-Confidential.pdf</t>
  </si>
  <si>
    <t>This confidential document contains contracts and associated contract documents with our related party for asset inspection services.</t>
  </si>
  <si>
    <t>20.6.2</t>
  </si>
  <si>
    <t>20.6.2 SAPN-2025-30 Related Party QT3450 Tender Documents-Confidential</t>
  </si>
  <si>
    <t>20.6.2 SAPN-2025-30 Related Party QT3450 Tender Documents-Confidential.pdf</t>
  </si>
  <si>
    <t>This confidential document contains tender and associated tender documents from our related party for powerline and public lighting services.</t>
  </si>
  <si>
    <t>20.6.3</t>
  </si>
  <si>
    <t>20.6.3 SAPN-2025-30 Related Party QT3480 Documents-Confidential</t>
  </si>
  <si>
    <t>20.6.3 SAPN-2025-30 Related Party QT3480 Documents-Confidential.pdf</t>
  </si>
  <si>
    <t>This confidential document contains contract and associated contract documents with our related party for powerline and public lighting services.</t>
  </si>
  <si>
    <t>20.6.4</t>
  </si>
  <si>
    <t>20.6.4 SAPN-2025-30 Related Party-Service Agreement Contract-Confidential</t>
  </si>
  <si>
    <t>20.6.4 SAPN-2025-30 Related Party Service Agreement Contract-Confidential.pdf</t>
  </si>
  <si>
    <t>This confidential document contains contract documents with our related party for services as requested by SA Power Networks.</t>
  </si>
  <si>
    <t>RIN reconcilliation</t>
  </si>
  <si>
    <t>Who is naming</t>
  </si>
  <si>
    <t>SA Power Networks 2025-30 Regulatory Proposal Overview January 2024 240131.pdf</t>
  </si>
  <si>
    <t>Checked</t>
  </si>
  <si>
    <t>SAPN - 2025-30 Regulatory Proposal Overview - January 2024 - Public</t>
  </si>
  <si>
    <t>SAPN - Attachment 0 - Customer and stakeholder engagement program - January 2024 - Public</t>
  </si>
  <si>
    <t>SAPN - Attachment 1 - Annual revenue requirement and control mechanism - January 2024 - Public</t>
  </si>
  <si>
    <t>SAPN - Attachment 2 - Regulatory Asset Base - January 2024 - Public</t>
  </si>
  <si>
    <t>SAPN - Attachment 3 - Rate of Return - January 2024 - Public</t>
  </si>
  <si>
    <t>SAPN - Attachment 4 - Regulatory depreciation - January 2024 - Public</t>
  </si>
  <si>
    <t>SAPN - Attachment 5 - Capital expenditure - January 2024 - Public</t>
  </si>
  <si>
    <t>SAPN - Attachment 6 - Operating expenditure - January 2024 - Public</t>
  </si>
  <si>
    <t>SAPN - Attachment 7 - Corporate income tax - January 2024 - Public</t>
  </si>
  <si>
    <t>SAPN - Attachment 8 - Efficiency benefit sharing scheme - January 2024 - Public</t>
  </si>
  <si>
    <t>SAPN - Attachment 9 - Capital expenditure sharing scheme - January 2024 - Public</t>
  </si>
  <si>
    <t>SAPN - Attachment 10 - Service target performance incentive scheme - January 2024 - Public</t>
  </si>
  <si>
    <t>SAPN - Attachment 11 - Customer Service Incentive Scheme - January 2024 - Public</t>
  </si>
  <si>
    <t>SAPN - Attachment 12 - Demand Management Incentives and Allowances - January 2024 - Public</t>
  </si>
  <si>
    <t>SAPN - Attachment 13 - Classification of services - January 2024 - Public</t>
  </si>
  <si>
    <t>SAPN - Attachment 14 - Pass through events - January 2024 - Public</t>
  </si>
  <si>
    <t>SAPN - Attachment 15 - Alternative Control Services - January 2024 - Public</t>
  </si>
  <si>
    <t>SAPN - Attachment 16 - Negotiated services framework and criteria - January 2024 - Public</t>
  </si>
  <si>
    <t>SAPN - Attachment 17 - Connection Policy - January 2024 - Public</t>
  </si>
  <si>
    <t>SAPN - Attachment 18 - Tariff Structure Statement - Part A - January 2024 - Public</t>
  </si>
  <si>
    <t>SAPN - Attachment 18 - Tariff Structure Statement - Part B - January 2024 - Public</t>
  </si>
  <si>
    <t>SAPN - Attachment 19 - Legacy Metering - January 2024 - Public</t>
  </si>
  <si>
    <t>SAPN - Attachment 20 - List of Proposal documentation - January 2024 - Public</t>
  </si>
  <si>
    <t>SAPN - RIN 1 - Workbook 1 - Forecast data - January 2024 - Confidential</t>
  </si>
  <si>
    <t>SAPN - RIN1 - Workbook 1 - Forecast data - January 2024 - Public</t>
  </si>
  <si>
    <t>SAPN - RIN 2 - Workbook 2 - New Historical - Consolidated - January 2024 - Confidential</t>
  </si>
  <si>
    <t>SAPN - RIN2 - Workbook 2 - New Historical - Consolidated - January 2024 - Public</t>
  </si>
  <si>
    <t>SAPN - RIN2.1 - Workbook 2 - New Historical - Actual - January 2024 - Confidential</t>
  </si>
  <si>
    <t>All confidential</t>
  </si>
  <si>
    <t>SAPN - RIN2.2 - Workbook 2 - New Historical - Estimated - January 2024 - Confidential</t>
  </si>
  <si>
    <t>SAPN - RIN 3 - Workbook 3 - EBSS - January 2024 - Public</t>
  </si>
  <si>
    <t>SAPN - RIN 4 - Workbook 4 - CESS - January 2024 - Public</t>
  </si>
  <si>
    <t>SAPN - RIN 5 - Workbook 5 - Bill impact - January 2024 - Public</t>
  </si>
  <si>
    <t>SAPN - RIN 8 - Cross reference table - January 2024 - Public</t>
  </si>
  <si>
    <t>SAPN - RIN 9 - Basis of Preparation (BoP) - January 2024 - Public</t>
  </si>
  <si>
    <t>SAPN - RIN 10 - Deloitte letter of audit - January 2024 - confidential</t>
  </si>
  <si>
    <t>SAPN - RIN 10 - Deloitte letter of audit - January 2024 - Public</t>
  </si>
  <si>
    <t>SAPN - RIN11 - Workbook 1 - Forecast data - Metering ACS - January 2024 - Confidential</t>
  </si>
  <si>
    <t>SAPN - RIN11 - Workbook 1 - Forecast data - Metering ACS - January 2024 - Public</t>
  </si>
  <si>
    <t>SAPN - RIN12 - Workbook 5 - Bill impact - Metering ACS - January 2024 - Public</t>
  </si>
  <si>
    <t>SAPN - RIN13 - RIN Reconciliation - January 2024 - Public</t>
  </si>
  <si>
    <t>SAPN - 0.1 - Community Advisory Board Independent Report - November 2023 - Public</t>
  </si>
  <si>
    <t>SAPN - 0.2 - Customer values research - December 2022 - Public</t>
  </si>
  <si>
    <t>SAPN - 1.1 - Post Tax Revenue Model - January 2024 - Public</t>
  </si>
  <si>
    <t>SAPN - 1.2 - Shared Asset Model - January 2024 - Confidential</t>
  </si>
  <si>
    <t>SAPN - 2.1 - Roll Forward Model - January 2024 - Public</t>
  </si>
  <si>
    <t>SAPN Averaging Periods Letter - 2025 Proposal CONFIDENTIAL.docx</t>
  </si>
  <si>
    <t>SAPN - 3.1 - Averaging Period Nomination - January 2024 - Confidential</t>
  </si>
  <si>
    <t>SAPN - 4.1 - RAB Depreciation Model - January 2024 - Public</t>
  </si>
  <si>
    <t>SAPN - 5.1.1 - AER Standardised Capex model - January 2024 - Public</t>
  </si>
  <si>
    <t>SAPN - 5.1.2 - SAPN Expenditure governance procedures  - January 2024 - Public</t>
  </si>
  <si>
    <t>SAPN - 5.1.5 - Value framework - January 2024 - Public</t>
  </si>
  <si>
    <t>SAPN - 5.1.6 - Accounting Practices and guidelines manual - January 2024 - Public</t>
  </si>
  <si>
    <t>SAPN - 5.1.7 - Business cases to expenditure models reconciliation - January 2024 - Public</t>
  </si>
  <si>
    <t>SAPN - 5.1.8 - RIN Response: 4.4.4 and 4.4.5 Transparency - January 2024 - Public</t>
  </si>
  <si>
    <t>SAPN - 5.2.2 - Strategic Asset Management Plan (SAMP) - September 2023 - Public</t>
  </si>
  <si>
    <t>SAPN - 5.2.4 - Network Strategy - January 2024 - Public</t>
  </si>
  <si>
    <t>SAPN - 5.2.5 - Resourcing Plan for Delivering the Network Program - January 2024 - Confidential</t>
  </si>
  <si>
    <t>SAPN - 5.2.5 - Resourcing Plan for Delivering the Network Program - January 2024 - Public</t>
  </si>
  <si>
    <t>SAPN - 5.3.1 - Network Asset Replacement expenditure - January 2024 - Public</t>
  </si>
  <si>
    <t>SAPN - 5.3.2 - Repex Forecasting Approach - January 2024 - Public</t>
  </si>
  <si>
    <t>SAPN - 5.3.4 - Repex model framework - January 2024 - Public</t>
  </si>
  <si>
    <t>SAPN - 5.3.10 - Hindley Street Substation 66kV Replacement - January 2024 - Public</t>
  </si>
  <si>
    <t>SAPN - 5.3.11 - Mobile Substation Replacement - January 2024 - Public</t>
  </si>
  <si>
    <t>SAPN - 5.3.12 - CBD Reliability - January 2024 - Public</t>
  </si>
  <si>
    <t>SAPN - 5.4.1 - Augex forecasting approach - January 2024 - Public</t>
  </si>
  <si>
    <t>SAPN - 5.4.2 - Augex Capacity - January 2024 - Public</t>
  </si>
  <si>
    <t>SAPN - 5.4.3 - Connection point power factor correction letter from Enet - September 2023 - Confidential</t>
  </si>
  <si>
    <t>SAPN - 5.4.3 - Connection point power factor correction letter from Enet - September 2023 - Public</t>
  </si>
  <si>
    <t>SAPN - 5.5.1 - Justification Document - Connections Expenditure 2025-2030 Regulatory Proposal - January 2024 - Public</t>
  </si>
  <si>
    <t>SAPN - 5.5.2 - Connections expenditure and contribution model - January 2024 - Public</t>
  </si>
  <si>
    <t>SAPN - 5.5.3 - Oxford Economics Australia Gross Customer Connections Expenditure Forecast to 2030-31 - November 2023 - Confidential</t>
  </si>
  <si>
    <t>SAPN - 5.5.3 - Oxford Economics Australia Gross Customer Connections Expenditure Forecast to 2030-31 - November 2023 - Public</t>
  </si>
  <si>
    <t>SAPN - 5.6.1 - Bushfire Risk Management - January 2024 - Confidential</t>
  </si>
  <si>
    <t>SAPN - 5.6.1 - Bushfire Risk Management - January 2024 - Public</t>
  </si>
  <si>
    <t>SAPN - 5.6.2 - Bushfire Risk Management forecasting approach - January 2024 - Public</t>
  </si>
  <si>
    <t>SAPN - 5.6.3 - Bushfire Model Framework - January 2024 - Public</t>
  </si>
  <si>
    <t>SAPN - 5.7.2 - Compliance Strategy - January 2024 - Public</t>
  </si>
  <si>
    <t>SAPN - 5.7.3 - CER Compliance - January 2024 - Public</t>
  </si>
  <si>
    <t>SAPN - 5.7.4 - CER Integration - January 2024 - Public</t>
  </si>
  <si>
    <t>SAPN - 5.7.5 - Demand Flexibility - January 2024 - Public</t>
  </si>
  <si>
    <t>SAPN - 5.7.6 - Network Visibility - January 2024 - Public</t>
  </si>
  <si>
    <t>SAPN - 5.7.7 - Innovation Fund - January 2024 - Public</t>
  </si>
  <si>
    <t>SAPN - 5.7.9 - CER Integration Modelling Methodology - January 2024 - Public</t>
  </si>
  <si>
    <t>SAPN - 5.7.11 - EV Uptake Forecasting - January 2024 - Confidential</t>
  </si>
  <si>
    <t>SAPN - 5.7.11 - EV Uptake Forecasting - January 2024 - Public</t>
  </si>
  <si>
    <t>SAPN - 5.7.12 - CER Uptake Forecasting - December 2023 - Confidential</t>
  </si>
  <si>
    <t>SAPN - 5.7.12 - CER Uptake Forecasting - December 2023 - Public</t>
  </si>
  <si>
    <t>SAPN - 5.7.13 - Houston Kemp Avoided Generation Investment Report - April 2023 - Public</t>
  </si>
  <si>
    <t>SAPN - 5.7.14 - LV Planning Engine Review - January 2024 - Public</t>
  </si>
  <si>
    <t>SAPN - 5.7.15 - CER Integration Strategy - January 2024 - Public</t>
  </si>
  <si>
    <t>SAPN - 5.8.1 - Augex Environmental - January 2024 - Public</t>
  </si>
  <si>
    <t>SAPN - 5.8.2 - Augex Strategic - January 2024 - Public</t>
  </si>
  <si>
    <t>SAPN - 5.8.3 - Network Resilience mobile generation - January 2024 - Public</t>
  </si>
  <si>
    <t>SAPN - 5.8.4 - Network Resilience mobile generation forecasting Structure - January 2024 - Public</t>
  </si>
  <si>
    <t>SAPN - 5.8.5 - Augex Network Safety - January 2024 - Public</t>
  </si>
  <si>
    <t>SAPN - 5.8.8 - RIN response 4.4.10 - 14 Non-Network alternatives - January 2024 - Public</t>
  </si>
  <si>
    <t>SAPN - 5.8.9 - Powerline Environment Committee - January 2024 - Public</t>
  </si>
  <si>
    <t>SAPN - 5.9.1 - Reliability forecasting structure - January 2024 - Public</t>
  </si>
  <si>
    <t>SAPN - 5.9.3 - Maintain underlying reliability performance program - January 2024 - Public</t>
  </si>
  <si>
    <t>SAPN - 5.9.5 - Worst Served Customers Reliability Improvement Programs - January 2024 - Public</t>
  </si>
  <si>
    <t>SAPN - 5.9.6 - Adelaide flying-fox population trend - May 2023 - Public</t>
  </si>
  <si>
    <t>5.10.1 Fleet Business Case.docx</t>
  </si>
  <si>
    <t>SAPN - 5.10.1 - Fleet Business Case - January 2024 - Public</t>
  </si>
  <si>
    <t>SAPN - 5.10.3 - Fleet EV transition model - January 2024 - Confidential</t>
  </si>
  <si>
    <t>SAPN - 5.10.3 - Fleet EV transition model - January 2024 - Public</t>
  </si>
  <si>
    <t>SAPN - 5.10.4 - Capital Vehicle Expenditure Model 2025-30 - January 2024 - Confidential</t>
  </si>
  <si>
    <t>SAPN - 5.10.4 - Capital Vehicle Expenditure Model 2025-30 - January 2024 - Public</t>
  </si>
  <si>
    <t>SAPN - 5.10.5 - Fleet Expenditure Forecasting Approach - January 2024 - Public</t>
  </si>
  <si>
    <t>SAPN - 5.11.1 - Property expenditure forecasting Methodology - January 2024 - Public</t>
  </si>
  <si>
    <t>SAPN - 5.11.7 - Recurrent property portfolio - January 2024 - Confidential</t>
  </si>
  <si>
    <t>SAPN - 5.11.7 - Recurrent property portfolio - January 2024 - Public</t>
  </si>
  <si>
    <t>SAPN - 5.11.8 - Transformer Workshop - January 2024 - Confidential</t>
  </si>
  <si>
    <t>SAPN - 5.11.8 - Transformer Workshop - January 2024 - Public</t>
  </si>
  <si>
    <t>SAPN - 5.11.10 - Pt Augusta Depot - January 2024 - Confidential</t>
  </si>
  <si>
    <t>SAPN - 5.11.10 - Pt Augusta Depot - January 2024 - Public</t>
  </si>
  <si>
    <t>SAPN - 5.11.12 - Mt Barker Depot - January 2024 - Confidential</t>
  </si>
  <si>
    <t>SAPN - 5.11.12 - Mt Barker Depot - January 2024 - Public</t>
  </si>
  <si>
    <t>SAPN - 5.11.13 - Asset condition and risk letter on Draft Proposal - August 2023 - Public</t>
  </si>
  <si>
    <t>SAPN - 5.12.1 - IT Investment Plan 2025-30 - January 2024 - Public</t>
  </si>
  <si>
    <t>SAPN - 5.12.4 - IT Applications Refresh - January 2024 - Public</t>
  </si>
  <si>
    <t>SAPN - 5.12.5 - Client Device Refresh - January 2024 - Public</t>
  </si>
  <si>
    <t>SAPN - 5.12.6 - Cyber Security Refresh - January 2024 - Public</t>
  </si>
  <si>
    <t>SAPN - 5.12.7 - IT Infrastructure Refresh - January 2024 - Public</t>
  </si>
  <si>
    <t>SAPN - 5.12.8 - Data, Analytics &amp; Intelligent Systems Refresh - January 2024 - Public</t>
  </si>
  <si>
    <t>SAPN - 5.12.9 - Cyber Security Uplift - January 2024 - Public</t>
  </si>
  <si>
    <t>SAPN - 5.12.10 - Click Replacement - January 2024 - Public</t>
  </si>
  <si>
    <t>SAPN - 5.12.11 - Enterprise Data Warehouse Replacement &amp; Consolidation - January 2024 - Public</t>
  </si>
  <si>
    <t>SAPN - 5.12.12 - Integration Platform Replacement - January 2024 - Public</t>
  </si>
  <si>
    <t>SAPN - 5.12.13 - Service Order Module Replacement - January 2024 - Public</t>
  </si>
  <si>
    <t>SAPN - 5.12.14 - SAP Small Module Lifecycle Management &amp; Optimisation - January 2024 - Public</t>
  </si>
  <si>
    <t>SAPN - 5.12.15 - Assets &amp; Work Phase 3 (Asset Management Transformation Program) - January 2024 - Public</t>
  </si>
  <si>
    <t>SAPN - 5.12.17 - Customer Program Website replacement - January 2024 - Public</t>
  </si>
  <si>
    <t>SAPN - 5.12.18 - Customer Program Customer Portals Consolidation - January 2024 - Public</t>
  </si>
  <si>
    <t>SAPN - 5.12.19 - Customer Program Customer Notification System Replacement - January 2024 - Public</t>
  </si>
  <si>
    <t>SAPN - 5.12.20 - Customer Program Meter Data Insights System Replacement - January 2024 - Public</t>
  </si>
  <si>
    <t>SAPN - 5.12.21 - Customer Program CRM Replacement &amp; Data Consolidation - January 2024 - Public</t>
  </si>
  <si>
    <t>SAPN - 5.12.22 - Customer Program Personalised on Demand Services - January 2024 - Public</t>
  </si>
  <si>
    <t>SAPN - 5.12.23 - ICT Forecast Methodology &amp; Business Case Structure - January 2024 - Public</t>
  </si>
  <si>
    <t>SAPN - 5.12.24 - External Review of ICT Cyber Expenditure Treatment - January 2024 - Public</t>
  </si>
  <si>
    <t>SAPN - 5.12.27 - Program Overview - ICT Non Recurrent Customer Technology Program - January 2024 - Public</t>
  </si>
  <si>
    <t>SAPN - 5.12.29 - ESB AEMO Post 2025 Roadmap Changes - January 2024 - Public</t>
  </si>
  <si>
    <t>SAPN - 5.13.1 - ADMS Version Upgrade - January 2024 - Public</t>
  </si>
  <si>
    <t>SAPN - 5.13.2 - Telecommunications Systems - January 2024 - Public</t>
  </si>
  <si>
    <t>SAPN - 5.13.3 - Plant and tools - January 2024 - Public</t>
  </si>
  <si>
    <t>SAPN - 6.1 - Opex Model - January 2024 - Public</t>
  </si>
  <si>
    <t>SAPN - 6.2 - Oxford Economics - Utilities Construction Wage Forecasts to 2029-30 - November 2023 - Public</t>
  </si>
  <si>
    <t>SAPN - 6.4 - Insurance Premium Increase - January 2024 - Confidential</t>
  </si>
  <si>
    <t>SAPN - 6.4 - Insurance Premium Increase - January 2024 - Public</t>
  </si>
  <si>
    <t>SAPN - 6.5 - National Energy Retail Law Claims Regime - January 2024 - Confidential</t>
  </si>
  <si>
    <t>SAPN - 6.5 - National Energy Retail Law Claims Regime - January 2024 - Public</t>
  </si>
  <si>
    <t>SAPN - 6.7 - Marsh Insurance Report - July 2023 - Confidential</t>
  </si>
  <si>
    <t>SAPN - 6.7 - Marsh Insurance Report - July 2023 - Public</t>
  </si>
  <si>
    <t>SAPN - 7.1 - Immediate Expensing of Capex - January 2024 - Public</t>
  </si>
  <si>
    <t>SAPN - 8. - N/A - January 2024 - Public</t>
  </si>
  <si>
    <t>SAPN - 9.1 - CESS trueup model - January 2024 - Public</t>
  </si>
  <si>
    <t>SAPN - 10.1 - STPIS reliability target calculations - January 2024 - Public</t>
  </si>
  <si>
    <t>SAPN - 11.1 - N/A - January 2024 - Public</t>
  </si>
  <si>
    <t>SAPN - 12. - N/A - January 2024 - Public</t>
  </si>
  <si>
    <t>SAPN - 13. - N/A - January 2024 - Public</t>
  </si>
  <si>
    <t>SAPN - 14. - N/A - January 2024 - Public</t>
  </si>
  <si>
    <t>SAPN - 15.1.1 - Standardised ANS Model - January 2024 - Public</t>
  </si>
  <si>
    <t>SAPN - 15.2.1 - Public Lighting Pricing Model - January 2024 - Confidential</t>
  </si>
  <si>
    <t>SAPN - 15.2.1 - Public Lighting Pricing Model - January 2024 - Public</t>
  </si>
  <si>
    <t>SAPN - 15.2.2 - Public Lighting PTRM - January 2024 - Public</t>
  </si>
  <si>
    <t>SAPN - 15.2.3 - Public Lighting RAB Roll Forward Model - January 2024 - Public</t>
  </si>
  <si>
    <t>SAPN - 15.2.4 - Public Lighting RAB Depreciation Model - January 2024 - Public</t>
  </si>
  <si>
    <t>SAPN - 15.2.5 - Public lighting service framework - January 2024 - Public</t>
  </si>
  <si>
    <t>SAPN - 16.1 - N/A - January 2024 - Public</t>
  </si>
  <si>
    <t>SAPN - 17.1 - N/A - January 2024 - Public</t>
  </si>
  <si>
    <t>SAPN - 18.1 - Long Run Marginal Cost Model - Consumption - January 2024 - Public</t>
  </si>
  <si>
    <t>SAPN - 18.2 - Long Run Marginal Cost Model - Export - January 2024 - Public</t>
  </si>
  <si>
    <t>SAPN - 19.1 - Standardised Legacy Metering Expenditure Model - January 2024 - Public</t>
  </si>
  <si>
    <t>SAPN - 19.2 - Legacy Metering Roll Forward Model - January 2024 - Public</t>
  </si>
  <si>
    <t>SAPN - 19.3 - Legacy Metering PTRM - January 2024 - Public</t>
  </si>
  <si>
    <t>SAPN - 19.4 - Legacy Metering Transition - Towards 2030 - January 2024 - Public</t>
  </si>
  <si>
    <t>SAPN - 20.1 - Director's Certification and CEO Statutory Declaration - January 2024 - Confidential</t>
  </si>
  <si>
    <t>SAPN - 20.1 - Director's Certification and CEO Statutory Declaration - January 2024 - Public</t>
  </si>
  <si>
    <t>Confidentiality Template v0.3.pdf</t>
  </si>
  <si>
    <t>Rename Complete</t>
  </si>
  <si>
    <t>SAPN - 20.2 - Confidentiality Claim - January 2024 - Public</t>
  </si>
  <si>
    <t>SAPN - 20.6 - 20.6 SAPN-2025-30 Related Party Transaction Overivew-Confidential - January 2024 - Confidential</t>
  </si>
  <si>
    <t>SAPN - 20.6 - 20.6 SAPN-2025-30 Related Party Transaction Overivew-Confidential - January 2024 - Public</t>
  </si>
  <si>
    <t>SAPN - 20.6.1 - 20.6.1 SAPN-2025-30 Related Party QT3450 Contract Documents-Confidential - January 2024 - Confidential</t>
  </si>
  <si>
    <t>Entire Document confidential</t>
  </si>
  <si>
    <t>SAPN - 20.6.2 - 20.6.2 SAPN-2025-30 Related Party QT3450 Tender Documents-Confidential - January 2024 - Confidential</t>
  </si>
  <si>
    <t>SAPN - 20.6.3 - 20.6.3 SAPN-2025-30 Related Party QT3480 Documents-Confidential - January 2024 - Confidential</t>
  </si>
  <si>
    <t>SAPN - 20.6.4 - 20.6.4 SAPN-2025-30 Related Party-Service Agreement Contract-Confidential - January 2024 - Confidential</t>
  </si>
  <si>
    <t>2025-30 Revised Regulatory Proposal Overview</t>
  </si>
  <si>
    <t>December 2024</t>
  </si>
  <si>
    <t>This file provides the prices listed in the TSS in an excel format as requested by the AER</t>
  </si>
  <si>
    <t>5.4.2.1</t>
  </si>
  <si>
    <t>Regulatory Document</t>
  </si>
  <si>
    <t>Connection Policy - Amendment to payment terms</t>
  </si>
  <si>
    <t>2.1</t>
  </si>
  <si>
    <t xml:space="preserve">Provides an Overview of our Revised Regulatoy Proposal including information on the following areas where we have not submitted updated attachments; 2 Regulatory Asset Base, 3 Rate of Return, 4 Regulatory Depreciation, 7 Corporate Income Tax, 8 Efficiency Benefit Sharing Scheme, 9 Capital Expenditure Sharing Scheme,  11 Customer Service Incentive Scheme, 12 Demand Management incentives and allowances, 14 Pass through events, 15 Alternative Control Services and 16 Negotiated Services framework and criteria </t>
  </si>
  <si>
    <t>This attachment outlines how we developed our revised operating expenditure forecast using the 'base-step-trend' methodology</t>
  </si>
  <si>
    <t>This attachment outlines the revised tariff parameters in our Tariff Structure Statement. It includes an update to a tariff assignment policy and inclusuion of the ACS pricing principles</t>
  </si>
  <si>
    <t>This attachment provides a listing of the principal Attachments and each document provided in or as part of our 2025-30 Revised Regulatory Proposal</t>
  </si>
  <si>
    <t>This model calculates 2020-25 regulatory asset base (RAB) values</t>
  </si>
  <si>
    <t>This AER standardised model contains the build up of revised 2025-30 capital expenditure forecasts</t>
  </si>
  <si>
    <t>This addendum outlines our approach to developing our assets renewal expenditure forecasts (expenditure for asset refurbishment or asset replacement)</t>
  </si>
  <si>
    <t>This business case addendum provides the justification for the proposed expenditure for the replacement of CBD assets to address declining reliability</t>
  </si>
  <si>
    <t>This business case addendum provides the justification for augex capacity expenditure</t>
  </si>
  <si>
    <t>This consultant report from End Game Economics supports our justification for augex capacity expeniditure</t>
  </si>
  <si>
    <t xml:space="preserve">This business case addendum provides the justification for maintaining reliability in line with historical performance in order to meet jurisdictional relaibility requirements and STPIS targets </t>
  </si>
  <si>
    <t>This updated consultant report forecasts the Adelaide Flying-Fox population trend</t>
  </si>
  <si>
    <t>Outlines the business case addendum for the ESB AEMO Post 2025 Roadmap changes</t>
  </si>
  <si>
    <t>This revised model calculates the immediate expensed capital expenditure</t>
  </si>
  <si>
    <t>This revised model provides calculations of our service performance targets for 2025-30</t>
  </si>
  <si>
    <t>Updated model used to calculate the public lighting depreciation in the PTRM and Roll Forward Model</t>
  </si>
  <si>
    <t>Addendeum assessment of the transitional and IT costs required to support the acceleration of the rollout of smart meters by 2030</t>
  </si>
  <si>
    <t>This document provides the detail of claims for confidentiality in our Revised Regulatory Proposal, in accordance with the AER's Confidentiality Guideline</t>
  </si>
  <si>
    <t>This document addresses the RIN requirements for capex transperancy 4.4.4 and 4.4.5</t>
  </si>
  <si>
    <t>Oxford Economics - Labour cost esclalation: Forecasts to 2029-30</t>
  </si>
  <si>
    <t>Business case addendum</t>
  </si>
  <si>
    <t xml:space="preserve">Project Justification </t>
  </si>
  <si>
    <t>Mount Barker East new substation</t>
  </si>
  <si>
    <t>Salisbury South new substation</t>
  </si>
  <si>
    <t>Endgame Economics Demand Forecast review</t>
  </si>
  <si>
    <t>4.1</t>
  </si>
  <si>
    <t>This model provides confidential costings for the Innovation Fund projects</t>
  </si>
  <si>
    <t>Innovation Fund - Project Estimates</t>
  </si>
  <si>
    <t>October 2024</t>
  </si>
  <si>
    <t>2025-30 Indicative Price Schedules</t>
  </si>
  <si>
    <t>November 2024</t>
  </si>
  <si>
    <t>This document provides the business case addendum to establish an Innovation Fund to pursue innovation driven programs during the 2025-30 RCP</t>
  </si>
  <si>
    <t>This model calculates the revised EBSS carry-over payment for the 2020-25 RCP</t>
  </si>
  <si>
    <t>This model calculates the revised CESS carry-over payment for the 2020-25 RCP</t>
  </si>
  <si>
    <t>This attachment outlines the revised proposed annual revenue requirement and control mechanism for standard control services for the 2025-30 RCP</t>
  </si>
  <si>
    <t>This attachment outlines our revised proposed capital works program and expenditure for the 2025-30 RCP</t>
  </si>
  <si>
    <t>This attachment outlines the proposed application of the Service Target Performance Incentive Scheme (STPIS) for the 2025-30 RCP and provides updated calculations with the latest available data</t>
  </si>
  <si>
    <t>This attachment outlines the revised classifications and descriptions of the services we will provide customers during the 2025-30 RCP. It includes updates to EV charging and data services</t>
  </si>
  <si>
    <t>This attachment outlines the revised circumstances in which connection charges are payable for new connections or alterations in the 2025-30 RCP. It includes updates to a charging threshold</t>
  </si>
  <si>
    <t>This attachment outlines the revised legacy metering services for the 2025-30 RCP</t>
  </si>
  <si>
    <t>This model details the revised operating expenditure forecast for SA Power Networks 2025-30 RCP</t>
  </si>
  <si>
    <t>This updated consultant report provides price forecasts in relation to labour costs relevant to the electricity distribution networks for the 2025-30 RCP</t>
  </si>
  <si>
    <t>Updated model used to calculate our fixed fee and quoted alternative control services (ACS) prices for the 2025-30 RCP</t>
  </si>
  <si>
    <t>Updated model used to calculate our public lighting prices for the 2025-30 RCP</t>
  </si>
  <si>
    <t>Updated model used to calculate our public lighting capital recovery component of prices for the 2025-30 RCP</t>
  </si>
  <si>
    <t>Updated model used to calculate the public lighting asset base (PLAB) opening value for the2025-30 RCP</t>
  </si>
  <si>
    <t>Outlines our proposed changes to the connection policy regarding customer payment terms</t>
  </si>
  <si>
    <t>Updated model used to calculate our legacy metering expenditure for the 2025-30 RCP</t>
  </si>
  <si>
    <t>Updated model used to calculate our legacy metering revenue for the 2025-30 RCP</t>
  </si>
  <si>
    <t>Updated model used to calculate the legacy metering asset base (MAB) opening value for the 2025-30 RCP</t>
  </si>
  <si>
    <t>Smithfield West substation upgrade</t>
  </si>
  <si>
    <t>ElectraNet Support for use of AEMO's 2024 ISP in SA Power Networks' Revised Revenue Proposal</t>
  </si>
  <si>
    <t/>
  </si>
  <si>
    <t>RIN3</t>
  </si>
  <si>
    <t>RIN4</t>
  </si>
  <si>
    <t>1.1</t>
  </si>
  <si>
    <t>5.1.1</t>
  </si>
  <si>
    <t>5.3.1</t>
  </si>
  <si>
    <t>5.3.12</t>
  </si>
  <si>
    <t>5.4.2</t>
  </si>
  <si>
    <t>5.4.2.2</t>
  </si>
  <si>
    <t>5.4.2.3</t>
  </si>
  <si>
    <t>5.4.2.4</t>
  </si>
  <si>
    <t>5.4.2.5</t>
  </si>
  <si>
    <t>5.9.3</t>
  </si>
  <si>
    <t>5.9.6</t>
  </si>
  <si>
    <t>5.12.29</t>
  </si>
  <si>
    <t>5.13.4</t>
  </si>
  <si>
    <t>5.13.4.1</t>
  </si>
  <si>
    <t>6.1</t>
  </si>
  <si>
    <t>6.2</t>
  </si>
  <si>
    <t>7.1</t>
  </si>
  <si>
    <t>10.1</t>
  </si>
  <si>
    <t>15.1.1</t>
  </si>
  <si>
    <t>15.2.1</t>
  </si>
  <si>
    <t>15.2.2</t>
  </si>
  <si>
    <t>15.2.3</t>
  </si>
  <si>
    <t>15.2.4</t>
  </si>
  <si>
    <t>17.1</t>
  </si>
  <si>
    <t>19.1</t>
  </si>
  <si>
    <t>19.2</t>
  </si>
  <si>
    <t>19.3</t>
  </si>
  <si>
    <t>19.4</t>
  </si>
  <si>
    <t>20.2</t>
  </si>
  <si>
    <t>Attachment 1</t>
  </si>
  <si>
    <t>Attachment 5</t>
  </si>
  <si>
    <t>Attachment 6</t>
  </si>
  <si>
    <t>Attachment 10</t>
  </si>
  <si>
    <t>Attachment 13</t>
  </si>
  <si>
    <t>Attachment 17</t>
  </si>
  <si>
    <t>Attachment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</si>
</sst>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6"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0"/>
      <name val="Calibri"/>
      <family val="2"/>
    </font>
    <font>
      <u/>
      <sz val="11"/>
      <color theme="10"/>
      <name val="Calibri"/>
      <family val="2"/>
    </font>
    <font>
      <sz val="8"/>
      <name val="Calibri"/>
      <family val="2"/>
    </font>
    <font>
      <b/>
      <sz val="11"/>
      <color theme="1"/>
      <name val="Calibri"/>
      <family val="2"/>
      <scheme val="minor"/>
    </font>
    <font>
      <b/>
      <sz val="11"/>
      <color theme="2"/>
      <name val="Calibri"/>
      <family val="2"/>
      <scheme val="minor"/>
    </font>
    <font>
      <b/>
      <sz val="12"/>
      <color theme="2"/>
      <name val="Calibri"/>
      <family val="2"/>
      <scheme val="minor"/>
    </font>
    <font>
      <sz val="11"/>
      <color theme="2"/>
      <name val="Calibri"/>
      <family val="2"/>
      <scheme val="minor"/>
    </font>
    <font>
      <u/>
      <sz val="11"/>
      <color theme="2"/>
      <name val="Calibri"/>
      <family val="2"/>
      <scheme val="minor"/>
    </font>
    <font>
      <sz val="10"/>
      <color theme="1"/>
      <name val="Calibri"/>
      <family val="2"/>
      <scheme val="minor"/>
    </font>
    <font>
      <b/>
      <sz val="10"/>
      <color theme="1"/>
      <name val="Calibri"/>
      <family val="2"/>
      <scheme val="minor"/>
    </font>
    <font>
      <strike/>
      <sz val="11"/>
      <color theme="1"/>
      <name val="Calibri"/>
      <family val="2"/>
      <scheme val="minor"/>
    </font>
    <font>
      <sz val="12"/>
      <color theme="1"/>
      <name val="Calibri"/>
      <family val="2"/>
      <scheme val="minor"/>
    </font>
    <font>
      <sz val="11"/>
      <color rgb="FF525252"/>
      <name val="Calibri"/>
      <family val="2"/>
    </font>
    <font>
      <sz val="11"/>
      <color rgb="FFFF0000"/>
      <name val="Calibri"/>
      <family val="2"/>
    </font>
    <font>
      <sz val="11"/>
      <color rgb="FFFFFFFF"/>
      <name val="Calibri"/>
      <family val="2"/>
    </font>
    <font>
      <sz val="11"/>
      <color rgb="FFFF0000"/>
      <name val="Calibri"/>
      <family val="2"/>
      <scheme val="minor"/>
    </font>
    <font>
      <b/>
      <sz val="11"/>
      <name val="Calibri"/>
      <family val="2"/>
      <scheme val="minor"/>
    </font>
    <font>
      <sz val="10"/>
      <color theme="1"/>
      <name val="Calibri"/>
      <family val="2"/>
      <scheme val="minor"/>
    </font>
    <font>
      <b/>
      <sz val="10"/>
      <color theme="1"/>
      <name val="Calibri"/>
      <family val="2"/>
      <scheme val="minor"/>
    </font>
    <font>
      <sz val="12"/>
      <color theme="1"/>
      <name val="Calibri"/>
      <family val="2"/>
      <scheme val="minor"/>
    </font>
    <font>
      <sz val="11"/>
      <color theme="2"/>
      <name val="Calibri"/>
      <family val="2"/>
      <scheme val="minor"/>
    </font>
    <font>
      <sz val="11"/>
      <color theme="1"/>
      <name val="Calibri"/>
      <family val="2"/>
      <scheme val="minor"/>
    </font>
    <font>
      <b/>
      <sz val="11"/>
      <color theme="1"/>
      <name val="Calibri"/>
      <family val="2"/>
      <scheme val="minor"/>
    </font>
    <font>
      <strike/>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1"/>
      <color theme="1"/>
      <name val="Calibri"/>
      <scheme val="minor"/>
    </font>
  </fonts>
  <fills count="20">
    <fill>
      <patternFill patternType="none"/>
    </fill>
    <fill>
      <patternFill patternType="gray125"/>
    </fill>
    <fill>
      <patternFill patternType="solid">
        <fgColor theme="6"/>
      </patternFill>
    </fill>
    <fill>
      <patternFill patternType="solid">
        <fgColor theme="4" tint="0.249977111117893"/>
        <bgColor indexed="64"/>
      </patternFill>
    </fill>
    <fill>
      <patternFill patternType="solid">
        <fgColor theme="4" tint="0.499984740745262"/>
        <bgColor indexed="64"/>
      </patternFill>
    </fill>
    <fill>
      <patternFill patternType="solid">
        <fgColor theme="4" tint="0.749992370372631"/>
        <bgColor indexed="64"/>
      </patternFill>
    </fill>
    <fill>
      <patternFill patternType="solid">
        <fgColor theme="1"/>
        <bgColor indexed="64"/>
      </patternFill>
    </fill>
    <fill>
      <patternFill patternType="solid">
        <fgColor theme="3"/>
        <bgColor indexed="64"/>
      </patternFill>
    </fill>
    <fill>
      <patternFill patternType="solid">
        <fgColor theme="3" tint="0.39997558519241921"/>
        <bgColor indexed="64"/>
      </patternFill>
    </fill>
    <fill>
      <patternFill patternType="solid">
        <fgColor theme="1" tint="0.79998168889431442"/>
        <bgColor indexed="64"/>
      </patternFill>
    </fill>
    <fill>
      <patternFill patternType="solid">
        <fgColor rgb="FFFFFF00"/>
        <bgColor indexed="64"/>
      </patternFill>
    </fill>
    <fill>
      <patternFill patternType="solid">
        <fgColor rgb="FF4492DF"/>
        <bgColor rgb="FF000000"/>
      </patternFill>
    </fill>
    <fill>
      <patternFill patternType="solid">
        <fgColor rgb="FF92D050"/>
        <bgColor indexed="64"/>
      </patternFill>
    </fill>
    <fill>
      <patternFill patternType="solid">
        <fgColor theme="3" tint="0.79998168889431442"/>
        <bgColor indexed="64"/>
      </patternFill>
    </fill>
    <fill>
      <patternFill patternType="solid">
        <fgColor theme="4" tint="0.89999084444715716"/>
        <bgColor indexed="64"/>
      </patternFill>
    </fill>
    <fill>
      <patternFill patternType="solid">
        <fgColor theme="3" tint="0.59999389629810485"/>
        <bgColor indexed="64"/>
      </patternFill>
    </fill>
    <fill>
      <patternFill patternType="solid">
        <fgColor theme="8" tint="-0.249977111117893"/>
        <bgColor indexed="64"/>
      </patternFill>
    </fill>
    <fill>
      <patternFill patternType="solid">
        <fgColor rgb="FF00B0F0"/>
        <bgColor indexed="64"/>
      </patternFill>
    </fill>
    <fill>
      <patternFill patternType="solid">
        <fgColor theme="0" tint="-0.249977111117893"/>
        <bgColor indexed="64"/>
      </patternFill>
    </fill>
    <fill>
      <patternFill patternType="solid">
        <fgColor theme="8"/>
        <bgColor indexed="64"/>
      </patternFill>
    </fill>
  </fills>
  <borders count="14">
    <border>
      <left/>
      <right/>
      <top/>
      <bottom/>
      <diagonal/>
    </border>
    <border>
      <left style="thin">
        <color theme="5"/>
      </left>
      <right style="thin">
        <color theme="5"/>
      </right>
      <top style="thin">
        <color theme="5"/>
      </top>
      <bottom style="thin">
        <color theme="5"/>
      </bottom>
      <diagonal/>
    </border>
    <border>
      <left style="thin">
        <color theme="5"/>
      </left>
      <right style="thin">
        <color theme="5"/>
      </right>
      <top/>
      <bottom style="thin">
        <color theme="5"/>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5"/>
      </left>
      <right/>
      <top style="thin">
        <color theme="5"/>
      </top>
      <bottom/>
      <diagonal/>
    </border>
    <border>
      <left/>
      <right/>
      <top style="thin">
        <color theme="5"/>
      </top>
      <bottom/>
      <diagonal/>
    </border>
    <border>
      <left/>
      <right style="thin">
        <color theme="5"/>
      </right>
      <top style="thin">
        <color theme="5"/>
      </top>
      <bottom/>
      <diagonal/>
    </border>
    <border>
      <left style="thin">
        <color rgb="FFBCBEC0"/>
      </left>
      <right style="thin">
        <color rgb="FFBCBEC0"/>
      </right>
      <top/>
      <bottom style="thin">
        <color rgb="FFBCBEC0"/>
      </bottom>
      <diagonal/>
    </border>
    <border>
      <left style="thin">
        <color rgb="FFBCBEC0"/>
      </left>
      <right style="thin">
        <color rgb="FFBCBEC0"/>
      </right>
      <top style="thin">
        <color rgb="FFBCBEC0"/>
      </top>
      <bottom style="thin">
        <color rgb="FFBCBEC0"/>
      </bottom>
      <diagonal/>
    </border>
    <border>
      <left/>
      <right/>
      <top/>
      <bottom style="thin">
        <color rgb="FFBCBEC0"/>
      </bottom>
      <diagonal/>
    </border>
    <border>
      <left style="thin">
        <color theme="5"/>
      </left>
      <right style="thin">
        <color theme="5"/>
      </right>
      <top style="thin">
        <color theme="5"/>
      </top>
      <bottom/>
      <diagonal/>
    </border>
    <border>
      <left style="thin">
        <color rgb="FFBCBEC0"/>
      </left>
      <right style="thin">
        <color rgb="FFBCBEC0"/>
      </right>
      <top style="thin">
        <color rgb="FFBCBEC0"/>
      </top>
      <bottom/>
      <diagonal/>
    </border>
  </borders>
  <cellStyleXfs count="3">
    <xf numFmtId="0" fontId="0" fillId="0" borderId="0"/>
    <xf numFmtId="0" fontId="18" fillId="2" borderId="0" applyNumberFormat="0" applyBorder="0" applyAlignment="0" applyProtection="0"/>
    <xf numFmtId="0" fontId="19" fillId="0" borderId="0" applyNumberFormat="0" applyFill="0" applyBorder="0" applyAlignment="0" applyProtection="0"/>
  </cellStyleXfs>
  <cellXfs count="195">
    <xf numFmtId="0" fontId="0" fillId="0" borderId="0" xfId="0"/>
    <xf numFmtId="0" fontId="26" fillId="0" borderId="0" xfId="0" applyFont="1"/>
    <xf numFmtId="0" fontId="23" fillId="6" borderId="0" xfId="1" applyFont="1" applyFill="1" applyAlignment="1">
      <alignment horizontal="left" wrapText="1"/>
    </xf>
    <xf numFmtId="0" fontId="23" fillId="6" borderId="0" xfId="0" applyFont="1" applyFill="1" applyAlignment="1">
      <alignment wrapText="1"/>
    </xf>
    <xf numFmtId="0" fontId="23" fillId="6" borderId="0" xfId="1" applyFont="1" applyFill="1" applyAlignment="1">
      <alignment wrapText="1"/>
    </xf>
    <xf numFmtId="1" fontId="23" fillId="6" borderId="0" xfId="1" applyNumberFormat="1" applyFont="1" applyFill="1" applyAlignment="1">
      <alignment wrapText="1"/>
    </xf>
    <xf numFmtId="0" fontId="29" fillId="0" borderId="0" xfId="0" applyFont="1" applyAlignment="1">
      <alignment wrapText="1"/>
    </xf>
    <xf numFmtId="0" fontId="26" fillId="0" borderId="0" xfId="0" applyFont="1" applyAlignment="1">
      <alignment horizontal="center"/>
    </xf>
    <xf numFmtId="0" fontId="27" fillId="0" borderId="0" xfId="0" applyFont="1"/>
    <xf numFmtId="0" fontId="19" fillId="0" borderId="0" xfId="2"/>
    <xf numFmtId="1" fontId="26" fillId="0" borderId="0" xfId="0" applyNumberFormat="1" applyFont="1"/>
    <xf numFmtId="0" fontId="26" fillId="0" borderId="0" xfId="0" applyFont="1" applyAlignment="1">
      <alignment horizontal="left"/>
    </xf>
    <xf numFmtId="0" fontId="22" fillId="3" borderId="3" xfId="0" applyFont="1" applyFill="1" applyBorder="1"/>
    <xf numFmtId="0" fontId="24" fillId="3" borderId="4" xfId="0" applyFont="1" applyFill="1" applyBorder="1"/>
    <xf numFmtId="0" fontId="22" fillId="3" borderId="4" xfId="0" applyFont="1" applyFill="1" applyBorder="1" applyAlignment="1">
      <alignment horizontal="left"/>
    </xf>
    <xf numFmtId="0" fontId="22" fillId="3" borderId="4" xfId="0" applyFont="1" applyFill="1" applyBorder="1" applyAlignment="1">
      <alignment horizontal="center"/>
    </xf>
    <xf numFmtId="0" fontId="22" fillId="3" borderId="4" xfId="0" applyFont="1" applyFill="1" applyBorder="1"/>
    <xf numFmtId="1" fontId="24" fillId="3" borderId="4" xfId="0" applyNumberFormat="1" applyFont="1" applyFill="1" applyBorder="1"/>
    <xf numFmtId="0" fontId="24" fillId="3" borderId="5" xfId="0" applyFont="1" applyFill="1" applyBorder="1"/>
    <xf numFmtId="0" fontId="24" fillId="0" borderId="0" xfId="0" applyFont="1"/>
    <xf numFmtId="0" fontId="17" fillId="0" borderId="0" xfId="0" applyFont="1"/>
    <xf numFmtId="0" fontId="28" fillId="0" borderId="1" xfId="0" applyFont="1" applyBorder="1" applyAlignment="1">
      <alignment horizontal="right" vertical="center"/>
    </xf>
    <xf numFmtId="0" fontId="22" fillId="3" borderId="6" xfId="0" applyFont="1" applyFill="1" applyBorder="1"/>
    <xf numFmtId="0" fontId="24" fillId="3" borderId="7" xfId="0" applyFont="1" applyFill="1" applyBorder="1"/>
    <xf numFmtId="0" fontId="22" fillId="3" borderId="7" xfId="0" applyFont="1" applyFill="1" applyBorder="1" applyAlignment="1">
      <alignment horizontal="left"/>
    </xf>
    <xf numFmtId="0" fontId="22" fillId="3" borderId="7" xfId="0" applyFont="1" applyFill="1" applyBorder="1" applyAlignment="1">
      <alignment horizontal="center"/>
    </xf>
    <xf numFmtId="1" fontId="24" fillId="3" borderId="7" xfId="0" applyNumberFormat="1" applyFont="1" applyFill="1" applyBorder="1"/>
    <xf numFmtId="0" fontId="24" fillId="3" borderId="8" xfId="0" applyFont="1" applyFill="1" applyBorder="1"/>
    <xf numFmtId="0" fontId="22" fillId="4" borderId="3" xfId="0" applyFont="1" applyFill="1" applyBorder="1"/>
    <xf numFmtId="0" fontId="22" fillId="4" borderId="4" xfId="0" applyFont="1" applyFill="1" applyBorder="1" applyAlignment="1">
      <alignment vertical="center"/>
    </xf>
    <xf numFmtId="0" fontId="24" fillId="4" borderId="4" xfId="0" applyFont="1" applyFill="1" applyBorder="1"/>
    <xf numFmtId="0" fontId="24" fillId="4" borderId="4" xfId="0" applyFont="1" applyFill="1" applyBorder="1" applyAlignment="1">
      <alignment vertical="center"/>
    </xf>
    <xf numFmtId="17" fontId="24" fillId="4" borderId="4" xfId="0" quotePrefix="1" applyNumberFormat="1" applyFont="1" applyFill="1" applyBorder="1" applyAlignment="1">
      <alignment horizontal="left"/>
    </xf>
    <xf numFmtId="0" fontId="24" fillId="4" borderId="4" xfId="0" applyFont="1" applyFill="1" applyBorder="1" applyAlignment="1">
      <alignment horizontal="center"/>
    </xf>
    <xf numFmtId="0" fontId="24" fillId="4" borderId="5" xfId="0" applyFont="1" applyFill="1" applyBorder="1"/>
    <xf numFmtId="0" fontId="21" fillId="5" borderId="1" xfId="0" applyFont="1" applyFill="1" applyBorder="1"/>
    <xf numFmtId="0" fontId="21" fillId="5" borderId="1" xfId="0" applyFont="1" applyFill="1" applyBorder="1" applyAlignment="1">
      <alignment horizontal="center"/>
    </xf>
    <xf numFmtId="1" fontId="21" fillId="5" borderId="1" xfId="0" applyNumberFormat="1" applyFont="1" applyFill="1" applyBorder="1"/>
    <xf numFmtId="0" fontId="21" fillId="5" borderId="0" xfId="0" applyFont="1" applyFill="1"/>
    <xf numFmtId="0" fontId="28" fillId="0" borderId="1" xfId="0" applyFont="1" applyBorder="1"/>
    <xf numFmtId="0" fontId="28" fillId="0" borderId="1" xfId="0" applyFont="1" applyBorder="1" applyAlignment="1">
      <alignment horizontal="left" vertical="center"/>
    </xf>
    <xf numFmtId="0" fontId="28" fillId="0" borderId="1" xfId="0" applyFont="1" applyBorder="1" applyAlignment="1">
      <alignment horizontal="center"/>
    </xf>
    <xf numFmtId="0" fontId="28" fillId="0" borderId="0" xfId="0" applyFont="1"/>
    <xf numFmtId="0" fontId="28" fillId="0" borderId="1" xfId="0" applyFont="1" applyBorder="1" applyAlignment="1">
      <alignment vertical="center"/>
    </xf>
    <xf numFmtId="0" fontId="27" fillId="10" borderId="0" xfId="0" applyFont="1" applyFill="1"/>
    <xf numFmtId="0" fontId="0" fillId="0" borderId="0" xfId="0" applyAlignment="1">
      <alignment vertical="center"/>
    </xf>
    <xf numFmtId="0" fontId="23" fillId="7" borderId="0" xfId="1" applyFont="1" applyFill="1" applyAlignment="1">
      <alignment horizontal="center" vertical="center"/>
    </xf>
    <xf numFmtId="0" fontId="24" fillId="3" borderId="4" xfId="0" applyFont="1" applyFill="1" applyBorder="1" applyAlignment="1">
      <alignment horizontal="left"/>
    </xf>
    <xf numFmtId="0" fontId="24" fillId="3" borderId="7" xfId="0" applyFont="1" applyFill="1" applyBorder="1" applyAlignment="1">
      <alignment horizontal="left"/>
    </xf>
    <xf numFmtId="0" fontId="24" fillId="4" borderId="4" xfId="0" applyFont="1" applyFill="1" applyBorder="1" applyAlignment="1">
      <alignment horizontal="left"/>
    </xf>
    <xf numFmtId="0" fontId="21" fillId="5" borderId="1" xfId="0" applyFont="1" applyFill="1" applyBorder="1" applyAlignment="1">
      <alignment horizontal="left"/>
    </xf>
    <xf numFmtId="0" fontId="23" fillId="8" borderId="0" xfId="1" applyFont="1" applyFill="1" applyAlignment="1">
      <alignment horizontal="center" vertical="center"/>
    </xf>
    <xf numFmtId="0" fontId="30" fillId="0" borderId="9" xfId="0" applyFont="1" applyBorder="1"/>
    <xf numFmtId="0" fontId="30" fillId="0" borderId="10" xfId="0" applyFont="1" applyBorder="1"/>
    <xf numFmtId="0" fontId="30" fillId="0" borderId="0" xfId="0" applyFont="1"/>
    <xf numFmtId="0" fontId="30" fillId="0" borderId="10" xfId="0" applyFont="1" applyBorder="1" applyAlignment="1">
      <alignment wrapText="1"/>
    </xf>
    <xf numFmtId="0" fontId="32" fillId="11" borderId="11" xfId="0" applyFont="1" applyFill="1" applyBorder="1"/>
    <xf numFmtId="0" fontId="24" fillId="4" borderId="0" xfId="0" applyFont="1" applyFill="1" applyAlignment="1">
      <alignment vertical="center"/>
    </xf>
    <xf numFmtId="0" fontId="33" fillId="0" borderId="1" xfId="0" applyFont="1" applyBorder="1"/>
    <xf numFmtId="0" fontId="19" fillId="0" borderId="1" xfId="2" applyBorder="1"/>
    <xf numFmtId="0" fontId="21" fillId="5" borderId="1" xfId="0" quotePrefix="1" applyFont="1" applyFill="1" applyBorder="1"/>
    <xf numFmtId="1" fontId="21" fillId="5" borderId="1" xfId="0" quotePrefix="1" applyNumberFormat="1" applyFont="1" applyFill="1" applyBorder="1"/>
    <xf numFmtId="0" fontId="19" fillId="0" borderId="0" xfId="2" applyAlignment="1">
      <alignment vertical="center"/>
    </xf>
    <xf numFmtId="0" fontId="0" fillId="4" borderId="0" xfId="0" applyFill="1"/>
    <xf numFmtId="0" fontId="0" fillId="0" borderId="0" xfId="0" applyAlignment="1">
      <alignment horizontal="justify" vertical="center"/>
    </xf>
    <xf numFmtId="0" fontId="34" fillId="4" borderId="4" xfId="0" applyFont="1" applyFill="1" applyBorder="1"/>
    <xf numFmtId="0" fontId="0" fillId="0" borderId="0" xfId="0" quotePrefix="1"/>
    <xf numFmtId="0" fontId="35" fillId="0" borderId="0" xfId="0" applyFont="1"/>
    <xf numFmtId="0" fontId="36" fillId="0" borderId="0" xfId="0" applyFont="1"/>
    <xf numFmtId="0" fontId="37" fillId="0" borderId="0" xfId="0" applyFont="1" applyAlignment="1">
      <alignment wrapText="1"/>
    </xf>
    <xf numFmtId="0" fontId="38" fillId="0" borderId="0" xfId="0" applyFont="1"/>
    <xf numFmtId="0" fontId="39" fillId="0" borderId="0" xfId="0" applyFont="1"/>
    <xf numFmtId="0" fontId="40" fillId="5" borderId="0" xfId="0" applyFont="1" applyFill="1"/>
    <xf numFmtId="0" fontId="41" fillId="0" borderId="0" xfId="0" applyFont="1"/>
    <xf numFmtId="0" fontId="35" fillId="0" borderId="0" xfId="0" applyFont="1" applyAlignment="1">
      <alignment horizontal="left"/>
    </xf>
    <xf numFmtId="0" fontId="35" fillId="0" borderId="0" xfId="0" applyFont="1" applyAlignment="1">
      <alignment horizontal="center"/>
    </xf>
    <xf numFmtId="1" fontId="35" fillId="0" borderId="0" xfId="0" applyNumberFormat="1" applyFont="1"/>
    <xf numFmtId="0" fontId="0" fillId="0" borderId="1" xfId="0" applyBorder="1"/>
    <xf numFmtId="0" fontId="16" fillId="0" borderId="1" xfId="0" applyFont="1" applyBorder="1" applyAlignment="1">
      <alignment horizontal="left" vertical="center"/>
    </xf>
    <xf numFmtId="0" fontId="16" fillId="0" borderId="1" xfId="0" applyFont="1" applyBorder="1"/>
    <xf numFmtId="0" fontId="16" fillId="0" borderId="2" xfId="0" applyFont="1" applyBorder="1"/>
    <xf numFmtId="0" fontId="16" fillId="0" borderId="1" xfId="0" applyFont="1" applyBorder="1" applyAlignment="1">
      <alignment horizontal="right"/>
    </xf>
    <xf numFmtId="0" fontId="16" fillId="0" borderId="2" xfId="0" applyFont="1" applyBorder="1" applyAlignment="1">
      <alignment horizontal="right" vertical="center"/>
    </xf>
    <xf numFmtId="0" fontId="16" fillId="0" borderId="2" xfId="0" applyFont="1" applyBorder="1" applyAlignment="1">
      <alignment horizontal="left" vertical="center"/>
    </xf>
    <xf numFmtId="0" fontId="16" fillId="0" borderId="2" xfId="0" applyFont="1" applyBorder="1" applyAlignment="1">
      <alignment vertical="center"/>
    </xf>
    <xf numFmtId="0" fontId="16" fillId="0" borderId="0" xfId="0" applyFont="1" applyAlignment="1">
      <alignment vertical="center"/>
    </xf>
    <xf numFmtId="14" fontId="16" fillId="0" borderId="0" xfId="0" applyNumberFormat="1" applyFont="1" applyAlignment="1">
      <alignment vertical="center"/>
    </xf>
    <xf numFmtId="16" fontId="16" fillId="0" borderId="2" xfId="0" applyNumberFormat="1" applyFont="1" applyBorder="1"/>
    <xf numFmtId="17" fontId="16" fillId="0" borderId="2" xfId="0" quotePrefix="1" applyNumberFormat="1" applyFont="1" applyBorder="1" applyAlignment="1">
      <alignment horizontal="left"/>
    </xf>
    <xf numFmtId="0" fontId="16" fillId="0" borderId="2" xfId="0" applyFont="1" applyBorder="1" applyAlignment="1">
      <alignment horizontal="center"/>
    </xf>
    <xf numFmtId="1" fontId="16" fillId="0" borderId="2" xfId="0" quotePrefix="1" applyNumberFormat="1" applyFont="1" applyBorder="1" applyAlignment="1">
      <alignment horizontal="left"/>
    </xf>
    <xf numFmtId="0" fontId="16" fillId="9" borderId="1" xfId="0" applyFont="1" applyFill="1" applyBorder="1"/>
    <xf numFmtId="0" fontId="16" fillId="9" borderId="2" xfId="0" applyFont="1" applyFill="1" applyBorder="1"/>
    <xf numFmtId="0" fontId="16" fillId="0" borderId="1" xfId="0" applyFont="1" applyBorder="1" applyAlignment="1">
      <alignment horizontal="right" vertical="center"/>
    </xf>
    <xf numFmtId="0" fontId="16" fillId="0" borderId="1" xfId="0" applyFont="1" applyBorder="1" applyAlignment="1">
      <alignment vertical="center"/>
    </xf>
    <xf numFmtId="16" fontId="16" fillId="0" borderId="1" xfId="0" applyNumberFormat="1" applyFont="1" applyBorder="1"/>
    <xf numFmtId="0" fontId="16" fillId="0" borderId="1" xfId="0" applyFont="1" applyBorder="1" applyAlignment="1">
      <alignment horizontal="center"/>
    </xf>
    <xf numFmtId="1" fontId="16" fillId="0" borderId="1" xfId="0" quotePrefix="1" applyNumberFormat="1" applyFont="1" applyBorder="1" applyAlignment="1">
      <alignment horizontal="left"/>
    </xf>
    <xf numFmtId="0" fontId="16" fillId="13" borderId="1" xfId="0" applyFont="1" applyFill="1" applyBorder="1"/>
    <xf numFmtId="1" fontId="16" fillId="0" borderId="1" xfId="0" applyNumberFormat="1" applyFont="1" applyBorder="1" applyAlignment="1">
      <alignment horizontal="left"/>
    </xf>
    <xf numFmtId="0" fontId="16" fillId="0" borderId="0" xfId="0" applyFont="1"/>
    <xf numFmtId="14" fontId="16" fillId="0" borderId="0" xfId="0" applyNumberFormat="1" applyFont="1"/>
    <xf numFmtId="0" fontId="16" fillId="0" borderId="1" xfId="0" applyFont="1" applyBorder="1" applyAlignment="1">
      <alignment wrapText="1"/>
    </xf>
    <xf numFmtId="16" fontId="16" fillId="0" borderId="1" xfId="0" applyNumberFormat="1" applyFont="1" applyBorder="1" applyAlignment="1">
      <alignment wrapText="1"/>
    </xf>
    <xf numFmtId="0" fontId="16" fillId="0" borderId="1" xfId="0" applyFont="1" applyBorder="1" applyAlignment="1">
      <alignment horizontal="left"/>
    </xf>
    <xf numFmtId="0" fontId="16" fillId="0" borderId="1" xfId="0" quotePrefix="1" applyFont="1" applyBorder="1" applyAlignment="1">
      <alignment horizontal="right"/>
    </xf>
    <xf numFmtId="0" fontId="16" fillId="0" borderId="2" xfId="0" applyFont="1" applyBorder="1" applyAlignment="1">
      <alignment horizontal="left"/>
    </xf>
    <xf numFmtId="17" fontId="16" fillId="0" borderId="1" xfId="0" quotePrefix="1" applyNumberFormat="1" applyFont="1" applyBorder="1" applyAlignment="1">
      <alignment horizontal="left"/>
    </xf>
    <xf numFmtId="0" fontId="16" fillId="0" borderId="1" xfId="0" quotePrefix="1" applyFont="1" applyBorder="1" applyAlignment="1">
      <alignment horizontal="right" vertical="center"/>
    </xf>
    <xf numFmtId="0" fontId="16" fillId="0" borderId="1" xfId="0" quotePrefix="1" applyFont="1" applyBorder="1" applyAlignment="1">
      <alignment horizontal="left"/>
    </xf>
    <xf numFmtId="0" fontId="16" fillId="0" borderId="0" xfId="0" applyFont="1" applyAlignment="1">
      <alignment horizontal="right"/>
    </xf>
    <xf numFmtId="0" fontId="16" fillId="0" borderId="0" xfId="0" applyFont="1" applyAlignment="1">
      <alignment horizontal="left"/>
    </xf>
    <xf numFmtId="0" fontId="16" fillId="0" borderId="0" xfId="2" applyFont="1"/>
    <xf numFmtId="0" fontId="16" fillId="15" borderId="1" xfId="0" applyFont="1" applyFill="1" applyBorder="1" applyAlignment="1">
      <alignment horizontal="left"/>
    </xf>
    <xf numFmtId="0" fontId="16" fillId="10" borderId="1" xfId="0" applyFont="1" applyFill="1" applyBorder="1"/>
    <xf numFmtId="0" fontId="16" fillId="16" borderId="1" xfId="0" applyFont="1" applyFill="1" applyBorder="1"/>
    <xf numFmtId="0" fontId="16" fillId="0" borderId="0" xfId="0" applyFont="1" applyAlignment="1">
      <alignment wrapText="1"/>
    </xf>
    <xf numFmtId="0" fontId="16" fillId="5" borderId="0" xfId="0" applyFont="1" applyFill="1"/>
    <xf numFmtId="0" fontId="16" fillId="0" borderId="0" xfId="0" applyFont="1" applyAlignment="1">
      <alignment horizontal="left" vertical="center"/>
    </xf>
    <xf numFmtId="14" fontId="16" fillId="0" borderId="1" xfId="0" applyNumberFormat="1" applyFont="1" applyBorder="1" applyAlignment="1">
      <alignment horizontal="left" vertical="center"/>
    </xf>
    <xf numFmtId="0" fontId="16" fillId="0" borderId="12" xfId="0" applyFont="1" applyBorder="1"/>
    <xf numFmtId="0" fontId="16" fillId="0" borderId="12" xfId="0" applyFont="1" applyBorder="1" applyAlignment="1">
      <alignment horizontal="right"/>
    </xf>
    <xf numFmtId="0" fontId="16" fillId="0" borderId="12" xfId="0" applyFont="1" applyBorder="1" applyAlignment="1">
      <alignment horizontal="left"/>
    </xf>
    <xf numFmtId="1" fontId="16" fillId="0" borderId="12" xfId="0" applyNumberFormat="1" applyFont="1" applyBorder="1" applyAlignment="1">
      <alignment horizontal="center"/>
    </xf>
    <xf numFmtId="1" fontId="16" fillId="0" borderId="12" xfId="0" applyNumberFormat="1" applyFont="1" applyBorder="1" applyAlignment="1">
      <alignment horizontal="left"/>
    </xf>
    <xf numFmtId="17" fontId="16" fillId="0" borderId="12" xfId="0" applyNumberFormat="1" applyFont="1" applyBorder="1" applyAlignment="1">
      <alignment horizontal="left"/>
    </xf>
    <xf numFmtId="164" fontId="16" fillId="0" borderId="12" xfId="0" applyNumberFormat="1" applyFont="1" applyBorder="1" applyAlignment="1">
      <alignment horizontal="left"/>
    </xf>
    <xf numFmtId="0" fontId="16" fillId="12" borderId="1" xfId="0" applyFont="1" applyFill="1" applyBorder="1"/>
    <xf numFmtId="0" fontId="16" fillId="14" borderId="0" xfId="0" applyFont="1" applyFill="1"/>
    <xf numFmtId="0" fontId="25" fillId="3" borderId="4" xfId="2" applyFont="1" applyFill="1" applyBorder="1"/>
    <xf numFmtId="0" fontId="16" fillId="12" borderId="1" xfId="0" applyFont="1" applyFill="1" applyBorder="1" applyAlignment="1">
      <alignment horizontal="center"/>
    </xf>
    <xf numFmtId="1" fontId="16" fillId="0" borderId="2" xfId="0" applyNumberFormat="1" applyFont="1" applyBorder="1" applyAlignment="1">
      <alignment horizontal="left"/>
    </xf>
    <xf numFmtId="17" fontId="24" fillId="4" borderId="4" xfId="0" applyNumberFormat="1" applyFont="1" applyFill="1" applyBorder="1" applyAlignment="1">
      <alignment horizontal="left"/>
    </xf>
    <xf numFmtId="0" fontId="16" fillId="17" borderId="1" xfId="0" applyFont="1" applyFill="1" applyBorder="1"/>
    <xf numFmtId="0" fontId="28" fillId="18" borderId="1" xfId="0" applyFont="1" applyFill="1" applyBorder="1" applyAlignment="1">
      <alignment horizontal="center"/>
    </xf>
    <xf numFmtId="0" fontId="16" fillId="18" borderId="1" xfId="0" applyFont="1" applyFill="1" applyBorder="1"/>
    <xf numFmtId="0" fontId="16" fillId="18" borderId="1" xfId="0" applyFont="1" applyFill="1" applyBorder="1" applyAlignment="1">
      <alignment horizontal="center"/>
    </xf>
    <xf numFmtId="0" fontId="16" fillId="19" borderId="1" xfId="0" applyFont="1" applyFill="1" applyBorder="1" applyAlignment="1">
      <alignment horizontal="center"/>
    </xf>
    <xf numFmtId="0" fontId="16" fillId="12" borderId="1" xfId="0" applyFont="1" applyFill="1" applyBorder="1" applyAlignment="1">
      <alignment vertical="center"/>
    </xf>
    <xf numFmtId="0" fontId="15" fillId="12" borderId="2" xfId="0" applyFont="1" applyFill="1" applyBorder="1" applyAlignment="1">
      <alignment vertical="center"/>
    </xf>
    <xf numFmtId="0" fontId="0" fillId="12" borderId="0" xfId="0" applyFill="1" applyAlignment="1">
      <alignment vertical="center"/>
    </xf>
    <xf numFmtId="0" fontId="16" fillId="12" borderId="1" xfId="0" applyFont="1" applyFill="1" applyBorder="1" applyAlignment="1">
      <alignment horizontal="left" vertical="center"/>
    </xf>
    <xf numFmtId="17" fontId="15" fillId="0" borderId="2" xfId="0" quotePrefix="1" applyNumberFormat="1" applyFont="1" applyBorder="1" applyAlignment="1">
      <alignment horizontal="left"/>
    </xf>
    <xf numFmtId="17" fontId="15" fillId="0" borderId="1" xfId="0" quotePrefix="1" applyNumberFormat="1" applyFont="1" applyBorder="1" applyAlignment="1">
      <alignment horizontal="left"/>
    </xf>
    <xf numFmtId="0" fontId="14" fillId="0" borderId="1" xfId="0" applyFont="1" applyBorder="1"/>
    <xf numFmtId="0" fontId="14" fillId="0" borderId="1" xfId="0" applyFont="1" applyBorder="1" applyAlignment="1">
      <alignment horizontal="left"/>
    </xf>
    <xf numFmtId="0" fontId="14" fillId="0" borderId="1" xfId="0" applyFont="1" applyBorder="1" applyAlignment="1">
      <alignment horizontal="center"/>
    </xf>
    <xf numFmtId="1" fontId="14" fillId="0" borderId="1" xfId="0" applyNumberFormat="1" applyFont="1" applyBorder="1" applyAlignment="1">
      <alignment horizontal="left"/>
    </xf>
    <xf numFmtId="0" fontId="13" fillId="0" borderId="1" xfId="0" applyFont="1" applyBorder="1"/>
    <xf numFmtId="0" fontId="0" fillId="12" borderId="0" xfId="0" applyFill="1"/>
    <xf numFmtId="0" fontId="12" fillId="0" borderId="1" xfId="0" applyFont="1" applyBorder="1"/>
    <xf numFmtId="17" fontId="12" fillId="0" borderId="1" xfId="0" quotePrefix="1" applyNumberFormat="1" applyFont="1" applyBorder="1" applyAlignment="1">
      <alignment horizontal="left"/>
    </xf>
    <xf numFmtId="0" fontId="12" fillId="0" borderId="1" xfId="0" applyFont="1" applyBorder="1" applyAlignment="1">
      <alignment horizontal="center"/>
    </xf>
    <xf numFmtId="1" fontId="12" fillId="0" borderId="1" xfId="0" applyNumberFormat="1" applyFont="1" applyBorder="1" applyAlignment="1">
      <alignment horizontal="left"/>
    </xf>
    <xf numFmtId="0" fontId="11" fillId="0" borderId="1" xfId="0" applyFont="1" applyBorder="1"/>
    <xf numFmtId="0" fontId="10" fillId="0" borderId="1" xfId="0" applyFont="1" applyBorder="1"/>
    <xf numFmtId="0" fontId="9" fillId="0" borderId="1" xfId="0" applyFont="1" applyBorder="1"/>
    <xf numFmtId="0" fontId="30" fillId="0" borderId="13" xfId="0" applyFont="1" applyBorder="1" applyAlignment="1">
      <alignment wrapText="1"/>
    </xf>
    <xf numFmtId="0" fontId="9" fillId="0" borderId="1" xfId="0" applyFont="1" applyBorder="1" applyAlignment="1">
      <alignment wrapText="1"/>
    </xf>
    <xf numFmtId="0" fontId="8" fillId="0" borderId="2" xfId="0" applyFont="1" applyBorder="1"/>
    <xf numFmtId="0" fontId="7" fillId="0" borderId="1" xfId="0" applyFont="1" applyBorder="1"/>
    <xf numFmtId="0" fontId="44" fillId="12" borderId="1" xfId="0" applyFont="1" applyFill="1" applyBorder="1"/>
    <xf numFmtId="0" fontId="6" fillId="12" borderId="1" xfId="0" applyFont="1" applyFill="1" applyBorder="1" applyAlignment="1">
      <alignment horizontal="left" vertical="center"/>
    </xf>
    <xf numFmtId="0" fontId="5" fillId="0" borderId="1" xfId="0" applyFont="1" applyBorder="1"/>
    <xf numFmtId="0" fontId="5" fillId="0" borderId="1" xfId="0" applyFont="1" applyBorder="1" applyAlignment="1">
      <alignment horizontal="center"/>
    </xf>
    <xf numFmtId="0" fontId="5" fillId="0" borderId="1" xfId="0" applyFont="1" applyBorder="1" applyAlignment="1">
      <alignment horizontal="left"/>
    </xf>
    <xf numFmtId="1" fontId="5" fillId="0" borderId="1" xfId="0" applyNumberFormat="1" applyFont="1" applyBorder="1" applyAlignment="1">
      <alignment horizontal="left"/>
    </xf>
    <xf numFmtId="0" fontId="45" fillId="0" borderId="1" xfId="0" applyFont="1" applyBorder="1"/>
    <xf numFmtId="0" fontId="45" fillId="0" borderId="2" xfId="0" applyFont="1" applyBorder="1"/>
    <xf numFmtId="0" fontId="45" fillId="0" borderId="0" xfId="0" applyFont="1" applyAlignment="1">
      <alignment horizontal="left"/>
    </xf>
    <xf numFmtId="0" fontId="0" fillId="12" borderId="0" xfId="0" applyFill="1" applyAlignment="1">
      <alignment horizontal="justify" vertical="center"/>
    </xf>
    <xf numFmtId="0" fontId="4" fillId="12" borderId="1" xfId="0" applyFont="1" applyFill="1" applyBorder="1"/>
    <xf numFmtId="0" fontId="3" fillId="0" borderId="1" xfId="0" applyFont="1" applyBorder="1"/>
    <xf numFmtId="0" fontId="45" fillId="12" borderId="1" xfId="0" applyFont="1" applyFill="1" applyBorder="1" applyAlignment="1">
      <alignment vertical="center"/>
    </xf>
    <xf numFmtId="0" fontId="45" fillId="12" borderId="1" xfId="0" applyFont="1" applyFill="1" applyBorder="1"/>
    <xf numFmtId="17" fontId="3" fillId="0" borderId="1" xfId="0" quotePrefix="1" applyNumberFormat="1" applyFont="1" applyBorder="1" applyAlignment="1">
      <alignment horizontal="left"/>
    </xf>
    <xf numFmtId="0" fontId="3" fillId="0" borderId="1" xfId="0" applyFont="1" applyBorder="1" applyAlignment="1">
      <alignment horizontal="center"/>
    </xf>
    <xf numFmtId="1" fontId="3" fillId="0" borderId="1" xfId="0" applyNumberFormat="1" applyFont="1" applyBorder="1" applyAlignment="1">
      <alignment horizontal="left"/>
    </xf>
    <xf numFmtId="0" fontId="3" fillId="0" borderId="1" xfId="0" quotePrefix="1" applyFont="1" applyBorder="1" applyAlignment="1">
      <alignment horizontal="left"/>
    </xf>
    <xf numFmtId="0" fontId="3" fillId="12" borderId="1" xfId="0" applyFont="1" applyFill="1" applyBorder="1"/>
    <xf numFmtId="0" fontId="23" fillId="7" borderId="0" xfId="1" applyFont="1" applyFill="1" applyBorder="1" applyAlignment="1">
      <alignment horizontal="center" vertical="center"/>
    </xf>
    <xf numFmtId="0" fontId="45" fillId="0" borderId="1" xfId="0" applyFont="1" applyBorder="1" applyAlignment="1">
      <alignment horizontal="left"/>
    </xf>
    <xf numFmtId="17" fontId="2" fillId="0" borderId="1" xfId="0" quotePrefix="1" applyNumberFormat="1" applyFont="1" applyBorder="1" applyAlignment="1">
      <alignment horizontal="left"/>
    </xf>
    <xf numFmtId="0" fontId="2" fillId="12" borderId="1" xfId="0" applyFont="1" applyFill="1" applyBorder="1"/>
    <xf numFmtId="0" fontId="23" fillId="7" borderId="0" xfId="1" applyFont="1" applyFill="1" applyBorder="1" applyAlignment="1">
      <alignment horizontal="center" vertical="center"/>
    </xf>
    <xf numFmtId="0" fontId="23" fillId="8" borderId="0" xfId="0" applyFont="1" applyFill="1" applyAlignment="1">
      <alignment horizontal="center"/>
    </xf>
    <xf numFmtId="0" fontId="23" fillId="7" borderId="0" xfId="1" applyFont="1" applyFill="1" applyAlignment="1">
      <alignment horizontal="center" vertical="center"/>
    </xf>
    <xf numFmtId="0" fontId="23" fillId="8" borderId="0" xfId="1" applyFont="1" applyFill="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left"/>
    </xf>
    <xf numFmtId="0" fontId="1" fillId="0" borderId="12" xfId="0" applyFont="1" applyBorder="1"/>
    <xf numFmtId="0" fontId="1" fillId="0" borderId="12" xfId="0" applyFont="1" applyBorder="1" applyAlignment="1">
      <alignment horizontal="left"/>
    </xf>
    <xf numFmtId="17" fontId="1" fillId="0" borderId="12" xfId="0" applyNumberFormat="1" applyFont="1" applyBorder="1" applyAlignment="1">
      <alignment horizontal="left"/>
    </xf>
    <xf numFmtId="1" fontId="1" fillId="0" borderId="12" xfId="0" applyNumberFormat="1" applyFont="1" applyBorder="1" applyAlignment="1">
      <alignment horizontal="center"/>
    </xf>
    <xf numFmtId="164" fontId="1" fillId="0" borderId="12" xfId="0" applyNumberFormat="1" applyFont="1" applyBorder="1" applyAlignment="1">
      <alignment horizontal="left"/>
    </xf>
  </cellXfs>
  <cellStyles count="3">
    <cellStyle name="Accent3" xfId="1" builtinId="37"/>
    <cellStyle name="Hyperlink" xfId="2" builtinId="8"/>
    <cellStyle name="Normal" xfId="0" builtinId="0"/>
  </cellStyles>
  <dxfs count="112">
    <dxf>
      <font>
        <b val="0"/>
        <i val="0"/>
        <strike val="0"/>
        <condense val="0"/>
        <extend val="0"/>
        <outline val="0"/>
        <shadow val="0"/>
        <u val="none"/>
        <vertAlign val="baseline"/>
        <sz val="11"/>
        <color theme="1"/>
        <name val="Calibri"/>
        <family val="2"/>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numFmt numFmtId="164" formatCode="_-* #,##0_-;\-* #,##0_-;_-* &quot;-&quot;??_-;_-@_-"/>
      <alignment horizontal="left" vertical="bottom" textRotation="0" wrapText="0" indent="0" justifyLastLine="0" shrinkToFit="0" readingOrder="0"/>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numFmt numFmtId="22" formatCode="mmm\-yy"/>
      <alignment horizontal="left" vertical="bottom" textRotation="0" wrapText="0" indent="0" justifyLastLine="0" shrinkToFit="0" readingOrder="0"/>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rgb="FF525252"/>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left style="thin">
          <color rgb="FFBCBEC0"/>
        </left>
        <right style="thin">
          <color rgb="FFBCBEC0"/>
        </right>
        <top style="thin">
          <color rgb="FFBCBEC0"/>
        </top>
        <bottom style="thin">
          <color rgb="FFBCBEC0"/>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auto="1"/>
        </patternFill>
      </fill>
      <alignment horizontal="left" vertical="bottom" textRotation="0" wrapText="0" indent="0" justifyLastLine="0" shrinkToFit="0" readingOrder="0"/>
      <border diagonalUp="0" diagonalDown="0">
        <left style="thin">
          <color theme="5"/>
        </left>
        <right style="thin">
          <color theme="5"/>
        </right>
        <top style="thin">
          <color theme="5"/>
        </top>
        <bottom style="thin">
          <color theme="5"/>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left style="thin">
          <color theme="5"/>
        </left>
        <right style="thin">
          <color theme="5"/>
        </right>
        <top style="thin">
          <color theme="5"/>
        </top>
        <bottom style="thin">
          <color theme="5"/>
        </bottom>
        <vertical/>
        <horizontal/>
      </border>
    </dxf>
    <dxf>
      <font>
        <b val="0"/>
        <i val="0"/>
        <strike val="0"/>
        <condense val="0"/>
        <extend val="0"/>
        <outline val="0"/>
        <shadow val="0"/>
        <u val="none"/>
        <vertAlign val="baseline"/>
        <sz val="11"/>
        <color theme="1"/>
        <name val="Calibri"/>
        <family val="2"/>
        <scheme val="minor"/>
      </font>
      <numFmt numFmtId="22" formatCode="mmm\-yy"/>
      <fill>
        <patternFill patternType="none">
          <fgColor indexed="64"/>
          <bgColor auto="1"/>
        </patternFill>
      </fill>
      <alignment horizontal="left" vertical="bottom" textRotation="0" wrapText="0" indent="0" justifyLastLine="0" shrinkToFit="0" readingOrder="0"/>
      <border diagonalUp="0" diagonalDown="0">
        <left style="thin">
          <color theme="5"/>
        </left>
        <right style="thin">
          <color theme="5"/>
        </right>
        <top style="thin">
          <color theme="5"/>
        </top>
        <bottom style="thin">
          <color theme="5"/>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border diagonalUp="0" diagonalDown="0">
        <left style="thin">
          <color theme="5"/>
        </left>
        <right style="thin">
          <color theme="5"/>
        </right>
        <top style="thin">
          <color theme="5"/>
        </top>
        <bottom style="thin">
          <color theme="5"/>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left style="thin">
          <color theme="5"/>
        </left>
        <right style="thin">
          <color theme="5"/>
        </right>
        <top style="thin">
          <color theme="5"/>
        </top>
        <bottom style="thin">
          <color theme="5"/>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left style="thin">
          <color theme="5"/>
        </left>
        <right style="thin">
          <color theme="5"/>
        </right>
        <top style="thin">
          <color theme="5"/>
        </top>
        <bottom style="thin">
          <color theme="5"/>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left style="thin">
          <color theme="5"/>
        </left>
        <right style="thin">
          <color theme="5"/>
        </right>
        <top style="thin">
          <color theme="5"/>
        </top>
        <bottom style="thin">
          <color theme="5"/>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left style="thin">
          <color theme="5"/>
        </left>
        <right style="thin">
          <color theme="5"/>
        </right>
        <top/>
        <bottom style="thin">
          <color theme="5"/>
        </bottom>
        <vertical/>
        <horizontal/>
      </border>
    </dxf>
    <dxf>
      <fill>
        <patternFill>
          <bgColor rgb="FF92D050"/>
        </patternFill>
      </fill>
    </dxf>
    <dxf>
      <fill>
        <patternFill>
          <bgColor rgb="FFFFC000"/>
        </patternFill>
      </fill>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Calibri"/>
        <scheme val="minor"/>
      </font>
      <numFmt numFmtId="164" formatCode="_-* #,##0_-;\-* #,##0_-;_-* &quot;-&quot;??_-;_-@_-"/>
      <alignment horizontal="left" vertical="bottom" textRotation="0" wrapText="0" indent="0" justifyLastLine="0" shrinkToFit="0" readingOrder="0"/>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auto="1"/>
        </patternFill>
      </fill>
      <alignment horizontal="left" vertical="bottom" textRotation="0" wrapText="0" indent="0" justifyLastLine="0" shrinkToFit="0" readingOrder="0"/>
      <border diagonalUp="0" diagonalDown="0"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border diagonalUp="0" diagonalDown="0">
        <left style="thin">
          <color theme="5"/>
        </left>
        <right style="thin">
          <color theme="5"/>
        </right>
        <top style="thin">
          <color theme="5"/>
        </top>
        <bottom/>
        <vertical/>
        <horizontal/>
      </border>
    </dxf>
    <dxf>
      <font>
        <b val="0"/>
        <i val="0"/>
        <strike val="0"/>
        <condense val="0"/>
        <extend val="0"/>
        <outline val="0"/>
        <shadow val="0"/>
        <u val="none"/>
        <vertAlign val="baseline"/>
        <sz val="11"/>
        <color theme="1"/>
        <name val="Calibri"/>
        <scheme val="minor"/>
      </font>
      <numFmt numFmtId="1" formatCode="0"/>
      <alignment horizontal="center" vertical="bottom" textRotation="0" wrapText="0" indent="0" justifyLastLine="0" shrinkToFit="0" readingOrder="0"/>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theme="5"/>
        </left>
        <right style="thin">
          <color theme="5"/>
        </right>
        <top style="thin">
          <color theme="5"/>
        </top>
        <bottom style="thin">
          <color theme="5"/>
        </bottom>
        <vertical/>
        <horizontal/>
      </border>
    </dxf>
    <dxf>
      <font>
        <b val="0"/>
        <i val="0"/>
        <strike val="0"/>
        <condense val="0"/>
        <extend val="0"/>
        <outline val="0"/>
        <shadow val="0"/>
        <u val="none"/>
        <vertAlign val="baseline"/>
        <sz val="11"/>
        <color theme="1"/>
        <name val="Calibri"/>
        <scheme val="minor"/>
      </font>
      <numFmt numFmtId="1" formatCode="0"/>
      <alignment horizontal="center" vertical="bottom" textRotation="0" wrapText="0" indent="0" justifyLastLine="0" shrinkToFit="0" readingOrder="0"/>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Calibri"/>
        <scheme val="minor"/>
      </font>
      <numFmt numFmtId="22" formatCode="mmm\-yy"/>
      <alignment horizontal="left" vertical="bottom" textRotation="0" wrapText="0" indent="0" justifyLastLine="0" shrinkToFit="0" readingOrder="0"/>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numFmt numFmtId="22" formatCode="mmm\-yy"/>
      <fill>
        <patternFill patternType="none">
          <fgColor indexed="64"/>
          <bgColor auto="1"/>
        </patternFill>
      </fill>
      <alignment horizontal="left" vertical="bottom" textRotation="0" wrapText="0" indent="0" justifyLastLine="0" shrinkToFit="0" readingOrder="0"/>
      <border diagonalUp="0" diagonalDown="0"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border diagonalUp="0" diagonalDown="0">
        <left style="thin">
          <color theme="5"/>
        </left>
        <right style="thin">
          <color theme="5"/>
        </right>
        <top style="thin">
          <color theme="5"/>
        </top>
        <bottom style="thin">
          <color theme="5"/>
        </bottom>
        <vertical/>
        <horizontal/>
      </border>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border diagonalUp="0" diagonalDown="0">
        <left style="thin">
          <color theme="5"/>
        </left>
        <right style="thin">
          <color theme="5"/>
        </right>
        <top style="thin">
          <color theme="5"/>
        </top>
        <bottom style="thin">
          <color theme="5"/>
        </bottom>
        <vertical/>
        <horizontal/>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border diagonalUp="0" diagonalDown="0">
        <left style="thin">
          <color theme="5"/>
        </left>
        <right style="thin">
          <color theme="5"/>
        </right>
        <top style="thin">
          <color theme="5"/>
        </top>
        <bottom style="thin">
          <color theme="5"/>
        </bottom>
        <vertical/>
        <horizontal/>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border diagonalUp="0" diagonalDown="0">
        <left style="thin">
          <color theme="5"/>
        </left>
        <right style="thin">
          <color theme="5"/>
        </right>
        <top style="thin">
          <color theme="5"/>
        </top>
        <bottom style="thin">
          <color theme="5"/>
        </bottom>
        <vertical/>
        <horizontal/>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border diagonalUp="0" diagonalDown="0">
        <left style="thin">
          <color theme="5"/>
        </left>
        <right style="thin">
          <color theme="5"/>
        </right>
        <top style="thin">
          <color theme="5"/>
        </top>
        <bottom style="thin">
          <color theme="5"/>
        </bottom>
        <vertical/>
        <horizontal/>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border diagonalUp="0" diagonalDown="0">
        <left style="thin">
          <color theme="5"/>
        </left>
        <right style="thin">
          <color theme="5"/>
        </right>
        <top style="thin">
          <color theme="5"/>
        </top>
        <bottom style="thin">
          <color theme="5"/>
        </bottom>
        <vertical/>
        <horizontal/>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border diagonalUp="0" diagonalDown="0">
        <left style="thin">
          <color theme="5"/>
        </left>
        <right style="thin">
          <color theme="5"/>
        </right>
        <top style="thin">
          <color theme="5"/>
        </top>
        <bottom style="thin">
          <color theme="5"/>
        </bottom>
        <vertical/>
        <horizontal/>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border diagonalUp="0" diagonalDown="0">
        <left style="thin">
          <color theme="5"/>
        </left>
        <right style="thin">
          <color theme="5"/>
        </right>
        <top style="thin">
          <color theme="5"/>
        </top>
        <bottom style="thin">
          <color theme="5"/>
        </bottom>
        <vertical/>
        <horizontal/>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border diagonalUp="0" diagonalDown="0">
        <left style="thin">
          <color theme="5"/>
        </left>
        <right style="thin">
          <color theme="5"/>
        </right>
        <top style="thin">
          <color theme="5"/>
        </top>
        <bottom style="thin">
          <color theme="5"/>
        </bottom>
        <vertical/>
        <horizontal/>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border diagonalUp="0" diagonalDown="0">
        <left style="thin">
          <color theme="5"/>
        </left>
        <right style="thin">
          <color theme="5"/>
        </right>
        <top style="thin">
          <color theme="5"/>
        </top>
        <bottom style="thin">
          <color theme="5"/>
        </bottom>
        <vertical/>
        <horizontal/>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border diagonalUp="0" diagonalDown="0">
        <left style="thin">
          <color theme="5"/>
        </left>
        <right style="thin">
          <color theme="5"/>
        </right>
        <top style="thin">
          <color theme="5"/>
        </top>
        <bottom style="thin">
          <color theme="5"/>
        </bottom>
        <vertical/>
        <horizontal/>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border diagonalUp="0" diagonalDown="0">
        <left style="thin">
          <color theme="5"/>
        </left>
        <right style="thin">
          <color theme="5"/>
        </right>
        <top style="thin">
          <color theme="5"/>
        </top>
        <bottom style="thin">
          <color theme="5"/>
        </bottom>
        <vertical/>
        <horizontal/>
      </border>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family val="2"/>
        <scheme val="minor"/>
      </font>
      <fill>
        <patternFill patternType="solid">
          <fgColor indexed="64"/>
          <bgColor rgb="FFFFFF00"/>
        </patternFill>
      </fill>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numFmt numFmtId="0" formatCode="General"/>
      <alignment horizontal="left" vertical="bottom" textRotation="0" wrapText="0" indent="0" justifyLastLine="0" shrinkToFit="0" readingOrder="0"/>
      <border diagonalUp="0" diagonalDown="0"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border diagonalUp="0" diagonalDown="0">
        <left style="thin">
          <color theme="5"/>
        </left>
        <right style="thin">
          <color theme="5"/>
        </right>
        <top style="thin">
          <color theme="5"/>
        </top>
        <bottom style="thin">
          <color theme="5"/>
        </bottom>
        <vertical/>
        <horizontal/>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left style="thin">
          <color theme="5"/>
        </left>
        <right style="thin">
          <color theme="5"/>
        </right>
        <top style="thin">
          <color theme="5"/>
        </top>
        <bottom style="thin">
          <color theme="5"/>
        </bottom>
        <vertical/>
        <horizontal/>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Calibri"/>
        <scheme val="minor"/>
      </font>
      <border diagonalUp="0" diagonalDown="0" outline="0">
        <left style="thin">
          <color theme="5"/>
        </left>
        <right style="thin">
          <color theme="5"/>
        </right>
        <top style="thin">
          <color theme="5"/>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style="thin">
          <color theme="5"/>
        </left>
        <right style="thin">
          <color theme="5"/>
        </right>
        <top style="thin">
          <color theme="5"/>
        </top>
        <bottom style="thin">
          <color theme="5"/>
        </bottom>
      </border>
    </dxf>
    <dxf>
      <border outline="0">
        <bottom style="thin">
          <color rgb="FFBCBEC0"/>
        </bottom>
      </border>
    </dxf>
    <dxf>
      <font>
        <b val="0"/>
        <i val="0"/>
        <strike val="0"/>
        <condense val="0"/>
        <extend val="0"/>
        <outline val="0"/>
        <shadow val="0"/>
        <u val="none"/>
        <vertAlign val="baseline"/>
        <sz val="11"/>
        <color rgb="FF525252"/>
        <name val="Calibri"/>
        <family val="2"/>
        <scheme val="none"/>
      </font>
      <fill>
        <patternFill patternType="none">
          <fgColor rgb="FF000000"/>
          <bgColor auto="1"/>
        </patternFill>
      </fill>
      <alignment horizontal="general" vertical="bottom" textRotation="0" wrapText="0" indent="0" justifyLastLine="0" shrinkToFit="0" readingOrder="0"/>
    </dxf>
    <dxf>
      <font>
        <b/>
        <i val="0"/>
        <strike val="0"/>
        <condense val="0"/>
        <extend val="0"/>
        <outline val="0"/>
        <shadow val="0"/>
        <u val="none"/>
        <vertAlign val="baseline"/>
        <sz val="12"/>
        <color theme="2"/>
        <name val="Calibri"/>
        <family val="2"/>
        <scheme val="minor"/>
      </font>
      <fill>
        <patternFill patternType="solid">
          <fgColor indexed="64"/>
          <bgColor theme="1"/>
        </patternFill>
      </fill>
      <alignment horizontal="left" vertical="bottom" textRotation="0" wrapText="1" indent="0" justifyLastLine="0" shrinkToFit="0" readingOrder="0"/>
    </dxf>
    <dxf>
      <border outline="0">
        <bottom style="thin">
          <color theme="5"/>
        </bottom>
      </border>
    </dxf>
    <dxf>
      <font>
        <b val="0"/>
        <i val="0"/>
        <strike val="0"/>
        <condense val="0"/>
        <extend val="0"/>
        <outline val="0"/>
        <shadow val="0"/>
        <u val="none"/>
        <vertAlign val="baseline"/>
        <sz val="11"/>
        <color theme="1"/>
        <name val="Calibri"/>
        <family val="2"/>
        <scheme val="minor"/>
      </font>
      <fill>
        <patternFill patternType="solid">
          <fgColor indexed="64"/>
          <bgColor theme="1" tint="0.79998168889431442"/>
        </patternFill>
      </fill>
      <alignment horizontal="general" vertical="bottom" textRotation="0" wrapText="0" indent="0" justifyLastLine="0" shrinkToFit="0" readingOrder="0"/>
    </dxf>
    <dxf>
      <font>
        <b/>
        <i val="0"/>
        <strike val="0"/>
        <condense val="0"/>
        <extend val="0"/>
        <outline val="0"/>
        <shadow val="0"/>
        <u val="none"/>
        <vertAlign val="baseline"/>
        <sz val="12"/>
        <color theme="2"/>
        <name val="Calibri"/>
        <family val="2"/>
        <scheme val="minor"/>
      </font>
      <fill>
        <patternFill patternType="solid">
          <fgColor indexed="64"/>
          <bgColor theme="1"/>
        </patternFill>
      </fill>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cid:image017.png@01DA3F27.3A3BC140" TargetMode="External"/><Relationship Id="rId3" Type="http://schemas.openxmlformats.org/officeDocument/2006/relationships/image" Target="../media/image2.png"/><Relationship Id="rId7" Type="http://schemas.openxmlformats.org/officeDocument/2006/relationships/image" Target="../media/image3.png"/><Relationship Id="rId2" Type="http://schemas.openxmlformats.org/officeDocument/2006/relationships/image" Target="cid:image001.png@01D99792.E908FCC0" TargetMode="External"/><Relationship Id="rId1" Type="http://schemas.openxmlformats.org/officeDocument/2006/relationships/image" Target="../media/image1.png"/><Relationship Id="rId6" Type="http://schemas.openxmlformats.org/officeDocument/2006/relationships/image" Target="cid:image002.png@01DA3265.EE5192A0" TargetMode="External"/><Relationship Id="rId5" Type="http://schemas.openxmlformats.org/officeDocument/2006/relationships/image" Target="cid:image001.png@01DA318B.55B32570" TargetMode="External"/><Relationship Id="rId4" Type="http://schemas.openxmlformats.org/officeDocument/2006/relationships/image" Target="cid:image004.png@01DA329D.79F5B110" TargetMode="External"/></Relationships>
</file>

<file path=xl/drawings/drawing1.xml><?xml version="1.0" encoding="utf-8"?>
<xdr:wsDr xmlns:xdr="http://schemas.openxmlformats.org/drawingml/2006/spreadsheetDrawing" xmlns:a="http://schemas.openxmlformats.org/drawingml/2006/main">
  <xdr:twoCellAnchor>
    <xdr:from>
      <xdr:col>12</xdr:col>
      <xdr:colOff>0</xdr:colOff>
      <xdr:row>68</xdr:row>
      <xdr:rowOff>0</xdr:rowOff>
    </xdr:from>
    <xdr:to>
      <xdr:col>12</xdr:col>
      <xdr:colOff>152400</xdr:colOff>
      <xdr:row>68</xdr:row>
      <xdr:rowOff>152400</xdr:rowOff>
    </xdr:to>
    <xdr:pic>
      <xdr:nvPicPr>
        <xdr:cNvPr id="2" name="Picture 1" descr="​docx icon">
          <a:extLst>
            <a:ext uri="{FF2B5EF4-FFF2-40B4-BE49-F238E27FC236}">
              <a16:creationId xmlns:a16="http://schemas.microsoft.com/office/drawing/2014/main" id="{6D13AE53-238C-43A0-842A-93E6D6D2C9A9}"/>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9792950" y="125444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0</xdr:colOff>
      <xdr:row>69</xdr:row>
      <xdr:rowOff>0</xdr:rowOff>
    </xdr:from>
    <xdr:to>
      <xdr:col>12</xdr:col>
      <xdr:colOff>152400</xdr:colOff>
      <xdr:row>69</xdr:row>
      <xdr:rowOff>152400</xdr:rowOff>
    </xdr:to>
    <xdr:pic>
      <xdr:nvPicPr>
        <xdr:cNvPr id="3" name="Picture 2" descr="​docx icon">
          <a:extLst>
            <a:ext uri="{FF2B5EF4-FFF2-40B4-BE49-F238E27FC236}">
              <a16:creationId xmlns:a16="http://schemas.microsoft.com/office/drawing/2014/main" id="{E5A2A9AD-8810-45DD-AE46-4D8A1AF5E845}"/>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9792950" y="127254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0</xdr:colOff>
      <xdr:row>95</xdr:row>
      <xdr:rowOff>0</xdr:rowOff>
    </xdr:from>
    <xdr:to>
      <xdr:col>12</xdr:col>
      <xdr:colOff>152400</xdr:colOff>
      <xdr:row>95</xdr:row>
      <xdr:rowOff>152400</xdr:rowOff>
    </xdr:to>
    <xdr:pic>
      <xdr:nvPicPr>
        <xdr:cNvPr id="4" name="Picture 8" descr="​docx icon">
          <a:extLst>
            <a:ext uri="{FF2B5EF4-FFF2-40B4-BE49-F238E27FC236}">
              <a16:creationId xmlns:a16="http://schemas.microsoft.com/office/drawing/2014/main" id="{A38CEB71-E9FB-4BCF-96B9-633EA2643B80}"/>
            </a:ext>
          </a:extLst>
        </xdr:cNvPr>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19792950" y="174593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0</xdr:colOff>
      <xdr:row>88</xdr:row>
      <xdr:rowOff>0</xdr:rowOff>
    </xdr:from>
    <xdr:to>
      <xdr:col>12</xdr:col>
      <xdr:colOff>152400</xdr:colOff>
      <xdr:row>88</xdr:row>
      <xdr:rowOff>152400</xdr:rowOff>
    </xdr:to>
    <xdr:pic>
      <xdr:nvPicPr>
        <xdr:cNvPr id="5" name="Picture 6" descr="​docx icon">
          <a:extLst>
            <a:ext uri="{FF2B5EF4-FFF2-40B4-BE49-F238E27FC236}">
              <a16:creationId xmlns:a16="http://schemas.microsoft.com/office/drawing/2014/main" id="{2F82C3CA-330F-4F95-B702-A8D73DFD742F}"/>
            </a:ext>
          </a:extLst>
        </xdr:cNvPr>
        <xdr:cNvPicPr>
          <a:picLocks noChangeAspect="1" noChangeArrowheads="1"/>
        </xdr:cNvPicPr>
      </xdr:nvPicPr>
      <xdr:blipFill>
        <a:blip xmlns:r="http://schemas.openxmlformats.org/officeDocument/2006/relationships" r:embed="rId1" r:link="rId5" cstate="print">
          <a:extLst>
            <a:ext uri="{28A0092B-C50C-407E-A947-70E740481C1C}">
              <a14:useLocalDpi xmlns:a14="http://schemas.microsoft.com/office/drawing/2010/main" val="0"/>
            </a:ext>
          </a:extLst>
        </a:blip>
        <a:srcRect/>
        <a:stretch>
          <a:fillRect/>
        </a:stretch>
      </xdr:blipFill>
      <xdr:spPr bwMode="auto">
        <a:xfrm>
          <a:off x="19792950" y="16192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0</xdr:colOff>
      <xdr:row>86</xdr:row>
      <xdr:rowOff>0</xdr:rowOff>
    </xdr:from>
    <xdr:to>
      <xdr:col>12</xdr:col>
      <xdr:colOff>152400</xdr:colOff>
      <xdr:row>86</xdr:row>
      <xdr:rowOff>152400</xdr:rowOff>
    </xdr:to>
    <xdr:pic>
      <xdr:nvPicPr>
        <xdr:cNvPr id="6" name="Picture 7" descr="​docx icon">
          <a:extLst>
            <a:ext uri="{FF2B5EF4-FFF2-40B4-BE49-F238E27FC236}">
              <a16:creationId xmlns:a16="http://schemas.microsoft.com/office/drawing/2014/main" id="{1887DD62-E339-460C-8BAA-13F78118C7A6}"/>
            </a:ext>
          </a:extLst>
        </xdr:cNvPr>
        <xdr:cNvPicPr>
          <a:picLocks noChangeAspect="1" noChangeArrowheads="1"/>
        </xdr:cNvPicPr>
      </xdr:nvPicPr>
      <xdr:blipFill>
        <a:blip xmlns:r="http://schemas.openxmlformats.org/officeDocument/2006/relationships" r:embed="rId3" r:link="rId6" cstate="print">
          <a:extLst>
            <a:ext uri="{28A0092B-C50C-407E-A947-70E740481C1C}">
              <a14:useLocalDpi xmlns:a14="http://schemas.microsoft.com/office/drawing/2010/main" val="0"/>
            </a:ext>
          </a:extLst>
        </a:blip>
        <a:srcRect/>
        <a:stretch>
          <a:fillRect/>
        </a:stretch>
      </xdr:blipFill>
      <xdr:spPr bwMode="auto">
        <a:xfrm>
          <a:off x="19792950" y="158305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0</xdr:colOff>
      <xdr:row>85</xdr:row>
      <xdr:rowOff>0</xdr:rowOff>
    </xdr:from>
    <xdr:to>
      <xdr:col>12</xdr:col>
      <xdr:colOff>152400</xdr:colOff>
      <xdr:row>85</xdr:row>
      <xdr:rowOff>152400</xdr:rowOff>
    </xdr:to>
    <xdr:pic>
      <xdr:nvPicPr>
        <xdr:cNvPr id="7" name="Picture 5" descr="​docx icon">
          <a:extLst>
            <a:ext uri="{FF2B5EF4-FFF2-40B4-BE49-F238E27FC236}">
              <a16:creationId xmlns:a16="http://schemas.microsoft.com/office/drawing/2014/main" id="{1809977B-1456-4B79-89AF-5597CF2B38BC}"/>
            </a:ext>
          </a:extLst>
        </xdr:cNvPr>
        <xdr:cNvPicPr>
          <a:picLocks noChangeAspect="1" noChangeArrowheads="1"/>
        </xdr:cNvPicPr>
      </xdr:nvPicPr>
      <xdr:blipFill>
        <a:blip xmlns:r="http://schemas.openxmlformats.org/officeDocument/2006/relationships" r:embed="rId1" r:link="rId5" cstate="print">
          <a:extLst>
            <a:ext uri="{28A0092B-C50C-407E-A947-70E740481C1C}">
              <a14:useLocalDpi xmlns:a14="http://schemas.microsoft.com/office/drawing/2010/main" val="0"/>
            </a:ext>
          </a:extLst>
        </a:blip>
        <a:srcRect/>
        <a:stretch>
          <a:fillRect/>
        </a:stretch>
      </xdr:blipFill>
      <xdr:spPr bwMode="auto">
        <a:xfrm>
          <a:off x="19792950" y="156495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193</xdr:row>
      <xdr:rowOff>0</xdr:rowOff>
    </xdr:from>
    <xdr:to>
      <xdr:col>13</xdr:col>
      <xdr:colOff>152400</xdr:colOff>
      <xdr:row>193</xdr:row>
      <xdr:rowOff>152400</xdr:rowOff>
    </xdr:to>
    <xdr:pic>
      <xdr:nvPicPr>
        <xdr:cNvPr id="8" name="Picture 22" descr="​Folder icon">
          <a:extLst>
            <a:ext uri="{FF2B5EF4-FFF2-40B4-BE49-F238E27FC236}">
              <a16:creationId xmlns:a16="http://schemas.microsoft.com/office/drawing/2014/main" id="{6A4598E5-8255-41BF-AB00-C8EA00534381}"/>
            </a:ext>
          </a:extLst>
        </xdr:cNvPr>
        <xdr:cNvPicPr>
          <a:picLocks noChangeAspect="1" noChangeArrowheads="1"/>
        </xdr:cNvPicPr>
      </xdr:nvPicPr>
      <xdr:blipFill>
        <a:blip xmlns:r="http://schemas.openxmlformats.org/officeDocument/2006/relationships" r:embed="rId7" r:link="rId8">
          <a:extLst>
            <a:ext uri="{28A0092B-C50C-407E-A947-70E740481C1C}">
              <a14:useLocalDpi xmlns:a14="http://schemas.microsoft.com/office/drawing/2010/main" val="0"/>
            </a:ext>
          </a:extLst>
        </a:blip>
        <a:srcRect/>
        <a:stretch>
          <a:fillRect/>
        </a:stretch>
      </xdr:blipFill>
      <xdr:spPr bwMode="auto">
        <a:xfrm>
          <a:off x="24688800" y="35223450"/>
          <a:ext cx="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raig Parsons" id="{D772FFFD-4500-4D19-AE20-513C03FDEFDF}" userId="Craig.Parsons@sapowernetworks.com.au" providerId="PeoplePicker"/>
  <person displayName="Luke Cowen" id="{6F07C697-CF95-4300-826B-1B4266536367}" userId="S::Luke.Cowen@sapowernetworks.com.au::65e1acf8-f447-458e-a908-9106bcfb57d4" providerId="AD"/>
  <person displayName="Luke Cowen" id="{BBDF15CF-D1FC-48DF-B009-87C18817260C}" userId="S::luke.cowen@sapowernetworks.com.au::65e1acf8-f447-458e-a908-9106bcfb57d4" providerId="AD"/>
  <person displayName="Debbie Voltz" id="{D962372C-DE4D-4D9E-991A-9A49FB28A689}" userId="S::Debbie.Voltz@sapowernetworks.com.au::75147085-367b-438e-9677-aaca558b85bd" providerId="AD"/>
  <person displayName="Craig Parsons" id="{E95E3452-68B7-458F-BA00-D673520EB1BB}" userId="S::Craig.Parsons@sapowernetworks.com.au::5560b11b-0bfc-4101-9045-3d538e965b8b"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05AE5D-89CF-4E1F-A649-F568089EFC02}" name="Table1" displayName="Table1" ref="A2:J102" totalsRowCount="1" headerRowDxfId="111" dataDxfId="110" tableBorderDxfId="109" headerRowCellStyle="Accent3">
  <autoFilter ref="A2:J101" xr:uid="{7405AE5D-89CF-4E1F-A649-F568089EFC02}"/>
  <tableColumns count="10">
    <tableColumn id="1" xr3:uid="{BD0F7078-04D4-43A3-A7E5-974EDDAA93B6}" name="Proposal Chapter" dataDxfId="19" totalsRowDxfId="9"/>
    <tableColumn id="2" xr3:uid="{9BCCCB3F-AE82-4F9E-9375-DE92FC444360}" name="Proposal Section" dataDxfId="18" totalsRowDxfId="8"/>
    <tableColumn id="3" xr3:uid="{FDEA08D6-AA25-45C9-9B20-9DA5EA057822}" name="Proposal Subsection" dataDxfId="17" totalsRowDxfId="7"/>
    <tableColumn id="20" xr3:uid="{0F41950D-A896-4F14-8B13-B53C61CF90F0}" name="Document type" dataDxfId="16" totalsRowDxfId="6"/>
    <tableColumn id="25" xr3:uid="{A07D41D4-C2EF-4695-845E-E97C275FA209}" name="Document Number" dataDxfId="15" totalsRowDxfId="5"/>
    <tableColumn id="6" xr3:uid="{28BCC45F-1537-44C0-8596-59ACDFF3EC3D}" name="Document title:" dataDxfId="14" totalsRowDxfId="4"/>
    <tableColumn id="11" xr3:uid="{4613AE57-3F78-4044-8D8F-D16B03CB116A}" name="Relevant date associated with file:" dataDxfId="13" totalsRowDxfId="3"/>
    <tableColumn id="12" xr3:uid="{C5EDAF26-83A5-42F6-AA01-04394487D2F8}" name="Confidentiality _x000a_(indicate &quot;yes/no&quot;):" totalsRowFunction="custom" dataDxfId="12" totalsRowDxfId="2">
      <totalsRowFormula>COUNTIF(H4:H101,"Yes")</totalsRowFormula>
    </tableColumn>
    <tableColumn id="14" xr3:uid="{FA3EE66F-0675-4BD5-8B21-8E8F97017026}" name="No pages in doc" totalsRowFunction="custom" dataDxfId="11" totalsRowDxfId="1">
      <totalsRowFormula>SUM(I4:I101)</totalsRowFormula>
    </tableColumn>
    <tableColumn id="18" xr3:uid="{1EE4C211-C1B9-406F-B511-4F93DF25F07C}" name="Glossary" dataDxfId="10" totalsRowDxfId="0"/>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7EB59A6-6FFA-47FD-A052-61B74DF20B91}" name="Table14" displayName="Table14" ref="A2:AP199" totalsRowCount="1" headerRowDxfId="108" dataDxfId="107" tableBorderDxfId="106" headerRowCellStyle="Accent3">
  <autoFilter ref="A2:AP198" xr:uid="{7405AE5D-89CF-4E1F-A649-F568089EFC02}"/>
  <tableColumns count="42">
    <tableColumn id="1" xr3:uid="{90CD8807-CD4A-4E59-9C73-EAF4A161A8C4}" name="Proposal Chapter" dataDxfId="105" totalsRowDxfId="104"/>
    <tableColumn id="2" xr3:uid="{C0732F5C-E1A0-4037-B01E-FE6D8456F77C}" name="Proposal Section" dataDxfId="103" totalsRowDxfId="102">
      <calculatedColumnFormula>B2</calculatedColumnFormula>
    </tableColumn>
    <tableColumn id="3" xr3:uid="{B6787D45-4417-468C-9C5C-6A7CC723D9CA}" name="Proposal Subsection" dataDxfId="101" totalsRowDxfId="100"/>
    <tableColumn id="20" xr3:uid="{492AFDBC-D417-40EF-B2D0-EDD39AEDF70F}" name="Document type" dataDxfId="99" totalsRowDxfId="98"/>
    <tableColumn id="4" xr3:uid="{D7638166-5614-4142-B1E6-5F6A0563F476}" name="Proposal Indexing" dataDxfId="97" totalsRowDxfId="96"/>
    <tableColumn id="5" xr3:uid="{B987CC40-B080-453C-9282-EA0CC758910A}" name="Section Ref:" dataDxfId="95" totalsRowDxfId="94"/>
    <tableColumn id="24" xr3:uid="{7256CB84-6CD4-437B-A627-DF5B9EF0FAA3}" name="Number Ref:" dataDxfId="93" totalsRowDxfId="92"/>
    <tableColumn id="25" xr3:uid="{C5696965-54AF-4994-A106-B46829905900}" name="Document Number" dataDxfId="91" totalsRowDxfId="90">
      <calculatedColumnFormula>_xlfn.CONCAT(Table14[[#This Row],[Proposal Indexing]],Table14[[#This Row],[Section Ref:]],Table14[[#This Row],[Number Ref:]])</calculatedColumnFormula>
    </tableColumn>
    <tableColumn id="6" xr3:uid="{A3197B30-EDFE-4345-A02D-40814B5E5E52}" name="Document title:" dataDxfId="89" totalsRowDxfId="88"/>
    <tableColumn id="37" xr3:uid="{7BB06C9A-C52A-4EAA-BD60-288F33BE45A1}" name="Tranche submitted in ESP" dataDxfId="87" totalsRowDxfId="86"/>
    <tableColumn id="33" xr3:uid="{551B657C-FEF1-462E-AC5E-D780EF53824F}" name="Minters Business review of attachments and business case " dataDxfId="85" totalsRowDxfId="84"/>
    <tableColumn id="40" xr3:uid="{F527E009-FD1D-43F5-874B-ED4264E65350}" name="Minters review complete" dataDxfId="83" totalsRowDxfId="82"/>
    <tableColumn id="32" xr3:uid="{238970AF-0795-4D39-B7B9-8DF38C6C855A}" name="File location" dataDxfId="81" totalsRowDxfId="80"/>
    <tableColumn id="34" xr3:uid="{539BFE80-3DED-4D25-87F0-A57D3017F87E}" name="Location of CBA models " dataDxfId="79" totalsRowDxfId="78"/>
    <tableColumn id="30" xr3:uid="{A549DB2A-82E6-4BC7-973B-358894495F77}" name="CM inclusion in reg proposal" dataDxfId="77" totalsRowDxfId="76"/>
    <tableColumn id="31" xr3:uid="{6DC1725B-A824-49EB-B3E0-A361D562B970}" name="SAPN comments" dataDxfId="75" totalsRowDxfId="74"/>
    <tableColumn id="27" xr3:uid="{C9015C41-3B0F-4863-923D-2E0B181BF332}" name="Draft Status" dataDxfId="73" totalsRowDxfId="72"/>
    <tableColumn id="41" xr3:uid="{7F339A1A-3F75-4115-B20D-A0FF54896E4F}" name="Wording complete status" dataDxfId="71" totalsRowDxfId="70"/>
    <tableColumn id="28" xr3:uid="{0C49E173-D858-402F-88C3-11D802086B4D}" name="Overarching Document" dataDxfId="69" totalsRowDxfId="68"/>
    <tableColumn id="29" xr3:uid="{FA38882F-DB36-46F3-9E30-D8C49B458893}" name="Comments" dataDxfId="67" totalsRowDxfId="66"/>
    <tableColumn id="7" xr3:uid="{904018C1-8AF4-49CE-B194-E0BC4492B7AA}" name="Owner:" dataDxfId="65" totalsRowDxfId="64"/>
    <tableColumn id="8" xr3:uid="{11A7FD63-8A77-47FE-A334-E731B622EE2F}" name="Expenditure Lead:" dataDxfId="63" totalsRowDxfId="62"/>
    <tableColumn id="26" xr3:uid="{00F9E238-D5A2-4F3B-BEA8-4596F221866E}" name="Author:" dataDxfId="61" totalsRowDxfId="60"/>
    <tableColumn id="23" xr3:uid="{1B2B258E-4D57-4B82-8983-21EA4658944F}" name="Regulation Lead" dataDxfId="59" totalsRowDxfId="58"/>
    <tableColumn id="9" xr3:uid="{81B6DF08-37EC-421B-AEDE-D284061BC3B3}" name="Reviwer(s):" dataDxfId="57" totalsRowDxfId="56"/>
    <tableColumn id="21" xr3:uid="{0D008444-0833-49FC-9A0E-08496FCAAF99}" name="Tranche" dataDxfId="55" totalsRowDxfId="54"/>
    <tableColumn id="35" xr3:uid="{1DE67970-A13E-4A9E-BA19-12D8FC26872A}" name="First draft of words for Attachments" dataDxfId="53" totalsRowDxfId="52"/>
    <tableColumn id="22" xr3:uid="{4C75C99B-959B-4263-B320-AC71F9776C03}" name="Final Draft words due for review" dataDxfId="51" totalsRowDxfId="50"/>
    <tableColumn id="36" xr3:uid="{2AA7D3DC-E453-42AE-B2A0-EE301D32EF49}" name="Final numbers check" dataDxfId="49" totalsRowDxfId="48"/>
    <tableColumn id="10" xr3:uid="{5BD89B7E-B48F-41DE-9EC0-3DAC55717BE2}" name="Stakeholder input:" dataDxfId="47" totalsRowDxfId="46"/>
    <tableColumn id="11" xr3:uid="{7515FB32-3103-4E85-A4D1-E26F453E8BF8}" name="Relevant date associated with file:" dataDxfId="45" totalsRowDxfId="44"/>
    <tableColumn id="12" xr3:uid="{8C2ACC6D-BF85-496D-8770-D3D5FC93761F}" name="Confidentiality _x000a_(indicate &quot;yes/no&quot;):" dataDxfId="43" totalsRowDxfId="42"/>
    <tableColumn id="39" xr3:uid="{AF8B5F1C-832F-446B-9281-871E305DCD95}" name="SOCI" dataDxfId="41" totalsRowDxfId="40"/>
    <tableColumn id="42" xr3:uid="{16CA2B83-EC9F-4A85-8292-BDCA5DE586CA}" name="Who is naming" dataDxfId="39" totalsRowDxfId="38"/>
    <tableColumn id="13" xr3:uid="{6AD7F3A7-4E7F-4475-9FDC-AE52E1305DE1}" name="Status of document:" dataDxfId="37" totalsRowDxfId="36"/>
    <tableColumn id="14" xr3:uid="{22D1B494-5034-4ADA-9D3F-A0ADBC0B3AFC}" name="No pages in doc" totalsRowFunction="custom" dataDxfId="35" totalsRowDxfId="34">
      <totalsRowFormula>SUM(AJ4:AJ198)</totalsRowFormula>
    </tableColumn>
    <tableColumn id="15" xr3:uid="{02A6C6C1-C3E1-4DC1-B5BF-0C1298CDE6A0}" name="Document file name (for referencing):" dataDxfId="33" totalsRowDxfId="32">
      <calculatedColumnFormula>_xlfn.CONCAT(E3, F3, " - ", I3,)</calculatedColumnFormula>
    </tableColumn>
    <tableColumn id="16" xr3:uid="{E1A7DB36-5827-48C7-B4AA-CF3D78499457}" name="Lodgement file name:" dataDxfId="31" totalsRowDxfId="30">
      <calculatedColumnFormula>_xlfn.CONCAT("SAPN", " - ", E3, F3, " - ", I3, " - ", AE3, IF(AF3= "Yes"," - Confidential", " - Public"))</calculatedColumnFormula>
    </tableColumn>
    <tableColumn id="17" xr3:uid="{7044DD81-0CF5-4E7D-8AA7-FBD2C1AF512F}" name="2nd public file path for confidential documents (if applicable)" dataDxfId="29" totalsRowDxfId="28"/>
    <tableColumn id="18" xr3:uid="{96CDB176-4C0E-47FE-AFFF-53441E45216E}" name="Glossary" dataDxfId="27" totalsRowDxfId="26"/>
    <tableColumn id="19" xr3:uid="{EC7BE0F1-1203-4814-833D-7C3BEA121B87}" name="Column1" dataDxfId="25" totalsRowDxfId="24"/>
    <tableColumn id="38" xr3:uid="{6E595AA9-C9A0-4650-861F-91CBD224C555}" name="Column2" dataDxfId="23" totalsRowDxfId="22"/>
  </tableColumns>
  <tableStyleInfo showFirstColumn="0" showLastColumn="0" showRowStripes="0" showColumnStripes="0"/>
</table>
</file>

<file path=xl/theme/theme1.xml><?xml version="1.0" encoding="utf-8"?>
<a:theme xmlns:a="http://schemas.openxmlformats.org/drawingml/2006/main" name="SAPN1">
  <a:themeElements>
    <a:clrScheme name="SAPN 17">
      <a:dk1>
        <a:srgbClr val="525252"/>
      </a:dk1>
      <a:lt1>
        <a:srgbClr val="EAEAEA"/>
      </a:lt1>
      <a:dk2>
        <a:srgbClr val="FA780A"/>
      </a:dk2>
      <a:lt2>
        <a:srgbClr val="FFFFFF"/>
      </a:lt2>
      <a:accent1>
        <a:srgbClr val="0B253F"/>
      </a:accent1>
      <a:accent2>
        <a:srgbClr val="BCBEC0"/>
      </a:accent2>
      <a:accent3>
        <a:srgbClr val="F15A22"/>
      </a:accent3>
      <a:accent4>
        <a:srgbClr val="396691"/>
      </a:accent4>
      <a:accent5>
        <a:srgbClr val="FAA61A"/>
      </a:accent5>
      <a:accent6>
        <a:srgbClr val="72B0D2"/>
      </a:accent6>
      <a:hlink>
        <a:srgbClr val="FA780A"/>
      </a:hlink>
      <a:folHlink>
        <a:srgbClr val="F15A22"/>
      </a:folHlink>
    </a:clrScheme>
    <a:fontScheme name="SAPN">
      <a:majorFont>
        <a:latin typeface="Calibri"/>
        <a:ea typeface=""/>
        <a:cs typeface=""/>
      </a:majorFont>
      <a:minorFont>
        <a:latin typeface="Calibri"/>
        <a:ea typeface=""/>
        <a:cs typeface=""/>
      </a:minorFont>
    </a:fontScheme>
    <a:fmtScheme name="SAPN">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SAPN1" id="{F9FB90EF-3E24-43C3-9C5B-45681BE5A674}" vid="{C4BC6985-AE4F-4C64-A100-45FE80B2335D}"/>
    </a:ext>
  </a:extLst>
</a:theme>
</file>

<file path=xl/threadedComments/threadedComment1.xml><?xml version="1.0" encoding="utf-8"?>
<ThreadedComments xmlns="http://schemas.microsoft.com/office/spreadsheetml/2018/threadedcomments" xmlns:x="http://schemas.openxmlformats.org/spreadsheetml/2006/main">
  <threadedComment ref="F62" dT="2024-11-28T23:02:27.54" personId="{E95E3452-68B7-458F-BA00-D673520EB1BB}" id="{E9316BCE-4712-4C0B-B590-5D192D68C11A}">
    <text>Can move to 5.13 with new number</text>
  </threadedComment>
  <threadedComment ref="F72" dT="2024-10-29T03:45:02.62" personId="{E95E3452-68B7-458F-BA00-D673520EB1BB}" id="{87275C31-6CE1-49CD-A0F4-B01F0A616BCA}">
    <text>Need comment in overview doc to say we accept model, FD needs to update placeholders for CPI and WACC</text>
  </threadedComment>
</ThreadedComments>
</file>

<file path=xl/threadedComments/threadedComment2.xml><?xml version="1.0" encoding="utf-8"?>
<ThreadedComments xmlns="http://schemas.microsoft.com/office/spreadsheetml/2018/threadedcomments" xmlns:x="http://schemas.openxmlformats.org/spreadsheetml/2006/main">
  <threadedComment ref="I6" dT="2023-12-07T22:42:05.63" personId="{E95E3452-68B7-458F-BA00-D673520EB1BB}" id="{D369BC5B-8895-4CA0-AB74-08A1ABD52D0D}">
    <text>Debbie to add in FiT roll off para regarding control mech</text>
  </threadedComment>
  <threadedComment ref="K6" dT="2023-12-15T05:39:36.94" personId="{E95E3452-68B7-458F-BA00-D673520EB1BB}" id="{93EB2DAF-D8FB-4613-891C-09864E91D4B8}">
    <text>First version sent 9/11/23</text>
  </threadedComment>
  <threadedComment ref="L6" dT="2023-12-07T22:40:31.92" personId="{E95E3452-68B7-458F-BA00-D673520EB1BB}" id="{0FC2FD46-DD36-4FAF-B851-7331C73D4FD1}">
    <text>First received back 17/11/23</text>
  </threadedComment>
  <threadedComment ref="K22" dT="2023-12-18T04:54:48.03" personId="{E95E3452-68B7-458F-BA00-D673520EB1BB}" id="{8479C391-F85A-4722-AFCD-EEED142D1F03}">
    <text>Review by JWS</text>
  </threadedComment>
  <threadedComment ref="AI35" dT="2024-01-29T06:47:16.73" personId="{E95E3452-68B7-458F-BA00-D673520EB1BB}" id="{0C04F10B-8747-46CC-9D3A-09B584F4E158}">
    <text>CP version created, Danni to update then CP to do final review 29/1</text>
  </threadedComment>
  <threadedComment ref="AI37" dT="2024-01-27T08:18:30.64" personId="{D962372C-DE4D-4D9E-991A-9A49FB28A689}" id="{0C1904D1-6410-4181-8DF2-105605A4F83C}">
    <text>Expected 31 January 2024</text>
  </threadedComment>
  <threadedComment ref="I95" dT="2023-12-20T05:45:38.94" personId="{6F07C697-CF95-4300-826B-1B4266536367}" id="{E99C353A-077D-4E27-AEA6-43117AEB0D1E}">
    <text xml:space="preserve">Note this will come in mid-January. Will not require an internal review. </text>
  </threadedComment>
  <threadedComment ref="I100" dT="2024-01-03T00:32:33.15" personId="{E95E3452-68B7-458F-BA00-D673520EB1BB}" id="{A61762F1-F597-4FDC-972F-E26F58D3F79E}">
    <text>Move to augex other and forecasting structure</text>
  </threadedComment>
  <threadedComment ref="AL101" dT="2023-12-08T04:30:46.50" personId="{BBDF15CF-D1FC-48DF-B009-87C18817260C}" id="{A7116038-5761-4985-9302-A1CAB0099E6F}">
    <text xml:space="preserve">@Craig Parsons  Is this what we should be using to reference within documents?  That third number isn't flowing through. Can fix up but just want to confirm first. </text>
    <mentions>
      <mention mentionpersonId="{D772FFFD-4500-4D19-AE20-513C03FDEFDF}" mentionId="{928AC19D-2156-472C-AD27-DD0B419F28F3}" startIndex="0" length="14"/>
    </mentions>
  </threadedComment>
  <threadedComment ref="AL101" dT="2023-12-08T04:53:48.64" personId="{E95E3452-68B7-458F-BA00-D673520EB1BB}" id="{EDA4D417-201D-44F6-BF32-B8CCACB847A1}" parentId="{A7116038-5761-4985-9302-A1CAB0099E6F}">
    <text>I would use column H and I, this column is what I will use to rename the files at the end. I will fix the formula and flow it through all of the row. Cheers</text>
  </threadedComment>
  <threadedComment ref="AL101" dT="2023-12-08T05:09:50.82" personId="{6F07C697-CF95-4300-826B-1B4266536367}" id="{B45169F6-7B26-49EA-9FFC-A0A1A15B0453}" parentId="{A7116038-5761-4985-9302-A1CAB0099E6F}">
    <text xml:space="preserve">No worries - thanks!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17" Type="http://schemas.openxmlformats.org/officeDocument/2006/relationships/hyperlink" Target="../../../../../../../:b:/r/sites/Reset2025/Shared%20Documents/General/Reg%20Proposal%20documentation/Attachments/5.%20Capex/5.12%20Information%20Technology/5.12.10%20SAPN%202025-30%20Reset%20ICT%20Business%20Case%20NON-RECURRENT%20-%20Click%20Replacement.pdf?csf=1&amp;web=1&amp;e=k53gIO" TargetMode="External"/><Relationship Id="rId21" Type="http://schemas.openxmlformats.org/officeDocument/2006/relationships/hyperlink" Target="../../../../../../../:b:/r/sites/Reset2025/Shared%20Documents/General/Reg%20Proposal%20documentation/Attachments/20.%20List%20of%20Proposal%20documentation/20.6.4%20SAPN-2025-30%20Related%20Party%20Service%20Agreement%20Contract-Confidential.pdf?csf=1&amp;web=1&amp;e=rowSPm" TargetMode="External"/><Relationship Id="rId42" Type="http://schemas.openxmlformats.org/officeDocument/2006/relationships/hyperlink" Target="../../../../../../../:b:/r/sites/Reset2025/Shared%20Documents/General/Reg%20Proposal%20documentation/Attachments/2.%20Regulatory%20Asset%20Base/Attachment%202%20Regulatory%20Asset%20Base.pdf?csf=1&amp;web=1&amp;e=GSDHaN" TargetMode="External"/><Relationship Id="rId63" Type="http://schemas.openxmlformats.org/officeDocument/2006/relationships/hyperlink" Target="../../../../../../../:b:/r/sites/Reset2025/Shared%20Documents/General/Reg%20Proposal%20documentation/Attachments/15.%20Alternative%20Control%20Services/SAPN%20-%2015.2.5%20-%20Public%20Lighting%20Service%20Framework.pdf?csf=1&amp;web=1&amp;e=3ZBP20" TargetMode="External"/><Relationship Id="rId84" Type="http://schemas.openxmlformats.org/officeDocument/2006/relationships/hyperlink" Target="../../../../../../../:b:/r/sites/Reset2025/Shared%20Documents/General/Reg%20Proposal%20documentation/Attachments/5.%20Capex/5.12%20Information%20Technology/5.12.9%20SAPN%202025-30%20Reset%20ICT%20Business%20Case%20-%20Cyber%20Security%20Uplift%20SOCI%20Act%20Protected.pdf?csf=1&amp;web=1&amp;e=PZqoxW" TargetMode="External"/><Relationship Id="rId138" Type="http://schemas.openxmlformats.org/officeDocument/2006/relationships/hyperlink" Target="../../../../../../../:b:/r/sites/Reset2025/Shared%20Documents/General/Reg%20Proposal%20documentation/Attachments/5.%20Capex/5.7%20Energy%20Transition/5.7.14%20LV%20Planning%20Engine%20Review.pdf?csf=1&amp;web=1&amp;e=nMsWc4" TargetMode="External"/><Relationship Id="rId159" Type="http://schemas.microsoft.com/office/2017/10/relationships/threadedComment" Target="../threadedComments/threadedComment2.xml"/><Relationship Id="rId107" Type="http://schemas.openxmlformats.org/officeDocument/2006/relationships/hyperlink" Target="../../../../../../../:b:/r/sites/Reset2025/Shared%20Documents/General/Reg%20Proposal%20documentation/Attachments/5.%20Capex/5.11%20Property/5.11.1%20-%20Property%20expenditure%20forecasting%20Methodology.pdf?csf=1&amp;web=1&amp;e=0TTUPq" TargetMode="External"/><Relationship Id="rId11" Type="http://schemas.openxmlformats.org/officeDocument/2006/relationships/hyperlink" Target="../../../../../../../:w:/r/sites/Reset2025/Shared%20Documents/General/Reg%20Proposal%20documentation/Attachments/3.%20Rate%20of%20Return/SAPN%20Averaging%20Periods%20Letter%20-%202025%20Proposal%20CONFIDENTIAL.docx?d=wb2ca09f2cf95461a97d2b13cd40da332&amp;csf=1&amp;web=1&amp;e=N53OJX" TargetMode="External"/><Relationship Id="rId32" Type="http://schemas.openxmlformats.org/officeDocument/2006/relationships/hyperlink" Target="../../../../../../../:x:/r/sites/Reset2025/Shared%20Documents/General/Reg%20Proposal%20documentation/Attachments/15.%20Alternative%20Control%20Services/SAPN%20-%2015.2.2%20-%20Public%20Lighting%20PTRM%20-%20Public.xlsm?d=w5736316e7d5b4626bf924e2aab310bf2&amp;csf=1&amp;web=1&amp;e=HUxvBx" TargetMode="External"/><Relationship Id="rId53" Type="http://schemas.openxmlformats.org/officeDocument/2006/relationships/hyperlink" Target="../../../../../../../:b:/r/sites/Reset2025/Shared%20Documents/General/Reg%20Proposal%20documentation/Attachments/5.%20Capex/5.10%20Fleet/5.10.5%20-%20Fleet%20Expenditure%20Forecasting%20Approach.pdf?csf=1&amp;web=1&amp;e=BphLp8" TargetMode="External"/><Relationship Id="rId74" Type="http://schemas.openxmlformats.org/officeDocument/2006/relationships/hyperlink" Target="../../../../../../../:b:/r/sites/Reset2025/Shared%20Documents/General/Reg%20Proposal%20documentation/Attachments/5.%20Capex/5.11%20Property/5.11.7%202025-30%20Reset%20Property%20Business%20Case%20-%20RECURRENT%20PORTFOLIO%20Confidential.pdf?csf=1&amp;web=1&amp;e=8ear6K" TargetMode="External"/><Relationship Id="rId128" Type="http://schemas.openxmlformats.org/officeDocument/2006/relationships/hyperlink" Target="../../../../../../../:b:/r/sites/Reset2025/Shared%20Documents/General/Reg%20Proposal%20documentation/Attachments/11.%20Customer%20Service%20Incentive%20Scheme/Attachment%2011%20Customer%20Service%20Incentive%20Scheme%20Reg%20Proposal%202025-2030.pdf?csf=1&amp;web=1&amp;e=Cq7gZ9" TargetMode="External"/><Relationship Id="rId149" Type="http://schemas.openxmlformats.org/officeDocument/2006/relationships/hyperlink" Target="../../../../../../../:b:/r/sites/Reset2025/Shared%20Documents/General/Reg%20Proposal%20documentation/Attachments/17.%20Connection%20Policy/SAPN%20Attachment%2017%20Connection%20Policy.pdf?csf=1&amp;web=1&amp;e=bkRJmk" TargetMode="External"/><Relationship Id="rId5" Type="http://schemas.openxmlformats.org/officeDocument/2006/relationships/hyperlink" Target="../../../../../../../:x:/r/sites/Reset2025/Shared%20Documents/General/Reg%20Proposal%20documentation/Attachments/5.%20Capex/5.5%20Connections/5.5.2%20SAPN%20Expenditure%20and%20Contributions%20model%20Confidential.xlsx?d=wc4cf05ed990f4b92a9b8afe925528828&amp;csf=1&amp;web=1&amp;e=IZfTwd" TargetMode="External"/><Relationship Id="rId95" Type="http://schemas.openxmlformats.org/officeDocument/2006/relationships/hyperlink" Target="../../../../../../../:b:/r/sites/Reset2025/Shared%20Documents/General/Reg%20Proposal%20documentation/Attachments/5.%20Capex/5.12%20Information%20Technology/5.12.23%20SAPN%202025-30%20ICT%20%20Forecasting%20Methodology%20and%20Business%20Case%20Structure.pdf?csf=1&amp;web=1&amp;e=ts9aXu" TargetMode="External"/><Relationship Id="rId22" Type="http://schemas.openxmlformats.org/officeDocument/2006/relationships/hyperlink" Target="../../../../../../../:b:/r/sites/Reset2025/Shared%20Documents/General/Reg%20Proposal%20documentation/Attachments/0.%20Customer%20and%20Stakeholder%20engagement%20program/SAPN%200.1%20Community%20Advisory%20Board%20Independent%20Report%20Public.pdf?csf=1&amp;web=1&amp;e=EcDUlz" TargetMode="External"/><Relationship Id="rId43" Type="http://schemas.openxmlformats.org/officeDocument/2006/relationships/hyperlink" Target="../../../../../../../:b:/r/sites/Reset2025/Shared%20Documents/General/Reg%20Proposal%20documentation/Attachments/3.%20Rate%20of%20Return/Attachment%203%20Rate%20of%20Return.pdf?csf=1&amp;web=1&amp;e=l5wWuE" TargetMode="External"/><Relationship Id="rId64" Type="http://schemas.openxmlformats.org/officeDocument/2006/relationships/hyperlink" Target="../../../../../../../:b:/r/sites/Reset2025/Shared%20Documents/General/Reg%20Proposal%20documentation/Attachments/5.%20Capex/5.3%20Repex/5.3.10%20Hindley%20Street%20Substation%2066kV%20Yard%20Replacement.pdf?csf=1&amp;web=1&amp;e=aqKCgm" TargetMode="External"/><Relationship Id="rId118" Type="http://schemas.openxmlformats.org/officeDocument/2006/relationships/hyperlink" Target="../../../../../../../:b:/r/sites/Reset2025/Shared%20Documents/General/Reg%20Proposal%20documentation/Attachments/5.%20Capex/5.12%20Information%20Technology/5.12.11%20SAPN%202025-30%20Reset%20ICT%20Business%20Case%20-%20Data%20Warehouse%20replacement.pdf?csf=1&amp;web=1&amp;e=MYJ9z4" TargetMode="External"/><Relationship Id="rId139" Type="http://schemas.openxmlformats.org/officeDocument/2006/relationships/hyperlink" Target="../../../../../../../:x:/r/sites/Reset2025/Shared%20Documents/General/Reg%20Proposal%20documentation/Attachments/5.%20Capex/5.1%20Capex/5.1.7%20Business%20cases%20to%20expenditure%20models%20reconciliation.xlsx?d=wc2c2e31525704ab8983441086d29dedb&amp;csf=1&amp;web=1&amp;e=DJPrVr" TargetMode="External"/><Relationship Id="rId80" Type="http://schemas.openxmlformats.org/officeDocument/2006/relationships/hyperlink" Target="../../../../../../../:b:/r/sites/Reset2025/Shared%20Documents/General/Reg%20Proposal%20documentation/Attachments/5.%20Capex/5.11%20Property/5.11.12%202025-30%20Reset%20Property%20Business%20Case%20RECURRENT%20-%20Mt%20Barker%20Depot%20Confidential.pdf?csf=1&amp;web=1&amp;e=101myp" TargetMode="External"/><Relationship Id="rId85" Type="http://schemas.openxmlformats.org/officeDocument/2006/relationships/hyperlink" Target="../../../../../../../:b:/r/sites/Reset2025/Shared%20Documents/General/Reg%20Proposal%20documentation/Attachments/5.%20Capex/5.12%20Information%20Technology/5.12.27%20SAPN%202025-30%20Program%20Overview%20-%20ICT%20Non-Recurrent%20Customer%20Technology%20Program%20SOCI%20Act%20Protected.pdf?csf=1&amp;web=1&amp;e=M26SAG" TargetMode="External"/><Relationship Id="rId150" Type="http://schemas.openxmlformats.org/officeDocument/2006/relationships/hyperlink" Target="../../../../../../../:b:/r/sites/Reset2025/Shared%20Documents/General/Reg%20Proposal%20documentation/Attachments/5.%20Capex/5.1%20Capex/5.1.5%20-%20Value%20framework.pdf?csf=1&amp;web=1&amp;e=3QJqLO" TargetMode="External"/><Relationship Id="rId155" Type="http://schemas.openxmlformats.org/officeDocument/2006/relationships/drawing" Target="../drawings/drawing1.xml"/><Relationship Id="rId12" Type="http://schemas.openxmlformats.org/officeDocument/2006/relationships/hyperlink" Target="../../../../../../../:x:/r/sites/Reset2025/Shared%20Documents/General/Reg%20Proposal%20documentation/Attachments/10.%20Service%20Target%20Performance%20Incentive%20Scheme/10.1%20STPIS%20reliability%20target%20calculations.xlsx?d=wb8a91482f0de44ca8f2eb3da988ceefa&amp;csf=1&amp;web=1&amp;e=XkQlkH" TargetMode="External"/><Relationship Id="rId17" Type="http://schemas.openxmlformats.org/officeDocument/2006/relationships/hyperlink" Target="../../../../../../../:x:/r/sites/Reset2025/Shared%20Documents/General/Reg%20Proposal%20documentation/Attachments/19.%20Legacy%20Metering/19.3%20Legacy%20Metering%20PTRM%20-%202025-30.xlsm?d=w82a749fd11a14da7ad95256ca314f99d&amp;csf=1&amp;web=1&amp;e=a0Epma" TargetMode="External"/><Relationship Id="rId33" Type="http://schemas.openxmlformats.org/officeDocument/2006/relationships/hyperlink" Target="../../../../../../../:x:/r/sites/Reset2025/Shared%20Documents/General/Reg%20Proposal%20documentation/Attachments/15.%20Alternative%20Control%20Services/SAPN%20-%2015.2.3%20-%20Public%20Lighting%20RAB%20Roll%20Forward%20Model%20-%20Public.xlsm?d=w4646825bf71747fb8f6907b036a336f9&amp;csf=1&amp;web=1&amp;e=d1vpdM" TargetMode="External"/><Relationship Id="rId38" Type="http://schemas.openxmlformats.org/officeDocument/2006/relationships/hyperlink" Target="../../../../../../../:x:/r/sites/Reset2025/Shared%20Documents/General/Reg%20Proposal%20documentation/Attachments/5.%20Capex/5.10%20Fleet/5.10.4%20-%20Capital%20Vehicle%20Expenditure%20Model%202025-30%20Confidential.xlsx?d=w01e96d1fac7a4bbd9dd43ee1997df207&amp;csf=1&amp;web=1&amp;e=WLeiLH" TargetMode="External"/><Relationship Id="rId59" Type="http://schemas.openxmlformats.org/officeDocument/2006/relationships/hyperlink" Target="../../../../../../../:b:/r/sites/Reset2025/Shared%20Documents/General/Reg%20Proposal%20documentation/Attachments/19.%20Legacy%20Metering/Attachment%2019%20Legacy%20Metering%20.pdf?csf=1&amp;web=1&amp;e=bfORhz" TargetMode="External"/><Relationship Id="rId103" Type="http://schemas.openxmlformats.org/officeDocument/2006/relationships/hyperlink" Target="../../../../../../../:x:/r/sites/Reset2025/Shared%20Documents/General/Reg%20Proposal%20documentation/RIN/SAPN%20-%20RIN4%20-%20Workbook%204%20-%20CESS.xlsx?d=wc6e1eb1966634ded847b0a389ef9ada9&amp;csf=1&amp;web=1&amp;e=HIDH3r" TargetMode="External"/><Relationship Id="rId108" Type="http://schemas.openxmlformats.org/officeDocument/2006/relationships/hyperlink" Target="../../../../../../../:b:/r/sites/Reset2025/Shared%20Documents/General/Reg%20Proposal%20documentation/Attachments/5.%20Capex/5.4%20Capacity/5.4.1%20SAPN%202025-30%20Reset%20Augex%20forecasting%20methodology.pdf?csf=1&amp;web=1&amp;e=BvMfgi" TargetMode="External"/><Relationship Id="rId124" Type="http://schemas.openxmlformats.org/officeDocument/2006/relationships/hyperlink" Target="../../../../../../../:b:/r/sites/Reset2025/Shared%20Documents/General/Reg%20Proposal%20documentation/Attachments/5.%20Capex/5.5%20Connections/5.5.3%20Oxford%20Economics%20Australia%20Gross%20Customer%20Connections%20Expenditure%20Forecast%20to%202030-31%20Confidential.pdf?csf=1&amp;web=1&amp;e=EtYNG5" TargetMode="External"/><Relationship Id="rId129" Type="http://schemas.openxmlformats.org/officeDocument/2006/relationships/hyperlink" Target="../../../../../../../:b:/r/sites/Reset2025/Shared%20Documents/General/Reg%20Proposal%20documentation/Attachments/5.%20Capex/5.7%20Energy%20Transition/5.7.9%20CER%20integration%20modelling%20methodology.pdf?csf=1&amp;web=1&amp;e=GwejqO" TargetMode="External"/><Relationship Id="rId54" Type="http://schemas.openxmlformats.org/officeDocument/2006/relationships/hyperlink" Target="../../../../../../../:b:/r/sites/Reset2025/Shared%20Documents/General/Reg%20Proposal%20documentation/Attachments/5.%20Capex/5.12%20Information%20Technology/5.12.1%20SAPN%202025-30%20Reset%20-%20IT%20Investment%20Plan.pdf?csf=1&amp;web=1&amp;e=KtopjC" TargetMode="External"/><Relationship Id="rId70" Type="http://schemas.openxmlformats.org/officeDocument/2006/relationships/hyperlink" Target="../../../../../../../:b:/r/sites/Reset2025/Shared%20Documents/General/Reg%20Proposal%20documentation/Attachments/5.%20Capex/5.5%20Connections/5.5.1%20SAPN%20Connections%20capex%20justification.pdf?csf=1&amp;web=1&amp;e=KPdRF9" TargetMode="External"/><Relationship Id="rId75" Type="http://schemas.openxmlformats.org/officeDocument/2006/relationships/hyperlink" Target="../../../../../../../:b:/r/sites/Reset2025/Shared%20Documents/General/Reg%20Proposal%20documentation/Attachments/5.%20Capex/5.7%20Energy%20Transition/5.7.4%20SAPN%202025-30%20Reset%20Business%20Case%20CER%20Integration.pdf?csf=1&amp;web=1&amp;e=IdttCa" TargetMode="External"/><Relationship Id="rId91" Type="http://schemas.openxmlformats.org/officeDocument/2006/relationships/hyperlink" Target="../../../../../../../:b:/r/sites/Reset2025/Shared%20Documents/General/Reg%20Proposal%20documentation/Attachments/10.%20Service%20Target%20Performance%20Incentive%20Scheme/Attachment%2010%20Service%20Target%20Performance%20Incentive%20Scheme.pdf?csf=1&amp;web=1&amp;e=GlEnra" TargetMode="External"/><Relationship Id="rId96" Type="http://schemas.openxmlformats.org/officeDocument/2006/relationships/hyperlink" Target="../../../../../../../:b:/r/sites/Reset2025/Shared%20Documents/General/Reg%20Proposal%20documentation/Attachments/5.%20Capex/5.7%20Energy%20Transition/5.7.2%20-%20Compliance%20Strategy.pdf?csf=1&amp;web=1&amp;e=CiE1di" TargetMode="External"/><Relationship Id="rId140" Type="http://schemas.openxmlformats.org/officeDocument/2006/relationships/hyperlink" Target="../../../../../../../:b:/r/sites/Reset2025/Shared%20Documents/General/Reg%20Proposal%20documentation/Attachments/5.%20Capex/5.8%20Augex%20other/5.8.2%20SAPN%202025-30%20Reset%20Business%20Case%20-%20Augex%20Strategic.pdf?csf=1&amp;web=1&amp;e=2qs0yM" TargetMode="External"/><Relationship Id="rId145" Type="http://schemas.openxmlformats.org/officeDocument/2006/relationships/hyperlink" Target="../../../../../../../:b:/r/sites/Reset2025/Shared%20Documents/General/Reg%20Proposal%20documentation/Attachments/5.%20Capex/5.1%20Capex/5.1.2%20Expenditure%20Governance%20Procedures.pdf?csf=1&amp;web=1&amp;e=Q9JPs4" TargetMode="External"/><Relationship Id="rId1" Type="http://schemas.openxmlformats.org/officeDocument/2006/relationships/hyperlink" Target="../../../../../../../:x:/r/sites/Reset2025/Shared%20Documents/General/Reset%20RIN/Final%20Reset%20RIN/SAPN%202025-30%20Cross%20Reference%20Table.xlsx?d=w7898010d621d46a9be50eaceea879a90&amp;csf=1&amp;web=1&amp;e=DCO3yf" TargetMode="External"/><Relationship Id="rId6" Type="http://schemas.openxmlformats.org/officeDocument/2006/relationships/hyperlink" Target="../../../../../../../:x:/r/sites/Reset2025/Shared%20Documents/General/Reg%20Proposal%20documentation/Attachments/1.%20Annual%20Revenue%20Requirement%20and%20Control%20Mechanism/1.1%202025-30-PTRM.xlsm?d=w3777c7ea913e47169c29f8521f2f19af&amp;csf=1&amp;web=1&amp;e=zm2IXn" TargetMode="External"/><Relationship Id="rId23" Type="http://schemas.openxmlformats.org/officeDocument/2006/relationships/hyperlink" Target="../../../../../../../:b:/r/sites/Reset2025/Shared%20Documents/General/Reg%20Proposal%20documentation/Attachments/0.%20Customer%20and%20Stakeholder%20engagement%20program/SAPN%20%200.2%20Marsden%20Jacob%20Associates%20Customer%20Values%20Research%20December22%20Public.pdf?csf=1&amp;web=1&amp;e=S6Cbkd" TargetMode="External"/><Relationship Id="rId28" Type="http://schemas.openxmlformats.org/officeDocument/2006/relationships/hyperlink" Target="../../../../../../../:b:/r/sites/Reset2025/Shared%20Documents/General/Reg%20Proposal%20documentation/Attachments/5.%20Capex/5.11%20Property/SAPN%205.11.13%20Asset%20condition%20and%20risk%20CAB%20subcommittee%20letter%20on%20draft%20proposal%20August%202023%20Public.pdf?csf=1&amp;web=1&amp;e=4oflAD" TargetMode="External"/><Relationship Id="rId49" Type="http://schemas.openxmlformats.org/officeDocument/2006/relationships/hyperlink" Target="../../../../../../../:b:/r/sites/Reset2025/Shared%20Documents/General/Reg%20Proposal%20documentation/Attachments/16.%20Negotiated%20Services%20framework%20and%20criteria/Attachment%2016%20Negotiated%20Service%20Framework%20and%20Criteria.pdf?csf=1&amp;web=1&amp;e=ALbpdK" TargetMode="External"/><Relationship Id="rId114" Type="http://schemas.openxmlformats.org/officeDocument/2006/relationships/hyperlink" Target="../../../../../../../:b:/r/sites/Reset2025/Shared%20Documents/General/Reg%20Proposal%20documentation/Attachments/5.%20Capex/5.12%20Information%20Technology/5.12.7%20SAPN%202025-30%20Reset%20ICT%20Business%20Case%20RECURRENT-%20IT%20Infrastructure%20Refresh.pdf?csf=1&amp;web=1&amp;e=c7eFBW" TargetMode="External"/><Relationship Id="rId119" Type="http://schemas.openxmlformats.org/officeDocument/2006/relationships/hyperlink" Target="../../../../../../../:b:/r/sites/Reset2025/Shared%20Documents/General/Reg%20Proposal%20documentation/Attachments/5.%20Capex/5.12%20Information%20Technology/5.12.12%20SAPN%202025-30%20Reset%20ICT%20Business%20Case%20-%20Integration%20Platform%20Replacement.pdf?csf=1&amp;web=1&amp;e=lddGrq" TargetMode="External"/><Relationship Id="rId44" Type="http://schemas.openxmlformats.org/officeDocument/2006/relationships/hyperlink" Target="../../../../../../../:b:/r/sites/Reset2025/Shared%20Documents/General/Reg%20Proposal%20documentation/Attachments/4.%20Regulatory%20Depreciation/Attachment%204%20Regulatory%20Depreciation.pdf?csf=1&amp;web=1&amp;e=iuWjJ2" TargetMode="External"/><Relationship Id="rId60" Type="http://schemas.openxmlformats.org/officeDocument/2006/relationships/hyperlink" Target="../../../../../../../:b:/r/sites/Reset2025/Shared%20Documents/General/Reg%20Proposal%20documentation/Attachments/5.%20Capex/5.12%20Information%20Technology/5.12.6%20SAPN%202025-30%20Reset%20ICT%20Business%20Case%20RECURRENT%20-%20Cyber%20Security%20Refresh%20SOCI%20Act%20PROTECTED.pdf?csf=1&amp;web=1&amp;e=1nbd1g" TargetMode="External"/><Relationship Id="rId65" Type="http://schemas.openxmlformats.org/officeDocument/2006/relationships/hyperlink" Target="../../../../../../../:b:/r/sites/Reset2025/Shared%20Documents/General/Reg%20Proposal%20documentation/Attachments/5.%20Capex/5.2%20Network/SAPN%205.2.5%20Resourcing%20Plan%20for%20Delivering%20the%20Network%20Program%20Confidential.pdf?csf=1&amp;web=1&amp;e=GUQeuP" TargetMode="External"/><Relationship Id="rId81" Type="http://schemas.openxmlformats.org/officeDocument/2006/relationships/hyperlink" Target="../../../../../../../:b:/r/sites/Reset2025/Shared%20Documents/General/Reg%20Proposal%20documentation/Attachments/5.%20Capex/5.8%20Augex%20other/5.8.5%20SAPN%202025-30%20Reset%20Business%20Case%20-%20Augex%20Safety.pdf?csf=1&amp;web=1&amp;e=DuiAZy" TargetMode="External"/><Relationship Id="rId86" Type="http://schemas.openxmlformats.org/officeDocument/2006/relationships/hyperlink" Target="../../../../../../../:b:/r/sites/Reset2025/Shared%20Documents/General/Reg%20Proposal%20documentation/Attachments/5.%20Capex/5.12%20Information%20Technology/5.12.29%20SAPN%202025-30%20Reset%20ICT%20Business%20Case%20-%20ESB%20AEMO%20Post%202025%20Roadmap%20Changes.pdf?csf=1&amp;web=1&amp;e=QUjMeP" TargetMode="External"/><Relationship Id="rId130" Type="http://schemas.openxmlformats.org/officeDocument/2006/relationships/hyperlink" Target="../../../../../../../:b:/r/sites/Reset2025/Shared%20Documents/General/Reg%20Proposal%20documentation/Attachments/5.%20Capex/5.13%20Other%20nonnetwork/5.13.1%20SAPN%202025-30%20Reset%20Business%20Case%20-%20ADMS%20Version%20Upgrade%20SOCI%20Act%20Protected.pdf?csf=1&amp;web=1&amp;e=fMYpTE" TargetMode="External"/><Relationship Id="rId135" Type="http://schemas.openxmlformats.org/officeDocument/2006/relationships/hyperlink" Target="../../../../../../../:b:/r/sites/Reset2025/Shared%20Documents/General/Reg%20Proposal%20documentation/Attachments/5.%20Capex/5.4%20Capacity/5.4.3%20Connection%20Point%20Power%20Factors%20Letter%20Confidential.pdf?csf=1&amp;web=1&amp;e=eaeCfr" TargetMode="External"/><Relationship Id="rId151" Type="http://schemas.openxmlformats.org/officeDocument/2006/relationships/hyperlink" Target="../../../../../../../:x:/r/sites/Reset2025/Shared%20Documents/General/Reg%20Proposal%20documentation/Attachments/20.%20List%20of%20Proposal%20documentation/SAPN%20Attachment%2020%20List%20of%20Proposal%20Documentation%20Jan2024%20Public.xlsx?d=wb853237f60ae4e98a9f8f968a6454dc4&amp;csf=1&amp;web=1&amp;e=xgYXkH" TargetMode="External"/><Relationship Id="rId156" Type="http://schemas.openxmlformats.org/officeDocument/2006/relationships/vmlDrawing" Target="../drawings/vmlDrawing2.vml"/><Relationship Id="rId13" Type="http://schemas.openxmlformats.org/officeDocument/2006/relationships/hyperlink" Target="../../../../../../../:b:/r/sites/Reset2025/Shared%20Documents/General/Reg%20Proposal%20documentation/Attachments/5.%20Capex/5.7%20Energy%20Transition/5.7.3%20SAPN%202025-30%20Reset%20Business%20Case%20CER%20Compliance.pdf?csf=1&amp;web=1&amp;e=1r5es1" TargetMode="External"/><Relationship Id="rId18" Type="http://schemas.openxmlformats.org/officeDocument/2006/relationships/hyperlink" Target="../../../../../../../:b:/r/sites/Reset2025/Shared%20Documents/General/Reg%20Proposal%20documentation/Attachments/20.%20List%20of%20Proposal%20documentation/20.6.1%20SAPN-2025-30%20Related%20Party%20QT3450%20Contract%20Documents-Confidential.pdf?csf=1&amp;web=1&amp;e=ZRfcWt" TargetMode="External"/><Relationship Id="rId39" Type="http://schemas.openxmlformats.org/officeDocument/2006/relationships/hyperlink" Target="../../../TSS/LRMC/LRMC%20Consumption/File%20to%20be%20published/18.1%20-%20Long%20Run%20Marginal%20Cost%20Model%20-%20Consumption.xlsx?web=1" TargetMode="External"/><Relationship Id="rId109" Type="http://schemas.openxmlformats.org/officeDocument/2006/relationships/hyperlink" Target="../../../../../../../:b:/r/sites/Reset2025/Shared%20Documents/General/Reg%20Proposal%20documentation/Attachments/14.%20Pass%20through%20events/Attachment%2014%20-%20Pass%20through%20events%20.pdf?csf=1&amp;web=1&amp;e=3ycAIi" TargetMode="External"/><Relationship Id="rId34" Type="http://schemas.openxmlformats.org/officeDocument/2006/relationships/hyperlink" Target="../../../../../../../:x:/r/sites/Reset2025/Shared%20Documents/General/Reg%20Proposal%20documentation/Attachments/15.%20Alternative%20Control%20Services/SAPN%20-%2015.2.4%20-%20Public%20Lighting%20RAB%20Depreciation%20Module%20-%20Public.xlsb?d=w53208fbc4f6841af9ac43db7e97c43fd&amp;csf=1&amp;web=1&amp;e=m1sgHX" TargetMode="External"/><Relationship Id="rId50" Type="http://schemas.openxmlformats.org/officeDocument/2006/relationships/hyperlink" Target="../../../../../../../:b:/r/sites/Reset2025/Shared%20Documents/General/Reg%20Proposal%20documentation/Attachments/5.%20Capex/5.8%20Augex%20other/5.8.1%20SAPN%202025-30%20Business%20case%20Augex%20Environment.pdf?csf=1&amp;web=1&amp;e=r8EhZs" TargetMode="External"/><Relationship Id="rId55" Type="http://schemas.openxmlformats.org/officeDocument/2006/relationships/hyperlink" Target="../../../../../../../:b:/r/sites/Reset2025/Shared%20Documents/General/Reg%20Proposal%20documentation/Attachments/5.%20Capex/5.12%20Information%20Technology/5.12.4%20SAPN%202025-30%20Reset%20ICT%20Business%20Case%20RECURRENT-%20IT%20Applications%20Refresh.pdf?csf=1&amp;web=1&amp;e=UR3Q43" TargetMode="External"/><Relationship Id="rId76" Type="http://schemas.openxmlformats.org/officeDocument/2006/relationships/hyperlink" Target="../../../../../../../:b:/r/sites/Reset2025/Shared%20Documents/General/Reg%20Proposal%20documentation/Attachments/5.%20Capex/5.7%20Energy%20Transition/5.7.5%20SAPN%202025-30%20Reset%20Business%20Case%20Demand%20Flexibility.pdf?csf=1&amp;web=1&amp;e=mG5E5e" TargetMode="External"/><Relationship Id="rId97" Type="http://schemas.openxmlformats.org/officeDocument/2006/relationships/hyperlink" Target="../../../../../../../:b:/r/sites/Reset2025/Shared%20Documents/General/Reg%20Proposal%20documentation/Attachments/5.%20Capex/5.3%20Repex/5.3.1%20Repex%20justification.pdf?csf=1&amp;web=1&amp;e=4BPTmR" TargetMode="External"/><Relationship Id="rId104" Type="http://schemas.openxmlformats.org/officeDocument/2006/relationships/hyperlink" Target="../../../../../../../:b:/r/sites/Reset2025/Shared%20Documents/General/Reg%20Proposal%20documentation/Attachments/5.%20Capex/5.3%20Repex/5.3.4%20-%20Repex%20model%20framework%20-%20Methodology.pdf?csf=1&amp;web=1&amp;e=ZAGnoE" TargetMode="External"/><Relationship Id="rId120" Type="http://schemas.openxmlformats.org/officeDocument/2006/relationships/hyperlink" Target="../../../../../../../:b:/r/sites/Reset2025/Shared%20Documents/General/Reg%20Proposal%20documentation/Attachments/5.%20Capex/5.12%20Information%20Technology/5.12.14%20Reset%20ICT%20Business%20Case%20-%20SAP%20Small%20Module%20Lifecycle%20Management.pdf?csf=1&amp;web=1&amp;e=IacnOf" TargetMode="External"/><Relationship Id="rId125" Type="http://schemas.openxmlformats.org/officeDocument/2006/relationships/hyperlink" Target="../../../../../../../:b:/r/sites/Reset2025/Shared%20Documents/General/Reg%20Proposal%20documentation/Attachments/15.%20Alternative%20Control%20Services/Attachment%2015%20Alternative%20Control%20Services.pdf?csf=1&amp;web=1&amp;e=qOJAIZ" TargetMode="External"/><Relationship Id="rId141" Type="http://schemas.openxmlformats.org/officeDocument/2006/relationships/hyperlink" Target="../../../../../../../:b:/r/sites/Reset2025/Shared%20Documents/General/Reg%20Proposal%20documentation/Attachments/5.%20Capex/SAPN%20-%20Attachment%205%20-%20Capital%20expenditure%20V0.1.pdf?csf=1&amp;web=1&amp;e=MZkmrn" TargetMode="External"/><Relationship Id="rId146" Type="http://schemas.openxmlformats.org/officeDocument/2006/relationships/hyperlink" Target="../../../../../../../:b:/r/sites/Reset2025/Shared%20Documents/General/Reg%20Proposal%20documentation/Attachments/5.%20Capex/5.6%20Safety/5.6.1%20Bushfire%20risk%20management%20business%20case%20confidential.pdf?csf=1&amp;web=1&amp;e=DYa3Vp" TargetMode="External"/><Relationship Id="rId7" Type="http://schemas.openxmlformats.org/officeDocument/2006/relationships/hyperlink" Target="../../../../../../../:x:/r/sites/Reset2025/Shared%20Documents/General/Reg%20Proposal%20documentation/Attachments/2.%20Regulatory%20Asset%20Base/2.1%202025-30-RFM.xlsm?d=w994ac8d26bfd4dd4bb796ca8a84ed190&amp;csf=1&amp;web=1&amp;e=XdvuCR" TargetMode="External"/><Relationship Id="rId71" Type="http://schemas.openxmlformats.org/officeDocument/2006/relationships/hyperlink" Target="../../../../../../../:b:/r/sites/Reset2025/Shared%20Documents/General/Reg%20Proposal%20documentation/Attachments/5.%20Capex/5.8%20Augex%20other/5.8.4%20-%20Network%20Resilience%20mobile%20generation%20forecasting%20Structure%20-%20Methodology.pdf?csf=1&amp;web=1&amp;e=p5zEGV" TargetMode="External"/><Relationship Id="rId92" Type="http://schemas.openxmlformats.org/officeDocument/2006/relationships/hyperlink" Target="../../../../../../../:b:/r/sites/Reset2025/Shared%20Documents/General/Reg%20Proposal%20documentation/Attachments/5.%20Capex/5.7%20Energy%20Transition/5.7.15%20CER%20Integration%20Strategy.pdf?csf=1&amp;web=1&amp;e=x0swVj" TargetMode="External"/><Relationship Id="rId2" Type="http://schemas.openxmlformats.org/officeDocument/2006/relationships/hyperlink" Target="../../../../../../../:x:/r/sites/Reset2025/Shared%20Documents/General/Reg%20Proposal%20documentation/Attachments/6.%20Opex/SAPN%20-%206.1%20-%20Opex%20Model.xlsx?d=w6c7486fd481f4392b1234c4ec85ad709&amp;csf=1&amp;web=1&amp;e=e0saxL" TargetMode="External"/><Relationship Id="rId29" Type="http://schemas.openxmlformats.org/officeDocument/2006/relationships/hyperlink" Target="../../../../../../../:b:/r/sites/Reset2025/Shared%20Documents/General/Reg%20Proposal%20documentation/Attachments/6.%20Opex/SAPN%206.2%20Oxford%20Economics%20-%20Utilities%20Construction%20Wage%20Forecasts%20to%202029-30%20November23%20Public.pdf?csf=1&amp;web=1&amp;e=WbWg0A" TargetMode="External"/><Relationship Id="rId24" Type="http://schemas.openxmlformats.org/officeDocument/2006/relationships/hyperlink" Target="../../../../../../../:b:/r/sites/Reset2025/Shared%20Documents/General/Reg%20Proposal%20documentation/Attachments/5.%20Capex/5.1%20Capex/SAPN%205.1.6%20Accounting%20Practice%20and%20Guideline%20Manual%20Janaury24%20Public.pdf?csf=1&amp;web=1&amp;e=JQZz8V" TargetMode="External"/><Relationship Id="rId40" Type="http://schemas.openxmlformats.org/officeDocument/2006/relationships/hyperlink" Target="../../../TSS/LRMC/LRMC%20Export/File%20to%20be%20published/18.2%20-%20Long%20Run%20Marginal%20Cost%20Model%20-%20Export.xlsx?web=1" TargetMode="External"/><Relationship Id="rId45" Type="http://schemas.openxmlformats.org/officeDocument/2006/relationships/hyperlink" Target="../../../../../../../:b:/r/sites/Reset2025/Shared%20Documents/General/Reg%20Proposal%20documentation/Attachments/7.%20Corporate%20Income%20Tax/Attachment%207%20Corporate%20Income%20Tax.pdf?csf=1&amp;web=1&amp;e=IJHQGD" TargetMode="External"/><Relationship Id="rId66" Type="http://schemas.openxmlformats.org/officeDocument/2006/relationships/hyperlink" Target="../../../../../../../:b:/r/sites/Reset2025/Shared%20Documents/General/Reg%20Proposal%20documentation/Attachments/6.%20Opex/SAPN%20-%206.5%20-%20National%20Energy%20Retail%20Law%20Claims%20Regime%20Confidential.pdf?csf=1&amp;web=1&amp;e=GePsHI" TargetMode="External"/><Relationship Id="rId87" Type="http://schemas.openxmlformats.org/officeDocument/2006/relationships/hyperlink" Target="../../../../../../../:b:/r/sites/Reset2025/Shared%20Documents/General/Reg%20Proposal%20documentation/Attachments/5.%20Capex/5.9%20Reliability/5.9.1%20-%20Augex%20Reliability%20forecasting%20structure%20-%20Methodology.pdf?csf=1&amp;web=1&amp;e=FBu6ew" TargetMode="External"/><Relationship Id="rId110" Type="http://schemas.openxmlformats.org/officeDocument/2006/relationships/hyperlink" Target="../../../../../../../:b:/r/sites/Reset2025/Shared%20Documents/General/Reg%20Proposal%20documentation/Attachments/5.%20Capex/5.4%20Capacity/5.4.2%20SAPN%202025-30%20Reset%20Business%20Case%20-%20Augex%20Capacity.pdf?csf=1&amp;web=1&amp;e=6dUuua" TargetMode="External"/><Relationship Id="rId115" Type="http://schemas.openxmlformats.org/officeDocument/2006/relationships/hyperlink" Target="../../../../../../../:b:/r/sites/Reset2025/Shared%20Documents/General/Reg%20Proposal%20documentation/Attachments/5.%20Capex/5.12%20Information%20Technology/5.12.5%20SAPN%202025-30%20Reset%20ICT%20Business%20Case%20RECURRENT%20-%20Client%20Device%20Refresh.pdf?csf=1&amp;web=1&amp;e=ORBR6O" TargetMode="External"/><Relationship Id="rId131" Type="http://schemas.openxmlformats.org/officeDocument/2006/relationships/hyperlink" Target="../../../../../../../:b:/r/sites/Reset2025/Shared%20Documents/General/Reg%20Proposal%20documentation/Attachments/5.%20Capex/5.7%20Energy%20Transition/5.7.13%20Avoided%20generation%20capacity%20investment%20report.pdf?csf=1&amp;web=1&amp;e=YBP1iX" TargetMode="External"/><Relationship Id="rId136" Type="http://schemas.openxmlformats.org/officeDocument/2006/relationships/hyperlink" Target="../../../../../../../:x:/r/sites/Reset2025/Shared%20Documents/General/Reg%20Proposal%20documentation/RIN/SAPN-2025-30%20RIN%20012%20Reconciliation-Public.xlsx?d=w641b4ba1bf774e3988ebdce5fb9820d9&amp;csf=1&amp;web=1&amp;e=Is9jQI" TargetMode="External"/><Relationship Id="rId157" Type="http://schemas.openxmlformats.org/officeDocument/2006/relationships/table" Target="../tables/table2.xml"/><Relationship Id="rId61" Type="http://schemas.openxmlformats.org/officeDocument/2006/relationships/hyperlink" Target="../../../../../../../:b:/r/sites/Reset2025/Shared%20Documents/General/Reg%20Proposal%20documentation/Attachments/20.%20List%20of%20Proposal%20documentation/20.6%20SAPN-2025-30%20Related%20Party%20Transaction%20Overview-Confidential.pdf?csf=1&amp;web=1&amp;e=zxq6lL" TargetMode="External"/><Relationship Id="rId82" Type="http://schemas.openxmlformats.org/officeDocument/2006/relationships/hyperlink" Target="../../../../../../../:b:/r/sites/Reset2025/Shared%20Documents/General/Reg%20Proposal%20documentation/Attachments/5.%20Capex/5.6%20Safety/5.6.2%20-%20Bushfire%20Risk%20Management%20forecasting%20approach%20-%20Methodology.pdf?csf=1&amp;web=1&amp;e=xm9BCU" TargetMode="External"/><Relationship Id="rId152" Type="http://schemas.openxmlformats.org/officeDocument/2006/relationships/hyperlink" Target="../../../../../../../:b:/r/sites/Reset2025/Shared%20Documents/General/Reg%20Proposal%20documentation/Attachments/Overview/SA%20Power%20Networks%202025-30%20Regulatory%20Proposal%20Overview%20January%202024%20240131.pdf?csf=1&amp;web=1&amp;e=xFFd7o" TargetMode="External"/><Relationship Id="rId19" Type="http://schemas.openxmlformats.org/officeDocument/2006/relationships/hyperlink" Target="../../../../../../../:b:/r/sites/Reset2025/Shared%20Documents/General/Reg%20Proposal%20documentation/Attachments/20.%20List%20of%20Proposal%20documentation/20.6.2%20SAPN-2025-30%20Related%20Party%20QT3450%20Tender%20Documents-Confidential.pdf?csf=1&amp;web=1&amp;e=kYMLiN" TargetMode="External"/><Relationship Id="rId14" Type="http://schemas.openxmlformats.org/officeDocument/2006/relationships/hyperlink" Target="../../../../../../../:b:/r/sites/Reset2025/Shared%20Documents/General/Reg%20Proposal%20documentation/Attachments/5.%20Capex/5.12%20Information%20Technology/5.12.13%20SAPN%202025-30%20Reset%20ICT%20Business%20Case%20-Non-Recurrent%20-%20Service%20Order%20Module%20Replacement.pdf?csf=1&amp;web=1&amp;e=ONXye3" TargetMode="External"/><Relationship Id="rId30" Type="http://schemas.openxmlformats.org/officeDocument/2006/relationships/hyperlink" Target="../../../../../../../:b:/r/sites/Reset2025/Shared%20Documents/General/Reg%20Proposal%20documentation/Attachments/5.%20Capex/5.7%20Energy%20Transition/5.7.7%20SAPN%202025-30%20Reset%20Business%20Case%20-%20Innovation%20Fund%20v0.1.pdf?csf=1&amp;web=1&amp;e=8iheQA" TargetMode="External"/><Relationship Id="rId35" Type="http://schemas.openxmlformats.org/officeDocument/2006/relationships/hyperlink" Target="../../../../../../../:x:/r/sites/Reset2025/Shared%20Documents/General/Reg%20Proposal%20documentation/Attachments/15.%20Alternative%20Control%20Services/SAPN%20-%2015.1.1%20-%20Standardised%20ANS%20model%20-%202025-30.xlsb?d=w9cac66580b2045e4b2b44633c5d3b74d&amp;csf=1&amp;web=1&amp;e=xtHMqm" TargetMode="External"/><Relationship Id="rId56" Type="http://schemas.openxmlformats.org/officeDocument/2006/relationships/hyperlink" Target="../../../../../../../:x:/r/sites/Reset2025/Shared%20Documents/General/Reg%20Proposal%20documentation/Attachments/5.%20Capex/5.1%20Capex/SAPN%20-%20S4%20-%20SCS%20Capex%20Model%20-%20Iteration%205.2%20-%20Nov%202023.xlsx?d=w582f7f03c3fc469fa73a29ee80661766&amp;csf=1&amp;web=1&amp;e=foHkMR" TargetMode="External"/><Relationship Id="rId77" Type="http://schemas.openxmlformats.org/officeDocument/2006/relationships/hyperlink" Target="../../../../../../../:b:/r/sites/Reset2025/Shared%20Documents/General/Reg%20Proposal%20documentation/Attachments/5.%20Capex/5.7%20Energy%20Transition/5.7.6%20SAPN%202025-30%20Reset%20Business%20Case%20visibility.pdf?csf=1&amp;web=1&amp;e=dKszXr" TargetMode="External"/><Relationship Id="rId100" Type="http://schemas.openxmlformats.org/officeDocument/2006/relationships/hyperlink" Target="../../../../../../../:x:/r/sites/Reset2025/Shared%20Documents/General/Reg%20Proposal%20documentation/RIN/SAPN%20-%20RIN2%20-%20Workbook%202%20-%20New%20Historical%20-%20Consolidated%20-%20Confidential.xlsm?d=w034fa3e1c8294f33bdb199c856a5c725&amp;csf=1&amp;web=1&amp;e=oeCkrc" TargetMode="External"/><Relationship Id="rId105" Type="http://schemas.openxmlformats.org/officeDocument/2006/relationships/hyperlink" Target="../../../../../../../:b:/r/sites/Reset2025/Shared%20Documents/General/Reg%20Proposal%20documentation/Attachments/5.%20Capex/5.3%20Repex/5.3.2%20-%20Repex%20Forecasting%20Approach%20-%20Methodology.pdf?csf=1&amp;web=1&amp;e=Ptnsyg" TargetMode="External"/><Relationship Id="rId126" Type="http://schemas.openxmlformats.org/officeDocument/2006/relationships/hyperlink" Target="../../../../../../../:x:/r/sites/Reset2025/Shared%20Documents/General/Reg%20Proposal%20documentation/RIN/SAPN%20-%20RIN5%20-%20Workbook%205%20-%20Bill%20Impacts.xlsm?d=w0c02b6ba7d4d4da8b18bd36f62dfb883&amp;csf=1&amp;web=1&amp;e=pbdkKy" TargetMode="External"/><Relationship Id="rId147" Type="http://schemas.openxmlformats.org/officeDocument/2006/relationships/hyperlink" Target="../../../../../../../:b:/r/sites/Reset2025/Shared%20Documents/General/Reg%20Proposal%20documentation/Attachments/18.%20TSS/TSS%20Part%20A.pdf?csf=1&amp;web=1&amp;e=3n9edm" TargetMode="External"/><Relationship Id="rId8" Type="http://schemas.openxmlformats.org/officeDocument/2006/relationships/hyperlink" Target="../../../../../../../:x:/r/sites/Reset2025/Shared%20Documents/General/Reg%20Proposal%20documentation/Attachments/4.%20Regulatory%20Depreciation/4.1%202025-30-Depreciation%20Model.xlsb?d=w1be4a18e46b94528962fb915e117d42f&amp;csf=1&amp;web=1&amp;e=rHFH0b" TargetMode="External"/><Relationship Id="rId51" Type="http://schemas.openxmlformats.org/officeDocument/2006/relationships/hyperlink" Target="../../../../../../../:b:/r/sites/Reset2025/Shared%20Documents/General/Reg%20Proposal%20documentation/Attachments/6.%20Opex/SAPN%20-%206.4%20-%20Insurance%20Premium%20Increase%20Confidential.pdf?csf=1&amp;web=1&amp;e=0TZXFw" TargetMode="External"/><Relationship Id="rId72" Type="http://schemas.openxmlformats.org/officeDocument/2006/relationships/hyperlink" Target="../../../../../../../:b:/r/sites/Reset2025/Shared%20Documents/General/Reg%20Proposal%20documentation/Attachments/5.%20Capex/5.3%20Repex/5.3.11%20-%20Mobile%20Substation%20Replacement.pdf?csf=1&amp;web=1&amp;e=gTX7CV" TargetMode="External"/><Relationship Id="rId93" Type="http://schemas.openxmlformats.org/officeDocument/2006/relationships/hyperlink" Target="../../../../../../../:b:/r/sites/Reset2025/Shared%20Documents/General/Reg%20Proposal%20documentation/Attachments/5.%20Capex/5.12%20Information%20Technology/5.12.20%20SAPN%202025-30%20Reset%20ICT%20Business%20Case%20-%20Customer%20-%20MDI%20Replacement.pdf?csf=1&amp;web=1&amp;e=nB3slQ" TargetMode="External"/><Relationship Id="rId98" Type="http://schemas.openxmlformats.org/officeDocument/2006/relationships/hyperlink" Target="../../../../../../../:b:/r/sites/Reset2025/Shared%20Documents/General/Reg%20Proposal%20documentation/Attachments/5.%20Capex/5.8%20Augex%20other/5.8.8%20SAPN%202025-30%20RIN%20response%204.4.10%20-%2014%20Non-Network%20alternatives.pdf?csf=1&amp;web=1&amp;e=l07kUX" TargetMode="External"/><Relationship Id="rId121" Type="http://schemas.openxmlformats.org/officeDocument/2006/relationships/hyperlink" Target="../../../../../../../:b:/r/sites/Reset2025/Shared%20Documents/General/Reg%20Proposal%20documentation/Attachments/5.%20Capex/5.9%20Reliability/5.9.5%20Worst%20served%20customers%20reliability%20improvement%20program.pdf?csf=1&amp;web=1&amp;e=zIdC26" TargetMode="External"/><Relationship Id="rId142" Type="http://schemas.openxmlformats.org/officeDocument/2006/relationships/hyperlink" Target="../../../../../../../:b:/r/sites/Reset2025/Shared%20Documents/General/Reg%20Proposal%20documentation/Attachments/5.%20Capex/5.11%20Property/5.11.8%202025-30%20Reset%20Property%20Business%20Case%20NON%20RECURRENT%20-%20Transformer%20Workshop%20Confidential.pdf?csf=1&amp;web=1&amp;e=EkvV8F" TargetMode="External"/><Relationship Id="rId3" Type="http://schemas.openxmlformats.org/officeDocument/2006/relationships/hyperlink" Target="../../../../../../../:f:/r/sites/Reset2025/Shared%20Documents/General/Reset%20RIN/Final%20Reset%20RIN/Related%20Party%20Supporting%20Documents?csf=1&amp;web=1&amp;e=6ScnOp" TargetMode="External"/><Relationship Id="rId25" Type="http://schemas.openxmlformats.org/officeDocument/2006/relationships/hyperlink" Target="../../../../../../../:b:/r/sites/Reset2025/Shared%20Documents/General/Reg%20Proposal%20documentation/Attachments/5.%20Capex/5.2%20Network/SAPN%205.2.2%20Strategic%20Asset%20Management%20Plan%20September23%20Public.pdf?csf=1&amp;web=1&amp;e=aGZyhT" TargetMode="External"/><Relationship Id="rId46" Type="http://schemas.openxmlformats.org/officeDocument/2006/relationships/hyperlink" Target="../../../../../../../:b:/r/sites/Reset2025/Shared%20Documents/General/Reg%20Proposal%20documentation/Attachments/8.%20EBSS/Attachment%208%20Efficiency%20Benefit%20Sharing%20Scheme.pdf?csf=1&amp;web=1&amp;e=0IVD6Y" TargetMode="External"/><Relationship Id="rId67" Type="http://schemas.openxmlformats.org/officeDocument/2006/relationships/hyperlink" Target="../../../../../../../:x:/r/sites/Reset2025/Shared%20Documents/General/Reg%20Proposal%20documentation/Attachments/1.%20Annual%20Revenue%20Requirement%20and%20Control%20Mechanism/SAPN%20-%201.2%20-%202025-30%20Shared%20Asset%20Model%20-%20Confidential.xlsx?d=w8f0c01ccbf3947e8826865ad55a2aaf5&amp;csf=1&amp;web=1&amp;e=FAPAnc" TargetMode="External"/><Relationship Id="rId116" Type="http://schemas.openxmlformats.org/officeDocument/2006/relationships/hyperlink" Target="../../../../../../../:b:/r/sites/Reset2025/Shared%20Documents/General/Reg%20Proposal%20documentation/Attachments/5.%20Capex/5.12%20Information%20Technology/5.12.8%20SAPN%202025-30%20Reset%20ICT%20Business%20Case%20RECURRENT%20-%20Data%20Analytics%20and%20Intelligent%20Systems.pdf?csf=1&amp;web=1&amp;e=9FK8we" TargetMode="External"/><Relationship Id="rId137" Type="http://schemas.openxmlformats.org/officeDocument/2006/relationships/hyperlink" Target="../../../../../../../:b:/r/sites/Reset2025/Shared%20Documents/General/Reg%20Proposal%20documentation/Attachments/5.%20Capex/5.12%20Information%20Technology/5.12.24%20External%20Review%20of%20ICT%20Cyber%20Expenditure%20Treatment.pdf?csf=1&amp;web=1&amp;e=ec2HoD" TargetMode="External"/><Relationship Id="rId158" Type="http://schemas.openxmlformats.org/officeDocument/2006/relationships/comments" Target="../comments2.xml"/><Relationship Id="rId20" Type="http://schemas.openxmlformats.org/officeDocument/2006/relationships/hyperlink" Target="../../../../../../../:b:/r/sites/Reset2025/Shared%20Documents/General/Reg%20Proposal%20documentation/Attachments/20.%20List%20of%20Proposal%20documentation/20.6.3%20SAPN-2025-30%20Related%20Party%20QT3480%20Documents-Confidential.pdf?csf=1&amp;web=1&amp;e=zvbaW4" TargetMode="External"/><Relationship Id="rId41" Type="http://schemas.openxmlformats.org/officeDocument/2006/relationships/hyperlink" Target="../../../../../../../:b:/r/sites/Reset2025/Shared%20Documents/General/Reg%20Proposal%20documentation/Attachments/5.%20Capex/5.13%20Other%20nonnetwork/5.13.3%20SAPN%202025-30%20Reset%20Business%20Case%20-%20Non-Network%20Plant%20and%20Tools.pdf?csf=1&amp;web=1&amp;e=fPvZHY" TargetMode="External"/><Relationship Id="rId62" Type="http://schemas.openxmlformats.org/officeDocument/2006/relationships/hyperlink" Target="../../../../../../../:b:/r/sites/Reset2025/Shared%20Documents/General/Reg%20Proposal%20documentation/Attachments/5.%20Capex/5.12%20Information%20Technology/5.12.18%20SAPN%202025-30%20Reset%20ICT%20Business%20Case%20-%20Customer%20-%20Portals%20Consolidation%20SOCI%20Act%20Protected.pdf?csf=1&amp;web=1&amp;e=VbnhYC" TargetMode="External"/><Relationship Id="rId83" Type="http://schemas.openxmlformats.org/officeDocument/2006/relationships/hyperlink" Target="../../../../../../../:b:/r/sites/Reset2025/Shared%20Documents/General/Reg%20Proposal%20documentation/Attachments/5.%20Capex/5.6%20Safety/5.6.3%20-%20Bushfire%20Model%20Framework%20-%20Methodology.pdf?csf=1&amp;web=1&amp;e=OiCech" TargetMode="External"/><Relationship Id="rId88" Type="http://schemas.openxmlformats.org/officeDocument/2006/relationships/hyperlink" Target="../../../../../../../:b:/r/sites/Reset2025/Shared%20Documents/General/Reg%20Proposal%20documentation/Attachments/5.%20Capex/5.13%20Other%20nonnetwork/5.13.2%20SAPN%202025-30%20Reset%20Business%20Case%20-%20Telecommunications%20Systems.pdf?csf=1&amp;web=1&amp;e=bhdUvS" TargetMode="External"/><Relationship Id="rId111" Type="http://schemas.openxmlformats.org/officeDocument/2006/relationships/hyperlink" Target="../../../../../../../:b:/r/sites/Reset2025/Shared%20Documents/General/Reg%20Proposal%20documentation/Attachments/19.%20Legacy%20Metering/19.4%20-%20Legacy%20Metering%20Transition%20-%20Towards%202030.pdf?csf=1&amp;web=1&amp;e=qFqmvr" TargetMode="External"/><Relationship Id="rId132" Type="http://schemas.openxmlformats.org/officeDocument/2006/relationships/hyperlink" Target="../../../../../../../:x:/r/sites/Reset2025/Shared%20Documents/General/Reg%20Proposal%20documentation/RIN/SAPN%20-%20RIN1%20-%20Workbook%201%20-%20Forecast%20data%20-%20Confidential.xlsm?d=w6bfbe49d8c2f4265a18ac80ff698c80a&amp;csf=1&amp;web=1&amp;e=IBNe7v" TargetMode="External"/><Relationship Id="rId153" Type="http://schemas.openxmlformats.org/officeDocument/2006/relationships/hyperlink" Target="../../../../../../../:b:/r/sites/Reset2025/Shared%20Documents/General/Reg%20Proposal%20documentation/Confidentiality/Confidentiality%20Template%20v0.3.pdf?csf=1&amp;web=1&amp;e=ezUP1k" TargetMode="External"/><Relationship Id="rId15" Type="http://schemas.openxmlformats.org/officeDocument/2006/relationships/hyperlink" Target="../../../../../../../:x:/r/sites/Reset2025/Shared%20Documents/General/Reg%20Proposal%20documentation/Attachments/19.%20Legacy%20Metering/19.1%20Standardised%20Legacy%20Metering%20Expenditure%20Model%20-%202025-30.xlsm?d=w3d71e6dec4bb468f95efb4eb9e8de284&amp;csf=1&amp;web=1&amp;e=IDzFYw" TargetMode="External"/><Relationship Id="rId36" Type="http://schemas.openxmlformats.org/officeDocument/2006/relationships/hyperlink" Target="../../../../../../../:b:/r/sites/Reset2025/Shared%20Documents/General/Reg%20Proposal%20documentation/Attachments/5.%20Capex/5.10%20Fleet/5.10.1%20Fleet%20Business%20Case.pdf?csf=1&amp;web=1&amp;e=DaERXz" TargetMode="External"/><Relationship Id="rId57" Type="http://schemas.openxmlformats.org/officeDocument/2006/relationships/hyperlink" Target="../../../../../../../:b:/r/sites/Reset2025/Shared%20Documents/General/Reg%20Proposal%20documentation/Attachments/12.%20Demand%20Management%20Incentives%20and%20Allowances/Attachment%2012%20Demand%20Management%20Incentives%20and%20Allowances.pdf?csf=1&amp;web=1&amp;e=Z2zQL5" TargetMode="External"/><Relationship Id="rId106" Type="http://schemas.openxmlformats.org/officeDocument/2006/relationships/hyperlink" Target="../../../../../../../:x:/r/sites/Reset2025/Shared%20Documents/General/Reg%20Proposal%20documentation/RIN/SAPN%20-%20RIN9%20-%20Basis%20of%20Preparation%20(BoP)%20and%20Network%20Supporting%20Information%20-%20Public.xlsx?d=w82b70996b1b74e7ebfc2ffbaa0799e1a&amp;csf=1&amp;web=1&amp;e=1OmiSk" TargetMode="External"/><Relationship Id="rId127" Type="http://schemas.openxmlformats.org/officeDocument/2006/relationships/hyperlink" Target="../../../../../../../:x:/r/sites/Reset2025/Shared%20Documents/General/Reg%20Proposal%20documentation/RIN/SAPN%20-%20RIN12%20-%20Workbook%205%20-%20Bill%20Impacts%20-%20Metering%20ACS.xlsm?d=wf833ae7e33164b5fb9eb3810f708638d&amp;csf=1&amp;web=1&amp;e=z6qCQf" TargetMode="External"/><Relationship Id="rId10" Type="http://schemas.openxmlformats.org/officeDocument/2006/relationships/hyperlink" Target="../../../../../../../:x:/r/sites/Reset2025/Shared%20Documents/General/Reg%20Proposal%20documentation/Attachments/7.%20Corporate%20Income%20Tax/7.1%20SAPN%20-%20Immediately%20Expensed%20Capex.xlsx?d=w923cbff98a5c4a11a4937b2968c280b2&amp;csf=1&amp;web=1&amp;e=odBwcb" TargetMode="External"/><Relationship Id="rId31" Type="http://schemas.openxmlformats.org/officeDocument/2006/relationships/hyperlink" Target="../../../../../../../:x:/r/sites/Reset2025/Shared%20Documents/General/Reg%20Proposal%20documentation/Attachments/15.%20Alternative%20Control%20Services/SAPN%20-%2015.2.1%20-%20Public%20Lighting%20Pricing%20Model%20-%20Confidential.xlsm?d=wcfaf6216014b4308a7420dbf7c3e6101&amp;csf=1&amp;web=1&amp;e=0RbQEd" TargetMode="External"/><Relationship Id="rId52" Type="http://schemas.openxmlformats.org/officeDocument/2006/relationships/hyperlink" Target="../../../../../../../:b:/r/sites/Reset2025/Shared%20Documents/General/Reg%20Proposal%20documentation/Attachments/6.%20Opex/SAPN%20-%206.7%20-%20Marsh%20Insurance%20Report%20Confidential.pdf?csf=1&amp;web=1&amp;e=iLnKKB" TargetMode="External"/><Relationship Id="rId73" Type="http://schemas.openxmlformats.org/officeDocument/2006/relationships/hyperlink" Target="../../../../../../../:b:/r/sites/Reset2025/Shared%20Documents/General/Reg%20Proposal%20documentation/Attachments/6.%20Opex/SAPN%20-%20Attachment%206%20-%20Operating%20expenditure.pdf?csf=1&amp;web=1&amp;e=yDHPIE" TargetMode="External"/><Relationship Id="rId78" Type="http://schemas.openxmlformats.org/officeDocument/2006/relationships/hyperlink" Target="../../../../../../../:b:/r/sites/Reset2025/Shared%20Documents/General/Reg%20Proposal%20documentation/Attachments/5.%20Capex/5.9%20Reliability/5.9.3%20Maintain%20Underlying%20Reliability%20Performance%20Program.pdf?csf=1&amp;web=1&amp;e=Tfjqec" TargetMode="External"/><Relationship Id="rId94" Type="http://schemas.openxmlformats.org/officeDocument/2006/relationships/hyperlink" Target="../../../../../../../:b:/r/sites/Reset2025/Shared%20Documents/General/Reg%20Proposal%20documentation/Attachments/5.%20Capex/5.12%20Information%20Technology/5.12.21%20SAPN%202025-30%20Reset%20ICT%20Business%20Case%20-%20Customer%20-%20CRM%20Replacement%20%26%20Data%20Consolidation.pdf?csf=1&amp;web=1&amp;e=YQtPAu" TargetMode="External"/><Relationship Id="rId99" Type="http://schemas.openxmlformats.org/officeDocument/2006/relationships/hyperlink" Target="../../../../../../../:x:/r/sites/Reset2025/Shared%20Documents/General/Reg%20Proposal%20documentation/RIN/SAPN%20-%20RIN2.1%20-%20Workbook%202%20-%20New%20Historical%20-%20Actual%20-%20Confidential.xlsm?d=w5c15241deef54c0ebd1f6774a8d90b93&amp;csf=1&amp;web=1&amp;e=w6oe1O" TargetMode="External"/><Relationship Id="rId101" Type="http://schemas.openxmlformats.org/officeDocument/2006/relationships/hyperlink" Target="../../../../../../../:x:/r/sites/Reset2025/Shared%20Documents/General/Reg%20Proposal%20documentation/RIN/SAPN%20-%20RIN2.2%20-%20Workbook%202%20-%20New%20Historical%20-%20Estimated%20-%20Confidential.xlsm?d=w3917936c47594d73aa50a132e411dc29&amp;csf=1&amp;web=1&amp;e=hN4YqZ" TargetMode="External"/><Relationship Id="rId122" Type="http://schemas.openxmlformats.org/officeDocument/2006/relationships/hyperlink" Target="../../../../../../../:b:/r/sites/Reset2025/Shared%20Documents/General/Reg%20Proposal%20documentation/Attachments/5.%20Capex/5.12%20Information%20Technology/5.12.15%20SAPN%202025-30%20Reset%20ICT%20Business%20Case%20-%20Assets%20%26%20Work%20Phase%203.pdf?csf=1&amp;web=1&amp;e=PV8Scz" TargetMode="External"/><Relationship Id="rId143" Type="http://schemas.openxmlformats.org/officeDocument/2006/relationships/hyperlink" Target="../../../../../../../:b:/r/sites/Reset2025/Shared%20Documents/General/Reg%20Proposal%20documentation/Attachments/20.%20List%20of%20Proposal%20documentation/20.1%20Directors%20certification%20and%20CEO%20Statutory%20Declaration%20Confidential.pdf?csf=1&amp;web=1&amp;e=m94Za5" TargetMode="External"/><Relationship Id="rId148" Type="http://schemas.openxmlformats.org/officeDocument/2006/relationships/hyperlink" Target="../../../../../../../:b:/r/sites/Reset2025/Shared%20Documents/General/Reg%20Proposal%20documentation/Attachments/18.%20TSS/TSS%20Part%20B.pdf?csf=1&amp;web=1&amp;e=D3TEWf" TargetMode="External"/><Relationship Id="rId4" Type="http://schemas.openxmlformats.org/officeDocument/2006/relationships/hyperlink" Target="../../../../../../../:b:/r/sites/Reset2025/Shared%20Documents/General/Reg%20Proposal%20documentation/Attachments/5.%20Capex/5.3%20Repex/5.3.12%20Business%20Case%20CBD%20Reliability.pdf?csf=1&amp;web=1&amp;e=VHvu0L" TargetMode="External"/><Relationship Id="rId9" Type="http://schemas.openxmlformats.org/officeDocument/2006/relationships/hyperlink" Target="../../../../../../../:x:/r/sites/Reset2025/Shared%20Documents/General/Reg%20Proposal%20documentation/Attachments/9.%20CESS/9.1%20SAPN%20Proposal%202025-30%20-%20Jan%202024%20-%20CESS%20adjustment%20calculation%20for%202019-20.xlsx?d=wdf505d36ef21497c9354c6964545dae4&amp;csf=1&amp;web=1&amp;e=kephfB" TargetMode="External"/><Relationship Id="rId26" Type="http://schemas.openxmlformats.org/officeDocument/2006/relationships/hyperlink" Target="../../../../../../../:b:/r/sites/Reset2025/Shared%20Documents/General/Reg%20Proposal%20documentation/Attachments/5.%20Capex/5.2%20Network/SAPN%205.2.4%20Network%20Strategy%20January%202024%20Public.pdf?csf=1&amp;web=1&amp;e=nXh93h" TargetMode="External"/><Relationship Id="rId47" Type="http://schemas.openxmlformats.org/officeDocument/2006/relationships/hyperlink" Target="../../../../../../../:b:/r/sites/Reset2025/Shared%20Documents/General/Reg%20Proposal%20documentation/Attachments/9.%20CESS/Attachment%209%20Capital%20Efficiency%20Sharing%20Scheme.pdf?csf=1&amp;web=1&amp;e=hyHNxt" TargetMode="External"/><Relationship Id="rId68" Type="http://schemas.openxmlformats.org/officeDocument/2006/relationships/hyperlink" Target="../../../../../../../:b:/r/sites/Reset2025/Shared%20Documents/General/Reg%20Proposal%20documentation/Attachments/5.%20Capex/5.12%20Information%20Technology/5.12.19%20SAPN%202025-30%20Reset%20ICT%20Business%20Case%20-%20Customer%20-CNS%20Replacement%20SOCI%20Act%20Protected.pdf?csf=1&amp;web=1&amp;e=qCkbU2" TargetMode="External"/><Relationship Id="rId89" Type="http://schemas.openxmlformats.org/officeDocument/2006/relationships/hyperlink" Target="../../../../../../../:b:/r/sites/Reset2025/Shared%20Documents/General/Reg%20Proposal%20documentation/Attachments/5.%20Capex/5.12%20Information%20Technology/5.12.22%20SAPN%202025-30%20Reset%20ICT%20Business%20Case%20-%20Customer%20-%20Personalised%20on%20Demand%20Services.pdf?csf=1&amp;web=1&amp;e=hhq7Cv" TargetMode="External"/><Relationship Id="rId112" Type="http://schemas.openxmlformats.org/officeDocument/2006/relationships/hyperlink" Target="../../../../../../../:b:/r/sites/Reset2025/Shared%20Documents/General/Reg%20Proposal%20documentation/Attachments/5.%20Capex/5.7%20Energy%20Transition/5.7.11%20EV%20uptake%20forecasting%20Confidential.pdf?csf=1&amp;web=1&amp;e=fPMQy6" TargetMode="External"/><Relationship Id="rId133" Type="http://schemas.openxmlformats.org/officeDocument/2006/relationships/hyperlink" Target="../../../../../../../:x:/r/sites/Reset2025/Shared%20Documents/General/Reg%20Proposal%20documentation/RIN/SAPN%20-%20RIN11%20-%20Workbook%201%20-%20Forecast%20data%20-%20Metering%20ACS%20-%20Confidential.xlsm?d=w8f51ac397aee4d8ca35f17c95a43c36d&amp;csf=1&amp;web=1&amp;e=dCv7tW" TargetMode="External"/><Relationship Id="rId154" Type="http://schemas.openxmlformats.org/officeDocument/2006/relationships/printerSettings" Target="../printerSettings/printerSettings2.bin"/><Relationship Id="rId16" Type="http://schemas.openxmlformats.org/officeDocument/2006/relationships/hyperlink" Target="../../../../../../../:x:/r/sites/Reset2025/Shared%20Documents/General/Reg%20Proposal%20documentation/Attachments/19.%20Legacy%20Metering/19.2%20Legacy%20Metering%20Roll%20Forward%20Model%20-%202025-30.xlsm?d=wa7508f5bc4a44aa2a5c0b1d45b5942e9&amp;csf=1&amp;web=1&amp;e=fFPoLF" TargetMode="External"/><Relationship Id="rId37" Type="http://schemas.openxmlformats.org/officeDocument/2006/relationships/hyperlink" Target="../../../../../../../:x:/r/sites/Reset2025/Shared%20Documents/General/Reg%20Proposal%20documentation/Attachments/5.%20Capex/5.10%20Fleet/5.10.3%20-%20Fleet%20EV%20transition%20model%20-%20CONFIDENTIAL.xlsx?d=w18db2c995d9647d79b032e8d62caceea&amp;csf=1&amp;web=1&amp;e=j7pWhc" TargetMode="External"/><Relationship Id="rId58" Type="http://schemas.openxmlformats.org/officeDocument/2006/relationships/hyperlink" Target="../../../../../../../:b:/r/sites/Reset2025/Shared%20Documents/General/Reg%20Proposal%20documentation/Attachments/5.%20Capex/5.8%20Augex%20other/5.8.3%20Network%20Resilience%20Mobile%20Generation%20business%20case.pdf?csf=1&amp;web=1&amp;e=glce2c" TargetMode="External"/><Relationship Id="rId79" Type="http://schemas.openxmlformats.org/officeDocument/2006/relationships/hyperlink" Target="../../../../../../../:b:/r/sites/Reset2025/Shared%20Documents/General/Reg%20Proposal%20documentation/Attachments/5.%20Capex/5.11%20Property/5.11.10%202025-30%20Reset%20Property%20Business%20Case%20RECURRENT%20-%20Port%20Augusta%20Depot%20Confidential.pdf?csf=1&amp;web=1&amp;e=g3b4Jw" TargetMode="External"/><Relationship Id="rId102" Type="http://schemas.openxmlformats.org/officeDocument/2006/relationships/hyperlink" Target="../../../../../../../:x:/r/sites/Reset2025/Shared%20Documents/General/Reg%20Proposal%20documentation/RIN/SAPN%20-%20RIN3%20-%20Workbook%203%20-%20EBSS.xlsm?d=w32f7ce2830e4492a81e27b0e81b89961&amp;csf=1&amp;web=1&amp;e=hVjMAo" TargetMode="External"/><Relationship Id="rId123" Type="http://schemas.openxmlformats.org/officeDocument/2006/relationships/hyperlink" Target="../../../../../../../:b:/r/sites/Reset2025/Shared%20Documents/General/Reg%20Proposal%20documentation/Attachments/5.%20Capex/5.12%20Information%20Technology/5.12.17%20SAPN%202025-30%20Reset%20ICT%20Business%20Case%20-%20Customer%20-%20Website%20Replacement.pdf?csf=1&amp;web=1&amp;e=Y9jJbb" TargetMode="External"/><Relationship Id="rId144" Type="http://schemas.openxmlformats.org/officeDocument/2006/relationships/hyperlink" Target="../../../../../../../:b:/r/sites/Reset2025/Shared%20Documents/General/Reg%20Proposal%20documentation/Attachments/5.%20Capex/5.1%20Capex/5.1.8%20SAPN%202025-30%20RIN%20response%204.4.4%20Transparency.pdf?csf=1&amp;web=1&amp;e=77fK1a" TargetMode="External"/><Relationship Id="rId90" Type="http://schemas.openxmlformats.org/officeDocument/2006/relationships/hyperlink" Target="../../../../../../../:b:/r/sites/Reset2025/Shared%20Documents/General/Reg%20Proposal%20documentation/Attachments/1.%20Annual%20Revenue%20Requirement%20and%20Control%20Mechanism/Attachment%201%20ARR%20and%20Control%20Mechanism.pdf?csf=1&amp;web=1&amp;e=qK8xcg" TargetMode="External"/><Relationship Id="rId27" Type="http://schemas.openxmlformats.org/officeDocument/2006/relationships/hyperlink" Target="../../../../../../../:b:/r/sites/Reset2025/Shared%20Documents/General/Reg%20Proposal%20documentation/Attachments/5.%20Capex/5.9%20Reliability/SAPN%205.9.6%20-%20Ecosure%20Adelaide%20Flying-fox%20population%20trend%20May23%20Public.pdf?csf=1&amp;web=1&amp;e=cqTJU2" TargetMode="External"/><Relationship Id="rId48" Type="http://schemas.openxmlformats.org/officeDocument/2006/relationships/hyperlink" Target="../../../../../../../:b:/r/sites/Reset2025/Shared%20Documents/General/Reg%20Proposal%20documentation/Attachments/13.%20Classification%20of%20Services/Attachment%2013%20Classification%20of%20Services.pdf?csf=1&amp;web=1&amp;e=z78VUu" TargetMode="External"/><Relationship Id="rId69" Type="http://schemas.openxmlformats.org/officeDocument/2006/relationships/hyperlink" Target="../../../../../../../:b:/r/sites/Reset2025/Shared%20Documents/General/Reg%20Proposal%20documentation/Attachments/5.%20Capex/5.8%20Augex%20other/5.8.9%20SAPN%202025-30%20Reset%20Business%20Case%20-%20Augex%20PLEC.pdf?csf=1&amp;web=1&amp;e=bfi7T5" TargetMode="External"/><Relationship Id="rId113" Type="http://schemas.openxmlformats.org/officeDocument/2006/relationships/hyperlink" Target="../../../../../../../:b:/r/sites/Reset2025/Shared%20Documents/General/Reg%20Proposal%20documentation/Attachments/5.%20Capex/5.7%20Energy%20Transition/5.7.12%20CER%20uptake%20forecasting%20Confidential.pdf?csf=1&amp;web=1&amp;e=1aJGks" TargetMode="External"/><Relationship Id="rId134" Type="http://schemas.openxmlformats.org/officeDocument/2006/relationships/hyperlink" Target="../../../../../../../:b:/r/sites/Reset2025/Shared%20Documents/General/Reg%20Proposal%20documentation/Attachments/0.%20Customer%20and%20Stakeholder%20engagement%20program/SAPN_230282_Stakeholder%20Engagement%20Report%20240129%20R1.pdf?csf=1&amp;web=1&amp;e=1L5xQ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03"/>
  <sheetViews>
    <sheetView tabSelected="1" zoomScale="80" zoomScaleNormal="80" workbookViewId="0">
      <selection activeCell="C90" sqref="C90"/>
    </sheetView>
  </sheetViews>
  <sheetFormatPr defaultColWidth="9.453125" defaultRowHeight="12.75" customHeight="1" x14ac:dyDescent="0.3"/>
  <cols>
    <col min="1" max="1" width="27.453125" style="1" customWidth="1"/>
    <col min="2" max="2" width="51" style="1" customWidth="1"/>
    <col min="3" max="3" width="20.54296875" style="1" customWidth="1"/>
    <col min="4" max="4" width="27.54296875" style="1" customWidth="1"/>
    <col min="5" max="5" width="22.81640625" style="11" customWidth="1"/>
    <col min="6" max="6" width="87.1796875" style="1" customWidth="1"/>
    <col min="7" max="7" width="27.54296875" style="11" customWidth="1"/>
    <col min="8" max="8" width="16.7265625" style="1" bestFit="1" customWidth="1"/>
    <col min="9" max="9" width="20.81640625" style="1" customWidth="1"/>
    <col min="10" max="10" width="255.7265625" style="1" bestFit="1" customWidth="1"/>
    <col min="11" max="11" width="173.453125" style="1" customWidth="1"/>
    <col min="12" max="16384" width="9.453125" style="1"/>
  </cols>
  <sheetData>
    <row r="1" spans="1:13" s="8" customFormat="1" ht="15.75" customHeight="1" x14ac:dyDescent="0.35">
      <c r="A1" s="186" t="s">
        <v>0</v>
      </c>
      <c r="B1" s="186"/>
      <c r="C1" s="186"/>
      <c r="D1" s="46"/>
      <c r="E1" s="187"/>
      <c r="F1" s="187"/>
      <c r="G1" s="185"/>
      <c r="H1" s="185"/>
      <c r="I1" s="180"/>
      <c r="J1" s="184" t="s">
        <v>6</v>
      </c>
      <c r="K1" s="184"/>
      <c r="L1" s="184"/>
      <c r="M1" s="184"/>
    </row>
    <row r="2" spans="1:13" s="6" customFormat="1" ht="30.75" customHeight="1" x14ac:dyDescent="0.35">
      <c r="A2" s="3" t="s">
        <v>7</v>
      </c>
      <c r="B2" s="3" t="s">
        <v>8</v>
      </c>
      <c r="C2" s="3" t="s">
        <v>9</v>
      </c>
      <c r="D2" s="3" t="s">
        <v>10</v>
      </c>
      <c r="E2" s="2" t="s">
        <v>14</v>
      </c>
      <c r="F2" s="4" t="s">
        <v>15</v>
      </c>
      <c r="G2" s="2" t="s">
        <v>37</v>
      </c>
      <c r="H2" s="2" t="s">
        <v>38</v>
      </c>
      <c r="I2" s="5" t="s">
        <v>41</v>
      </c>
      <c r="J2" s="2" t="s">
        <v>5</v>
      </c>
    </row>
    <row r="3" spans="1:13" s="19" customFormat="1" ht="15" customHeight="1" x14ac:dyDescent="0.35">
      <c r="A3" s="12" t="s">
        <v>47</v>
      </c>
      <c r="B3" s="13"/>
      <c r="C3" s="13"/>
      <c r="D3" s="13"/>
      <c r="E3" s="47" t="s">
        <v>1075</v>
      </c>
      <c r="F3" s="13"/>
      <c r="G3" s="14"/>
      <c r="H3" s="15"/>
      <c r="I3" s="17"/>
      <c r="J3" s="18"/>
    </row>
    <row r="4" spans="1:13" s="20" customFormat="1" ht="15" customHeight="1" x14ac:dyDescent="0.35">
      <c r="A4" s="80" t="s">
        <v>47</v>
      </c>
      <c r="B4" s="80" t="s">
        <v>48</v>
      </c>
      <c r="C4" s="80" t="s">
        <v>49</v>
      </c>
      <c r="D4" s="80" t="s">
        <v>50</v>
      </c>
      <c r="E4" s="83" t="s">
        <v>50</v>
      </c>
      <c r="F4" s="139" t="s">
        <v>1016</v>
      </c>
      <c r="G4" s="142" t="s">
        <v>1017</v>
      </c>
      <c r="H4" s="89" t="s">
        <v>58</v>
      </c>
      <c r="I4" s="90">
        <v>44</v>
      </c>
      <c r="J4" s="159" t="s">
        <v>1023</v>
      </c>
    </row>
    <row r="5" spans="1:13" s="20" customFormat="1" ht="15" customHeight="1" x14ac:dyDescent="0.35">
      <c r="A5" s="80" t="s">
        <v>47</v>
      </c>
      <c r="B5" s="80" t="s">
        <v>48</v>
      </c>
      <c r="C5" s="80" t="s">
        <v>49</v>
      </c>
      <c r="D5" s="80" t="s">
        <v>50</v>
      </c>
      <c r="E5" s="188" t="s">
        <v>1107</v>
      </c>
      <c r="F5" s="138" t="s">
        <v>70</v>
      </c>
      <c r="G5" s="142" t="s">
        <v>1017</v>
      </c>
      <c r="H5" s="96" t="s">
        <v>58</v>
      </c>
      <c r="I5" s="99">
        <v>12</v>
      </c>
      <c r="J5" s="167" t="s">
        <v>1057</v>
      </c>
    </row>
    <row r="6" spans="1:13" s="20" customFormat="1" ht="15" customHeight="1" x14ac:dyDescent="0.35">
      <c r="A6" s="80" t="s">
        <v>47</v>
      </c>
      <c r="B6" s="80" t="s">
        <v>48</v>
      </c>
      <c r="C6" s="80" t="s">
        <v>49</v>
      </c>
      <c r="D6" s="80" t="s">
        <v>50</v>
      </c>
      <c r="E6" s="188" t="s">
        <v>1108</v>
      </c>
      <c r="F6" s="138" t="s">
        <v>89</v>
      </c>
      <c r="G6" s="142" t="s">
        <v>1017</v>
      </c>
      <c r="H6" s="96" t="s">
        <v>58</v>
      </c>
      <c r="I6" s="97">
        <v>57</v>
      </c>
      <c r="J6" s="53" t="s">
        <v>1058</v>
      </c>
    </row>
    <row r="7" spans="1:13" s="20" customFormat="1" ht="15" customHeight="1" x14ac:dyDescent="0.35">
      <c r="A7" s="80" t="s">
        <v>47</v>
      </c>
      <c r="B7" s="80" t="s">
        <v>48</v>
      </c>
      <c r="C7" s="80" t="s">
        <v>49</v>
      </c>
      <c r="D7" s="80" t="s">
        <v>50</v>
      </c>
      <c r="E7" s="188" t="s">
        <v>1109</v>
      </c>
      <c r="F7" s="138" t="s">
        <v>95</v>
      </c>
      <c r="G7" s="142" t="s">
        <v>1017</v>
      </c>
      <c r="H7" s="96" t="s">
        <v>58</v>
      </c>
      <c r="I7" s="99">
        <v>29</v>
      </c>
      <c r="J7" s="53" t="s">
        <v>1024</v>
      </c>
    </row>
    <row r="8" spans="1:13" s="20" customFormat="1" ht="15" customHeight="1" x14ac:dyDescent="0.35">
      <c r="A8" s="80" t="s">
        <v>47</v>
      </c>
      <c r="B8" s="80" t="s">
        <v>48</v>
      </c>
      <c r="C8" s="80" t="s">
        <v>49</v>
      </c>
      <c r="D8" s="80" t="s">
        <v>50</v>
      </c>
      <c r="E8" s="188" t="s">
        <v>1110</v>
      </c>
      <c r="F8" s="138" t="s">
        <v>109</v>
      </c>
      <c r="G8" s="142" t="s">
        <v>1017</v>
      </c>
      <c r="H8" s="96" t="s">
        <v>58</v>
      </c>
      <c r="I8" s="99">
        <v>25</v>
      </c>
      <c r="J8" s="53" t="s">
        <v>1059</v>
      </c>
    </row>
    <row r="9" spans="1:13" s="20" customFormat="1" ht="15" customHeight="1" x14ac:dyDescent="0.35">
      <c r="A9" s="80" t="s">
        <v>47</v>
      </c>
      <c r="B9" s="80" t="s">
        <v>48</v>
      </c>
      <c r="C9" s="80" t="s">
        <v>49</v>
      </c>
      <c r="D9" s="80" t="s">
        <v>50</v>
      </c>
      <c r="E9" s="188" t="s">
        <v>1111</v>
      </c>
      <c r="F9" s="138" t="s">
        <v>123</v>
      </c>
      <c r="G9" s="142" t="s">
        <v>1017</v>
      </c>
      <c r="H9" s="96" t="s">
        <v>58</v>
      </c>
      <c r="I9" s="99">
        <v>29</v>
      </c>
      <c r="J9" s="53" t="s">
        <v>1060</v>
      </c>
    </row>
    <row r="10" spans="1:13" s="20" customFormat="1" ht="14.5" x14ac:dyDescent="0.35">
      <c r="A10" s="80" t="s">
        <v>47</v>
      </c>
      <c r="B10" s="80" t="s">
        <v>48</v>
      </c>
      <c r="C10" s="80" t="s">
        <v>49</v>
      </c>
      <c r="D10" s="80" t="s">
        <v>50</v>
      </c>
      <c r="E10" s="188" t="s">
        <v>1112</v>
      </c>
      <c r="F10" s="127" t="s">
        <v>146</v>
      </c>
      <c r="G10" s="142" t="s">
        <v>1017</v>
      </c>
      <c r="H10" s="96" t="s">
        <v>58</v>
      </c>
      <c r="I10" s="99">
        <v>36</v>
      </c>
      <c r="J10" s="167" t="s">
        <v>1061</v>
      </c>
    </row>
    <row r="11" spans="1:13" s="20" customFormat="1" ht="15" customHeight="1" x14ac:dyDescent="0.35">
      <c r="A11" s="80" t="s">
        <v>47</v>
      </c>
      <c r="B11" s="80" t="s">
        <v>48</v>
      </c>
      <c r="C11" s="80" t="s">
        <v>49</v>
      </c>
      <c r="D11" s="80" t="s">
        <v>50</v>
      </c>
      <c r="E11" s="188" t="s">
        <v>159</v>
      </c>
      <c r="F11" s="138" t="s">
        <v>153</v>
      </c>
      <c r="G11" s="142" t="s">
        <v>1017</v>
      </c>
      <c r="H11" s="96" t="s">
        <v>58</v>
      </c>
      <c r="I11" s="97">
        <v>99</v>
      </c>
      <c r="J11" s="156" t="s">
        <v>1025</v>
      </c>
    </row>
    <row r="12" spans="1:13" s="20" customFormat="1" ht="15" customHeight="1" x14ac:dyDescent="0.35">
      <c r="A12" s="80" t="s">
        <v>47</v>
      </c>
      <c r="B12" s="80" t="s">
        <v>48</v>
      </c>
      <c r="C12" s="80" t="s">
        <v>49</v>
      </c>
      <c r="D12" s="80" t="s">
        <v>50</v>
      </c>
      <c r="E12" s="188" t="s">
        <v>1113</v>
      </c>
      <c r="F12" s="127" t="s">
        <v>166</v>
      </c>
      <c r="G12" s="142" t="s">
        <v>1017</v>
      </c>
      <c r="H12" s="96" t="s">
        <v>58</v>
      </c>
      <c r="I12" s="99">
        <v>20</v>
      </c>
      <c r="J12" s="53" t="s">
        <v>1062</v>
      </c>
    </row>
    <row r="13" spans="1:13" s="20" customFormat="1" ht="15" customHeight="1" x14ac:dyDescent="0.35">
      <c r="A13" s="80" t="s">
        <v>47</v>
      </c>
      <c r="B13" s="79" t="s">
        <v>48</v>
      </c>
      <c r="C13" s="80" t="s">
        <v>49</v>
      </c>
      <c r="D13" s="80" t="s">
        <v>50</v>
      </c>
      <c r="E13" s="189" t="s">
        <v>170</v>
      </c>
      <c r="F13" s="138" t="s">
        <v>171</v>
      </c>
      <c r="G13" s="142" t="s">
        <v>1017</v>
      </c>
      <c r="H13" s="96" t="s">
        <v>58</v>
      </c>
      <c r="I13" s="99">
        <v>1</v>
      </c>
      <c r="J13" s="53" t="s">
        <v>1026</v>
      </c>
    </row>
    <row r="14" spans="1:13" s="19" customFormat="1" ht="15" customHeight="1" x14ac:dyDescent="0.35">
      <c r="A14" s="12" t="s">
        <v>175</v>
      </c>
      <c r="B14" s="13"/>
      <c r="C14" s="13"/>
      <c r="D14" s="13"/>
      <c r="E14" s="47" t="s">
        <v>1075</v>
      </c>
      <c r="F14" s="13"/>
      <c r="G14" s="13"/>
      <c r="H14" s="15"/>
      <c r="I14" s="17"/>
      <c r="J14" s="18"/>
    </row>
    <row r="15" spans="1:13" s="20" customFormat="1" ht="15" customHeight="1" x14ac:dyDescent="0.35">
      <c r="A15" s="79" t="s">
        <v>175</v>
      </c>
      <c r="B15" s="79" t="s">
        <v>48</v>
      </c>
      <c r="C15" s="79" t="s">
        <v>176</v>
      </c>
      <c r="D15" s="79" t="s">
        <v>176</v>
      </c>
      <c r="E15" s="104" t="s">
        <v>1076</v>
      </c>
      <c r="F15" s="127" t="s">
        <v>190</v>
      </c>
      <c r="G15" s="142" t="s">
        <v>1017</v>
      </c>
      <c r="H15" s="96" t="s">
        <v>58</v>
      </c>
      <c r="I15" s="97">
        <v>2</v>
      </c>
      <c r="J15" s="53" t="s">
        <v>1055</v>
      </c>
    </row>
    <row r="16" spans="1:13" s="20" customFormat="1" ht="15" customHeight="1" x14ac:dyDescent="0.35">
      <c r="A16" s="79" t="s">
        <v>175</v>
      </c>
      <c r="B16" s="79" t="s">
        <v>48</v>
      </c>
      <c r="C16" s="79" t="s">
        <v>176</v>
      </c>
      <c r="D16" s="79" t="s">
        <v>176</v>
      </c>
      <c r="E16" s="104" t="s">
        <v>1077</v>
      </c>
      <c r="F16" s="127" t="s">
        <v>193</v>
      </c>
      <c r="G16" s="142" t="s">
        <v>1017</v>
      </c>
      <c r="H16" s="96" t="s">
        <v>58</v>
      </c>
      <c r="I16" s="97">
        <v>8</v>
      </c>
      <c r="J16" s="53" t="s">
        <v>1056</v>
      </c>
    </row>
    <row r="17" spans="1:10" s="19" customFormat="1" ht="15" customHeight="1" x14ac:dyDescent="0.35">
      <c r="A17" s="22" t="s">
        <v>216</v>
      </c>
      <c r="B17" s="23"/>
      <c r="C17" s="23"/>
      <c r="D17" s="23"/>
      <c r="E17" s="48" t="s">
        <v>1075</v>
      </c>
      <c r="F17" s="23"/>
      <c r="G17" s="24"/>
      <c r="H17" s="25"/>
      <c r="I17" s="26"/>
      <c r="J17" s="27"/>
    </row>
    <row r="18" spans="1:10" s="19" customFormat="1" ht="15" customHeight="1" x14ac:dyDescent="0.35">
      <c r="A18" s="28" t="s">
        <v>216</v>
      </c>
      <c r="B18" s="29" t="s">
        <v>217</v>
      </c>
      <c r="C18" s="30"/>
      <c r="D18" s="30"/>
      <c r="E18" s="49" t="s">
        <v>1075</v>
      </c>
      <c r="F18" s="31"/>
      <c r="G18" s="32"/>
      <c r="H18" s="33"/>
      <c r="I18" s="30"/>
      <c r="J18" s="34"/>
    </row>
    <row r="19" spans="1:10" s="20" customFormat="1" ht="15" customHeight="1" x14ac:dyDescent="0.35">
      <c r="A19" s="80" t="s">
        <v>216</v>
      </c>
      <c r="B19" s="80" t="s">
        <v>217</v>
      </c>
      <c r="C19" s="79"/>
      <c r="D19" s="79"/>
      <c r="E19" s="106"/>
      <c r="F19" s="156" t="s">
        <v>68</v>
      </c>
      <c r="G19" s="143"/>
      <c r="H19" s="96"/>
      <c r="I19" s="97"/>
      <c r="J19" s="79"/>
    </row>
    <row r="20" spans="1:10" s="19" customFormat="1" ht="15" customHeight="1" x14ac:dyDescent="0.35">
      <c r="A20" s="28" t="s">
        <v>216</v>
      </c>
      <c r="B20" s="29" t="s">
        <v>236</v>
      </c>
      <c r="C20" s="30"/>
      <c r="D20" s="30"/>
      <c r="E20" s="49" t="s">
        <v>1075</v>
      </c>
      <c r="F20" s="31"/>
      <c r="G20" s="30"/>
      <c r="H20" s="33"/>
      <c r="I20" s="30"/>
      <c r="J20" s="30"/>
    </row>
    <row r="21" spans="1:10" s="20" customFormat="1" ht="15" customHeight="1" x14ac:dyDescent="0.35">
      <c r="A21" s="80" t="s">
        <v>216</v>
      </c>
      <c r="B21" s="79" t="s">
        <v>236</v>
      </c>
      <c r="C21" s="79"/>
      <c r="D21" s="79" t="s">
        <v>237</v>
      </c>
      <c r="E21" s="78" t="s">
        <v>1078</v>
      </c>
      <c r="F21" s="127" t="s">
        <v>239</v>
      </c>
      <c r="G21" s="143" t="s">
        <v>1017</v>
      </c>
      <c r="H21" s="96" t="s">
        <v>58</v>
      </c>
      <c r="I21" s="99">
        <v>13</v>
      </c>
      <c r="J21" s="53" t="s">
        <v>242</v>
      </c>
    </row>
    <row r="22" spans="1:10" s="19" customFormat="1" ht="15" customHeight="1" x14ac:dyDescent="0.35">
      <c r="A22" s="28" t="s">
        <v>216</v>
      </c>
      <c r="B22" s="29" t="s">
        <v>249</v>
      </c>
      <c r="C22" s="30"/>
      <c r="D22" s="30"/>
      <c r="E22" s="49" t="s">
        <v>1075</v>
      </c>
      <c r="F22" s="31"/>
      <c r="G22" s="30"/>
      <c r="H22" s="33"/>
      <c r="I22" s="30"/>
      <c r="J22" s="34"/>
    </row>
    <row r="23" spans="1:10" s="20" customFormat="1" ht="15" customHeight="1" x14ac:dyDescent="0.35">
      <c r="A23" s="80" t="s">
        <v>216</v>
      </c>
      <c r="B23" s="79" t="s">
        <v>249</v>
      </c>
      <c r="C23" s="79"/>
      <c r="D23" s="79" t="s">
        <v>237</v>
      </c>
      <c r="E23" s="78" t="s">
        <v>1022</v>
      </c>
      <c r="F23" s="127" t="s">
        <v>251</v>
      </c>
      <c r="G23" s="143" t="s">
        <v>1017</v>
      </c>
      <c r="H23" s="96" t="s">
        <v>58</v>
      </c>
      <c r="I23" s="99">
        <v>12</v>
      </c>
      <c r="J23" s="53" t="s">
        <v>1027</v>
      </c>
    </row>
    <row r="24" spans="1:10" s="19" customFormat="1" ht="15" customHeight="1" x14ac:dyDescent="0.35">
      <c r="A24" s="28" t="s">
        <v>216</v>
      </c>
      <c r="B24" s="29" t="s">
        <v>256</v>
      </c>
      <c r="C24" s="30"/>
      <c r="D24" s="30"/>
      <c r="E24" s="49" t="s">
        <v>1075</v>
      </c>
      <c r="F24" s="31"/>
      <c r="G24" s="30"/>
      <c r="H24" s="33"/>
      <c r="I24" s="30"/>
      <c r="J24" s="34"/>
    </row>
    <row r="25" spans="1:10" s="20" customFormat="1" ht="15" customHeight="1" x14ac:dyDescent="0.35">
      <c r="A25" s="80" t="s">
        <v>216</v>
      </c>
      <c r="B25" s="79" t="s">
        <v>256</v>
      </c>
      <c r="C25" s="79"/>
      <c r="D25" s="79"/>
      <c r="E25" s="104"/>
      <c r="F25" s="156" t="s">
        <v>68</v>
      </c>
      <c r="G25" s="143"/>
      <c r="H25" s="96"/>
      <c r="I25" s="99"/>
      <c r="J25" s="79"/>
    </row>
    <row r="26" spans="1:10" s="19" customFormat="1" ht="15" customHeight="1" x14ac:dyDescent="0.35">
      <c r="A26" s="28" t="s">
        <v>216</v>
      </c>
      <c r="B26" s="29" t="s">
        <v>264</v>
      </c>
      <c r="C26" s="30"/>
      <c r="D26" s="30"/>
      <c r="E26" s="49" t="s">
        <v>1075</v>
      </c>
      <c r="F26" s="31"/>
      <c r="G26" s="30"/>
      <c r="H26" s="33"/>
      <c r="I26" s="30"/>
      <c r="J26" s="34"/>
    </row>
    <row r="27" spans="1:10" s="20" customFormat="1" ht="15" customHeight="1" x14ac:dyDescent="0.35">
      <c r="A27" s="80" t="s">
        <v>216</v>
      </c>
      <c r="B27" s="79" t="s">
        <v>264</v>
      </c>
      <c r="C27" s="79"/>
      <c r="D27" s="79" t="s">
        <v>237</v>
      </c>
      <c r="E27" s="104" t="s">
        <v>1048</v>
      </c>
      <c r="F27" s="127" t="s">
        <v>266</v>
      </c>
      <c r="G27" s="143" t="s">
        <v>1017</v>
      </c>
      <c r="H27" s="96" t="s">
        <v>58</v>
      </c>
      <c r="I27" s="99">
        <v>8</v>
      </c>
      <c r="J27" s="53" t="s">
        <v>268</v>
      </c>
    </row>
    <row r="28" spans="1:10" s="19" customFormat="1" ht="15" customHeight="1" x14ac:dyDescent="0.35">
      <c r="A28" s="28" t="s">
        <v>216</v>
      </c>
      <c r="B28" s="29" t="s">
        <v>270</v>
      </c>
      <c r="C28" s="30" t="s">
        <v>271</v>
      </c>
      <c r="D28" s="30"/>
      <c r="E28" s="49" t="s">
        <v>1075</v>
      </c>
      <c r="F28" s="31"/>
      <c r="G28" s="30"/>
      <c r="H28" s="33"/>
      <c r="I28" s="30"/>
      <c r="J28" s="34"/>
    </row>
    <row r="29" spans="1:10" s="20" customFormat="1" ht="15" customHeight="1" x14ac:dyDescent="0.35">
      <c r="A29" s="80" t="s">
        <v>216</v>
      </c>
      <c r="B29" s="79" t="s">
        <v>270</v>
      </c>
      <c r="C29" s="79" t="s">
        <v>271</v>
      </c>
      <c r="D29" s="79" t="s">
        <v>237</v>
      </c>
      <c r="E29" s="106" t="s">
        <v>1079</v>
      </c>
      <c r="F29" s="127" t="s">
        <v>273</v>
      </c>
      <c r="G29" s="143" t="s">
        <v>1017</v>
      </c>
      <c r="H29" s="96" t="s">
        <v>58</v>
      </c>
      <c r="I29" s="97">
        <v>13</v>
      </c>
      <c r="J29" s="53" t="s">
        <v>1028</v>
      </c>
    </row>
    <row r="30" spans="1:10" s="20" customFormat="1" ht="15" customHeight="1" x14ac:dyDescent="0.35">
      <c r="A30" s="80" t="s">
        <v>216</v>
      </c>
      <c r="B30" s="79" t="s">
        <v>270</v>
      </c>
      <c r="C30" s="79" t="s">
        <v>271</v>
      </c>
      <c r="D30" s="79" t="s">
        <v>237</v>
      </c>
      <c r="E30" s="104" t="s">
        <v>293</v>
      </c>
      <c r="F30" s="127" t="s">
        <v>294</v>
      </c>
      <c r="G30" s="143" t="s">
        <v>1017</v>
      </c>
      <c r="H30" s="96" t="s">
        <v>58</v>
      </c>
      <c r="I30" s="99">
        <v>7</v>
      </c>
      <c r="J30" s="53" t="s">
        <v>296</v>
      </c>
    </row>
    <row r="31" spans="1:10" s="20" customFormat="1" ht="15" customHeight="1" x14ac:dyDescent="0.35">
      <c r="A31" s="80" t="s">
        <v>216</v>
      </c>
      <c r="B31" s="79" t="s">
        <v>270</v>
      </c>
      <c r="C31" s="79" t="s">
        <v>271</v>
      </c>
      <c r="D31" s="79" t="s">
        <v>176</v>
      </c>
      <c r="E31" s="104" t="s">
        <v>297</v>
      </c>
      <c r="F31" s="174" t="s">
        <v>298</v>
      </c>
      <c r="G31" s="143" t="s">
        <v>1017</v>
      </c>
      <c r="H31" s="96" t="s">
        <v>58</v>
      </c>
      <c r="I31" s="99">
        <v>7</v>
      </c>
      <c r="J31" s="160" t="s">
        <v>1041</v>
      </c>
    </row>
    <row r="32" spans="1:10" s="38" customFormat="1" ht="15" customHeight="1" x14ac:dyDescent="0.35">
      <c r="A32" s="35" t="s">
        <v>216</v>
      </c>
      <c r="B32" s="35" t="s">
        <v>270</v>
      </c>
      <c r="C32" s="35" t="s">
        <v>301</v>
      </c>
      <c r="D32" s="35"/>
      <c r="E32" s="50" t="s">
        <v>1075</v>
      </c>
      <c r="F32" s="35"/>
      <c r="G32" s="35"/>
      <c r="H32" s="36"/>
      <c r="I32" s="37"/>
      <c r="J32" s="35"/>
    </row>
    <row r="33" spans="1:10" s="20" customFormat="1" ht="15" customHeight="1" x14ac:dyDescent="0.35">
      <c r="A33" s="80" t="s">
        <v>216</v>
      </c>
      <c r="B33" s="79" t="s">
        <v>270</v>
      </c>
      <c r="C33" s="79" t="s">
        <v>301</v>
      </c>
      <c r="D33" s="79"/>
      <c r="E33" s="104"/>
      <c r="F33" s="156" t="s">
        <v>68</v>
      </c>
      <c r="G33" s="143"/>
      <c r="H33" s="96" t="s">
        <v>58</v>
      </c>
      <c r="I33" s="99"/>
      <c r="J33" s="53"/>
    </row>
    <row r="34" spans="1:10" s="38" customFormat="1" ht="15" customHeight="1" x14ac:dyDescent="0.35">
      <c r="A34" s="35" t="s">
        <v>216</v>
      </c>
      <c r="B34" s="35" t="s">
        <v>270</v>
      </c>
      <c r="C34" s="35" t="s">
        <v>319</v>
      </c>
      <c r="D34" s="35"/>
      <c r="E34" s="50" t="s">
        <v>1075</v>
      </c>
      <c r="F34" s="35"/>
      <c r="G34" s="35"/>
      <c r="H34" s="36"/>
      <c r="I34" s="37"/>
      <c r="J34" s="35"/>
    </row>
    <row r="35" spans="1:10" s="20" customFormat="1" ht="15" customHeight="1" x14ac:dyDescent="0.35">
      <c r="A35" s="80" t="s">
        <v>216</v>
      </c>
      <c r="B35" s="79" t="s">
        <v>270</v>
      </c>
      <c r="C35" s="109" t="s">
        <v>319</v>
      </c>
      <c r="D35" s="178" t="s">
        <v>1043</v>
      </c>
      <c r="E35" s="104" t="s">
        <v>1080</v>
      </c>
      <c r="F35" s="127" t="s">
        <v>321</v>
      </c>
      <c r="G35" s="143" t="s">
        <v>1017</v>
      </c>
      <c r="H35" s="96" t="s">
        <v>58</v>
      </c>
      <c r="I35" s="99">
        <v>66</v>
      </c>
      <c r="J35" s="53" t="s">
        <v>1029</v>
      </c>
    </row>
    <row r="36" spans="1:10" s="20" customFormat="1" ht="15" customHeight="1" x14ac:dyDescent="0.35">
      <c r="A36" s="80" t="s">
        <v>216</v>
      </c>
      <c r="B36" s="79" t="s">
        <v>270</v>
      </c>
      <c r="C36" s="109" t="s">
        <v>319</v>
      </c>
      <c r="D36" s="109" t="s">
        <v>1043</v>
      </c>
      <c r="E36" s="104" t="s">
        <v>1081</v>
      </c>
      <c r="F36" s="127" t="s">
        <v>345</v>
      </c>
      <c r="G36" s="143" t="s">
        <v>1017</v>
      </c>
      <c r="H36" s="96" t="s">
        <v>58</v>
      </c>
      <c r="I36" s="97">
        <v>32</v>
      </c>
      <c r="J36" s="53" t="s">
        <v>1030</v>
      </c>
    </row>
    <row r="37" spans="1:10" s="38" customFormat="1" ht="15" customHeight="1" x14ac:dyDescent="0.35">
      <c r="A37" s="35" t="s">
        <v>216</v>
      </c>
      <c r="B37" s="35" t="s">
        <v>270</v>
      </c>
      <c r="C37" s="35" t="s">
        <v>349</v>
      </c>
      <c r="D37" s="35"/>
      <c r="E37" s="50" t="s">
        <v>1075</v>
      </c>
      <c r="F37" s="35"/>
      <c r="G37" s="35"/>
      <c r="H37" s="36"/>
      <c r="I37" s="37"/>
      <c r="J37" s="35"/>
    </row>
    <row r="38" spans="1:10" s="20" customFormat="1" ht="15" customHeight="1" x14ac:dyDescent="0.35">
      <c r="A38" s="80" t="s">
        <v>216</v>
      </c>
      <c r="B38" s="79" t="s">
        <v>270</v>
      </c>
      <c r="C38" s="79" t="s">
        <v>349</v>
      </c>
      <c r="D38" s="163" t="s">
        <v>1043</v>
      </c>
      <c r="E38" s="111" t="s">
        <v>1082</v>
      </c>
      <c r="F38" s="140" t="s">
        <v>355</v>
      </c>
      <c r="G38" s="143" t="s">
        <v>1017</v>
      </c>
      <c r="H38" s="96" t="s">
        <v>58</v>
      </c>
      <c r="I38" s="99">
        <v>35</v>
      </c>
      <c r="J38" s="53" t="s">
        <v>1031</v>
      </c>
    </row>
    <row r="39" spans="1:10" s="20" customFormat="1" ht="15" customHeight="1" x14ac:dyDescent="0.35">
      <c r="A39" s="80" t="s">
        <v>216</v>
      </c>
      <c r="B39" s="150" t="s">
        <v>270</v>
      </c>
      <c r="C39" s="79" t="s">
        <v>349</v>
      </c>
      <c r="D39" s="155" t="s">
        <v>218</v>
      </c>
      <c r="E39" s="169" t="s">
        <v>1019</v>
      </c>
      <c r="F39" s="171" t="s">
        <v>1047</v>
      </c>
      <c r="G39" s="175" t="s">
        <v>1053</v>
      </c>
      <c r="H39" s="152" t="s">
        <v>58</v>
      </c>
      <c r="I39" s="153">
        <v>35</v>
      </c>
      <c r="J39" s="156" t="s">
        <v>1032</v>
      </c>
    </row>
    <row r="40" spans="1:10" s="20" customFormat="1" ht="15" customHeight="1" x14ac:dyDescent="0.35">
      <c r="A40" s="80" t="s">
        <v>216</v>
      </c>
      <c r="B40" s="163" t="s">
        <v>270</v>
      </c>
      <c r="C40" s="79" t="s">
        <v>349</v>
      </c>
      <c r="D40" s="172" t="s">
        <v>1044</v>
      </c>
      <c r="E40" s="165" t="s">
        <v>1083</v>
      </c>
      <c r="F40" s="149" t="s">
        <v>1045</v>
      </c>
      <c r="G40" s="143" t="s">
        <v>1017</v>
      </c>
      <c r="H40" s="164" t="s">
        <v>58</v>
      </c>
      <c r="I40" s="166">
        <v>12</v>
      </c>
      <c r="J40" s="163"/>
    </row>
    <row r="41" spans="1:10" s="20" customFormat="1" ht="15" customHeight="1" x14ac:dyDescent="0.35">
      <c r="A41" s="80" t="s">
        <v>216</v>
      </c>
      <c r="B41" s="163" t="s">
        <v>270</v>
      </c>
      <c r="C41" s="79" t="s">
        <v>349</v>
      </c>
      <c r="D41" s="163" t="s">
        <v>1044</v>
      </c>
      <c r="E41" s="165" t="s">
        <v>1084</v>
      </c>
      <c r="F41" s="170" t="s">
        <v>1046</v>
      </c>
      <c r="G41" s="143" t="s">
        <v>1017</v>
      </c>
      <c r="H41" s="164" t="s">
        <v>52</v>
      </c>
      <c r="I41" s="166">
        <v>12</v>
      </c>
      <c r="J41" s="163"/>
    </row>
    <row r="42" spans="1:10" s="20" customFormat="1" ht="15" customHeight="1" x14ac:dyDescent="0.35">
      <c r="A42" s="80" t="s">
        <v>216</v>
      </c>
      <c r="B42" s="163" t="s">
        <v>270</v>
      </c>
      <c r="C42" s="79" t="s">
        <v>349</v>
      </c>
      <c r="D42" s="163" t="s">
        <v>1044</v>
      </c>
      <c r="E42" s="165" t="s">
        <v>1085</v>
      </c>
      <c r="F42" s="170" t="s">
        <v>1073</v>
      </c>
      <c r="G42" s="143" t="s">
        <v>1017</v>
      </c>
      <c r="H42" s="164" t="s">
        <v>58</v>
      </c>
      <c r="I42" s="166">
        <v>11</v>
      </c>
      <c r="J42" s="163"/>
    </row>
    <row r="43" spans="1:10" s="20" customFormat="1" ht="15" customHeight="1" x14ac:dyDescent="0.35">
      <c r="A43" s="168" t="s">
        <v>216</v>
      </c>
      <c r="B43" s="172" t="s">
        <v>270</v>
      </c>
      <c r="C43" s="167" t="s">
        <v>349</v>
      </c>
      <c r="D43" s="172" t="s">
        <v>257</v>
      </c>
      <c r="E43" s="181" t="s">
        <v>1086</v>
      </c>
      <c r="F43" s="183" t="s">
        <v>1074</v>
      </c>
      <c r="G43" s="182" t="s">
        <v>1017</v>
      </c>
      <c r="H43" s="176" t="s">
        <v>52</v>
      </c>
      <c r="I43" s="177">
        <v>2</v>
      </c>
      <c r="J43" s="172"/>
    </row>
    <row r="44" spans="1:10" s="38" customFormat="1" ht="15" customHeight="1" x14ac:dyDescent="0.35">
      <c r="A44" s="35" t="s">
        <v>216</v>
      </c>
      <c r="B44" s="35" t="s">
        <v>270</v>
      </c>
      <c r="C44" s="35" t="s">
        <v>364</v>
      </c>
      <c r="D44" s="35"/>
      <c r="E44" s="50" t="s">
        <v>1075</v>
      </c>
      <c r="F44" s="35"/>
      <c r="G44" s="35"/>
      <c r="H44" s="36"/>
      <c r="I44" s="37"/>
      <c r="J44" s="35"/>
    </row>
    <row r="45" spans="1:10" s="20" customFormat="1" ht="14.5" x14ac:dyDescent="0.35">
      <c r="A45" s="80" t="s">
        <v>216</v>
      </c>
      <c r="B45" s="79" t="s">
        <v>270</v>
      </c>
      <c r="C45" s="79" t="s">
        <v>364</v>
      </c>
      <c r="D45" s="79"/>
      <c r="E45" s="104"/>
      <c r="F45" s="156" t="s">
        <v>68</v>
      </c>
      <c r="G45" s="143" t="s">
        <v>1017</v>
      </c>
      <c r="H45" s="96" t="s">
        <v>58</v>
      </c>
      <c r="I45" s="99"/>
      <c r="J45" s="79"/>
    </row>
    <row r="46" spans="1:10" s="38" customFormat="1" ht="15" customHeight="1" x14ac:dyDescent="0.35">
      <c r="A46" s="35" t="s">
        <v>216</v>
      </c>
      <c r="B46" s="35" t="s">
        <v>270</v>
      </c>
      <c r="C46" s="35" t="s">
        <v>383</v>
      </c>
      <c r="D46" s="35"/>
      <c r="E46" s="50" t="s">
        <v>1075</v>
      </c>
      <c r="F46" s="35"/>
      <c r="G46" s="35"/>
      <c r="H46" s="36"/>
      <c r="I46" s="37"/>
      <c r="J46" s="35"/>
    </row>
    <row r="47" spans="1:10" s="20" customFormat="1" ht="15" customHeight="1" x14ac:dyDescent="0.35">
      <c r="A47" s="80" t="s">
        <v>216</v>
      </c>
      <c r="B47" s="79" t="s">
        <v>270</v>
      </c>
      <c r="C47" s="79" t="s">
        <v>383</v>
      </c>
      <c r="D47" s="79"/>
      <c r="E47" s="104"/>
      <c r="F47" t="s">
        <v>68</v>
      </c>
      <c r="G47" s="143" t="s">
        <v>1017</v>
      </c>
      <c r="H47" s="96"/>
      <c r="I47" s="99"/>
      <c r="J47" s="79"/>
    </row>
    <row r="48" spans="1:10" s="38" customFormat="1" ht="15" customHeight="1" x14ac:dyDescent="0.35">
      <c r="A48" s="35" t="s">
        <v>216</v>
      </c>
      <c r="B48" s="35" t="s">
        <v>270</v>
      </c>
      <c r="C48" s="35" t="s">
        <v>396</v>
      </c>
      <c r="D48" s="35"/>
      <c r="E48" s="35"/>
      <c r="F48" s="35"/>
      <c r="G48" s="35"/>
      <c r="H48" s="36"/>
      <c r="I48" s="37"/>
      <c r="J48" s="35"/>
    </row>
    <row r="49" spans="1:10" s="20" customFormat="1" ht="15" customHeight="1" x14ac:dyDescent="0.35">
      <c r="A49" s="80" t="s">
        <v>216</v>
      </c>
      <c r="B49" s="79" t="s">
        <v>270</v>
      </c>
      <c r="C49" s="79" t="s">
        <v>396</v>
      </c>
      <c r="D49" s="163"/>
      <c r="E49" s="104"/>
      <c r="F49" s="172" t="s">
        <v>68</v>
      </c>
      <c r="G49" s="143"/>
      <c r="H49" s="96"/>
      <c r="I49" s="97"/>
      <c r="J49" s="157"/>
    </row>
    <row r="50" spans="1:10" s="38" customFormat="1" ht="14.5" customHeight="1" x14ac:dyDescent="0.35">
      <c r="A50" s="35" t="s">
        <v>216</v>
      </c>
      <c r="B50" s="35" t="s">
        <v>270</v>
      </c>
      <c r="C50" s="35" t="s">
        <v>458</v>
      </c>
      <c r="D50" s="35"/>
      <c r="E50" s="50" t="s">
        <v>1075</v>
      </c>
      <c r="F50" s="35"/>
      <c r="G50" s="35"/>
      <c r="H50" s="36"/>
      <c r="I50" s="37"/>
      <c r="J50" s="35"/>
    </row>
    <row r="51" spans="1:10" s="38" customFormat="1" ht="15" customHeight="1" x14ac:dyDescent="0.35">
      <c r="A51" s="79" t="s">
        <v>216</v>
      </c>
      <c r="B51" s="79" t="s">
        <v>270</v>
      </c>
      <c r="C51" s="79" t="s">
        <v>458</v>
      </c>
      <c r="D51" s="163"/>
      <c r="E51" s="104"/>
      <c r="F51" s="156" t="s">
        <v>68</v>
      </c>
      <c r="G51" s="143" t="s">
        <v>1017</v>
      </c>
      <c r="H51" s="96" t="s">
        <v>58</v>
      </c>
      <c r="I51" s="99"/>
      <c r="J51" s="79"/>
    </row>
    <row r="52" spans="1:10" s="38" customFormat="1" ht="15" customHeight="1" x14ac:dyDescent="0.35">
      <c r="A52" s="35" t="s">
        <v>216</v>
      </c>
      <c r="B52" s="35" t="s">
        <v>270</v>
      </c>
      <c r="C52" s="35" t="s">
        <v>494</v>
      </c>
      <c r="D52" s="35"/>
      <c r="E52" s="50" t="s">
        <v>1075</v>
      </c>
      <c r="F52" s="35"/>
      <c r="G52" s="35"/>
      <c r="H52" s="36"/>
      <c r="I52" s="37"/>
      <c r="J52" s="35"/>
    </row>
    <row r="53" spans="1:10" s="20" customFormat="1" ht="15" customHeight="1" x14ac:dyDescent="0.35">
      <c r="A53" s="80" t="s">
        <v>216</v>
      </c>
      <c r="B53" s="79" t="s">
        <v>270</v>
      </c>
      <c r="C53" s="79" t="s">
        <v>494</v>
      </c>
      <c r="D53" s="163" t="s">
        <v>1043</v>
      </c>
      <c r="E53" s="104" t="s">
        <v>1087</v>
      </c>
      <c r="F53" s="149" t="s">
        <v>500</v>
      </c>
      <c r="G53" s="143" t="s">
        <v>1017</v>
      </c>
      <c r="H53" s="96" t="s">
        <v>58</v>
      </c>
      <c r="I53" s="99">
        <v>67</v>
      </c>
      <c r="J53" s="53" t="s">
        <v>1033</v>
      </c>
    </row>
    <row r="54" spans="1:10" s="20" customFormat="1" ht="15" customHeight="1" x14ac:dyDescent="0.35">
      <c r="A54" s="80" t="s">
        <v>216</v>
      </c>
      <c r="B54" s="79" t="s">
        <v>270</v>
      </c>
      <c r="C54" s="79" t="s">
        <v>494</v>
      </c>
      <c r="D54" s="79" t="s">
        <v>218</v>
      </c>
      <c r="E54" s="104" t="s">
        <v>1088</v>
      </c>
      <c r="F54" s="149" t="s">
        <v>512</v>
      </c>
      <c r="G54" s="175" t="s">
        <v>1051</v>
      </c>
      <c r="H54" s="96" t="s">
        <v>58</v>
      </c>
      <c r="I54" s="97">
        <v>22</v>
      </c>
      <c r="J54" s="53" t="s">
        <v>1034</v>
      </c>
    </row>
    <row r="55" spans="1:10" s="38" customFormat="1" ht="15" customHeight="1" x14ac:dyDescent="0.35">
      <c r="A55" s="35" t="s">
        <v>216</v>
      </c>
      <c r="B55" s="35" t="s">
        <v>270</v>
      </c>
      <c r="C55" s="35" t="s">
        <v>521</v>
      </c>
      <c r="D55" s="35"/>
      <c r="E55" s="50" t="s">
        <v>1075</v>
      </c>
      <c r="F55" s="35"/>
      <c r="G55" s="35"/>
      <c r="H55" s="36"/>
      <c r="I55" s="37"/>
      <c r="J55" s="35"/>
    </row>
    <row r="56" spans="1:10" s="20" customFormat="1" ht="16.5" customHeight="1" x14ac:dyDescent="0.35">
      <c r="A56" s="80" t="s">
        <v>216</v>
      </c>
      <c r="B56" s="79" t="s">
        <v>270</v>
      </c>
      <c r="C56" s="79" t="s">
        <v>521</v>
      </c>
      <c r="D56" s="79"/>
      <c r="E56" s="104"/>
      <c r="F56" s="158" t="s">
        <v>68</v>
      </c>
      <c r="G56" s="143"/>
      <c r="H56" s="96"/>
      <c r="I56" s="79"/>
      <c r="J56" s="79"/>
    </row>
    <row r="57" spans="1:10" s="38" customFormat="1" ht="15" customHeight="1" x14ac:dyDescent="0.35">
      <c r="A57" s="35" t="s">
        <v>216</v>
      </c>
      <c r="B57" s="35" t="s">
        <v>270</v>
      </c>
      <c r="C57" s="35" t="s">
        <v>541</v>
      </c>
      <c r="D57" s="35"/>
      <c r="E57" s="50" t="s">
        <v>1075</v>
      </c>
      <c r="F57" s="35"/>
      <c r="G57" s="35"/>
      <c r="H57" s="36"/>
      <c r="I57" s="37"/>
      <c r="J57" s="35"/>
    </row>
    <row r="58" spans="1:10" s="38" customFormat="1" ht="15" customHeight="1" x14ac:dyDescent="0.35">
      <c r="A58" s="80" t="s">
        <v>216</v>
      </c>
      <c r="B58" s="79" t="s">
        <v>270</v>
      </c>
      <c r="C58" s="79" t="s">
        <v>541</v>
      </c>
      <c r="D58" s="79"/>
      <c r="E58" s="104"/>
      <c r="F58" s="156" t="s">
        <v>68</v>
      </c>
      <c r="G58" s="143"/>
      <c r="H58" s="96"/>
      <c r="I58" s="99"/>
      <c r="J58" s="79"/>
    </row>
    <row r="59" spans="1:10" s="38" customFormat="1" ht="15" customHeight="1" x14ac:dyDescent="0.35">
      <c r="A59" s="35" t="s">
        <v>216</v>
      </c>
      <c r="B59" s="35" t="s">
        <v>270</v>
      </c>
      <c r="C59" s="35" t="s">
        <v>567</v>
      </c>
      <c r="D59" s="35"/>
      <c r="E59" s="50" t="s">
        <v>1075</v>
      </c>
      <c r="F59" s="35"/>
      <c r="G59" s="35"/>
      <c r="H59" s="36"/>
      <c r="I59" s="37"/>
      <c r="J59" s="35"/>
    </row>
    <row r="60" spans="1:10" s="20" customFormat="1" ht="15" customHeight="1" x14ac:dyDescent="0.35">
      <c r="A60" s="79" t="s">
        <v>216</v>
      </c>
      <c r="B60" s="79" t="s">
        <v>270</v>
      </c>
      <c r="C60" s="79" t="s">
        <v>567</v>
      </c>
      <c r="D60" s="163" t="s">
        <v>1043</v>
      </c>
      <c r="E60" s="104" t="s">
        <v>1089</v>
      </c>
      <c r="F60" s="161" t="s">
        <v>680</v>
      </c>
      <c r="G60" s="143" t="s">
        <v>1017</v>
      </c>
      <c r="H60" s="96" t="s">
        <v>58</v>
      </c>
      <c r="I60" s="99">
        <v>30</v>
      </c>
      <c r="J60" s="53" t="s">
        <v>1035</v>
      </c>
    </row>
    <row r="61" spans="1:10" s="38" customFormat="1" ht="15" customHeight="1" x14ac:dyDescent="0.35">
      <c r="A61" s="35" t="s">
        <v>216</v>
      </c>
      <c r="B61" s="35" t="s">
        <v>270</v>
      </c>
      <c r="C61" s="35" t="s">
        <v>683</v>
      </c>
      <c r="D61" s="35"/>
      <c r="E61" s="50" t="s">
        <v>1075</v>
      </c>
      <c r="F61" s="35"/>
      <c r="G61" s="60"/>
      <c r="H61" s="36"/>
      <c r="I61" s="61"/>
      <c r="J61" s="35"/>
    </row>
    <row r="62" spans="1:10" s="20" customFormat="1" ht="15" customHeight="1" x14ac:dyDescent="0.35">
      <c r="A62" s="80" t="s">
        <v>216</v>
      </c>
      <c r="B62" s="79" t="s">
        <v>270</v>
      </c>
      <c r="C62" s="79" t="s">
        <v>683</v>
      </c>
      <c r="D62" s="163" t="s">
        <v>1043</v>
      </c>
      <c r="E62" s="104" t="s">
        <v>1090</v>
      </c>
      <c r="F62" s="127" t="s">
        <v>425</v>
      </c>
      <c r="G62" s="143" t="s">
        <v>1017</v>
      </c>
      <c r="H62" s="96" t="s">
        <v>58</v>
      </c>
      <c r="I62" s="99">
        <v>77</v>
      </c>
      <c r="J62" s="53" t="s">
        <v>1054</v>
      </c>
    </row>
    <row r="63" spans="1:10" s="20" customFormat="1" ht="15" customHeight="1" x14ac:dyDescent="0.35">
      <c r="A63" s="80" t="s">
        <v>216</v>
      </c>
      <c r="B63" s="172" t="s">
        <v>270</v>
      </c>
      <c r="C63" s="79" t="s">
        <v>683</v>
      </c>
      <c r="D63" s="163" t="s">
        <v>237</v>
      </c>
      <c r="E63" s="104" t="s">
        <v>1091</v>
      </c>
      <c r="F63" s="179" t="s">
        <v>1050</v>
      </c>
      <c r="G63" s="143" t="s">
        <v>1017</v>
      </c>
      <c r="H63" s="176" t="s">
        <v>52</v>
      </c>
      <c r="I63" s="177">
        <v>12</v>
      </c>
      <c r="J63" s="172" t="s">
        <v>1049</v>
      </c>
    </row>
    <row r="64" spans="1:10" s="19" customFormat="1" ht="15" customHeight="1" x14ac:dyDescent="0.35">
      <c r="A64" s="28" t="s">
        <v>216</v>
      </c>
      <c r="B64" s="29" t="s">
        <v>695</v>
      </c>
      <c r="C64" s="30"/>
      <c r="D64" s="30"/>
      <c r="E64" s="49" t="s">
        <v>1075</v>
      </c>
      <c r="F64" s="31"/>
      <c r="G64" s="30"/>
      <c r="H64" s="33"/>
      <c r="I64" s="30"/>
      <c r="J64" s="34"/>
    </row>
    <row r="65" spans="1:10" s="20" customFormat="1" ht="15" customHeight="1" x14ac:dyDescent="0.35">
      <c r="A65" s="80" t="s">
        <v>216</v>
      </c>
      <c r="B65" s="79" t="s">
        <v>695</v>
      </c>
      <c r="C65" s="79"/>
      <c r="D65" s="79" t="s">
        <v>237</v>
      </c>
      <c r="E65" s="104" t="s">
        <v>1092</v>
      </c>
      <c r="F65" s="127" t="s">
        <v>696</v>
      </c>
      <c r="G65" s="143" t="s">
        <v>1017</v>
      </c>
      <c r="H65" s="96" t="s">
        <v>58</v>
      </c>
      <c r="I65" s="99">
        <v>12</v>
      </c>
      <c r="J65" s="53" t="s">
        <v>1063</v>
      </c>
    </row>
    <row r="66" spans="1:10" s="20" customFormat="1" ht="15" customHeight="1" x14ac:dyDescent="0.35">
      <c r="A66" s="80" t="s">
        <v>216</v>
      </c>
      <c r="B66" s="79" t="s">
        <v>695</v>
      </c>
      <c r="C66" s="79"/>
      <c r="D66" s="79" t="s">
        <v>218</v>
      </c>
      <c r="E66" s="78" t="s">
        <v>1093</v>
      </c>
      <c r="F66" s="162" t="s">
        <v>1042</v>
      </c>
      <c r="G66" s="143" t="s">
        <v>1017</v>
      </c>
      <c r="H66" s="96" t="s">
        <v>58</v>
      </c>
      <c r="I66" s="97">
        <v>39</v>
      </c>
      <c r="J66" s="53" t="s">
        <v>1064</v>
      </c>
    </row>
    <row r="67" spans="1:10" s="20" customFormat="1" ht="15" customHeight="1" x14ac:dyDescent="0.35">
      <c r="A67" s="28" t="s">
        <v>216</v>
      </c>
      <c r="B67" s="29" t="s">
        <v>721</v>
      </c>
      <c r="C67" s="30"/>
      <c r="D67" s="30"/>
      <c r="E67" s="49" t="s">
        <v>1075</v>
      </c>
      <c r="F67" s="31"/>
      <c r="G67" s="30"/>
      <c r="H67" s="33"/>
      <c r="I67" s="30"/>
      <c r="J67" s="34"/>
    </row>
    <row r="68" spans="1:10" s="19" customFormat="1" ht="15" customHeight="1" x14ac:dyDescent="0.35">
      <c r="A68" s="80" t="s">
        <v>216</v>
      </c>
      <c r="B68" s="79" t="s">
        <v>721</v>
      </c>
      <c r="C68" s="79"/>
      <c r="D68" s="79" t="s">
        <v>237</v>
      </c>
      <c r="E68" s="104" t="s">
        <v>1094</v>
      </c>
      <c r="F68" s="127" t="s">
        <v>722</v>
      </c>
      <c r="G68" s="143" t="s">
        <v>1017</v>
      </c>
      <c r="H68" s="96" t="s">
        <v>58</v>
      </c>
      <c r="I68" s="99">
        <v>4</v>
      </c>
      <c r="J68" s="53" t="s">
        <v>1036</v>
      </c>
    </row>
    <row r="69" spans="1:10" s="42" customFormat="1" ht="15" customHeight="1" x14ac:dyDescent="0.35">
      <c r="A69" s="28" t="s">
        <v>216</v>
      </c>
      <c r="B69" s="29" t="s">
        <v>726</v>
      </c>
      <c r="C69" s="30"/>
      <c r="D69" s="30"/>
      <c r="E69" s="49" t="s">
        <v>1075</v>
      </c>
      <c r="F69" s="31"/>
      <c r="G69" s="30"/>
      <c r="H69" s="33"/>
      <c r="I69" s="30"/>
      <c r="J69" s="34"/>
    </row>
    <row r="70" spans="1:10" s="19" customFormat="1" ht="15" customHeight="1" x14ac:dyDescent="0.35">
      <c r="A70" s="80" t="s">
        <v>216</v>
      </c>
      <c r="B70" s="79" t="s">
        <v>726</v>
      </c>
      <c r="C70" s="79"/>
      <c r="D70" s="79"/>
      <c r="E70" s="109"/>
      <c r="F70" s="78" t="s">
        <v>68</v>
      </c>
      <c r="G70" s="143"/>
      <c r="H70" s="96"/>
      <c r="I70" s="97"/>
      <c r="J70" s="79"/>
    </row>
    <row r="71" spans="1:10" s="42" customFormat="1" ht="15" customHeight="1" x14ac:dyDescent="0.35">
      <c r="A71" s="28" t="s">
        <v>216</v>
      </c>
      <c r="B71" s="29" t="s">
        <v>731</v>
      </c>
      <c r="C71" s="30"/>
      <c r="D71" s="30"/>
      <c r="E71" s="49" t="s">
        <v>1075</v>
      </c>
      <c r="F71" s="31"/>
      <c r="G71" s="30"/>
      <c r="H71" s="33"/>
      <c r="I71" s="30"/>
      <c r="J71" s="34"/>
    </row>
    <row r="72" spans="1:10" s="19" customFormat="1" ht="15" customHeight="1" x14ac:dyDescent="0.35">
      <c r="A72" s="80" t="s">
        <v>216</v>
      </c>
      <c r="B72" s="79" t="s">
        <v>731</v>
      </c>
      <c r="C72" s="79"/>
      <c r="D72" s="79"/>
      <c r="E72" s="104"/>
      <c r="F72" s="156" t="s">
        <v>68</v>
      </c>
      <c r="G72" s="143"/>
      <c r="H72" s="96"/>
      <c r="I72" s="99"/>
      <c r="J72" s="79"/>
    </row>
    <row r="73" spans="1:10" s="20" customFormat="1" ht="15" customHeight="1" x14ac:dyDescent="0.35">
      <c r="A73" s="28" t="s">
        <v>216</v>
      </c>
      <c r="B73" s="29" t="s">
        <v>735</v>
      </c>
      <c r="C73" s="30"/>
      <c r="D73" s="30"/>
      <c r="E73" s="49" t="s">
        <v>1075</v>
      </c>
      <c r="F73" s="31"/>
      <c r="G73" s="30"/>
      <c r="H73" s="33"/>
      <c r="I73" s="30"/>
      <c r="J73" s="34"/>
    </row>
    <row r="74" spans="1:10" s="19" customFormat="1" ht="15" customHeight="1" x14ac:dyDescent="0.35">
      <c r="A74" s="80" t="s">
        <v>216</v>
      </c>
      <c r="B74" s="79" t="s">
        <v>735</v>
      </c>
      <c r="C74" s="79"/>
      <c r="D74" s="79" t="s">
        <v>237</v>
      </c>
      <c r="E74" s="104" t="s">
        <v>1095</v>
      </c>
      <c r="F74" s="141" t="s">
        <v>736</v>
      </c>
      <c r="G74" s="143" t="s">
        <v>1017</v>
      </c>
      <c r="H74" s="96" t="s">
        <v>58</v>
      </c>
      <c r="I74" s="99">
        <v>24</v>
      </c>
      <c r="J74" s="53" t="s">
        <v>1037</v>
      </c>
    </row>
    <row r="75" spans="1:10" s="19" customFormat="1" ht="15" customHeight="1" x14ac:dyDescent="0.35">
      <c r="A75" s="28" t="s">
        <v>216</v>
      </c>
      <c r="B75" s="29" t="s">
        <v>740</v>
      </c>
      <c r="C75" s="30"/>
      <c r="D75" s="30"/>
      <c r="E75" s="49" t="s">
        <v>1075</v>
      </c>
      <c r="F75" s="31"/>
      <c r="G75" s="30"/>
      <c r="H75" s="33"/>
      <c r="I75" s="30"/>
      <c r="J75" s="34"/>
    </row>
    <row r="76" spans="1:10" s="19" customFormat="1" ht="15" customHeight="1" x14ac:dyDescent="0.35">
      <c r="A76" s="80" t="s">
        <v>216</v>
      </c>
      <c r="B76" s="79" t="s">
        <v>740</v>
      </c>
      <c r="C76" s="79"/>
      <c r="D76" s="79"/>
      <c r="E76" s="104"/>
      <c r="F76" s="79" t="s">
        <v>68</v>
      </c>
      <c r="G76" s="143"/>
      <c r="H76" s="96"/>
      <c r="I76" s="97"/>
      <c r="J76" s="79"/>
    </row>
    <row r="77" spans="1:10" s="20" customFormat="1" ht="15" customHeight="1" x14ac:dyDescent="0.35">
      <c r="A77" s="28" t="s">
        <v>216</v>
      </c>
      <c r="B77" s="29" t="s">
        <v>741</v>
      </c>
      <c r="C77" s="30"/>
      <c r="D77" s="30"/>
      <c r="E77" s="49" t="s">
        <v>1075</v>
      </c>
      <c r="F77" s="31"/>
      <c r="G77" s="30"/>
      <c r="H77" s="33"/>
      <c r="I77" s="30"/>
      <c r="J77" s="34"/>
    </row>
    <row r="78" spans="1:10" s="19" customFormat="1" ht="15" customHeight="1" x14ac:dyDescent="0.35">
      <c r="A78" s="80" t="s">
        <v>216</v>
      </c>
      <c r="B78" s="79" t="s">
        <v>741</v>
      </c>
      <c r="C78" s="79"/>
      <c r="D78" s="79"/>
      <c r="E78" s="104"/>
      <c r="F78" s="78" t="s">
        <v>68</v>
      </c>
      <c r="G78" s="143"/>
      <c r="H78" s="96"/>
      <c r="I78" s="97"/>
      <c r="J78" s="79"/>
    </row>
    <row r="79" spans="1:10" s="20" customFormat="1" ht="15" customHeight="1" x14ac:dyDescent="0.35">
      <c r="A79" s="28" t="s">
        <v>216</v>
      </c>
      <c r="B79" s="29" t="s">
        <v>742</v>
      </c>
      <c r="C79" s="30"/>
      <c r="D79" s="30"/>
      <c r="E79" s="49" t="s">
        <v>1075</v>
      </c>
      <c r="F79" s="31"/>
      <c r="G79" s="30"/>
      <c r="H79" s="33"/>
      <c r="I79" s="30"/>
      <c r="J79" s="34"/>
    </row>
    <row r="80" spans="1:10" s="19" customFormat="1" ht="15" customHeight="1" x14ac:dyDescent="0.35">
      <c r="A80" s="80" t="s">
        <v>216</v>
      </c>
      <c r="B80" s="79" t="s">
        <v>742</v>
      </c>
      <c r="C80" s="79"/>
      <c r="D80" s="79"/>
      <c r="E80" s="104"/>
      <c r="F80" s="78" t="s">
        <v>68</v>
      </c>
      <c r="G80" s="143"/>
      <c r="H80" s="96"/>
      <c r="I80" s="97"/>
      <c r="J80" s="79"/>
    </row>
    <row r="81" spans="1:10" s="20" customFormat="1" ht="15" customHeight="1" x14ac:dyDescent="0.35">
      <c r="A81" s="28" t="s">
        <v>216</v>
      </c>
      <c r="B81" s="29" t="s">
        <v>743</v>
      </c>
      <c r="C81" s="30"/>
      <c r="D81" s="30"/>
      <c r="E81" s="49" t="s">
        <v>1075</v>
      </c>
      <c r="F81" s="31"/>
      <c r="G81" s="30"/>
      <c r="H81" s="33"/>
      <c r="I81" s="30"/>
      <c r="J81" s="34"/>
    </row>
    <row r="82" spans="1:10" s="19" customFormat="1" ht="15" customHeight="1" x14ac:dyDescent="0.35">
      <c r="A82" s="80" t="s">
        <v>216</v>
      </c>
      <c r="B82" s="79" t="s">
        <v>743</v>
      </c>
      <c r="C82" s="79"/>
      <c r="D82" s="79"/>
      <c r="E82" s="104"/>
      <c r="F82" s="78" t="s">
        <v>68</v>
      </c>
      <c r="G82" s="143"/>
      <c r="H82" s="96"/>
      <c r="I82" s="97"/>
      <c r="J82" s="79"/>
    </row>
    <row r="83" spans="1:10" s="20" customFormat="1" ht="15" customHeight="1" x14ac:dyDescent="0.35">
      <c r="A83" s="28" t="s">
        <v>216</v>
      </c>
      <c r="B83" s="29" t="s">
        <v>745</v>
      </c>
      <c r="C83" s="30"/>
      <c r="D83" s="30"/>
      <c r="E83" s="49" t="s">
        <v>1075</v>
      </c>
      <c r="F83" s="31"/>
      <c r="G83" s="30"/>
      <c r="H83" s="33"/>
      <c r="I83" s="30"/>
      <c r="J83" s="34"/>
    </row>
    <row r="84" spans="1:10" s="20" customFormat="1" ht="15" customHeight="1" x14ac:dyDescent="0.35">
      <c r="A84" s="80" t="s">
        <v>216</v>
      </c>
      <c r="B84" s="79" t="s">
        <v>745</v>
      </c>
      <c r="C84" s="79"/>
      <c r="D84" s="79" t="s">
        <v>237</v>
      </c>
      <c r="E84" s="78" t="s">
        <v>1096</v>
      </c>
      <c r="F84" s="138" t="s">
        <v>747</v>
      </c>
      <c r="G84" s="143" t="s">
        <v>1017</v>
      </c>
      <c r="H84" s="96" t="s">
        <v>58</v>
      </c>
      <c r="I84" s="99">
        <v>16</v>
      </c>
      <c r="J84" s="53" t="s">
        <v>1065</v>
      </c>
    </row>
    <row r="85" spans="1:10" s="20" customFormat="1" ht="15" customHeight="1" x14ac:dyDescent="0.35">
      <c r="A85" s="80" t="s">
        <v>216</v>
      </c>
      <c r="B85" s="79" t="s">
        <v>745</v>
      </c>
      <c r="C85" s="79"/>
      <c r="D85" s="79" t="s">
        <v>237</v>
      </c>
      <c r="E85" s="78" t="s">
        <v>1097</v>
      </c>
      <c r="F85" s="138" t="s">
        <v>752</v>
      </c>
      <c r="G85" s="143" t="s">
        <v>1017</v>
      </c>
      <c r="H85" s="96" t="s">
        <v>52</v>
      </c>
      <c r="I85" s="99">
        <v>28</v>
      </c>
      <c r="J85" s="53" t="s">
        <v>1066</v>
      </c>
    </row>
    <row r="86" spans="1:10" s="20" customFormat="1" ht="15" customHeight="1" x14ac:dyDescent="0.35">
      <c r="A86" s="80" t="s">
        <v>216</v>
      </c>
      <c r="B86" s="79" t="s">
        <v>745</v>
      </c>
      <c r="C86" s="79"/>
      <c r="D86" s="79" t="s">
        <v>237</v>
      </c>
      <c r="E86" s="78" t="s">
        <v>1098</v>
      </c>
      <c r="F86" s="138" t="s">
        <v>755</v>
      </c>
      <c r="G86" s="143" t="s">
        <v>1017</v>
      </c>
      <c r="H86" s="96" t="s">
        <v>58</v>
      </c>
      <c r="I86" s="99">
        <v>14</v>
      </c>
      <c r="J86" s="53" t="s">
        <v>1067</v>
      </c>
    </row>
    <row r="87" spans="1:10" s="20" customFormat="1" ht="15" customHeight="1" x14ac:dyDescent="0.35">
      <c r="A87" s="80" t="s">
        <v>216</v>
      </c>
      <c r="B87" s="79" t="s">
        <v>745</v>
      </c>
      <c r="C87" s="79"/>
      <c r="D87" s="79" t="s">
        <v>237</v>
      </c>
      <c r="E87" s="78" t="s">
        <v>1099</v>
      </c>
      <c r="F87" s="138" t="s">
        <v>758</v>
      </c>
      <c r="G87" s="143" t="s">
        <v>1017</v>
      </c>
      <c r="H87" s="96" t="s">
        <v>58</v>
      </c>
      <c r="I87" s="99">
        <v>12</v>
      </c>
      <c r="J87" s="53" t="s">
        <v>1068</v>
      </c>
    </row>
    <row r="88" spans="1:10" s="20" customFormat="1" ht="15" customHeight="1" x14ac:dyDescent="0.35">
      <c r="A88" s="80" t="s">
        <v>216</v>
      </c>
      <c r="B88" s="79" t="s">
        <v>745</v>
      </c>
      <c r="C88" s="79"/>
      <c r="D88" s="79" t="s">
        <v>237</v>
      </c>
      <c r="E88" s="104" t="s">
        <v>1100</v>
      </c>
      <c r="F88" s="138" t="s">
        <v>762</v>
      </c>
      <c r="G88" s="143" t="s">
        <v>1017</v>
      </c>
      <c r="H88" s="96" t="s">
        <v>58</v>
      </c>
      <c r="I88" s="99">
        <v>8</v>
      </c>
      <c r="J88" s="53" t="s">
        <v>1038</v>
      </c>
    </row>
    <row r="89" spans="1:10" s="20" customFormat="1" ht="15" customHeight="1" x14ac:dyDescent="0.35">
      <c r="A89" s="28" t="s">
        <v>216</v>
      </c>
      <c r="B89" s="29" t="s">
        <v>769</v>
      </c>
      <c r="C89" s="30"/>
      <c r="D89" s="30"/>
      <c r="E89" s="49" t="s">
        <v>1075</v>
      </c>
      <c r="F89" s="31"/>
      <c r="G89" s="30"/>
      <c r="H89" s="33"/>
      <c r="I89" s="30"/>
      <c r="J89" s="34"/>
    </row>
    <row r="90" spans="1:10" s="19" customFormat="1" ht="15" customHeight="1" x14ac:dyDescent="0.35">
      <c r="A90" s="80" t="s">
        <v>216</v>
      </c>
      <c r="B90" s="79" t="s">
        <v>769</v>
      </c>
      <c r="C90" s="79"/>
      <c r="D90" s="79"/>
      <c r="E90" s="104"/>
      <c r="F90" s="94" t="s">
        <v>68</v>
      </c>
      <c r="G90" s="143"/>
      <c r="H90" s="96"/>
      <c r="I90" s="97"/>
      <c r="J90" s="79"/>
    </row>
    <row r="91" spans="1:10" s="42" customFormat="1" ht="15" customHeight="1" x14ac:dyDescent="0.35">
      <c r="A91" s="28" t="s">
        <v>216</v>
      </c>
      <c r="B91" s="29" t="s">
        <v>772</v>
      </c>
      <c r="C91" s="30"/>
      <c r="D91" s="30"/>
      <c r="E91" s="49" t="s">
        <v>1075</v>
      </c>
      <c r="F91" s="31"/>
      <c r="G91" s="30"/>
      <c r="H91" s="33"/>
      <c r="I91" s="30"/>
      <c r="J91" s="34"/>
    </row>
    <row r="92" spans="1:10" s="19" customFormat="1" ht="15" customHeight="1" x14ac:dyDescent="0.35">
      <c r="A92" s="80" t="s">
        <v>216</v>
      </c>
      <c r="B92" s="79" t="s">
        <v>772</v>
      </c>
      <c r="C92" s="79"/>
      <c r="D92" s="154" t="s">
        <v>1020</v>
      </c>
      <c r="E92" s="104" t="s">
        <v>1101</v>
      </c>
      <c r="F92" s="173" t="s">
        <v>1021</v>
      </c>
      <c r="G92" s="143" t="s">
        <v>1017</v>
      </c>
      <c r="H92" s="96" t="s">
        <v>58</v>
      </c>
      <c r="I92" s="97">
        <v>8</v>
      </c>
      <c r="J92" s="167" t="s">
        <v>1069</v>
      </c>
    </row>
    <row r="93" spans="1:10" s="20" customFormat="1" ht="15" customHeight="1" x14ac:dyDescent="0.35">
      <c r="A93" s="28" t="s">
        <v>216</v>
      </c>
      <c r="B93" s="29" t="s">
        <v>774</v>
      </c>
      <c r="C93" s="30"/>
      <c r="D93" s="30"/>
      <c r="E93" s="49" t="s">
        <v>1075</v>
      </c>
      <c r="F93" s="31"/>
      <c r="G93" s="30"/>
      <c r="H93" s="33"/>
      <c r="I93" s="30"/>
      <c r="J93" s="34"/>
    </row>
    <row r="94" spans="1:10" s="20" customFormat="1" ht="15" customHeight="1" x14ac:dyDescent="0.35">
      <c r="A94" s="80" t="s">
        <v>216</v>
      </c>
      <c r="B94" s="144" t="s">
        <v>774</v>
      </c>
      <c r="C94" s="144"/>
      <c r="D94" s="148" t="s">
        <v>237</v>
      </c>
      <c r="E94" s="145">
        <v>18.3</v>
      </c>
      <c r="F94" s="179" t="s">
        <v>1052</v>
      </c>
      <c r="G94" s="151" t="s">
        <v>1017</v>
      </c>
      <c r="H94" s="146" t="s">
        <v>58</v>
      </c>
      <c r="I94" s="147">
        <v>4</v>
      </c>
      <c r="J94" s="148" t="s">
        <v>1018</v>
      </c>
    </row>
    <row r="95" spans="1:10" s="20" customFormat="1" ht="15" customHeight="1" x14ac:dyDescent="0.35">
      <c r="A95" s="28" t="s">
        <v>216</v>
      </c>
      <c r="B95" s="29" t="s">
        <v>782</v>
      </c>
      <c r="C95" s="30"/>
      <c r="D95" s="30"/>
      <c r="E95" s="49" t="s">
        <v>1075</v>
      </c>
      <c r="F95" s="31"/>
      <c r="G95" s="30"/>
      <c r="H95" s="33"/>
      <c r="I95" s="30"/>
      <c r="J95" s="34"/>
    </row>
    <row r="96" spans="1:10" s="20" customFormat="1" ht="15" customHeight="1" x14ac:dyDescent="0.35">
      <c r="A96" s="80" t="s">
        <v>216</v>
      </c>
      <c r="B96" s="79" t="s">
        <v>782</v>
      </c>
      <c r="C96" s="79"/>
      <c r="D96" s="79" t="s">
        <v>237</v>
      </c>
      <c r="E96" s="104" t="s">
        <v>1102</v>
      </c>
      <c r="F96" s="141" t="s">
        <v>784</v>
      </c>
      <c r="G96" s="143" t="s">
        <v>1017</v>
      </c>
      <c r="H96" s="96" t="s">
        <v>58</v>
      </c>
      <c r="I96" s="99">
        <v>19</v>
      </c>
      <c r="J96" s="53" t="s">
        <v>1070</v>
      </c>
    </row>
    <row r="97" spans="1:10" s="20" customFormat="1" ht="15" customHeight="1" x14ac:dyDescent="0.35">
      <c r="A97" s="80" t="s">
        <v>216</v>
      </c>
      <c r="B97" s="79" t="s">
        <v>782</v>
      </c>
      <c r="C97" s="79"/>
      <c r="D97" s="79" t="s">
        <v>237</v>
      </c>
      <c r="E97" s="104" t="s">
        <v>1103</v>
      </c>
      <c r="F97" s="141" t="s">
        <v>787</v>
      </c>
      <c r="G97" s="143" t="s">
        <v>1017</v>
      </c>
      <c r="H97" s="96" t="s">
        <v>58</v>
      </c>
      <c r="I97" s="99">
        <v>12</v>
      </c>
      <c r="J97" s="53" t="s">
        <v>1071</v>
      </c>
    </row>
    <row r="98" spans="1:10" s="20" customFormat="1" ht="15" customHeight="1" x14ac:dyDescent="0.35">
      <c r="A98" s="80" t="s">
        <v>216</v>
      </c>
      <c r="B98" s="79" t="s">
        <v>782</v>
      </c>
      <c r="C98" s="79"/>
      <c r="D98" s="79" t="s">
        <v>237</v>
      </c>
      <c r="E98" s="104" t="s">
        <v>1104</v>
      </c>
      <c r="F98" s="141" t="s">
        <v>790</v>
      </c>
      <c r="G98" s="143" t="s">
        <v>1017</v>
      </c>
      <c r="H98" s="96" t="s">
        <v>58</v>
      </c>
      <c r="I98" s="99">
        <v>14</v>
      </c>
      <c r="J98" s="53" t="s">
        <v>1072</v>
      </c>
    </row>
    <row r="99" spans="1:10" s="20" customFormat="1" ht="15" customHeight="1" x14ac:dyDescent="0.35">
      <c r="A99" s="80" t="s">
        <v>216</v>
      </c>
      <c r="B99" s="79" t="s">
        <v>782</v>
      </c>
      <c r="C99" s="79"/>
      <c r="D99" s="79" t="s">
        <v>765</v>
      </c>
      <c r="E99" s="104" t="s">
        <v>1105</v>
      </c>
      <c r="F99" s="127" t="s">
        <v>793</v>
      </c>
      <c r="G99" s="143" t="s">
        <v>1017</v>
      </c>
      <c r="H99" s="96" t="s">
        <v>58</v>
      </c>
      <c r="I99" s="99">
        <v>33</v>
      </c>
      <c r="J99" s="53" t="s">
        <v>1039</v>
      </c>
    </row>
    <row r="100" spans="1:10" s="20" customFormat="1" ht="15" customHeight="1" x14ac:dyDescent="0.35">
      <c r="A100" s="28" t="s">
        <v>216</v>
      </c>
      <c r="B100" s="29" t="s">
        <v>796</v>
      </c>
      <c r="C100" s="30"/>
      <c r="D100" s="30"/>
      <c r="E100" s="49" t="s">
        <v>1075</v>
      </c>
      <c r="F100" s="31"/>
      <c r="G100" s="30"/>
      <c r="H100" s="33"/>
      <c r="I100" s="30"/>
      <c r="J100" s="34"/>
    </row>
    <row r="101" spans="1:10" s="20" customFormat="1" ht="15" customHeight="1" x14ac:dyDescent="0.35">
      <c r="A101" s="80" t="s">
        <v>216</v>
      </c>
      <c r="B101" s="79" t="s">
        <v>796</v>
      </c>
      <c r="C101" s="79"/>
      <c r="D101" s="172" t="s">
        <v>1020</v>
      </c>
      <c r="E101" s="104" t="s">
        <v>1106</v>
      </c>
      <c r="F101" s="138" t="s">
        <v>802</v>
      </c>
      <c r="G101" s="143" t="s">
        <v>1017</v>
      </c>
      <c r="H101" s="96" t="s">
        <v>58</v>
      </c>
      <c r="I101" s="97">
        <v>2</v>
      </c>
      <c r="J101" s="53" t="s">
        <v>1040</v>
      </c>
    </row>
    <row r="102" spans="1:10" ht="12.75" customHeight="1" x14ac:dyDescent="0.35">
      <c r="A102" s="190"/>
      <c r="B102" s="190"/>
      <c r="C102" s="190"/>
      <c r="D102" s="190"/>
      <c r="E102" s="191"/>
      <c r="F102" s="190"/>
      <c r="G102" s="192"/>
      <c r="H102" s="193">
        <f>COUNTIF(H4:H101,"Yes")</f>
        <v>4</v>
      </c>
      <c r="I102" s="194">
        <f>SUM(I4:I101)</f>
        <v>1084</v>
      </c>
      <c r="J102" s="190"/>
    </row>
    <row r="103" spans="1:10" ht="12.75" customHeight="1" x14ac:dyDescent="0.35">
      <c r="C103"/>
    </row>
  </sheetData>
  <mergeCells count="4">
    <mergeCell ref="J1:M1"/>
    <mergeCell ref="G1:H1"/>
    <mergeCell ref="A1:C1"/>
    <mergeCell ref="E1:F1"/>
  </mergeCells>
  <phoneticPr fontId="20" type="noConversion"/>
  <dataValidations count="1">
    <dataValidation type="list" allowBlank="1" showInputMessage="1" showErrorMessage="1" sqref="H21 H25 H23 H65:H66 H68 H70 H76 H78 H80 H84:H88 H90 H62:H63 H72 H74 H19 H45 H47 H82 H58 H51 H27 H56 H92 H101 H60 H53:H54 H49 H29:H31 H35:H36 H33 H4:H13 H15:H16 H38:H43 H94:H99" xr:uid="{6360B122-2E70-463F-99ED-965676DFD073}">
      <formula1>#REF!</formula1>
    </dataValidation>
  </dataValidations>
  <pageMargins left="0.23622047244094491" right="0.23622047244094491" top="0.74803149606299213" bottom="0.74803149606299213" header="0.31496062992125984" footer="0.31496062992125984"/>
  <pageSetup paperSize="8" scale="66" fitToHeight="8" orientation="landscape" r:id="rId1"/>
  <customProperties>
    <customPr name="_pios_id" r:id="rId2"/>
  </customProperties>
  <legacyDrawing r:id="rId3"/>
  <tableParts count="1">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EFA5C-2D86-4B23-BB02-1DDABC7BBB05}">
  <sheetPr>
    <pageSetUpPr fitToPage="1"/>
  </sheetPr>
  <dimension ref="A1:AP200"/>
  <sheetViews>
    <sheetView zoomScale="80" zoomScaleNormal="80" workbookViewId="0">
      <selection activeCell="AL6" sqref="AL6"/>
    </sheetView>
  </sheetViews>
  <sheetFormatPr defaultColWidth="9.453125" defaultRowHeight="12.75" customHeight="1" x14ac:dyDescent="0.3"/>
  <cols>
    <col min="1" max="1" width="27.453125" style="67" customWidth="1"/>
    <col min="2" max="2" width="35.453125" style="67" customWidth="1"/>
    <col min="3" max="3" width="31.453125" style="67" hidden="1" customWidth="1"/>
    <col min="4" max="4" width="27.453125" style="67" hidden="1" customWidth="1"/>
    <col min="5" max="5" width="7.453125" style="67" hidden="1" customWidth="1"/>
    <col min="6" max="6" width="10.1796875" style="67" hidden="1" customWidth="1"/>
    <col min="7" max="7" width="12.81640625" style="67" hidden="1" customWidth="1"/>
    <col min="8" max="8" width="22.81640625" style="74" hidden="1" customWidth="1"/>
    <col min="9" max="9" width="64.453125" style="67" hidden="1" customWidth="1"/>
    <col min="10" max="10" width="34.1796875" style="67" hidden="1" customWidth="1"/>
    <col min="11" max="11" width="11.54296875" style="67" hidden="1" customWidth="1"/>
    <col min="12" max="12" width="11.453125" style="67" hidden="1" customWidth="1"/>
    <col min="13" max="13" width="73.453125" style="67" hidden="1" customWidth="1"/>
    <col min="14" max="14" width="26.453125" style="67" hidden="1" customWidth="1"/>
    <col min="15" max="15" width="14.81640625" style="67" hidden="1" customWidth="1"/>
    <col min="16" max="16" width="24" style="67" hidden="1" customWidth="1"/>
    <col min="17" max="18" width="23.453125" style="67" hidden="1" customWidth="1"/>
    <col min="19" max="19" width="18" style="67" hidden="1" customWidth="1"/>
    <col min="20" max="20" width="21.453125" style="67" hidden="1" customWidth="1"/>
    <col min="21" max="21" width="20.453125" style="67" hidden="1" customWidth="1"/>
    <col min="22" max="22" width="22" style="67" hidden="1" customWidth="1"/>
    <col min="23" max="23" width="26.1796875" style="67" hidden="1" customWidth="1"/>
    <col min="24" max="24" width="25.453125" style="67" hidden="1" customWidth="1"/>
    <col min="25" max="25" width="28.453125" style="67" hidden="1" customWidth="1"/>
    <col min="26" max="27" width="24.453125" style="67" hidden="1" customWidth="1"/>
    <col min="28" max="28" width="32.81640625" style="74" hidden="1" customWidth="1"/>
    <col min="29" max="29" width="21.1796875" style="74" hidden="1" customWidth="1"/>
    <col min="30" max="30" width="20.453125" style="75" hidden="1" customWidth="1"/>
    <col min="31" max="31" width="18" style="67" customWidth="1"/>
    <col min="32" max="33" width="17" style="76" customWidth="1"/>
    <col min="34" max="34" width="21.453125" style="76" customWidth="1"/>
    <col min="35" max="35" width="20.81640625" style="67" customWidth="1"/>
    <col min="36" max="36" width="12.1796875" style="67" customWidth="1"/>
    <col min="37" max="37" width="82.81640625" style="67" hidden="1" customWidth="1"/>
    <col min="38" max="38" width="135.453125" style="67" customWidth="1"/>
    <col min="39" max="39" width="121.453125" style="67" customWidth="1"/>
    <col min="40" max="40" width="173.453125" style="67" customWidth="1"/>
    <col min="41" max="41" width="66.453125" style="67" customWidth="1"/>
    <col min="42" max="16384" width="9.453125" style="67"/>
  </cols>
  <sheetData>
    <row r="1" spans="1:42" s="68" customFormat="1" ht="15.75" customHeight="1" x14ac:dyDescent="0.35">
      <c r="A1" s="186" t="s">
        <v>0</v>
      </c>
      <c r="B1" s="186"/>
      <c r="C1" s="186"/>
      <c r="D1" s="46"/>
      <c r="E1" s="187" t="s">
        <v>1</v>
      </c>
      <c r="F1" s="187"/>
      <c r="G1" s="187"/>
      <c r="H1" s="187"/>
      <c r="I1" s="187"/>
      <c r="J1" s="51"/>
      <c r="K1" s="51"/>
      <c r="L1" s="51"/>
      <c r="M1" s="51"/>
      <c r="N1" s="51"/>
      <c r="O1" s="51"/>
      <c r="P1" s="51"/>
      <c r="Q1" s="51"/>
      <c r="R1" s="51"/>
      <c r="S1" s="186" t="s">
        <v>2</v>
      </c>
      <c r="T1" s="186"/>
      <c r="U1" s="186"/>
      <c r="V1" s="186"/>
      <c r="W1" s="186"/>
      <c r="X1" s="46"/>
      <c r="Y1" s="46"/>
      <c r="Z1" s="185" t="s">
        <v>3</v>
      </c>
      <c r="AA1" s="185"/>
      <c r="AB1" s="185"/>
      <c r="AC1" s="185"/>
      <c r="AD1" s="185"/>
      <c r="AE1" s="185"/>
      <c r="AF1" s="186" t="s">
        <v>4</v>
      </c>
      <c r="AG1" s="186"/>
      <c r="AH1" s="186"/>
      <c r="AI1" s="186"/>
      <c r="AJ1" s="186"/>
      <c r="AK1" s="186"/>
      <c r="AL1" s="51" t="s">
        <v>5</v>
      </c>
      <c r="AM1" s="44" t="s">
        <v>6</v>
      </c>
      <c r="AN1" s="8"/>
      <c r="AO1" s="8"/>
      <c r="AP1" s="8"/>
    </row>
    <row r="2" spans="1:42" s="69" customFormat="1" ht="30.75" customHeight="1" x14ac:dyDescent="0.35">
      <c r="A2" s="3" t="s">
        <v>7</v>
      </c>
      <c r="B2" s="3" t="s">
        <v>8</v>
      </c>
      <c r="C2" s="3" t="s">
        <v>9</v>
      </c>
      <c r="D2" s="3" t="s">
        <v>10</v>
      </c>
      <c r="E2" s="4" t="s">
        <v>11</v>
      </c>
      <c r="F2" s="4" t="s">
        <v>12</v>
      </c>
      <c r="G2" s="4" t="s">
        <v>13</v>
      </c>
      <c r="H2" s="2" t="s">
        <v>14</v>
      </c>
      <c r="I2" s="4" t="s">
        <v>15</v>
      </c>
      <c r="J2" s="4" t="s">
        <v>16</v>
      </c>
      <c r="K2" s="4" t="s">
        <v>17</v>
      </c>
      <c r="L2" s="4" t="s">
        <v>18</v>
      </c>
      <c r="M2" s="4" t="s">
        <v>19</v>
      </c>
      <c r="N2" s="4" t="s">
        <v>20</v>
      </c>
      <c r="O2" s="4" t="s">
        <v>21</v>
      </c>
      <c r="P2" s="4" t="s">
        <v>22</v>
      </c>
      <c r="Q2" s="4" t="s">
        <v>23</v>
      </c>
      <c r="R2" s="4" t="s">
        <v>24</v>
      </c>
      <c r="S2" s="4" t="s">
        <v>25</v>
      </c>
      <c r="T2" s="4" t="s">
        <v>26</v>
      </c>
      <c r="U2" s="4" t="s">
        <v>27</v>
      </c>
      <c r="V2" s="4" t="s">
        <v>28</v>
      </c>
      <c r="W2" s="4" t="s">
        <v>29</v>
      </c>
      <c r="X2" s="4" t="s">
        <v>30</v>
      </c>
      <c r="Y2" s="4" t="s">
        <v>31</v>
      </c>
      <c r="Z2" s="4" t="s">
        <v>32</v>
      </c>
      <c r="AA2" s="4" t="s">
        <v>33</v>
      </c>
      <c r="AB2" s="4" t="s">
        <v>34</v>
      </c>
      <c r="AC2" s="4" t="s">
        <v>35</v>
      </c>
      <c r="AD2" s="4" t="s">
        <v>36</v>
      </c>
      <c r="AE2" s="2" t="s">
        <v>37</v>
      </c>
      <c r="AF2" s="2" t="s">
        <v>38</v>
      </c>
      <c r="AG2" s="2" t="s">
        <v>39</v>
      </c>
      <c r="AH2" s="2" t="s">
        <v>825</v>
      </c>
      <c r="AI2" s="4" t="s">
        <v>40</v>
      </c>
      <c r="AJ2" s="5" t="s">
        <v>41</v>
      </c>
      <c r="AK2" s="2" t="s">
        <v>42</v>
      </c>
      <c r="AL2" s="2" t="s">
        <v>43</v>
      </c>
      <c r="AM2" s="2" t="s">
        <v>44</v>
      </c>
      <c r="AN2" s="2" t="s">
        <v>5</v>
      </c>
      <c r="AO2" s="2" t="s">
        <v>45</v>
      </c>
      <c r="AP2" s="2" t="s">
        <v>46</v>
      </c>
    </row>
    <row r="3" spans="1:42" s="70" customFormat="1" ht="15" customHeight="1" x14ac:dyDescent="0.35">
      <c r="A3" s="12" t="s">
        <v>47</v>
      </c>
      <c r="B3" s="13"/>
      <c r="C3" s="13"/>
      <c r="D3" s="13"/>
      <c r="E3" s="13"/>
      <c r="F3" s="13"/>
      <c r="G3" s="13"/>
      <c r="H3" s="47" t="str">
        <f>_xlfn.CONCAT(Table14[[#This Row],[Proposal Indexing]],Table14[[#This Row],[Section Ref:]],Table14[[#This Row],[Number Ref:]])</f>
        <v/>
      </c>
      <c r="I3" s="13"/>
      <c r="J3" s="13"/>
      <c r="K3" s="13"/>
      <c r="L3" s="13"/>
      <c r="M3" s="13"/>
      <c r="N3" s="13"/>
      <c r="O3" s="13"/>
      <c r="P3" s="13"/>
      <c r="Q3" s="13"/>
      <c r="R3" s="13"/>
      <c r="S3" s="13"/>
      <c r="T3" s="13"/>
      <c r="U3" s="13"/>
      <c r="V3" s="13"/>
      <c r="W3" s="13"/>
      <c r="X3" s="13"/>
      <c r="Y3" s="13"/>
      <c r="Z3" s="13"/>
      <c r="AA3" s="13"/>
      <c r="AB3" s="13"/>
      <c r="AC3" s="13"/>
      <c r="AD3" s="13"/>
      <c r="AE3" s="14"/>
      <c r="AF3" s="15"/>
      <c r="AG3" s="15"/>
      <c r="AH3" s="15"/>
      <c r="AI3" s="16"/>
      <c r="AJ3" s="17"/>
      <c r="AK3" s="129"/>
      <c r="AL3" s="13"/>
      <c r="AM3" s="13"/>
      <c r="AN3" s="18"/>
      <c r="AO3" s="80"/>
      <c r="AP3" s="80"/>
    </row>
    <row r="4" spans="1:42" s="71" customFormat="1" ht="15" customHeight="1" x14ac:dyDescent="0.35">
      <c r="A4" s="80" t="str">
        <f t="shared" ref="A4:A26" si="0">$A$3</f>
        <v>Reg Proposal Attachments</v>
      </c>
      <c r="B4" s="80" t="s">
        <v>48</v>
      </c>
      <c r="C4" s="80" t="s">
        <v>49</v>
      </c>
      <c r="D4" s="80" t="s">
        <v>50</v>
      </c>
      <c r="E4" s="81" t="s">
        <v>50</v>
      </c>
      <c r="F4" s="82"/>
      <c r="G4" s="82"/>
      <c r="H4" s="83" t="str">
        <f>_xlfn.CONCAT(Table14[[#This Row],[Proposal Indexing]],Table14[[#This Row],[Section Ref:]],Table14[[#This Row],[Number Ref:]])</f>
        <v>Attachment</v>
      </c>
      <c r="I4" s="84" t="s">
        <v>51</v>
      </c>
      <c r="J4" s="85"/>
      <c r="K4" s="86">
        <v>45296</v>
      </c>
      <c r="L4" s="85"/>
      <c r="M4" s="9" t="s">
        <v>826</v>
      </c>
      <c r="N4" s="85"/>
      <c r="O4" s="52" t="s">
        <v>52</v>
      </c>
      <c r="P4" s="84"/>
      <c r="Q4" s="84" t="s">
        <v>53</v>
      </c>
      <c r="R4" s="84"/>
      <c r="S4" s="84"/>
      <c r="T4" s="84"/>
      <c r="U4" s="84" t="s">
        <v>54</v>
      </c>
      <c r="V4" s="80" t="s">
        <v>55</v>
      </c>
      <c r="W4" s="80"/>
      <c r="X4" s="80"/>
      <c r="Y4" s="80"/>
      <c r="Z4" s="80"/>
      <c r="AA4" s="87">
        <v>45275</v>
      </c>
      <c r="AB4" s="87">
        <v>45280</v>
      </c>
      <c r="AC4" s="80" t="s">
        <v>56</v>
      </c>
      <c r="AD4" s="80"/>
      <c r="AE4" s="88" t="s">
        <v>57</v>
      </c>
      <c r="AF4" s="89" t="s">
        <v>58</v>
      </c>
      <c r="AG4" s="89"/>
      <c r="AH4" s="130" t="s">
        <v>827</v>
      </c>
      <c r="AI4" s="79" t="s">
        <v>59</v>
      </c>
      <c r="AJ4" s="131">
        <v>104</v>
      </c>
      <c r="AK4" s="91" t="str">
        <f t="shared" ref="AK4:AK29" si="1">_xlfn.CONCAT(H4, " - ", I4)</f>
        <v>Attachment - 2025-30 Regulatory Proposal Overview</v>
      </c>
      <c r="AL4" s="91" t="s">
        <v>828</v>
      </c>
      <c r="AM4" s="92" t="s">
        <v>185</v>
      </c>
      <c r="AN4" s="80" t="s">
        <v>60</v>
      </c>
      <c r="AO4" s="79"/>
      <c r="AP4" s="79"/>
    </row>
    <row r="5" spans="1:42" s="71" customFormat="1" ht="15" customHeight="1" x14ac:dyDescent="0.35">
      <c r="A5" s="80" t="str">
        <f t="shared" si="0"/>
        <v>Reg Proposal Attachments</v>
      </c>
      <c r="B5" s="80" t="s">
        <v>48</v>
      </c>
      <c r="C5" s="80" t="s">
        <v>49</v>
      </c>
      <c r="D5" s="80" t="s">
        <v>50</v>
      </c>
      <c r="E5" s="81" t="s">
        <v>50</v>
      </c>
      <c r="F5" s="93">
        <v>0</v>
      </c>
      <c r="G5" s="93"/>
      <c r="H5" s="78" t="s">
        <v>61</v>
      </c>
      <c r="I5" s="94" t="s">
        <v>62</v>
      </c>
      <c r="J5" s="85"/>
      <c r="K5" s="86">
        <v>45296</v>
      </c>
      <c r="L5" s="86">
        <v>45299</v>
      </c>
      <c r="M5" s="9" t="s">
        <v>63</v>
      </c>
      <c r="N5" s="85"/>
      <c r="O5" s="52" t="s">
        <v>52</v>
      </c>
      <c r="P5" s="94"/>
      <c r="Q5" s="94" t="s">
        <v>53</v>
      </c>
      <c r="R5" s="94"/>
      <c r="S5" s="94"/>
      <c r="T5" s="94"/>
      <c r="U5" s="94" t="s">
        <v>64</v>
      </c>
      <c r="V5" s="79" t="s">
        <v>65</v>
      </c>
      <c r="W5" s="79"/>
      <c r="X5" s="79" t="s">
        <v>66</v>
      </c>
      <c r="Y5" s="79" t="s">
        <v>67</v>
      </c>
      <c r="Z5" s="79"/>
      <c r="AA5" s="95">
        <v>45261</v>
      </c>
      <c r="AB5" s="95">
        <v>45268</v>
      </c>
      <c r="AC5" s="79" t="s">
        <v>68</v>
      </c>
      <c r="AD5" s="79"/>
      <c r="AE5" s="88" t="s">
        <v>57</v>
      </c>
      <c r="AF5" s="89" t="s">
        <v>58</v>
      </c>
      <c r="AG5" s="96"/>
      <c r="AH5" s="130" t="s">
        <v>827</v>
      </c>
      <c r="AI5" s="79" t="s">
        <v>59</v>
      </c>
      <c r="AJ5" s="99">
        <v>54</v>
      </c>
      <c r="AK5" s="91" t="str">
        <f t="shared" si="1"/>
        <v>Attachment 0 - Customer and stakeholder engagement program</v>
      </c>
      <c r="AL5" s="91" t="s">
        <v>829</v>
      </c>
      <c r="AM5" s="91" t="s">
        <v>185</v>
      </c>
      <c r="AN5" s="79" t="s">
        <v>69</v>
      </c>
      <c r="AO5" s="79"/>
      <c r="AP5" s="79"/>
    </row>
    <row r="6" spans="1:42" s="71" customFormat="1" ht="15" customHeight="1" x14ac:dyDescent="0.35">
      <c r="A6" s="80" t="str">
        <f t="shared" si="0"/>
        <v>Reg Proposal Attachments</v>
      </c>
      <c r="B6" s="80" t="s">
        <v>48</v>
      </c>
      <c r="C6" s="80" t="s">
        <v>49</v>
      </c>
      <c r="D6" s="80" t="s">
        <v>50</v>
      </c>
      <c r="E6" s="81" t="s">
        <v>50</v>
      </c>
      <c r="F6" s="93">
        <v>1</v>
      </c>
      <c r="G6" s="93"/>
      <c r="H6" s="78" t="str">
        <f>_xlfn.CONCAT(Table14[[#This Row],[Proposal Indexing]],Table14[[#This Row],[Section Ref:]],Table14[[#This Row],[Number Ref:]])</f>
        <v>Attachment1</v>
      </c>
      <c r="I6" s="94" t="s">
        <v>70</v>
      </c>
      <c r="J6" s="85"/>
      <c r="K6" s="86">
        <v>45275</v>
      </c>
      <c r="L6" s="86">
        <v>45278</v>
      </c>
      <c r="M6" s="9" t="s">
        <v>71</v>
      </c>
      <c r="N6" s="85"/>
      <c r="O6" s="52" t="s">
        <v>52</v>
      </c>
      <c r="P6" s="94"/>
      <c r="Q6" s="94" t="s">
        <v>53</v>
      </c>
      <c r="R6" s="94"/>
      <c r="S6" s="94"/>
      <c r="T6" s="94"/>
      <c r="U6" s="94" t="s">
        <v>54</v>
      </c>
      <c r="V6" s="79" t="s">
        <v>72</v>
      </c>
      <c r="W6" s="79"/>
      <c r="X6" s="79"/>
      <c r="Y6" s="79"/>
      <c r="Z6" s="79"/>
      <c r="AA6" s="79" t="s">
        <v>73</v>
      </c>
      <c r="AB6" s="95">
        <v>45268</v>
      </c>
      <c r="AC6" s="95">
        <v>45280</v>
      </c>
      <c r="AD6" s="79"/>
      <c r="AE6" s="88" t="s">
        <v>57</v>
      </c>
      <c r="AF6" s="89" t="s">
        <v>58</v>
      </c>
      <c r="AG6" s="96"/>
      <c r="AH6" s="130" t="s">
        <v>827</v>
      </c>
      <c r="AI6" s="98" t="s">
        <v>59</v>
      </c>
      <c r="AJ6" s="99">
        <v>18</v>
      </c>
      <c r="AK6" s="91" t="str">
        <f t="shared" si="1"/>
        <v>Attachment1 - Annual revenue requirement and control mechanism</v>
      </c>
      <c r="AL6" s="91" t="s">
        <v>830</v>
      </c>
      <c r="AM6" s="91" t="s">
        <v>185</v>
      </c>
      <c r="AN6" s="79" t="s">
        <v>74</v>
      </c>
      <c r="AO6" s="79" t="s">
        <v>75</v>
      </c>
      <c r="AP6" s="79"/>
    </row>
    <row r="7" spans="1:42" s="71" customFormat="1" ht="15" customHeight="1" x14ac:dyDescent="0.35">
      <c r="A7" s="80" t="str">
        <f t="shared" si="0"/>
        <v>Reg Proposal Attachments</v>
      </c>
      <c r="B7" s="80" t="s">
        <v>48</v>
      </c>
      <c r="C7" s="80" t="s">
        <v>49</v>
      </c>
      <c r="D7" s="80" t="s">
        <v>50</v>
      </c>
      <c r="E7" s="81" t="s">
        <v>50</v>
      </c>
      <c r="F7" s="93">
        <v>2</v>
      </c>
      <c r="G7" s="93"/>
      <c r="H7" s="78" t="str">
        <f>_xlfn.CONCAT(Table14[[#This Row],[Proposal Indexing]],Table14[[#This Row],[Section Ref:]],Table14[[#This Row],[Number Ref:]])</f>
        <v>Attachment2</v>
      </c>
      <c r="I7" s="94" t="s">
        <v>76</v>
      </c>
      <c r="J7" s="85"/>
      <c r="K7" s="86">
        <v>45236</v>
      </c>
      <c r="L7" s="86">
        <v>45239</v>
      </c>
      <c r="M7" s="9" t="s">
        <v>77</v>
      </c>
      <c r="N7" s="85"/>
      <c r="O7" s="52" t="s">
        <v>52</v>
      </c>
      <c r="P7" s="94"/>
      <c r="Q7" s="94" t="s">
        <v>53</v>
      </c>
      <c r="R7" s="94"/>
      <c r="S7" s="94"/>
      <c r="T7" s="94"/>
      <c r="U7" s="94" t="s">
        <v>54</v>
      </c>
      <c r="V7" s="79" t="s">
        <v>78</v>
      </c>
      <c r="W7" s="79"/>
      <c r="X7" s="79"/>
      <c r="Y7" s="79"/>
      <c r="Z7" s="79"/>
      <c r="AA7" s="79" t="s">
        <v>73</v>
      </c>
      <c r="AB7" s="95">
        <v>45268</v>
      </c>
      <c r="AC7" s="95">
        <v>45280</v>
      </c>
      <c r="AD7" s="79"/>
      <c r="AE7" s="88" t="s">
        <v>57</v>
      </c>
      <c r="AF7" s="89" t="s">
        <v>58</v>
      </c>
      <c r="AG7" s="96"/>
      <c r="AH7" s="130" t="s">
        <v>827</v>
      </c>
      <c r="AI7" s="79" t="s">
        <v>59</v>
      </c>
      <c r="AJ7" s="99">
        <v>11</v>
      </c>
      <c r="AK7" s="91" t="str">
        <f t="shared" si="1"/>
        <v>Attachment2 - Regulatory Asset Base</v>
      </c>
      <c r="AL7" s="91" t="s">
        <v>831</v>
      </c>
      <c r="AM7" s="91" t="s">
        <v>185</v>
      </c>
      <c r="AN7" s="79" t="s">
        <v>79</v>
      </c>
      <c r="AO7" s="79"/>
      <c r="AP7" s="79"/>
    </row>
    <row r="8" spans="1:42" s="71" customFormat="1" ht="15" customHeight="1" x14ac:dyDescent="0.35">
      <c r="A8" s="80" t="str">
        <f t="shared" si="0"/>
        <v>Reg Proposal Attachments</v>
      </c>
      <c r="B8" s="80" t="s">
        <v>48</v>
      </c>
      <c r="C8" s="80" t="s">
        <v>49</v>
      </c>
      <c r="D8" s="80" t="s">
        <v>50</v>
      </c>
      <c r="E8" s="81" t="s">
        <v>50</v>
      </c>
      <c r="F8" s="93">
        <v>3</v>
      </c>
      <c r="G8" s="93"/>
      <c r="H8" s="78" t="str">
        <f>_xlfn.CONCAT(Table14[[#This Row],[Proposal Indexing]],Table14[[#This Row],[Section Ref:]],Table14[[#This Row],[Number Ref:]])</f>
        <v>Attachment3</v>
      </c>
      <c r="I8" s="94" t="s">
        <v>80</v>
      </c>
      <c r="J8" s="85"/>
      <c r="K8" s="86">
        <v>45239</v>
      </c>
      <c r="L8" s="86">
        <v>45240</v>
      </c>
      <c r="M8" s="9" t="s">
        <v>81</v>
      </c>
      <c r="N8" s="85"/>
      <c r="O8" s="52" t="s">
        <v>52</v>
      </c>
      <c r="P8" s="94"/>
      <c r="Q8" s="94" t="s">
        <v>53</v>
      </c>
      <c r="R8" s="94"/>
      <c r="S8" s="94"/>
      <c r="T8" s="94"/>
      <c r="U8" s="94" t="s">
        <v>82</v>
      </c>
      <c r="V8" s="79" t="s">
        <v>78</v>
      </c>
      <c r="W8" s="79"/>
      <c r="X8" s="79"/>
      <c r="Y8" s="79"/>
      <c r="Z8" s="79"/>
      <c r="AA8" s="79" t="s">
        <v>73</v>
      </c>
      <c r="AB8" s="95">
        <v>45268</v>
      </c>
      <c r="AC8" s="95">
        <v>45280</v>
      </c>
      <c r="AD8" s="79"/>
      <c r="AE8" s="88" t="s">
        <v>57</v>
      </c>
      <c r="AF8" s="89" t="s">
        <v>58</v>
      </c>
      <c r="AG8" s="96"/>
      <c r="AH8" s="130" t="s">
        <v>827</v>
      </c>
      <c r="AI8" s="79" t="s">
        <v>59</v>
      </c>
      <c r="AJ8" s="99">
        <v>10</v>
      </c>
      <c r="AK8" s="91" t="str">
        <f t="shared" si="1"/>
        <v>Attachment3 - Rate of Return</v>
      </c>
      <c r="AL8" s="91" t="s">
        <v>832</v>
      </c>
      <c r="AM8" s="91" t="s">
        <v>185</v>
      </c>
      <c r="AN8" s="79" t="s">
        <v>83</v>
      </c>
      <c r="AO8" s="79" t="s">
        <v>84</v>
      </c>
      <c r="AP8" s="79"/>
    </row>
    <row r="9" spans="1:42" s="71" customFormat="1" ht="15" customHeight="1" x14ac:dyDescent="0.35">
      <c r="A9" s="80" t="str">
        <f t="shared" si="0"/>
        <v>Reg Proposal Attachments</v>
      </c>
      <c r="B9" s="80" t="s">
        <v>48</v>
      </c>
      <c r="C9" s="80" t="s">
        <v>49</v>
      </c>
      <c r="D9" s="80" t="s">
        <v>50</v>
      </c>
      <c r="E9" s="81" t="s">
        <v>50</v>
      </c>
      <c r="F9" s="93">
        <v>4</v>
      </c>
      <c r="G9" s="21"/>
      <c r="H9" s="78" t="str">
        <f>_xlfn.CONCAT(Table14[[#This Row],[Proposal Indexing]],Table14[[#This Row],[Section Ref:]],Table14[[#This Row],[Number Ref:]])</f>
        <v>Attachment4</v>
      </c>
      <c r="I9" s="94" t="s">
        <v>85</v>
      </c>
      <c r="J9" s="85"/>
      <c r="K9" s="86">
        <v>45239</v>
      </c>
      <c r="L9" s="86">
        <v>45240</v>
      </c>
      <c r="M9" s="9" t="s">
        <v>86</v>
      </c>
      <c r="N9" s="85"/>
      <c r="O9" s="52" t="s">
        <v>52</v>
      </c>
      <c r="P9" s="94"/>
      <c r="Q9" s="94" t="s">
        <v>53</v>
      </c>
      <c r="R9" s="94"/>
      <c r="S9" s="94"/>
      <c r="T9" s="94"/>
      <c r="U9" s="94" t="s">
        <v>54</v>
      </c>
      <c r="V9" s="79" t="s">
        <v>78</v>
      </c>
      <c r="W9" s="79"/>
      <c r="X9" s="79"/>
      <c r="Y9" s="79"/>
      <c r="Z9" s="79"/>
      <c r="AA9" s="79" t="s">
        <v>73</v>
      </c>
      <c r="AB9" s="95">
        <v>45268</v>
      </c>
      <c r="AC9" s="79" t="s">
        <v>87</v>
      </c>
      <c r="AD9" s="79"/>
      <c r="AE9" s="88" t="s">
        <v>57</v>
      </c>
      <c r="AF9" s="89" t="s">
        <v>58</v>
      </c>
      <c r="AG9" s="96"/>
      <c r="AH9" s="130" t="s">
        <v>827</v>
      </c>
      <c r="AI9" s="79" t="s">
        <v>59</v>
      </c>
      <c r="AJ9" s="99">
        <v>9</v>
      </c>
      <c r="AK9" s="91" t="str">
        <f t="shared" si="1"/>
        <v>Attachment4 - Regulatory depreciation</v>
      </c>
      <c r="AL9" s="91" t="s">
        <v>833</v>
      </c>
      <c r="AM9" s="91" t="s">
        <v>185</v>
      </c>
      <c r="AN9" s="79" t="s">
        <v>88</v>
      </c>
      <c r="AO9" s="79"/>
      <c r="AP9" s="79"/>
    </row>
    <row r="10" spans="1:42" s="71" customFormat="1" ht="15" customHeight="1" x14ac:dyDescent="0.35">
      <c r="A10" s="80" t="str">
        <f t="shared" si="0"/>
        <v>Reg Proposal Attachments</v>
      </c>
      <c r="B10" s="80" t="s">
        <v>48</v>
      </c>
      <c r="C10" s="80" t="s">
        <v>49</v>
      </c>
      <c r="D10" s="80" t="s">
        <v>50</v>
      </c>
      <c r="E10" s="81" t="s">
        <v>50</v>
      </c>
      <c r="F10" s="93">
        <v>5</v>
      </c>
      <c r="G10" s="93"/>
      <c r="H10" s="78" t="str">
        <f>_xlfn.CONCAT(Table14[[#This Row],[Proposal Indexing]],Table14[[#This Row],[Section Ref:]],Table14[[#This Row],[Number Ref:]])</f>
        <v>Attachment5</v>
      </c>
      <c r="I10" s="94" t="s">
        <v>89</v>
      </c>
      <c r="J10" s="85"/>
      <c r="K10" s="86">
        <v>45279</v>
      </c>
      <c r="L10" s="86">
        <v>45281</v>
      </c>
      <c r="M10" s="9" t="s">
        <v>90</v>
      </c>
      <c r="N10" s="85"/>
      <c r="O10" s="52" t="s">
        <v>52</v>
      </c>
      <c r="P10" s="94"/>
      <c r="Q10" s="94" t="s">
        <v>53</v>
      </c>
      <c r="R10" s="94"/>
      <c r="S10" s="94"/>
      <c r="T10" s="94"/>
      <c r="U10" s="94" t="s">
        <v>54</v>
      </c>
      <c r="V10" s="79" t="s">
        <v>91</v>
      </c>
      <c r="W10" s="79"/>
      <c r="X10" s="79"/>
      <c r="Y10" s="79" t="s">
        <v>64</v>
      </c>
      <c r="Z10" s="79"/>
      <c r="AA10" s="95">
        <v>45275</v>
      </c>
      <c r="AB10" s="79" t="s">
        <v>92</v>
      </c>
      <c r="AC10" s="79" t="s">
        <v>93</v>
      </c>
      <c r="AD10" s="79"/>
      <c r="AE10" s="88" t="s">
        <v>57</v>
      </c>
      <c r="AF10" s="89" t="s">
        <v>58</v>
      </c>
      <c r="AG10" s="96"/>
      <c r="AH10" s="130" t="s">
        <v>827</v>
      </c>
      <c r="AI10" s="79" t="s">
        <v>59</v>
      </c>
      <c r="AJ10" s="99">
        <v>90</v>
      </c>
      <c r="AK10" s="91" t="str">
        <f t="shared" si="1"/>
        <v>Attachment5 - Capital expenditure</v>
      </c>
      <c r="AL10" s="91" t="s">
        <v>834</v>
      </c>
      <c r="AM10" s="91" t="s">
        <v>185</v>
      </c>
      <c r="AN10" s="79" t="s">
        <v>94</v>
      </c>
      <c r="AO10" s="79"/>
      <c r="AP10" s="79"/>
    </row>
    <row r="11" spans="1:42" s="71" customFormat="1" ht="15" customHeight="1" x14ac:dyDescent="0.35">
      <c r="A11" s="80" t="str">
        <f t="shared" si="0"/>
        <v>Reg Proposal Attachments</v>
      </c>
      <c r="B11" s="80" t="s">
        <v>48</v>
      </c>
      <c r="C11" s="80" t="s">
        <v>49</v>
      </c>
      <c r="D11" s="80" t="s">
        <v>50</v>
      </c>
      <c r="E11" s="81" t="s">
        <v>50</v>
      </c>
      <c r="F11" s="93">
        <v>6</v>
      </c>
      <c r="G11" s="93"/>
      <c r="H11" s="78" t="str">
        <f>_xlfn.CONCAT(Table14[[#This Row],[Proposal Indexing]],Table14[[#This Row],[Section Ref:]],Table14[[#This Row],[Number Ref:]])</f>
        <v>Attachment6</v>
      </c>
      <c r="I11" s="94" t="s">
        <v>95</v>
      </c>
      <c r="J11" s="85"/>
      <c r="K11" s="86">
        <v>45271</v>
      </c>
      <c r="L11" s="86">
        <v>45248</v>
      </c>
      <c r="M11" s="9" t="s">
        <v>96</v>
      </c>
      <c r="N11" s="85"/>
      <c r="O11" s="52" t="s">
        <v>52</v>
      </c>
      <c r="P11" s="94"/>
      <c r="Q11" s="94" t="s">
        <v>53</v>
      </c>
      <c r="R11" s="94"/>
      <c r="S11" s="94"/>
      <c r="T11" s="94"/>
      <c r="U11" s="94" t="s">
        <v>54</v>
      </c>
      <c r="V11" s="79" t="s">
        <v>97</v>
      </c>
      <c r="W11" s="79"/>
      <c r="X11" s="79"/>
      <c r="Y11" s="79"/>
      <c r="Z11" s="79"/>
      <c r="AA11" s="95">
        <v>45268</v>
      </c>
      <c r="AB11" s="95">
        <v>45275</v>
      </c>
      <c r="AC11" s="79"/>
      <c r="AD11" s="79"/>
      <c r="AE11" s="88" t="s">
        <v>57</v>
      </c>
      <c r="AF11" s="89" t="s">
        <v>58</v>
      </c>
      <c r="AG11" s="96"/>
      <c r="AH11" s="130" t="s">
        <v>827</v>
      </c>
      <c r="AI11" s="79" t="s">
        <v>59</v>
      </c>
      <c r="AJ11" s="99">
        <v>37</v>
      </c>
      <c r="AK11" s="91" t="str">
        <f t="shared" si="1"/>
        <v>Attachment6 - Operating expenditure</v>
      </c>
      <c r="AL11" s="91" t="s">
        <v>835</v>
      </c>
      <c r="AM11" s="91" t="s">
        <v>185</v>
      </c>
      <c r="AN11" s="79" t="s">
        <v>98</v>
      </c>
      <c r="AO11" s="79"/>
      <c r="AP11" s="79"/>
    </row>
    <row r="12" spans="1:42" s="71" customFormat="1" ht="15" customHeight="1" x14ac:dyDescent="0.35">
      <c r="A12" s="80" t="str">
        <f t="shared" si="0"/>
        <v>Reg Proposal Attachments</v>
      </c>
      <c r="B12" s="80" t="s">
        <v>48</v>
      </c>
      <c r="C12" s="80" t="s">
        <v>49</v>
      </c>
      <c r="D12" s="80" t="s">
        <v>50</v>
      </c>
      <c r="E12" s="81" t="s">
        <v>50</v>
      </c>
      <c r="F12" s="93">
        <v>7</v>
      </c>
      <c r="G12" s="93"/>
      <c r="H12" s="78" t="str">
        <f>_xlfn.CONCAT(Table14[[#This Row],[Proposal Indexing]],Table14[[#This Row],[Section Ref:]],Table14[[#This Row],[Number Ref:]])</f>
        <v>Attachment7</v>
      </c>
      <c r="I12" s="94" t="s">
        <v>99</v>
      </c>
      <c r="J12" s="85"/>
      <c r="K12" s="86">
        <v>45236</v>
      </c>
      <c r="L12" s="86">
        <v>45239</v>
      </c>
      <c r="M12" s="9" t="s">
        <v>100</v>
      </c>
      <c r="N12" s="85"/>
      <c r="O12" s="52" t="s">
        <v>52</v>
      </c>
      <c r="P12" s="94"/>
      <c r="Q12" s="94" t="s">
        <v>53</v>
      </c>
      <c r="R12" s="94"/>
      <c r="S12" s="94"/>
      <c r="T12" s="94"/>
      <c r="U12" s="94" t="s">
        <v>82</v>
      </c>
      <c r="V12" s="79" t="s">
        <v>78</v>
      </c>
      <c r="W12" s="79"/>
      <c r="X12" s="79"/>
      <c r="Y12" s="79"/>
      <c r="Z12" s="79"/>
      <c r="AA12" s="79" t="s">
        <v>73</v>
      </c>
      <c r="AB12" s="95">
        <v>45268</v>
      </c>
      <c r="AC12" s="79" t="s">
        <v>87</v>
      </c>
      <c r="AD12" s="79"/>
      <c r="AE12" s="88" t="s">
        <v>57</v>
      </c>
      <c r="AF12" s="89" t="s">
        <v>58</v>
      </c>
      <c r="AG12" s="96"/>
      <c r="AH12" s="130" t="s">
        <v>827</v>
      </c>
      <c r="AI12" s="79" t="s">
        <v>59</v>
      </c>
      <c r="AJ12" s="99">
        <v>8</v>
      </c>
      <c r="AK12" s="91" t="str">
        <f t="shared" si="1"/>
        <v>Attachment7 - Corporate income tax</v>
      </c>
      <c r="AL12" s="91" t="s">
        <v>836</v>
      </c>
      <c r="AM12" s="91" t="s">
        <v>185</v>
      </c>
      <c r="AN12" s="79" t="s">
        <v>101</v>
      </c>
      <c r="AO12" s="79"/>
      <c r="AP12" s="79"/>
    </row>
    <row r="13" spans="1:42" s="71" customFormat="1" ht="15" customHeight="1" x14ac:dyDescent="0.35">
      <c r="A13" s="80" t="str">
        <f t="shared" si="0"/>
        <v>Reg Proposal Attachments</v>
      </c>
      <c r="B13" s="80" t="s">
        <v>48</v>
      </c>
      <c r="C13" s="80" t="s">
        <v>49</v>
      </c>
      <c r="D13" s="80" t="s">
        <v>50</v>
      </c>
      <c r="E13" s="81" t="s">
        <v>50</v>
      </c>
      <c r="F13" s="93">
        <v>8</v>
      </c>
      <c r="G13" s="93"/>
      <c r="H13" s="78" t="str">
        <f>_xlfn.CONCAT(Table14[[#This Row],[Proposal Indexing]],Table14[[#This Row],[Section Ref:]],Table14[[#This Row],[Number Ref:]])</f>
        <v>Attachment8</v>
      </c>
      <c r="I13" s="94" t="s">
        <v>102</v>
      </c>
      <c r="J13" s="85"/>
      <c r="K13" s="86">
        <v>45273</v>
      </c>
      <c r="L13" s="86">
        <v>45278</v>
      </c>
      <c r="M13" s="9" t="s">
        <v>103</v>
      </c>
      <c r="N13" s="85"/>
      <c r="O13" s="52" t="s">
        <v>52</v>
      </c>
      <c r="P13" s="94"/>
      <c r="Q13" s="94" t="s">
        <v>53</v>
      </c>
      <c r="R13" s="94"/>
      <c r="S13" s="94"/>
      <c r="T13" s="94"/>
      <c r="U13" s="94" t="s">
        <v>54</v>
      </c>
      <c r="V13" s="79" t="s">
        <v>78</v>
      </c>
      <c r="W13" s="79"/>
      <c r="X13" s="79"/>
      <c r="Y13" s="79"/>
      <c r="Z13" s="79"/>
      <c r="AA13" s="79" t="s">
        <v>73</v>
      </c>
      <c r="AB13" s="95">
        <v>45268</v>
      </c>
      <c r="AC13" s="79" t="s">
        <v>104</v>
      </c>
      <c r="AD13" s="79"/>
      <c r="AE13" s="88" t="s">
        <v>57</v>
      </c>
      <c r="AF13" s="89" t="s">
        <v>58</v>
      </c>
      <c r="AG13" s="96"/>
      <c r="AH13" s="130" t="s">
        <v>827</v>
      </c>
      <c r="AI13" s="79" t="s">
        <v>59</v>
      </c>
      <c r="AJ13" s="99">
        <v>11</v>
      </c>
      <c r="AK13" s="91" t="str">
        <f t="shared" si="1"/>
        <v>Attachment8 - Efficiency benefit sharing scheme</v>
      </c>
      <c r="AL13" s="91" t="s">
        <v>837</v>
      </c>
      <c r="AM13" s="91" t="s">
        <v>185</v>
      </c>
      <c r="AN13" s="79" t="s">
        <v>105</v>
      </c>
      <c r="AO13" s="79"/>
      <c r="AP13" s="79"/>
    </row>
    <row r="14" spans="1:42" s="71" customFormat="1" ht="15" customHeight="1" x14ac:dyDescent="0.35">
      <c r="A14" s="80" t="str">
        <f t="shared" si="0"/>
        <v>Reg Proposal Attachments</v>
      </c>
      <c r="B14" s="80" t="s">
        <v>48</v>
      </c>
      <c r="C14" s="80" t="s">
        <v>49</v>
      </c>
      <c r="D14" s="80" t="s">
        <v>50</v>
      </c>
      <c r="E14" s="81" t="s">
        <v>50</v>
      </c>
      <c r="F14" s="93">
        <v>9</v>
      </c>
      <c r="G14" s="93"/>
      <c r="H14" s="78" t="str">
        <f>_xlfn.CONCAT(Table14[[#This Row],[Proposal Indexing]],Table14[[#This Row],[Section Ref:]],Table14[[#This Row],[Number Ref:]])</f>
        <v>Attachment9</v>
      </c>
      <c r="I14" s="94" t="s">
        <v>106</v>
      </c>
      <c r="J14" s="85"/>
      <c r="K14" s="86">
        <v>45273</v>
      </c>
      <c r="L14" s="86">
        <v>45279</v>
      </c>
      <c r="M14" s="9" t="s">
        <v>107</v>
      </c>
      <c r="N14" s="85"/>
      <c r="O14" s="52" t="s">
        <v>52</v>
      </c>
      <c r="P14" s="94"/>
      <c r="Q14" s="94" t="s">
        <v>53</v>
      </c>
      <c r="R14" s="94"/>
      <c r="S14" s="94"/>
      <c r="T14" s="94"/>
      <c r="U14" s="94" t="s">
        <v>54</v>
      </c>
      <c r="V14" s="79" t="s">
        <v>78</v>
      </c>
      <c r="W14" s="79"/>
      <c r="X14" s="79"/>
      <c r="Y14" s="79"/>
      <c r="Z14" s="79"/>
      <c r="AA14" s="79" t="s">
        <v>73</v>
      </c>
      <c r="AB14" s="95">
        <v>45268</v>
      </c>
      <c r="AC14" s="79" t="s">
        <v>104</v>
      </c>
      <c r="AD14" s="79"/>
      <c r="AE14" s="88" t="s">
        <v>57</v>
      </c>
      <c r="AF14" s="89" t="s">
        <v>58</v>
      </c>
      <c r="AG14" s="96"/>
      <c r="AH14" s="130" t="s">
        <v>827</v>
      </c>
      <c r="AI14" s="79" t="s">
        <v>59</v>
      </c>
      <c r="AJ14" s="99">
        <v>10</v>
      </c>
      <c r="AK14" s="91" t="str">
        <f t="shared" si="1"/>
        <v>Attachment9 - Capital expenditure sharing scheme</v>
      </c>
      <c r="AL14" s="91" t="s">
        <v>838</v>
      </c>
      <c r="AM14" s="91" t="s">
        <v>185</v>
      </c>
      <c r="AN14" s="79" t="s">
        <v>108</v>
      </c>
      <c r="AO14" s="79"/>
      <c r="AP14" s="79"/>
    </row>
    <row r="15" spans="1:42" s="71" customFormat="1" ht="15" customHeight="1" x14ac:dyDescent="0.35">
      <c r="A15" s="80" t="str">
        <f t="shared" si="0"/>
        <v>Reg Proposal Attachments</v>
      </c>
      <c r="B15" s="80" t="s">
        <v>48</v>
      </c>
      <c r="C15" s="80" t="s">
        <v>49</v>
      </c>
      <c r="D15" s="80" t="s">
        <v>50</v>
      </c>
      <c r="E15" s="81" t="s">
        <v>50</v>
      </c>
      <c r="F15" s="93">
        <v>10</v>
      </c>
      <c r="G15" s="93"/>
      <c r="H15" s="78" t="str">
        <f>_xlfn.CONCAT(Table14[[#This Row],[Proposal Indexing]],Table14[[#This Row],[Section Ref:]],Table14[[#This Row],[Number Ref:]])</f>
        <v>Attachment10</v>
      </c>
      <c r="I15" s="94" t="s">
        <v>109</v>
      </c>
      <c r="J15" s="85"/>
      <c r="K15" s="86">
        <v>45273</v>
      </c>
      <c r="L15" s="86">
        <v>45275</v>
      </c>
      <c r="M15" s="9" t="s">
        <v>110</v>
      </c>
      <c r="N15" s="85"/>
      <c r="O15" s="52" t="s">
        <v>52</v>
      </c>
      <c r="P15" s="94"/>
      <c r="Q15" s="94" t="s">
        <v>53</v>
      </c>
      <c r="R15" s="94"/>
      <c r="S15" s="94"/>
      <c r="T15" s="94"/>
      <c r="U15" s="94" t="s">
        <v>111</v>
      </c>
      <c r="V15" s="79" t="s">
        <v>112</v>
      </c>
      <c r="W15" s="79"/>
      <c r="X15" s="79"/>
      <c r="Y15" s="79"/>
      <c r="Z15" s="79"/>
      <c r="AA15" s="95">
        <v>45271</v>
      </c>
      <c r="AB15" s="95">
        <v>45280</v>
      </c>
      <c r="AC15" s="79" t="s">
        <v>92</v>
      </c>
      <c r="AD15" s="79"/>
      <c r="AE15" s="88" t="s">
        <v>57</v>
      </c>
      <c r="AF15" s="89" t="s">
        <v>58</v>
      </c>
      <c r="AG15" s="96"/>
      <c r="AH15" s="130" t="s">
        <v>827</v>
      </c>
      <c r="AI15" s="79" t="s">
        <v>59</v>
      </c>
      <c r="AJ15" s="99">
        <v>24</v>
      </c>
      <c r="AK15" s="91" t="str">
        <f t="shared" si="1"/>
        <v>Attachment10 - Service target performance incentive scheme</v>
      </c>
      <c r="AL15" s="91" t="s">
        <v>839</v>
      </c>
      <c r="AM15" s="91" t="s">
        <v>185</v>
      </c>
      <c r="AN15" s="79" t="s">
        <v>113</v>
      </c>
      <c r="AO15" s="79" t="s">
        <v>114</v>
      </c>
      <c r="AP15" s="79"/>
    </row>
    <row r="16" spans="1:42" s="71" customFormat="1" ht="15" customHeight="1" x14ac:dyDescent="0.35">
      <c r="A16" s="80" t="str">
        <f t="shared" si="0"/>
        <v>Reg Proposal Attachments</v>
      </c>
      <c r="B16" s="80" t="s">
        <v>48</v>
      </c>
      <c r="C16" s="80" t="s">
        <v>49</v>
      </c>
      <c r="D16" s="80" t="s">
        <v>50</v>
      </c>
      <c r="E16" s="81" t="s">
        <v>50</v>
      </c>
      <c r="F16" s="93">
        <v>11</v>
      </c>
      <c r="G16" s="93"/>
      <c r="H16" s="78" t="str">
        <f>_xlfn.CONCAT(Table14[[#This Row],[Proposal Indexing]],Table14[[#This Row],[Section Ref:]],Table14[[#This Row],[Number Ref:]])</f>
        <v>Attachment11</v>
      </c>
      <c r="I16" s="79" t="s">
        <v>115</v>
      </c>
      <c r="J16" s="85"/>
      <c r="K16" s="86">
        <v>45300</v>
      </c>
      <c r="L16" s="86">
        <v>45302</v>
      </c>
      <c r="M16" s="9" t="s">
        <v>116</v>
      </c>
      <c r="N16" s="85"/>
      <c r="O16" s="79" t="s">
        <v>52</v>
      </c>
      <c r="P16" s="94"/>
      <c r="Q16" s="94" t="s">
        <v>53</v>
      </c>
      <c r="R16" s="94"/>
      <c r="S16" s="94"/>
      <c r="T16" s="94"/>
      <c r="U16" s="79"/>
      <c r="V16" s="79" t="s">
        <v>117</v>
      </c>
      <c r="W16" s="79"/>
      <c r="X16" s="79"/>
      <c r="Y16" s="79"/>
      <c r="Z16" s="79"/>
      <c r="AA16" s="95">
        <v>45268</v>
      </c>
      <c r="AB16" s="79"/>
      <c r="AC16" s="79"/>
      <c r="AD16" s="79"/>
      <c r="AE16" s="88" t="s">
        <v>57</v>
      </c>
      <c r="AF16" s="89" t="s">
        <v>58</v>
      </c>
      <c r="AG16" s="96"/>
      <c r="AH16" s="130" t="s">
        <v>827</v>
      </c>
      <c r="AI16" s="79" t="s">
        <v>59</v>
      </c>
      <c r="AJ16" s="99">
        <v>25</v>
      </c>
      <c r="AK16" s="91" t="str">
        <f t="shared" si="1"/>
        <v>Attachment11 - Customer Service Incentive Scheme</v>
      </c>
      <c r="AL16" s="91" t="s">
        <v>840</v>
      </c>
      <c r="AM16" s="91" t="s">
        <v>185</v>
      </c>
      <c r="AN16" s="79" t="s">
        <v>118</v>
      </c>
      <c r="AO16" s="79"/>
      <c r="AP16" s="79"/>
    </row>
    <row r="17" spans="1:42" s="71" customFormat="1" ht="15" customHeight="1" x14ac:dyDescent="0.35">
      <c r="A17" s="80" t="str">
        <f t="shared" si="0"/>
        <v>Reg Proposal Attachments</v>
      </c>
      <c r="B17" s="80" t="s">
        <v>48</v>
      </c>
      <c r="C17" s="80" t="s">
        <v>49</v>
      </c>
      <c r="D17" s="80" t="s">
        <v>50</v>
      </c>
      <c r="E17" s="81" t="s">
        <v>50</v>
      </c>
      <c r="F17" s="93">
        <v>12</v>
      </c>
      <c r="G17" s="93"/>
      <c r="H17" s="78" t="str">
        <f>_xlfn.CONCAT(Table14[[#This Row],[Proposal Indexing]],Table14[[#This Row],[Section Ref:]],Table14[[#This Row],[Number Ref:]])</f>
        <v>Attachment12</v>
      </c>
      <c r="I17" s="94" t="s">
        <v>119</v>
      </c>
      <c r="J17" s="85"/>
      <c r="K17" s="86">
        <v>45278</v>
      </c>
      <c r="L17" s="86">
        <v>45280</v>
      </c>
      <c r="M17" s="9" t="s">
        <v>120</v>
      </c>
      <c r="N17" s="85"/>
      <c r="O17" s="52" t="s">
        <v>52</v>
      </c>
      <c r="P17" s="94"/>
      <c r="Q17" s="94" t="s">
        <v>53</v>
      </c>
      <c r="R17" s="94"/>
      <c r="S17" s="94"/>
      <c r="T17" s="94"/>
      <c r="U17" s="94" t="s">
        <v>54</v>
      </c>
      <c r="V17" s="79" t="s">
        <v>121</v>
      </c>
      <c r="W17" s="79"/>
      <c r="X17" s="79"/>
      <c r="Y17" s="79"/>
      <c r="Z17" s="79"/>
      <c r="AA17" s="95">
        <v>45275</v>
      </c>
      <c r="AB17" s="95">
        <v>45280</v>
      </c>
      <c r="AC17" s="79" t="s">
        <v>87</v>
      </c>
      <c r="AD17" s="79"/>
      <c r="AE17" s="88" t="s">
        <v>57</v>
      </c>
      <c r="AF17" s="89" t="s">
        <v>58</v>
      </c>
      <c r="AG17" s="96"/>
      <c r="AH17" s="130" t="s">
        <v>827</v>
      </c>
      <c r="AI17" s="79" t="s">
        <v>59</v>
      </c>
      <c r="AJ17" s="99">
        <v>10</v>
      </c>
      <c r="AK17" s="91" t="str">
        <f t="shared" si="1"/>
        <v>Attachment12 - Demand Management Incentives and Allowances</v>
      </c>
      <c r="AL17" s="91" t="s">
        <v>841</v>
      </c>
      <c r="AM17" s="91" t="s">
        <v>185</v>
      </c>
      <c r="AN17" s="79" t="s">
        <v>122</v>
      </c>
      <c r="AO17" s="79"/>
      <c r="AP17" s="79"/>
    </row>
    <row r="18" spans="1:42" s="71" customFormat="1" ht="15" customHeight="1" x14ac:dyDescent="0.35">
      <c r="A18" s="80" t="str">
        <f t="shared" si="0"/>
        <v>Reg Proposal Attachments</v>
      </c>
      <c r="B18" s="80" t="s">
        <v>48</v>
      </c>
      <c r="C18" s="80" t="s">
        <v>49</v>
      </c>
      <c r="D18" s="80" t="s">
        <v>50</v>
      </c>
      <c r="E18" s="81" t="s">
        <v>50</v>
      </c>
      <c r="F18" s="93">
        <v>13</v>
      </c>
      <c r="G18" s="93"/>
      <c r="H18" s="78" t="str">
        <f>_xlfn.CONCAT(Table14[[#This Row],[Proposal Indexing]],Table14[[#This Row],[Section Ref:]],Table14[[#This Row],[Number Ref:]])</f>
        <v>Attachment13</v>
      </c>
      <c r="I18" s="94" t="s">
        <v>123</v>
      </c>
      <c r="J18" s="85"/>
      <c r="K18" s="86">
        <v>45271</v>
      </c>
      <c r="L18" s="86">
        <v>45272</v>
      </c>
      <c r="M18" s="9" t="s">
        <v>124</v>
      </c>
      <c r="N18" s="85"/>
      <c r="O18" s="52" t="s">
        <v>52</v>
      </c>
      <c r="P18" s="94"/>
      <c r="Q18" s="94" t="s">
        <v>53</v>
      </c>
      <c r="R18" s="94"/>
      <c r="S18" s="94"/>
      <c r="T18" s="94"/>
      <c r="U18" s="94" t="s">
        <v>54</v>
      </c>
      <c r="V18" s="79" t="s">
        <v>125</v>
      </c>
      <c r="W18" s="79"/>
      <c r="X18" s="79"/>
      <c r="Y18" s="79"/>
      <c r="Z18" s="79"/>
      <c r="AA18" s="95">
        <v>45268</v>
      </c>
      <c r="AB18" s="95">
        <v>45280</v>
      </c>
      <c r="AC18" s="79" t="s">
        <v>68</v>
      </c>
      <c r="AD18" s="79"/>
      <c r="AE18" s="88" t="s">
        <v>57</v>
      </c>
      <c r="AF18" s="89" t="s">
        <v>58</v>
      </c>
      <c r="AG18" s="96"/>
      <c r="AH18" s="130" t="s">
        <v>827</v>
      </c>
      <c r="AI18" s="79" t="s">
        <v>59</v>
      </c>
      <c r="AJ18" s="99">
        <v>20</v>
      </c>
      <c r="AK18" s="91" t="str">
        <f t="shared" si="1"/>
        <v>Attachment13 - Classification of services</v>
      </c>
      <c r="AL18" s="91" t="s">
        <v>842</v>
      </c>
      <c r="AM18" s="91" t="s">
        <v>185</v>
      </c>
      <c r="AN18" s="79" t="s">
        <v>126</v>
      </c>
      <c r="AO18" s="79" t="s">
        <v>127</v>
      </c>
      <c r="AP18" s="79"/>
    </row>
    <row r="19" spans="1:42" s="71" customFormat="1" ht="15" customHeight="1" x14ac:dyDescent="0.35">
      <c r="A19" s="80" t="str">
        <f t="shared" si="0"/>
        <v>Reg Proposal Attachments</v>
      </c>
      <c r="B19" s="80" t="s">
        <v>48</v>
      </c>
      <c r="C19" s="80" t="s">
        <v>49</v>
      </c>
      <c r="D19" s="80" t="s">
        <v>50</v>
      </c>
      <c r="E19" s="81" t="s">
        <v>50</v>
      </c>
      <c r="F19" s="93">
        <v>14</v>
      </c>
      <c r="G19" s="93"/>
      <c r="H19" s="78" t="str">
        <f>_xlfn.CONCAT(Table14[[#This Row],[Proposal Indexing]],Table14[[#This Row],[Section Ref:]],Table14[[#This Row],[Number Ref:]])</f>
        <v>Attachment14</v>
      </c>
      <c r="I19" s="94" t="s">
        <v>128</v>
      </c>
      <c r="J19" s="85"/>
      <c r="K19" s="86">
        <v>45236</v>
      </c>
      <c r="L19" s="86">
        <v>45239</v>
      </c>
      <c r="M19" s="9" t="s">
        <v>129</v>
      </c>
      <c r="N19" s="85"/>
      <c r="O19" s="52" t="s">
        <v>52</v>
      </c>
      <c r="P19" s="94"/>
      <c r="Q19" s="94" t="s">
        <v>53</v>
      </c>
      <c r="R19" s="94"/>
      <c r="S19" s="94"/>
      <c r="T19" s="94"/>
      <c r="U19" s="94" t="s">
        <v>82</v>
      </c>
      <c r="V19" s="79" t="s">
        <v>130</v>
      </c>
      <c r="W19" s="79"/>
      <c r="X19" s="79"/>
      <c r="Y19" s="79"/>
      <c r="Z19" s="79"/>
      <c r="AA19" s="79" t="s">
        <v>131</v>
      </c>
      <c r="AB19" s="79" t="s">
        <v>132</v>
      </c>
      <c r="AC19" s="79" t="s">
        <v>68</v>
      </c>
      <c r="AD19" s="79"/>
      <c r="AE19" s="88" t="s">
        <v>57</v>
      </c>
      <c r="AF19" s="89" t="s">
        <v>58</v>
      </c>
      <c r="AG19" s="96"/>
      <c r="AH19" s="130" t="s">
        <v>827</v>
      </c>
      <c r="AI19" s="79" t="s">
        <v>59</v>
      </c>
      <c r="AJ19" s="99">
        <v>15</v>
      </c>
      <c r="AK19" s="91" t="str">
        <f t="shared" si="1"/>
        <v>Attachment14 - Pass through events</v>
      </c>
      <c r="AL19" s="91" t="s">
        <v>843</v>
      </c>
      <c r="AM19" s="91" t="s">
        <v>185</v>
      </c>
      <c r="AN19" s="79" t="s">
        <v>133</v>
      </c>
      <c r="AO19" s="79"/>
      <c r="AP19" s="79"/>
    </row>
    <row r="20" spans="1:42" s="71" customFormat="1" ht="15" customHeight="1" x14ac:dyDescent="0.35">
      <c r="A20" s="80" t="str">
        <f t="shared" si="0"/>
        <v>Reg Proposal Attachments</v>
      </c>
      <c r="B20" s="80" t="s">
        <v>48</v>
      </c>
      <c r="C20" s="80" t="s">
        <v>49</v>
      </c>
      <c r="D20" s="80" t="s">
        <v>50</v>
      </c>
      <c r="E20" s="81" t="s">
        <v>50</v>
      </c>
      <c r="F20" s="93">
        <v>15</v>
      </c>
      <c r="G20" s="93"/>
      <c r="H20" s="78" t="str">
        <f>_xlfn.CONCAT(Table14[[#This Row],[Proposal Indexing]],Table14[[#This Row],[Section Ref:]],Table14[[#This Row],[Number Ref:]])</f>
        <v>Attachment15</v>
      </c>
      <c r="I20" s="94" t="s">
        <v>134</v>
      </c>
      <c r="J20" s="85"/>
      <c r="K20" s="86">
        <v>45296</v>
      </c>
      <c r="L20" s="86">
        <v>45302</v>
      </c>
      <c r="M20" s="9" t="s">
        <v>135</v>
      </c>
      <c r="N20" s="85"/>
      <c r="O20" s="52" t="s">
        <v>52</v>
      </c>
      <c r="P20" s="94"/>
      <c r="Q20" s="94" t="s">
        <v>136</v>
      </c>
      <c r="R20" s="94"/>
      <c r="S20" s="94"/>
      <c r="T20" s="94"/>
      <c r="U20" s="94" t="s">
        <v>54</v>
      </c>
      <c r="V20" s="79" t="s">
        <v>125</v>
      </c>
      <c r="W20" s="79"/>
      <c r="X20" s="79"/>
      <c r="Y20" s="79"/>
      <c r="Z20" s="79"/>
      <c r="AA20" s="95">
        <v>45275</v>
      </c>
      <c r="AB20" s="79" t="s">
        <v>87</v>
      </c>
      <c r="AC20" s="79" t="s">
        <v>87</v>
      </c>
      <c r="AD20" s="79"/>
      <c r="AE20" s="88" t="s">
        <v>57</v>
      </c>
      <c r="AF20" s="89" t="s">
        <v>58</v>
      </c>
      <c r="AG20" s="96"/>
      <c r="AH20" s="130" t="s">
        <v>827</v>
      </c>
      <c r="AI20" s="79" t="s">
        <v>59</v>
      </c>
      <c r="AJ20" s="99">
        <v>29</v>
      </c>
      <c r="AK20" s="91" t="str">
        <f t="shared" si="1"/>
        <v>Attachment15 - Alternative Control Services</v>
      </c>
      <c r="AL20" s="91" t="s">
        <v>844</v>
      </c>
      <c r="AM20" s="91" t="s">
        <v>185</v>
      </c>
      <c r="AN20" s="79" t="s">
        <v>137</v>
      </c>
      <c r="AO20" s="79" t="s">
        <v>138</v>
      </c>
      <c r="AP20" s="79"/>
    </row>
    <row r="21" spans="1:42" s="71" customFormat="1" ht="15" customHeight="1" x14ac:dyDescent="0.35">
      <c r="A21" s="80" t="str">
        <f t="shared" si="0"/>
        <v>Reg Proposal Attachments</v>
      </c>
      <c r="B21" s="80" t="s">
        <v>48</v>
      </c>
      <c r="C21" s="80" t="s">
        <v>49</v>
      </c>
      <c r="D21" s="80" t="s">
        <v>50</v>
      </c>
      <c r="E21" s="81" t="s">
        <v>50</v>
      </c>
      <c r="F21" s="93">
        <v>16</v>
      </c>
      <c r="G21" s="93"/>
      <c r="H21" s="78" t="str">
        <f>_xlfn.CONCAT(Table14[[#This Row],[Proposal Indexing]],Table14[[#This Row],[Section Ref:]],Table14[[#This Row],[Number Ref:]])</f>
        <v>Attachment16</v>
      </c>
      <c r="I21" s="94" t="s">
        <v>139</v>
      </c>
      <c r="J21" s="85"/>
      <c r="K21" s="86">
        <v>45236</v>
      </c>
      <c r="L21" s="86">
        <v>45239</v>
      </c>
      <c r="M21" s="9" t="s">
        <v>140</v>
      </c>
      <c r="N21" s="85"/>
      <c r="O21" s="52" t="s">
        <v>52</v>
      </c>
      <c r="P21" s="94" t="s">
        <v>141</v>
      </c>
      <c r="Q21" s="94" t="s">
        <v>53</v>
      </c>
      <c r="R21" s="94"/>
      <c r="S21" s="94"/>
      <c r="T21" s="94"/>
      <c r="U21" s="94" t="s">
        <v>54</v>
      </c>
      <c r="V21" s="79" t="s">
        <v>142</v>
      </c>
      <c r="W21" s="79"/>
      <c r="X21" s="79"/>
      <c r="Y21" s="79"/>
      <c r="Z21" s="79"/>
      <c r="AA21" s="79" t="s">
        <v>143</v>
      </c>
      <c r="AB21" s="79" t="s">
        <v>143</v>
      </c>
      <c r="AC21" s="79" t="s">
        <v>68</v>
      </c>
      <c r="AD21" s="79"/>
      <c r="AE21" s="88" t="s">
        <v>57</v>
      </c>
      <c r="AF21" s="89" t="s">
        <v>58</v>
      </c>
      <c r="AG21" s="96"/>
      <c r="AH21" s="130" t="s">
        <v>827</v>
      </c>
      <c r="AI21" s="79" t="s">
        <v>59</v>
      </c>
      <c r="AJ21" s="99">
        <v>22</v>
      </c>
      <c r="AK21" s="91" t="str">
        <f t="shared" si="1"/>
        <v>Attachment16 - Negotiated services framework and criteria</v>
      </c>
      <c r="AL21" s="91" t="s">
        <v>845</v>
      </c>
      <c r="AM21" s="91" t="s">
        <v>185</v>
      </c>
      <c r="AN21" s="79" t="s">
        <v>144</v>
      </c>
      <c r="AO21" s="79" t="s">
        <v>145</v>
      </c>
      <c r="AP21" s="79"/>
    </row>
    <row r="22" spans="1:42" s="71" customFormat="1" ht="15.75" customHeight="1" x14ac:dyDescent="0.35">
      <c r="A22" s="80" t="str">
        <f t="shared" si="0"/>
        <v>Reg Proposal Attachments</v>
      </c>
      <c r="B22" s="80" t="s">
        <v>48</v>
      </c>
      <c r="C22" s="80" t="s">
        <v>49</v>
      </c>
      <c r="D22" s="80" t="s">
        <v>50</v>
      </c>
      <c r="E22" s="81" t="s">
        <v>50</v>
      </c>
      <c r="F22" s="93">
        <v>17</v>
      </c>
      <c r="G22" s="93"/>
      <c r="H22" s="78" t="str">
        <f>_xlfn.CONCAT(Table14[[#This Row],[Proposal Indexing]],Table14[[#This Row],[Section Ref:]],Table14[[#This Row],[Number Ref:]])</f>
        <v>Attachment17</v>
      </c>
      <c r="I22" s="79" t="s">
        <v>146</v>
      </c>
      <c r="J22" s="100">
        <v>3</v>
      </c>
      <c r="K22" s="101">
        <v>45272</v>
      </c>
      <c r="L22" s="101">
        <v>45313</v>
      </c>
      <c r="M22" s="9" t="s">
        <v>147</v>
      </c>
      <c r="N22" s="100"/>
      <c r="O22" s="52" t="s">
        <v>52</v>
      </c>
      <c r="P22" s="79"/>
      <c r="Q22" s="94" t="s">
        <v>53</v>
      </c>
      <c r="R22" s="94"/>
      <c r="S22" s="79"/>
      <c r="T22" s="79"/>
      <c r="U22" s="79" t="s">
        <v>54</v>
      </c>
      <c r="V22" s="79" t="s">
        <v>148</v>
      </c>
      <c r="W22" s="79"/>
      <c r="X22" s="79"/>
      <c r="Y22" s="102" t="s">
        <v>149</v>
      </c>
      <c r="Z22" s="102"/>
      <c r="AA22" s="103">
        <v>45272</v>
      </c>
      <c r="AB22" s="103">
        <v>45275</v>
      </c>
      <c r="AC22" s="102" t="s">
        <v>87</v>
      </c>
      <c r="AD22" s="79" t="s">
        <v>150</v>
      </c>
      <c r="AE22" s="88" t="s">
        <v>57</v>
      </c>
      <c r="AF22" s="89" t="s">
        <v>58</v>
      </c>
      <c r="AG22" s="96"/>
      <c r="AH22" s="130" t="s">
        <v>827</v>
      </c>
      <c r="AI22" s="79" t="s">
        <v>59</v>
      </c>
      <c r="AJ22" s="99">
        <v>36</v>
      </c>
      <c r="AK22" s="91" t="str">
        <f t="shared" si="1"/>
        <v>Attachment17 - Connection Policy</v>
      </c>
      <c r="AL22" s="91" t="s">
        <v>846</v>
      </c>
      <c r="AM22" s="91" t="s">
        <v>185</v>
      </c>
      <c r="AN22" s="79" t="s">
        <v>151</v>
      </c>
      <c r="AO22" s="79" t="s">
        <v>152</v>
      </c>
      <c r="AP22" s="79"/>
    </row>
    <row r="23" spans="1:42" s="71" customFormat="1" ht="15" customHeight="1" x14ac:dyDescent="0.35">
      <c r="A23" s="80" t="str">
        <f t="shared" si="0"/>
        <v>Reg Proposal Attachments</v>
      </c>
      <c r="B23" s="80" t="s">
        <v>48</v>
      </c>
      <c r="C23" s="80" t="s">
        <v>49</v>
      </c>
      <c r="D23" s="80" t="s">
        <v>50</v>
      </c>
      <c r="E23" s="81" t="s">
        <v>50</v>
      </c>
      <c r="F23" s="93">
        <v>18</v>
      </c>
      <c r="G23" s="93"/>
      <c r="H23" s="78" t="str">
        <f>_xlfn.CONCAT(Table14[[#This Row],[Proposal Indexing]],Table14[[#This Row],[Section Ref:]],Table14[[#This Row],[Number Ref:]])</f>
        <v>Attachment18</v>
      </c>
      <c r="I23" s="94" t="s">
        <v>153</v>
      </c>
      <c r="J23" s="85"/>
      <c r="K23" s="86">
        <v>45306</v>
      </c>
      <c r="L23" s="85"/>
      <c r="M23" s="9" t="s">
        <v>154</v>
      </c>
      <c r="N23" s="85"/>
      <c r="O23" s="52" t="s">
        <v>52</v>
      </c>
      <c r="P23" s="94"/>
      <c r="Q23" s="94" t="s">
        <v>136</v>
      </c>
      <c r="R23" s="94"/>
      <c r="S23" s="94"/>
      <c r="T23" s="94"/>
      <c r="U23" s="94" t="s">
        <v>54</v>
      </c>
      <c r="V23" s="79" t="s">
        <v>155</v>
      </c>
      <c r="W23" s="79"/>
      <c r="X23" s="79"/>
      <c r="Y23" s="79" t="s">
        <v>156</v>
      </c>
      <c r="Z23" s="79"/>
      <c r="AA23" s="95">
        <v>45290</v>
      </c>
      <c r="AB23" s="95">
        <v>45291</v>
      </c>
      <c r="AC23" s="79" t="s">
        <v>157</v>
      </c>
      <c r="AD23" s="79" t="s">
        <v>121</v>
      </c>
      <c r="AE23" s="88" t="s">
        <v>57</v>
      </c>
      <c r="AF23" s="89" t="s">
        <v>58</v>
      </c>
      <c r="AG23" s="96"/>
      <c r="AH23" s="130" t="s">
        <v>827</v>
      </c>
      <c r="AI23" s="79" t="s">
        <v>59</v>
      </c>
      <c r="AJ23" s="99">
        <v>97</v>
      </c>
      <c r="AK23" s="91" t="str">
        <f t="shared" si="1"/>
        <v>Attachment18 - Tariff Structure Statement - Part A</v>
      </c>
      <c r="AL23" s="91" t="s">
        <v>847</v>
      </c>
      <c r="AM23" s="91" t="s">
        <v>185</v>
      </c>
      <c r="AN23" s="79" t="s">
        <v>158</v>
      </c>
      <c r="AO23" s="79"/>
      <c r="AP23" s="79"/>
    </row>
    <row r="24" spans="1:42" s="71" customFormat="1" ht="15" customHeight="1" x14ac:dyDescent="0.35">
      <c r="A24" s="80" t="str">
        <f t="shared" si="0"/>
        <v>Reg Proposal Attachments</v>
      </c>
      <c r="B24" s="79" t="str">
        <f>B23</f>
        <v>Regulatory Proposal</v>
      </c>
      <c r="C24" s="80" t="s">
        <v>49</v>
      </c>
      <c r="D24" s="80" t="s">
        <v>50</v>
      </c>
      <c r="E24" s="81" t="s">
        <v>50</v>
      </c>
      <c r="F24" s="81">
        <v>18</v>
      </c>
      <c r="G24" s="81"/>
      <c r="H24" s="78" t="s">
        <v>159</v>
      </c>
      <c r="I24" s="94" t="s">
        <v>160</v>
      </c>
      <c r="J24" s="85"/>
      <c r="K24" s="85"/>
      <c r="L24" s="85"/>
      <c r="M24" s="9" t="s">
        <v>161</v>
      </c>
      <c r="N24" s="85"/>
      <c r="O24" s="79" t="s">
        <v>52</v>
      </c>
      <c r="P24" s="94"/>
      <c r="Q24" s="94" t="s">
        <v>136</v>
      </c>
      <c r="R24" s="94"/>
      <c r="S24" s="94"/>
      <c r="T24" s="94"/>
      <c r="U24" s="79" t="s">
        <v>54</v>
      </c>
      <c r="V24" s="79" t="s">
        <v>155</v>
      </c>
      <c r="W24" s="79"/>
      <c r="X24" s="79"/>
      <c r="Y24" s="79" t="s">
        <v>162</v>
      </c>
      <c r="Z24" s="79"/>
      <c r="AA24" s="95" t="s">
        <v>163</v>
      </c>
      <c r="AB24" s="95">
        <v>45291</v>
      </c>
      <c r="AC24" s="79" t="s">
        <v>92</v>
      </c>
      <c r="AD24" s="79"/>
      <c r="AE24" s="88" t="s">
        <v>57</v>
      </c>
      <c r="AF24" s="89" t="s">
        <v>58</v>
      </c>
      <c r="AG24" s="96"/>
      <c r="AH24" s="130" t="s">
        <v>827</v>
      </c>
      <c r="AI24" s="79" t="s">
        <v>59</v>
      </c>
      <c r="AJ24" s="99">
        <v>114</v>
      </c>
      <c r="AK24" s="91" t="str">
        <f t="shared" si="1"/>
        <v>Attachment 18 - Tariff Structure Statement - Part B</v>
      </c>
      <c r="AL24" s="91" t="s">
        <v>848</v>
      </c>
      <c r="AM24" s="91" t="s">
        <v>185</v>
      </c>
      <c r="AN24" s="79" t="s">
        <v>164</v>
      </c>
      <c r="AO24" s="79" t="s">
        <v>165</v>
      </c>
      <c r="AP24" s="79"/>
    </row>
    <row r="25" spans="1:42" s="71" customFormat="1" ht="15" customHeight="1" x14ac:dyDescent="0.35">
      <c r="A25" s="80" t="str">
        <f t="shared" si="0"/>
        <v>Reg Proposal Attachments</v>
      </c>
      <c r="B25" s="80" t="s">
        <v>48</v>
      </c>
      <c r="C25" s="80" t="s">
        <v>49</v>
      </c>
      <c r="D25" s="80" t="s">
        <v>50</v>
      </c>
      <c r="E25" s="81" t="s">
        <v>50</v>
      </c>
      <c r="F25" s="93">
        <v>19</v>
      </c>
      <c r="G25" s="93"/>
      <c r="H25" s="78" t="str">
        <f>_xlfn.CONCAT(Table14[[#This Row],[Proposal Indexing]],Table14[[#This Row],[Section Ref:]],Table14[[#This Row],[Number Ref:]])</f>
        <v>Attachment19</v>
      </c>
      <c r="I25" s="79" t="s">
        <v>166</v>
      </c>
      <c r="J25" s="85"/>
      <c r="K25" s="86">
        <v>45296</v>
      </c>
      <c r="L25" s="86">
        <v>45302</v>
      </c>
      <c r="M25" s="9" t="s">
        <v>167</v>
      </c>
      <c r="N25" s="85"/>
      <c r="O25" s="52" t="s">
        <v>52</v>
      </c>
      <c r="P25" s="94"/>
      <c r="Q25" s="94" t="s">
        <v>136</v>
      </c>
      <c r="R25" s="94"/>
      <c r="S25" s="94"/>
      <c r="T25" s="94"/>
      <c r="U25" s="94" t="s">
        <v>54</v>
      </c>
      <c r="V25" s="79" t="s">
        <v>168</v>
      </c>
      <c r="W25" s="79"/>
      <c r="X25" s="79" t="s">
        <v>121</v>
      </c>
      <c r="Y25" s="79"/>
      <c r="Z25" s="79"/>
      <c r="AA25" s="95">
        <v>45275</v>
      </c>
      <c r="AB25" s="95">
        <v>45282</v>
      </c>
      <c r="AC25" s="79" t="s">
        <v>92</v>
      </c>
      <c r="AD25" s="79"/>
      <c r="AE25" s="88" t="s">
        <v>57</v>
      </c>
      <c r="AF25" s="89" t="s">
        <v>58</v>
      </c>
      <c r="AG25" s="96"/>
      <c r="AH25" s="130" t="s">
        <v>827</v>
      </c>
      <c r="AI25" s="79" t="s">
        <v>59</v>
      </c>
      <c r="AJ25" s="99">
        <v>18</v>
      </c>
      <c r="AK25" s="91" t="str">
        <f t="shared" si="1"/>
        <v>Attachment19 - Legacy Metering</v>
      </c>
      <c r="AL25" s="91" t="s">
        <v>849</v>
      </c>
      <c r="AM25" s="91" t="s">
        <v>185</v>
      </c>
      <c r="AN25" s="79" t="s">
        <v>169</v>
      </c>
      <c r="AO25" s="79"/>
      <c r="AP25" s="79"/>
    </row>
    <row r="26" spans="1:42" s="71" customFormat="1" ht="15" customHeight="1" x14ac:dyDescent="0.35">
      <c r="A26" s="80" t="str">
        <f t="shared" si="0"/>
        <v>Reg Proposal Attachments</v>
      </c>
      <c r="B26" s="79" t="str">
        <f>B25</f>
        <v>Regulatory Proposal</v>
      </c>
      <c r="C26" s="80" t="s">
        <v>49</v>
      </c>
      <c r="D26" s="80" t="s">
        <v>50</v>
      </c>
      <c r="E26" s="81" t="s">
        <v>50</v>
      </c>
      <c r="F26" s="81">
        <v>20</v>
      </c>
      <c r="G26" s="81"/>
      <c r="H26" s="104" t="s">
        <v>170</v>
      </c>
      <c r="I26" s="94" t="s">
        <v>171</v>
      </c>
      <c r="J26" s="85"/>
      <c r="K26" s="85" t="s">
        <v>68</v>
      </c>
      <c r="L26" s="85" t="s">
        <v>68</v>
      </c>
      <c r="M26" s="9" t="s">
        <v>172</v>
      </c>
      <c r="N26" s="85"/>
      <c r="O26" s="79" t="s">
        <v>52</v>
      </c>
      <c r="P26" s="94"/>
      <c r="Q26" s="94" t="s">
        <v>136</v>
      </c>
      <c r="R26" s="94"/>
      <c r="S26" s="94"/>
      <c r="T26" s="94"/>
      <c r="U26" s="79"/>
      <c r="V26" s="79"/>
      <c r="W26" s="79"/>
      <c r="X26" s="79"/>
      <c r="Y26" s="79"/>
      <c r="Z26" s="79"/>
      <c r="AA26" s="79" t="s">
        <v>173</v>
      </c>
      <c r="AB26" s="79" t="s">
        <v>92</v>
      </c>
      <c r="AC26" s="79" t="s">
        <v>68</v>
      </c>
      <c r="AD26" s="79"/>
      <c r="AE26" s="88" t="s">
        <v>57</v>
      </c>
      <c r="AF26" s="89" t="s">
        <v>58</v>
      </c>
      <c r="AG26" s="96"/>
      <c r="AH26" s="130" t="s">
        <v>827</v>
      </c>
      <c r="AI26" s="79" t="s">
        <v>59</v>
      </c>
      <c r="AJ26" s="99">
        <v>1</v>
      </c>
      <c r="AK26" s="91" t="str">
        <f t="shared" si="1"/>
        <v>Attachment 20 - List of Proposal documentation</v>
      </c>
      <c r="AL26" s="91" t="s">
        <v>850</v>
      </c>
      <c r="AM26" s="91" t="s">
        <v>185</v>
      </c>
      <c r="AN26" s="79" t="s">
        <v>174</v>
      </c>
      <c r="AO26" s="79"/>
      <c r="AP26" s="79"/>
    </row>
    <row r="27" spans="1:42" s="70" customFormat="1" ht="15" customHeight="1" x14ac:dyDescent="0.35">
      <c r="A27" s="12" t="s">
        <v>175</v>
      </c>
      <c r="B27" s="13"/>
      <c r="C27" s="13"/>
      <c r="D27" s="13"/>
      <c r="E27" s="13"/>
      <c r="F27" s="13"/>
      <c r="G27" s="13"/>
      <c r="H27" s="47" t="str">
        <f>_xlfn.CONCAT(Table14[[#This Row],[Proposal Indexing]],Table14[[#This Row],[Section Ref:]],Table14[[#This Row],[Number Ref:]])</f>
        <v/>
      </c>
      <c r="I27" s="13"/>
      <c r="J27" s="13"/>
      <c r="K27" s="13"/>
      <c r="L27" s="13"/>
      <c r="M27" s="13"/>
      <c r="N27" s="13"/>
      <c r="O27" s="13"/>
      <c r="P27" s="13"/>
      <c r="Q27" s="13"/>
      <c r="R27" s="13"/>
      <c r="S27" s="13"/>
      <c r="T27" s="13"/>
      <c r="U27" s="13"/>
      <c r="V27" s="13"/>
      <c r="W27" s="13"/>
      <c r="X27" s="13"/>
      <c r="Y27" s="13"/>
      <c r="Z27" s="13"/>
      <c r="AA27" s="13"/>
      <c r="AB27" s="13"/>
      <c r="AC27" s="13"/>
      <c r="AD27" s="13"/>
      <c r="AE27" s="13"/>
      <c r="AF27" s="15"/>
      <c r="AG27" s="15"/>
      <c r="AH27" s="15"/>
      <c r="AI27" s="15"/>
      <c r="AJ27" s="17"/>
      <c r="AK27" s="17" t="str">
        <f t="shared" si="1"/>
        <v xml:space="preserve"> - </v>
      </c>
      <c r="AL27" s="13"/>
      <c r="AM27" s="13"/>
      <c r="AN27" s="18"/>
      <c r="AO27" s="79"/>
      <c r="AP27" s="79"/>
    </row>
    <row r="28" spans="1:42" s="71" customFormat="1" ht="15" customHeight="1" x14ac:dyDescent="0.35">
      <c r="A28" s="79" t="str">
        <f>$A$27</f>
        <v>RIN Templates</v>
      </c>
      <c r="B28" s="79" t="s">
        <v>48</v>
      </c>
      <c r="C28" s="79" t="s">
        <v>176</v>
      </c>
      <c r="D28" s="79" t="s">
        <v>176</v>
      </c>
      <c r="E28" s="81" t="s">
        <v>176</v>
      </c>
      <c r="F28" s="79">
        <v>1</v>
      </c>
      <c r="G28" s="79"/>
      <c r="H28" s="104" t="str">
        <f>_xlfn.CONCAT(Table14[[#This Row],[Proposal Indexing]],Table14[[#This Row],[Section Ref:]],Table14[[#This Row],[Number Ref:]])</f>
        <v>RIN1</v>
      </c>
      <c r="I28" s="79" t="s">
        <v>177</v>
      </c>
      <c r="J28" s="100"/>
      <c r="K28" s="100" t="s">
        <v>68</v>
      </c>
      <c r="L28" s="100" t="s">
        <v>68</v>
      </c>
      <c r="M28" s="9" t="s">
        <v>178</v>
      </c>
      <c r="N28" s="100"/>
      <c r="O28" s="53" t="s">
        <v>52</v>
      </c>
      <c r="P28" s="79"/>
      <c r="Q28" s="79" t="s">
        <v>136</v>
      </c>
      <c r="R28" s="79"/>
      <c r="S28" s="79"/>
      <c r="T28" s="79"/>
      <c r="U28" s="79" t="s">
        <v>54</v>
      </c>
      <c r="V28" s="79" t="s">
        <v>121</v>
      </c>
      <c r="W28" s="79"/>
      <c r="X28" s="79"/>
      <c r="Y28" s="79"/>
      <c r="Z28" s="79"/>
      <c r="AA28" s="79" t="s">
        <v>68</v>
      </c>
      <c r="AB28" s="79" t="s">
        <v>68</v>
      </c>
      <c r="AC28" s="95">
        <v>45275</v>
      </c>
      <c r="AD28" s="79"/>
      <c r="AE28" s="88" t="s">
        <v>57</v>
      </c>
      <c r="AF28" s="96" t="s">
        <v>52</v>
      </c>
      <c r="AG28" s="96"/>
      <c r="AH28" s="130" t="s">
        <v>827</v>
      </c>
      <c r="AI28" s="79" t="s">
        <v>59</v>
      </c>
      <c r="AJ28" s="99">
        <v>30</v>
      </c>
      <c r="AK28" s="91" t="str">
        <f t="shared" si="1"/>
        <v>RIN1 - Workbook 1 - Forecast data</v>
      </c>
      <c r="AL28" s="91" t="s">
        <v>851</v>
      </c>
      <c r="AM28" s="91" t="s">
        <v>852</v>
      </c>
      <c r="AN28" s="79" t="s">
        <v>179</v>
      </c>
      <c r="AO28" s="79"/>
      <c r="AP28" s="79"/>
    </row>
    <row r="29" spans="1:42" s="71" customFormat="1" ht="15" customHeight="1" x14ac:dyDescent="0.35">
      <c r="A29" s="79" t="str">
        <f>$A$27</f>
        <v>RIN Templates</v>
      </c>
      <c r="B29" s="79" t="s">
        <v>48</v>
      </c>
      <c r="C29" s="79" t="s">
        <v>176</v>
      </c>
      <c r="D29" s="79" t="s">
        <v>176</v>
      </c>
      <c r="E29" s="81" t="s">
        <v>176</v>
      </c>
      <c r="F29" s="79">
        <v>2</v>
      </c>
      <c r="G29" s="79"/>
      <c r="H29" s="104" t="str">
        <f>_xlfn.CONCAT(Table14[[#This Row],[Proposal Indexing]],Table14[[#This Row],[Section Ref:]],Table14[[#This Row],[Number Ref:]])</f>
        <v>RIN2</v>
      </c>
      <c r="I29" s="79" t="s">
        <v>180</v>
      </c>
      <c r="J29" s="100"/>
      <c r="K29" s="100" t="s">
        <v>68</v>
      </c>
      <c r="L29" s="100" t="s">
        <v>68</v>
      </c>
      <c r="M29" s="9" t="s">
        <v>181</v>
      </c>
      <c r="N29" s="100"/>
      <c r="O29" s="52" t="s">
        <v>52</v>
      </c>
      <c r="P29" s="79"/>
      <c r="Q29" s="79" t="s">
        <v>53</v>
      </c>
      <c r="R29" s="79"/>
      <c r="S29" s="79"/>
      <c r="T29" s="79"/>
      <c r="U29" s="79" t="s">
        <v>54</v>
      </c>
      <c r="V29" s="79" t="s">
        <v>121</v>
      </c>
      <c r="W29" s="79"/>
      <c r="X29" s="79"/>
      <c r="Y29" s="79"/>
      <c r="Z29" s="79"/>
      <c r="AA29" s="79" t="s">
        <v>68</v>
      </c>
      <c r="AB29" s="79" t="s">
        <v>68</v>
      </c>
      <c r="AC29" s="79" t="s">
        <v>87</v>
      </c>
      <c r="AD29" s="79"/>
      <c r="AE29" s="88" t="s">
        <v>57</v>
      </c>
      <c r="AF29" s="96" t="s">
        <v>52</v>
      </c>
      <c r="AG29" s="96"/>
      <c r="AH29" s="130" t="s">
        <v>827</v>
      </c>
      <c r="AI29" s="79" t="s">
        <v>59</v>
      </c>
      <c r="AJ29" s="99">
        <v>6</v>
      </c>
      <c r="AK29" s="91" t="str">
        <f t="shared" si="1"/>
        <v>RIN2 - Workbook 2 - New Historical - Consolidated</v>
      </c>
      <c r="AL29" s="91" t="s">
        <v>853</v>
      </c>
      <c r="AM29" s="91" t="s">
        <v>854</v>
      </c>
      <c r="AN29" s="79" t="s">
        <v>182</v>
      </c>
      <c r="AO29" s="79"/>
      <c r="AP29" s="79"/>
    </row>
    <row r="30" spans="1:42" s="71" customFormat="1" ht="15" customHeight="1" x14ac:dyDescent="0.35">
      <c r="A30" s="79" t="s">
        <v>175</v>
      </c>
      <c r="B30" s="79" t="str">
        <f>B29</f>
        <v>Regulatory Proposal</v>
      </c>
      <c r="C30" s="79" t="s">
        <v>176</v>
      </c>
      <c r="D30" s="79" t="s">
        <v>176</v>
      </c>
      <c r="E30" s="81" t="s">
        <v>176</v>
      </c>
      <c r="F30" s="81">
        <v>2.1</v>
      </c>
      <c r="G30" s="81"/>
      <c r="H30" s="104" t="str">
        <f>_xlfn.CONCAT(Table14[[#This Row],[Proposal Indexing]],Table14[[#This Row],[Section Ref:]],Table14[[#This Row],[Number Ref:]])</f>
        <v>RIN2.1</v>
      </c>
      <c r="I30" s="79" t="s">
        <v>183</v>
      </c>
      <c r="J30" s="100"/>
      <c r="K30" s="100" t="s">
        <v>68</v>
      </c>
      <c r="L30" s="100" t="s">
        <v>68</v>
      </c>
      <c r="M30" s="9" t="s">
        <v>184</v>
      </c>
      <c r="N30" s="100"/>
      <c r="O30" s="52" t="s">
        <v>52</v>
      </c>
      <c r="P30" s="79"/>
      <c r="Q30" s="79" t="s">
        <v>53</v>
      </c>
      <c r="R30" s="79"/>
      <c r="S30" s="79"/>
      <c r="T30" s="79"/>
      <c r="U30" s="79" t="s">
        <v>54</v>
      </c>
      <c r="V30" s="79" t="s">
        <v>121</v>
      </c>
      <c r="W30" s="79"/>
      <c r="X30" s="79"/>
      <c r="Y30" s="79"/>
      <c r="Z30" s="79"/>
      <c r="AA30" s="79"/>
      <c r="AB30" s="79"/>
      <c r="AC30" s="79"/>
      <c r="AD30" s="79"/>
      <c r="AE30" s="88" t="s">
        <v>57</v>
      </c>
      <c r="AF30" s="96" t="s">
        <v>52</v>
      </c>
      <c r="AG30" s="96"/>
      <c r="AH30" s="130" t="s">
        <v>827</v>
      </c>
      <c r="AI30" s="79" t="s">
        <v>59</v>
      </c>
      <c r="AJ30" s="99">
        <v>6</v>
      </c>
      <c r="AK30" s="91" t="str">
        <f>_xlfn.CONCAT(E30, F30, " - ", I30,)</f>
        <v>RIN2.1 - Workbook 2 - New Historical - Actual</v>
      </c>
      <c r="AL30" s="91" t="s">
        <v>855</v>
      </c>
      <c r="AM30" s="91" t="s">
        <v>856</v>
      </c>
      <c r="AN30" s="79" t="s">
        <v>186</v>
      </c>
      <c r="AO30" s="79"/>
      <c r="AP30" s="79"/>
    </row>
    <row r="31" spans="1:42" s="71" customFormat="1" ht="15" customHeight="1" x14ac:dyDescent="0.35">
      <c r="A31" s="79" t="s">
        <v>175</v>
      </c>
      <c r="B31" s="79" t="str">
        <f>B30</f>
        <v>Regulatory Proposal</v>
      </c>
      <c r="C31" s="79" t="s">
        <v>176</v>
      </c>
      <c r="D31" s="79" t="s">
        <v>176</v>
      </c>
      <c r="E31" s="81" t="s">
        <v>176</v>
      </c>
      <c r="F31" s="81">
        <v>2.2000000000000002</v>
      </c>
      <c r="G31" s="81"/>
      <c r="H31" s="104" t="str">
        <f>_xlfn.CONCAT(Table14[[#This Row],[Proposal Indexing]],Table14[[#This Row],[Section Ref:]],Table14[[#This Row],[Number Ref:]])</f>
        <v>RIN2.2</v>
      </c>
      <c r="I31" s="79" t="s">
        <v>187</v>
      </c>
      <c r="J31" s="100"/>
      <c r="K31" s="100" t="s">
        <v>68</v>
      </c>
      <c r="L31" s="100" t="s">
        <v>68</v>
      </c>
      <c r="M31" s="9" t="s">
        <v>188</v>
      </c>
      <c r="N31" s="100"/>
      <c r="O31" s="52" t="s">
        <v>52</v>
      </c>
      <c r="P31" s="79"/>
      <c r="Q31" s="79" t="s">
        <v>53</v>
      </c>
      <c r="R31" s="79"/>
      <c r="S31" s="79"/>
      <c r="T31" s="79"/>
      <c r="U31" s="79" t="s">
        <v>54</v>
      </c>
      <c r="V31" s="79" t="s">
        <v>121</v>
      </c>
      <c r="W31" s="79"/>
      <c r="X31" s="79"/>
      <c r="Y31" s="79"/>
      <c r="Z31" s="79"/>
      <c r="AA31" s="79"/>
      <c r="AB31" s="79"/>
      <c r="AC31" s="79"/>
      <c r="AD31" s="79"/>
      <c r="AE31" s="88" t="s">
        <v>57</v>
      </c>
      <c r="AF31" s="96" t="s">
        <v>52</v>
      </c>
      <c r="AG31" s="96"/>
      <c r="AH31" s="130" t="s">
        <v>827</v>
      </c>
      <c r="AI31" s="79" t="s">
        <v>59</v>
      </c>
      <c r="AJ31" s="99">
        <v>6</v>
      </c>
      <c r="AK31" s="91" t="str">
        <f>_xlfn.CONCAT(E31, F31, " - ", I31,)</f>
        <v>RIN2.2 - Workbook 2 - New Historical - Estimated</v>
      </c>
      <c r="AL31" s="91" t="s">
        <v>857</v>
      </c>
      <c r="AM31" s="91" t="s">
        <v>856</v>
      </c>
      <c r="AN31" s="79" t="s">
        <v>189</v>
      </c>
      <c r="AO31" s="79"/>
      <c r="AP31" s="79"/>
    </row>
    <row r="32" spans="1:42" s="71" customFormat="1" ht="15" customHeight="1" x14ac:dyDescent="0.35">
      <c r="A32" s="79" t="str">
        <f t="shared" ref="A32:A38" si="2">$A$27</f>
        <v>RIN Templates</v>
      </c>
      <c r="B32" s="79" t="s">
        <v>48</v>
      </c>
      <c r="C32" s="79" t="s">
        <v>176</v>
      </c>
      <c r="D32" s="79" t="s">
        <v>176</v>
      </c>
      <c r="E32" s="81" t="s">
        <v>176</v>
      </c>
      <c r="F32" s="79">
        <v>3</v>
      </c>
      <c r="G32" s="79"/>
      <c r="H32" s="104" t="str">
        <f>_xlfn.CONCAT(Table14[[#This Row],[Proposal Indexing]],Table14[[#This Row],[Section Ref:]],Table14[[#This Row],[Number Ref:]])</f>
        <v>RIN3</v>
      </c>
      <c r="I32" s="79" t="s">
        <v>190</v>
      </c>
      <c r="J32" s="100"/>
      <c r="K32" s="100" t="s">
        <v>68</v>
      </c>
      <c r="L32" s="100" t="s">
        <v>68</v>
      </c>
      <c r="M32" s="9" t="s">
        <v>191</v>
      </c>
      <c r="N32" s="100"/>
      <c r="O32" s="52" t="s">
        <v>52</v>
      </c>
      <c r="P32" s="79"/>
      <c r="Q32" s="79" t="s">
        <v>136</v>
      </c>
      <c r="R32" s="79"/>
      <c r="S32" s="79"/>
      <c r="T32" s="79"/>
      <c r="U32" s="79" t="s">
        <v>54</v>
      </c>
      <c r="V32" s="79" t="s">
        <v>121</v>
      </c>
      <c r="W32" s="79"/>
      <c r="X32" s="79"/>
      <c r="Y32" s="79"/>
      <c r="Z32" s="79"/>
      <c r="AA32" s="79" t="s">
        <v>68</v>
      </c>
      <c r="AB32" s="79" t="s">
        <v>68</v>
      </c>
      <c r="AC32" s="79" t="s">
        <v>87</v>
      </c>
      <c r="AD32" s="79"/>
      <c r="AE32" s="88" t="s">
        <v>57</v>
      </c>
      <c r="AF32" s="96" t="s">
        <v>58</v>
      </c>
      <c r="AG32" s="96"/>
      <c r="AH32" s="130" t="s">
        <v>827</v>
      </c>
      <c r="AI32" s="79" t="s">
        <v>59</v>
      </c>
      <c r="AJ32" s="99">
        <v>3</v>
      </c>
      <c r="AK32" s="91" t="str">
        <f t="shared" ref="AK32:AK38" si="3">_xlfn.CONCAT(H32, " - ", I32)</f>
        <v>RIN3 - Workbook 3 - EBSS</v>
      </c>
      <c r="AL32" s="91" t="s">
        <v>858</v>
      </c>
      <c r="AM32" s="91" t="s">
        <v>185</v>
      </c>
      <c r="AN32" s="79" t="s">
        <v>192</v>
      </c>
      <c r="AO32" s="79"/>
      <c r="AP32" s="79"/>
    </row>
    <row r="33" spans="1:42" s="71" customFormat="1" ht="15" customHeight="1" x14ac:dyDescent="0.35">
      <c r="A33" s="79" t="str">
        <f t="shared" si="2"/>
        <v>RIN Templates</v>
      </c>
      <c r="B33" s="79" t="s">
        <v>48</v>
      </c>
      <c r="C33" s="79" t="s">
        <v>176</v>
      </c>
      <c r="D33" s="79" t="s">
        <v>176</v>
      </c>
      <c r="E33" s="81" t="s">
        <v>176</v>
      </c>
      <c r="F33" s="79">
        <v>4</v>
      </c>
      <c r="G33" s="79"/>
      <c r="H33" s="104" t="str">
        <f>_xlfn.CONCAT(Table14[[#This Row],[Proposal Indexing]],Table14[[#This Row],[Section Ref:]],Table14[[#This Row],[Number Ref:]])</f>
        <v>RIN4</v>
      </c>
      <c r="I33" s="79" t="s">
        <v>193</v>
      </c>
      <c r="J33" s="100"/>
      <c r="K33" s="100" t="s">
        <v>68</v>
      </c>
      <c r="L33" s="100" t="s">
        <v>68</v>
      </c>
      <c r="M33" s="9" t="s">
        <v>194</v>
      </c>
      <c r="N33" s="100"/>
      <c r="O33" s="52" t="s">
        <v>52</v>
      </c>
      <c r="P33" s="79"/>
      <c r="Q33" s="79" t="s">
        <v>136</v>
      </c>
      <c r="R33" s="79"/>
      <c r="S33" s="79"/>
      <c r="T33" s="79"/>
      <c r="U33" s="79" t="s">
        <v>54</v>
      </c>
      <c r="V33" s="79" t="s">
        <v>121</v>
      </c>
      <c r="W33" s="79"/>
      <c r="X33" s="79"/>
      <c r="Y33" s="79"/>
      <c r="Z33" s="79"/>
      <c r="AA33" s="79" t="s">
        <v>68</v>
      </c>
      <c r="AB33" s="79" t="s">
        <v>68</v>
      </c>
      <c r="AC33" s="79" t="s">
        <v>87</v>
      </c>
      <c r="AD33" s="79"/>
      <c r="AE33" s="88" t="s">
        <v>57</v>
      </c>
      <c r="AF33" s="96" t="s">
        <v>58</v>
      </c>
      <c r="AG33" s="96"/>
      <c r="AH33" s="130" t="s">
        <v>827</v>
      </c>
      <c r="AI33" s="79" t="s">
        <v>59</v>
      </c>
      <c r="AJ33" s="99">
        <v>7</v>
      </c>
      <c r="AK33" s="91" t="str">
        <f t="shared" si="3"/>
        <v>RIN4 - Workbook 4 - CESS</v>
      </c>
      <c r="AL33" s="91" t="s">
        <v>859</v>
      </c>
      <c r="AM33" s="91" t="s">
        <v>185</v>
      </c>
      <c r="AN33" s="79" t="s">
        <v>195</v>
      </c>
      <c r="AO33" s="79"/>
      <c r="AP33" s="79"/>
    </row>
    <row r="34" spans="1:42" s="71" customFormat="1" ht="15" customHeight="1" x14ac:dyDescent="0.35">
      <c r="A34" s="79" t="str">
        <f t="shared" si="2"/>
        <v>RIN Templates</v>
      </c>
      <c r="B34" s="79" t="s">
        <v>48</v>
      </c>
      <c r="C34" s="79" t="s">
        <v>176</v>
      </c>
      <c r="D34" s="79" t="s">
        <v>176</v>
      </c>
      <c r="E34" s="81" t="s">
        <v>176</v>
      </c>
      <c r="F34" s="79">
        <v>5</v>
      </c>
      <c r="G34" s="79"/>
      <c r="H34" s="104" t="str">
        <f>_xlfn.CONCAT(Table14[[#This Row],[Proposal Indexing]],Table14[[#This Row],[Section Ref:]],Table14[[#This Row],[Number Ref:]])</f>
        <v>RIN5</v>
      </c>
      <c r="I34" s="79" t="s">
        <v>196</v>
      </c>
      <c r="J34" s="100"/>
      <c r="K34" s="100" t="s">
        <v>68</v>
      </c>
      <c r="L34" s="100" t="s">
        <v>68</v>
      </c>
      <c r="M34" s="9" t="s">
        <v>197</v>
      </c>
      <c r="N34" s="100"/>
      <c r="O34" s="52" t="s">
        <v>52</v>
      </c>
      <c r="P34" s="79"/>
      <c r="Q34" s="79" t="s">
        <v>136</v>
      </c>
      <c r="R34" s="79"/>
      <c r="S34" s="79"/>
      <c r="T34" s="79"/>
      <c r="U34" s="79" t="s">
        <v>54</v>
      </c>
      <c r="V34" s="79" t="s">
        <v>121</v>
      </c>
      <c r="W34" s="79"/>
      <c r="X34" s="79"/>
      <c r="Y34" s="79"/>
      <c r="Z34" s="79"/>
      <c r="AA34" s="79" t="s">
        <v>68</v>
      </c>
      <c r="AB34" s="79" t="s">
        <v>68</v>
      </c>
      <c r="AC34" s="79" t="s">
        <v>87</v>
      </c>
      <c r="AD34" s="79"/>
      <c r="AE34" s="88" t="s">
        <v>57</v>
      </c>
      <c r="AF34" s="96" t="s">
        <v>58</v>
      </c>
      <c r="AG34" s="96"/>
      <c r="AH34" s="130" t="s">
        <v>827</v>
      </c>
      <c r="AI34" s="79" t="s">
        <v>59</v>
      </c>
      <c r="AJ34" s="99">
        <v>3</v>
      </c>
      <c r="AK34" s="91" t="str">
        <f t="shared" si="3"/>
        <v>RIN5 - Workbook 5 - Bill impact</v>
      </c>
      <c r="AL34" s="91" t="s">
        <v>860</v>
      </c>
      <c r="AM34" s="91" t="s">
        <v>185</v>
      </c>
      <c r="AN34" s="79" t="s">
        <v>198</v>
      </c>
      <c r="AO34" s="79"/>
      <c r="AP34" s="79"/>
    </row>
    <row r="35" spans="1:42" s="71" customFormat="1" ht="15" customHeight="1" x14ac:dyDescent="0.35">
      <c r="A35" s="79" t="str">
        <f t="shared" si="2"/>
        <v>RIN Templates</v>
      </c>
      <c r="B35" s="79" t="s">
        <v>48</v>
      </c>
      <c r="C35" s="79" t="s">
        <v>176</v>
      </c>
      <c r="D35" s="79" t="s">
        <v>176</v>
      </c>
      <c r="E35" s="81" t="s">
        <v>176</v>
      </c>
      <c r="F35" s="79">
        <v>8</v>
      </c>
      <c r="G35" s="79"/>
      <c r="H35" s="104" t="str">
        <f>_xlfn.CONCAT(Table14[[#This Row],[Proposal Indexing]],Table14[[#This Row],[Section Ref:]],Table14[[#This Row],[Number Ref:]])</f>
        <v>RIN8</v>
      </c>
      <c r="I35" s="79" t="s">
        <v>199</v>
      </c>
      <c r="J35" s="100"/>
      <c r="K35" s="100"/>
      <c r="L35" s="100"/>
      <c r="M35" s="9" t="s">
        <v>200</v>
      </c>
      <c r="N35" s="100"/>
      <c r="O35" s="52" t="s">
        <v>52</v>
      </c>
      <c r="P35" s="79"/>
      <c r="Q35" s="79" t="s">
        <v>136</v>
      </c>
      <c r="R35" s="79"/>
      <c r="S35" s="79"/>
      <c r="T35" s="79"/>
      <c r="U35" s="79" t="s">
        <v>54</v>
      </c>
      <c r="V35" s="79" t="s">
        <v>168</v>
      </c>
      <c r="W35" s="79" t="s">
        <v>168</v>
      </c>
      <c r="X35" s="79" t="s">
        <v>168</v>
      </c>
      <c r="Y35" s="79"/>
      <c r="Z35" s="79"/>
      <c r="AA35" s="79" t="s">
        <v>87</v>
      </c>
      <c r="AB35" s="79" t="s">
        <v>92</v>
      </c>
      <c r="AC35" s="79" t="s">
        <v>68</v>
      </c>
      <c r="AD35" s="79"/>
      <c r="AE35" s="88" t="s">
        <v>57</v>
      </c>
      <c r="AF35" s="96" t="s">
        <v>58</v>
      </c>
      <c r="AG35" s="96"/>
      <c r="AH35" s="130" t="s">
        <v>827</v>
      </c>
      <c r="AI35" s="79" t="s">
        <v>59</v>
      </c>
      <c r="AJ35" s="99">
        <v>8</v>
      </c>
      <c r="AK35" s="91" t="str">
        <f t="shared" si="3"/>
        <v>RIN8 - Cross reference table</v>
      </c>
      <c r="AL35" s="91" t="s">
        <v>861</v>
      </c>
      <c r="AM35" s="91" t="s">
        <v>185</v>
      </c>
      <c r="AN35" s="79" t="s">
        <v>201</v>
      </c>
      <c r="AO35" s="79"/>
      <c r="AP35" s="79"/>
    </row>
    <row r="36" spans="1:42" s="71" customFormat="1" ht="15" customHeight="1" x14ac:dyDescent="0.35">
      <c r="A36" s="79" t="str">
        <f t="shared" si="2"/>
        <v>RIN Templates</v>
      </c>
      <c r="B36" s="79" t="s">
        <v>48</v>
      </c>
      <c r="C36" s="79" t="s">
        <v>176</v>
      </c>
      <c r="D36" s="79" t="s">
        <v>176</v>
      </c>
      <c r="E36" s="81" t="s">
        <v>176</v>
      </c>
      <c r="F36" s="79">
        <v>9</v>
      </c>
      <c r="G36" s="79"/>
      <c r="H36" s="104" t="str">
        <f>_xlfn.CONCAT(Table14[[#This Row],[Proposal Indexing]],Table14[[#This Row],[Section Ref:]],Table14[[#This Row],[Number Ref:]])</f>
        <v>RIN9</v>
      </c>
      <c r="I36" s="79" t="s">
        <v>202</v>
      </c>
      <c r="J36" s="100"/>
      <c r="K36" s="100" t="s">
        <v>68</v>
      </c>
      <c r="L36" s="100" t="s">
        <v>68</v>
      </c>
      <c r="M36" s="9" t="s">
        <v>203</v>
      </c>
      <c r="N36" s="100"/>
      <c r="O36" s="52" t="s">
        <v>52</v>
      </c>
      <c r="P36" s="79"/>
      <c r="Q36" s="79" t="s">
        <v>53</v>
      </c>
      <c r="R36" s="79"/>
      <c r="S36" s="79"/>
      <c r="T36" s="79"/>
      <c r="U36" s="79" t="s">
        <v>54</v>
      </c>
      <c r="V36" s="79" t="s">
        <v>121</v>
      </c>
      <c r="W36" s="79"/>
      <c r="X36" s="79"/>
      <c r="Y36" s="79"/>
      <c r="Z36" s="79"/>
      <c r="AA36" s="79" t="s">
        <v>173</v>
      </c>
      <c r="AB36" s="79" t="s">
        <v>173</v>
      </c>
      <c r="AC36" s="79" t="s">
        <v>68</v>
      </c>
      <c r="AD36" s="79"/>
      <c r="AE36" s="88" t="s">
        <v>57</v>
      </c>
      <c r="AF36" s="96" t="s">
        <v>58</v>
      </c>
      <c r="AG36" s="96"/>
      <c r="AH36" s="130" t="s">
        <v>827</v>
      </c>
      <c r="AI36" s="79" t="s">
        <v>59</v>
      </c>
      <c r="AJ36" s="99">
        <v>2</v>
      </c>
      <c r="AK36" s="91" t="str">
        <f t="shared" si="3"/>
        <v>RIN9 - Basis of Preparation (BoP)</v>
      </c>
      <c r="AL36" s="91" t="s">
        <v>862</v>
      </c>
      <c r="AM36" s="91" t="s">
        <v>185</v>
      </c>
      <c r="AN36" s="79" t="s">
        <v>204</v>
      </c>
      <c r="AO36" s="79"/>
      <c r="AP36" s="79"/>
    </row>
    <row r="37" spans="1:42" s="71" customFormat="1" ht="15" customHeight="1" x14ac:dyDescent="0.35">
      <c r="A37" s="79" t="str">
        <f t="shared" si="2"/>
        <v>RIN Templates</v>
      </c>
      <c r="B37" s="79" t="s">
        <v>48</v>
      </c>
      <c r="C37" s="79" t="s">
        <v>176</v>
      </c>
      <c r="D37" s="79" t="s">
        <v>176</v>
      </c>
      <c r="E37" s="81" t="s">
        <v>176</v>
      </c>
      <c r="F37" s="79">
        <v>10</v>
      </c>
      <c r="G37" s="79"/>
      <c r="H37" s="104" t="s">
        <v>205</v>
      </c>
      <c r="I37" s="79" t="s">
        <v>206</v>
      </c>
      <c r="J37" s="100"/>
      <c r="K37" s="100" t="s">
        <v>68</v>
      </c>
      <c r="L37" s="100" t="s">
        <v>68</v>
      </c>
      <c r="M37" s="100"/>
      <c r="N37" s="100"/>
      <c r="O37" s="52" t="s">
        <v>52</v>
      </c>
      <c r="P37" s="79"/>
      <c r="Q37" s="79"/>
      <c r="R37" s="79"/>
      <c r="S37" s="79"/>
      <c r="T37" s="79"/>
      <c r="U37" s="79" t="s">
        <v>54</v>
      </c>
      <c r="V37" s="79" t="s">
        <v>121</v>
      </c>
      <c r="W37" s="79"/>
      <c r="X37" s="79"/>
      <c r="Y37" s="79"/>
      <c r="Z37" s="79"/>
      <c r="AA37" s="79" t="s">
        <v>87</v>
      </c>
      <c r="AB37" s="79" t="s">
        <v>92</v>
      </c>
      <c r="AC37" s="79" t="s">
        <v>68</v>
      </c>
      <c r="AD37" s="79"/>
      <c r="AE37" s="88" t="s">
        <v>57</v>
      </c>
      <c r="AF37" s="96" t="s">
        <v>52</v>
      </c>
      <c r="AG37" s="96"/>
      <c r="AH37" s="130" t="s">
        <v>827</v>
      </c>
      <c r="AI37" s="79" t="s">
        <v>59</v>
      </c>
      <c r="AJ37" s="99">
        <v>5</v>
      </c>
      <c r="AK37" s="91" t="str">
        <f t="shared" si="3"/>
        <v>RIN10 - Deloitte letter of audit</v>
      </c>
      <c r="AL37" s="91" t="s">
        <v>863</v>
      </c>
      <c r="AM37" s="91" t="s">
        <v>864</v>
      </c>
      <c r="AN37" s="79" t="s">
        <v>207</v>
      </c>
      <c r="AO37" s="79"/>
      <c r="AP37" s="79"/>
    </row>
    <row r="38" spans="1:42" s="71" customFormat="1" ht="15" customHeight="1" x14ac:dyDescent="0.35">
      <c r="A38" s="79" t="str">
        <f t="shared" si="2"/>
        <v>RIN Templates</v>
      </c>
      <c r="B38" s="79" t="str">
        <f>B37</f>
        <v>Regulatory Proposal</v>
      </c>
      <c r="C38" s="79" t="s">
        <v>176</v>
      </c>
      <c r="D38" s="79" t="s">
        <v>176</v>
      </c>
      <c r="E38" s="81" t="s">
        <v>176</v>
      </c>
      <c r="F38" s="79">
        <v>11</v>
      </c>
      <c r="G38" s="81"/>
      <c r="H38" s="104" t="str">
        <f>_xlfn.CONCAT(Table14[[#This Row],[Proposal Indexing]],Table14[[#This Row],[Section Ref:]],Table14[[#This Row],[Number Ref:]])</f>
        <v>RIN11</v>
      </c>
      <c r="I38" s="79" t="s">
        <v>208</v>
      </c>
      <c r="J38" s="100"/>
      <c r="K38" s="100" t="s">
        <v>68</v>
      </c>
      <c r="L38" s="100" t="s">
        <v>68</v>
      </c>
      <c r="M38" s="9" t="s">
        <v>209</v>
      </c>
      <c r="N38" s="100"/>
      <c r="O38" s="79" t="s">
        <v>52</v>
      </c>
      <c r="P38" s="79"/>
      <c r="Q38" s="79" t="s">
        <v>136</v>
      </c>
      <c r="R38" s="79"/>
      <c r="S38" s="79"/>
      <c r="T38" s="79"/>
      <c r="U38" s="79" t="s">
        <v>54</v>
      </c>
      <c r="V38" s="79" t="s">
        <v>121</v>
      </c>
      <c r="W38" s="79"/>
      <c r="X38" s="79"/>
      <c r="Y38" s="79"/>
      <c r="Z38" s="79"/>
      <c r="AA38" s="79"/>
      <c r="AB38" s="79"/>
      <c r="AC38" s="79"/>
      <c r="AD38" s="79"/>
      <c r="AE38" s="88" t="s">
        <v>57</v>
      </c>
      <c r="AF38" s="96" t="s">
        <v>52</v>
      </c>
      <c r="AG38" s="96"/>
      <c r="AH38" s="130" t="s">
        <v>827</v>
      </c>
      <c r="AI38" s="79" t="s">
        <v>59</v>
      </c>
      <c r="AJ38" s="99">
        <v>30</v>
      </c>
      <c r="AK38" s="91" t="str">
        <f t="shared" si="3"/>
        <v>RIN11 - Workbook 1 - Forecast data - Metering ACS</v>
      </c>
      <c r="AL38" s="91" t="s">
        <v>865</v>
      </c>
      <c r="AM38" s="91" t="s">
        <v>866</v>
      </c>
      <c r="AN38" s="79" t="s">
        <v>210</v>
      </c>
      <c r="AO38" s="79"/>
      <c r="AP38" s="79"/>
    </row>
    <row r="39" spans="1:42" s="71" customFormat="1" ht="15" customHeight="1" x14ac:dyDescent="0.35">
      <c r="A39" s="79" t="s">
        <v>175</v>
      </c>
      <c r="B39" s="79" t="str">
        <f>B38</f>
        <v>Regulatory Proposal</v>
      </c>
      <c r="C39" s="79" t="s">
        <v>176</v>
      </c>
      <c r="D39" s="79" t="s">
        <v>176</v>
      </c>
      <c r="E39" s="81" t="s">
        <v>176</v>
      </c>
      <c r="F39" s="81">
        <v>12</v>
      </c>
      <c r="G39" s="81"/>
      <c r="H39" s="104" t="str">
        <f>_xlfn.CONCAT(Table14[[#This Row],[Proposal Indexing]],Table14[[#This Row],[Section Ref:]],Table14[[#This Row],[Number Ref:]])</f>
        <v>RIN12</v>
      </c>
      <c r="I39" s="79" t="s">
        <v>211</v>
      </c>
      <c r="J39" s="100"/>
      <c r="K39" s="100" t="s">
        <v>68</v>
      </c>
      <c r="L39" s="100" t="s">
        <v>68</v>
      </c>
      <c r="M39" s="9" t="s">
        <v>212</v>
      </c>
      <c r="N39" s="100"/>
      <c r="O39" s="79"/>
      <c r="P39" s="79"/>
      <c r="Q39" s="79"/>
      <c r="R39" s="79"/>
      <c r="S39" s="79"/>
      <c r="T39" s="79"/>
      <c r="U39" s="79"/>
      <c r="V39" s="79"/>
      <c r="W39" s="79"/>
      <c r="X39" s="79"/>
      <c r="Y39" s="79"/>
      <c r="Z39" s="79"/>
      <c r="AA39" s="79"/>
      <c r="AB39" s="79"/>
      <c r="AC39" s="79"/>
      <c r="AD39" s="79"/>
      <c r="AE39" s="88" t="s">
        <v>57</v>
      </c>
      <c r="AF39" s="96" t="s">
        <v>58</v>
      </c>
      <c r="AG39" s="96"/>
      <c r="AH39" s="130" t="s">
        <v>827</v>
      </c>
      <c r="AI39" s="79" t="s">
        <v>59</v>
      </c>
      <c r="AJ39" s="99">
        <v>3</v>
      </c>
      <c r="AK39" s="91" t="str">
        <f>_xlfn.CONCAT(E39, F39, " - ", I39,)</f>
        <v>RIN12 - Workbook 5 - Bill impact - Metering ACS</v>
      </c>
      <c r="AL39" s="91" t="s">
        <v>867</v>
      </c>
      <c r="AM39" s="91" t="s">
        <v>185</v>
      </c>
      <c r="AN39" s="79" t="s">
        <v>210</v>
      </c>
      <c r="AO39" s="79"/>
      <c r="AP39" s="79"/>
    </row>
    <row r="40" spans="1:42" s="71" customFormat="1" ht="15" customHeight="1" x14ac:dyDescent="0.35">
      <c r="A40" s="79" t="str">
        <f>$A$27</f>
        <v>RIN Templates</v>
      </c>
      <c r="B40" s="79" t="str">
        <f>B38</f>
        <v>Regulatory Proposal</v>
      </c>
      <c r="C40" s="79" t="s">
        <v>176</v>
      </c>
      <c r="D40" s="79" t="s">
        <v>176</v>
      </c>
      <c r="E40" s="81" t="s">
        <v>176</v>
      </c>
      <c r="F40" s="79">
        <v>13</v>
      </c>
      <c r="G40" s="81"/>
      <c r="H40" s="104" t="s">
        <v>213</v>
      </c>
      <c r="I40" s="79" t="s">
        <v>824</v>
      </c>
      <c r="J40" s="100"/>
      <c r="K40" s="100" t="s">
        <v>68</v>
      </c>
      <c r="L40" s="100" t="s">
        <v>68</v>
      </c>
      <c r="M40" s="9" t="s">
        <v>214</v>
      </c>
      <c r="N40" s="100"/>
      <c r="O40" s="79"/>
      <c r="P40" s="79"/>
      <c r="Q40" s="79" t="s">
        <v>136</v>
      </c>
      <c r="R40" s="79"/>
      <c r="S40" s="79"/>
      <c r="T40" s="79"/>
      <c r="U40" s="79"/>
      <c r="V40" s="79"/>
      <c r="W40" s="79"/>
      <c r="X40" s="79"/>
      <c r="Y40" s="79"/>
      <c r="Z40" s="79"/>
      <c r="AA40" s="79"/>
      <c r="AB40" s="79"/>
      <c r="AC40" s="79"/>
      <c r="AD40" s="79"/>
      <c r="AE40" s="88" t="s">
        <v>57</v>
      </c>
      <c r="AF40" s="96" t="s">
        <v>58</v>
      </c>
      <c r="AG40" s="96"/>
      <c r="AH40" s="130" t="s">
        <v>827</v>
      </c>
      <c r="AI40" s="79" t="s">
        <v>59</v>
      </c>
      <c r="AJ40" s="99">
        <v>1</v>
      </c>
      <c r="AK40" s="91" t="str">
        <f>_xlfn.CONCAT(H40, " - ", I40)</f>
        <v>RIN13 - RIN reconcilliation</v>
      </c>
      <c r="AL40" s="91" t="s">
        <v>868</v>
      </c>
      <c r="AM40" s="91" t="s">
        <v>185</v>
      </c>
      <c r="AN40" s="79" t="s">
        <v>215</v>
      </c>
      <c r="AO40" s="79"/>
      <c r="AP40" s="79"/>
    </row>
    <row r="41" spans="1:42" s="70" customFormat="1" ht="15" customHeight="1" x14ac:dyDescent="0.35">
      <c r="A41" s="22" t="s">
        <v>216</v>
      </c>
      <c r="B41" s="23"/>
      <c r="C41" s="23"/>
      <c r="D41" s="23"/>
      <c r="E41" s="23"/>
      <c r="F41" s="23"/>
      <c r="G41" s="23"/>
      <c r="H41" s="48" t="str">
        <f>_xlfn.CONCAT(Table14[[#This Row],[Proposal Indexing]],Table14[[#This Row],[Section Ref:]],Table14[[#This Row],[Number Ref:]])</f>
        <v/>
      </c>
      <c r="I41" s="23"/>
      <c r="J41" s="23"/>
      <c r="K41" s="23"/>
      <c r="L41" s="23"/>
      <c r="M41" s="23"/>
      <c r="N41" s="23"/>
      <c r="O41" s="23"/>
      <c r="P41" s="23"/>
      <c r="Q41" s="23"/>
      <c r="R41" s="23"/>
      <c r="S41" s="23"/>
      <c r="T41" s="23"/>
      <c r="U41" s="23"/>
      <c r="V41" s="23"/>
      <c r="W41" s="23"/>
      <c r="X41" s="23"/>
      <c r="Y41" s="23"/>
      <c r="Z41" s="23"/>
      <c r="AA41" s="23"/>
      <c r="AB41" s="23"/>
      <c r="AC41" s="23"/>
      <c r="AD41" s="23"/>
      <c r="AE41" s="24"/>
      <c r="AF41" s="25"/>
      <c r="AG41" s="25"/>
      <c r="AH41" s="25"/>
      <c r="AI41" s="25"/>
      <c r="AJ41" s="26"/>
      <c r="AK41" s="26" t="str">
        <f>_xlfn.CONCAT(H41, " - ", I41, " - ",Table14[[#This Row],[Document type]])</f>
        <v xml:space="preserve"> -  - </v>
      </c>
      <c r="AL41" s="23"/>
      <c r="AM41" s="23"/>
      <c r="AN41" s="27"/>
      <c r="AO41" s="79"/>
      <c r="AP41" s="79"/>
    </row>
    <row r="42" spans="1:42" s="70" customFormat="1" ht="15" customHeight="1" x14ac:dyDescent="0.35">
      <c r="A42" s="28" t="str">
        <f t="shared" ref="A42:A73" si="4">$A$41</f>
        <v>Supporting Documentation</v>
      </c>
      <c r="B42" s="29" t="s">
        <v>217</v>
      </c>
      <c r="C42" s="30"/>
      <c r="D42" s="30"/>
      <c r="E42" s="30"/>
      <c r="F42" s="30"/>
      <c r="G42" s="30"/>
      <c r="H42" s="49" t="str">
        <f>_xlfn.CONCAT(Table14[[#This Row],[Proposal Indexing]],Table14[[#This Row],[Section Ref:]],Table14[[#This Row],[Number Ref:]])</f>
        <v/>
      </c>
      <c r="I42" s="31"/>
      <c r="J42" s="31"/>
      <c r="K42" s="31"/>
      <c r="L42" s="31"/>
      <c r="M42" s="31"/>
      <c r="N42" s="31"/>
      <c r="O42" s="31"/>
      <c r="P42" s="31"/>
      <c r="Q42" s="31"/>
      <c r="R42" s="31"/>
      <c r="S42" s="31"/>
      <c r="T42" s="31"/>
      <c r="U42" s="31"/>
      <c r="V42" s="30"/>
      <c r="W42" s="30"/>
      <c r="X42" s="30"/>
      <c r="Y42" s="30"/>
      <c r="Z42" s="30"/>
      <c r="AA42" s="30"/>
      <c r="AB42" s="30"/>
      <c r="AC42" s="30"/>
      <c r="AD42" s="30"/>
      <c r="AE42" s="132"/>
      <c r="AF42" s="33"/>
      <c r="AG42" s="33"/>
      <c r="AH42" s="33"/>
      <c r="AI42" s="33"/>
      <c r="AJ42" s="30"/>
      <c r="AK42" s="30" t="str">
        <f>_xlfn.CONCAT(H42, " - ", I42, " - ",Table14[[#This Row],[Document type]])</f>
        <v xml:space="preserve"> -  - </v>
      </c>
      <c r="AL42" s="30"/>
      <c r="AM42" s="30"/>
      <c r="AN42" s="34"/>
      <c r="AO42" s="79"/>
      <c r="AP42" s="79"/>
    </row>
    <row r="43" spans="1:42" s="71" customFormat="1" ht="15" customHeight="1" x14ac:dyDescent="0.35">
      <c r="A43" s="80" t="str">
        <f t="shared" si="4"/>
        <v>Supporting Documentation</v>
      </c>
      <c r="B43" s="80" t="str">
        <f>$B$42</f>
        <v>Customer and Stakeholder Engagement program</v>
      </c>
      <c r="C43" s="79"/>
      <c r="D43" s="79" t="s">
        <v>218</v>
      </c>
      <c r="E43" s="105" t="s">
        <v>219</v>
      </c>
      <c r="F43" s="79">
        <v>1</v>
      </c>
      <c r="G43" s="79"/>
      <c r="H43" s="106" t="str">
        <f>_xlfn.CONCAT(Table14[[#This Row],[Proposal Indexing]],Table14[[#This Row],[Section Ref:]],Table14[[#This Row],[Number Ref:]])</f>
        <v>0.1</v>
      </c>
      <c r="I43" s="79" t="s">
        <v>220</v>
      </c>
      <c r="J43" s="100"/>
      <c r="K43" s="100"/>
      <c r="L43" s="100"/>
      <c r="M43" s="9" t="s">
        <v>221</v>
      </c>
      <c r="N43" s="100"/>
      <c r="O43" s="52" t="s">
        <v>52</v>
      </c>
      <c r="P43" s="79" t="s">
        <v>222</v>
      </c>
      <c r="Q43" s="79" t="s">
        <v>53</v>
      </c>
      <c r="R43" s="79"/>
      <c r="S43" s="79"/>
      <c r="T43" s="79"/>
      <c r="U43" s="79" t="s">
        <v>64</v>
      </c>
      <c r="V43" s="79" t="s">
        <v>223</v>
      </c>
      <c r="W43" s="79"/>
      <c r="X43" s="79"/>
      <c r="Y43" s="79" t="s">
        <v>224</v>
      </c>
      <c r="Z43" s="79"/>
      <c r="AA43" s="79"/>
      <c r="AB43" s="79"/>
      <c r="AC43" s="79"/>
      <c r="AD43" s="79" t="s">
        <v>225</v>
      </c>
      <c r="AE43" s="107" t="s">
        <v>226</v>
      </c>
      <c r="AF43" s="96" t="s">
        <v>58</v>
      </c>
      <c r="AG43" s="96"/>
      <c r="AH43" s="130" t="s">
        <v>827</v>
      </c>
      <c r="AI43" s="79" t="s">
        <v>59</v>
      </c>
      <c r="AJ43" s="99">
        <v>53</v>
      </c>
      <c r="AK43" s="91" t="str">
        <f>_xlfn.CONCAT(H43, " - ", I43, " - ",Table14[[#This Row],[Document type]])</f>
        <v>0.1 - Community Advisory Board Independent Report - Consultant Report</v>
      </c>
      <c r="AL43" s="91" t="s">
        <v>869</v>
      </c>
      <c r="AM43" s="91" t="s">
        <v>185</v>
      </c>
      <c r="AN43" s="79" t="s">
        <v>227</v>
      </c>
      <c r="AO43" s="79" t="s">
        <v>228</v>
      </c>
      <c r="AP43" s="79"/>
    </row>
    <row r="44" spans="1:42" s="71" customFormat="1" ht="15" customHeight="1" x14ac:dyDescent="0.35">
      <c r="A44" s="80" t="str">
        <f t="shared" si="4"/>
        <v>Supporting Documentation</v>
      </c>
      <c r="B44" s="80" t="str">
        <f>$B$42</f>
        <v>Customer and Stakeholder Engagement program</v>
      </c>
      <c r="C44" s="79"/>
      <c r="D44" s="79" t="s">
        <v>218</v>
      </c>
      <c r="E44" s="105" t="s">
        <v>219</v>
      </c>
      <c r="F44" s="79">
        <v>2</v>
      </c>
      <c r="G44" s="79"/>
      <c r="H44" s="104" t="str">
        <f>_xlfn.CONCAT(Table14[[#This Row],[Proposal Indexing]],Table14[[#This Row],[Section Ref:]],Table14[[#This Row],[Number Ref:]])</f>
        <v>0.2</v>
      </c>
      <c r="I44" s="79" t="s">
        <v>229</v>
      </c>
      <c r="J44" s="100"/>
      <c r="K44" s="100"/>
      <c r="L44" s="100"/>
      <c r="M44" s="9" t="s">
        <v>230</v>
      </c>
      <c r="N44" s="100"/>
      <c r="O44" s="52" t="s">
        <v>52</v>
      </c>
      <c r="P44" s="79" t="s">
        <v>222</v>
      </c>
      <c r="Q44" s="79" t="s">
        <v>53</v>
      </c>
      <c r="R44" s="79"/>
      <c r="S44" s="79"/>
      <c r="T44" s="79" t="s">
        <v>231</v>
      </c>
      <c r="U44" s="79" t="s">
        <v>64</v>
      </c>
      <c r="V44" s="79" t="s">
        <v>232</v>
      </c>
      <c r="W44" s="79" t="s">
        <v>233</v>
      </c>
      <c r="X44" s="79"/>
      <c r="Y44" s="79"/>
      <c r="Z44" s="79"/>
      <c r="AA44" s="79"/>
      <c r="AB44" s="79"/>
      <c r="AC44" s="79"/>
      <c r="AD44" s="79"/>
      <c r="AE44" s="107" t="s">
        <v>234</v>
      </c>
      <c r="AF44" s="96" t="s">
        <v>58</v>
      </c>
      <c r="AG44" s="96"/>
      <c r="AH44" s="130" t="s">
        <v>827</v>
      </c>
      <c r="AI44" s="79" t="s">
        <v>59</v>
      </c>
      <c r="AJ44" s="99">
        <v>101</v>
      </c>
      <c r="AK44" s="91" t="str">
        <f>_xlfn.CONCAT(H44, " - ", I44, " - ",Table14[[#This Row],[Document type]])</f>
        <v>0.2 - Customer values research - Consultant Report</v>
      </c>
      <c r="AL44" s="91" t="s">
        <v>870</v>
      </c>
      <c r="AM44" s="91" t="s">
        <v>185</v>
      </c>
      <c r="AN44" s="79" t="s">
        <v>235</v>
      </c>
      <c r="AO44" s="79"/>
      <c r="AP44" s="79"/>
    </row>
    <row r="45" spans="1:42" s="70" customFormat="1" ht="15" customHeight="1" x14ac:dyDescent="0.35">
      <c r="A45" s="28" t="str">
        <f t="shared" si="4"/>
        <v>Supporting Documentation</v>
      </c>
      <c r="B45" s="29" t="s">
        <v>236</v>
      </c>
      <c r="C45" s="30"/>
      <c r="D45" s="30"/>
      <c r="E45" s="30"/>
      <c r="F45" s="30"/>
      <c r="G45" s="30"/>
      <c r="H45" s="49" t="str">
        <f>_xlfn.CONCAT(Table14[[#This Row],[Proposal Indexing]],Table14[[#This Row],[Section Ref:]],Table14[[#This Row],[Number Ref:]])</f>
        <v/>
      </c>
      <c r="I45" s="31"/>
      <c r="J45" s="31"/>
      <c r="K45" s="31"/>
      <c r="L45" s="31"/>
      <c r="M45" s="31"/>
      <c r="N45" s="31"/>
      <c r="O45" s="31"/>
      <c r="P45" s="31"/>
      <c r="Q45" s="31"/>
      <c r="R45" s="31"/>
      <c r="S45" s="31"/>
      <c r="T45" s="31"/>
      <c r="U45" s="31"/>
      <c r="V45" s="30"/>
      <c r="W45" s="30"/>
      <c r="X45" s="30"/>
      <c r="Y45" s="30"/>
      <c r="Z45" s="30"/>
      <c r="AA45" s="30"/>
      <c r="AB45" s="30"/>
      <c r="AC45" s="30"/>
      <c r="AD45" s="30"/>
      <c r="AE45" s="30"/>
      <c r="AF45" s="33"/>
      <c r="AG45" s="33"/>
      <c r="AH45" s="33"/>
      <c r="AI45" s="33"/>
      <c r="AJ45" s="30"/>
      <c r="AK45" s="30" t="str">
        <f>_xlfn.CONCAT(H45, " - ", I45, " - ",Table14[[#This Row],[Document type]])</f>
        <v xml:space="preserve"> -  - </v>
      </c>
      <c r="AL45" s="30"/>
      <c r="AM45" s="30"/>
      <c r="AN45" s="30"/>
      <c r="AO45" s="79"/>
      <c r="AP45" s="79"/>
    </row>
    <row r="46" spans="1:42" s="71" customFormat="1" ht="15" customHeight="1" x14ac:dyDescent="0.35">
      <c r="A46" s="80" t="str">
        <f t="shared" si="4"/>
        <v>Supporting Documentation</v>
      </c>
      <c r="B46" s="79" t="str">
        <f>$B$45</f>
        <v xml:space="preserve">1 Annual Review Requirement and Control Mechanism </v>
      </c>
      <c r="C46" s="79"/>
      <c r="D46" s="79" t="s">
        <v>237</v>
      </c>
      <c r="E46" s="105" t="s">
        <v>238</v>
      </c>
      <c r="F46" s="94">
        <v>1</v>
      </c>
      <c r="G46" s="94"/>
      <c r="H46" s="78" t="str">
        <f>_xlfn.CONCAT(Table14[[#This Row],[Proposal Indexing]],Table14[[#This Row],[Section Ref:]],Table14[[#This Row],[Number Ref:]])</f>
        <v>1.1</v>
      </c>
      <c r="I46" s="79" t="s">
        <v>239</v>
      </c>
      <c r="J46" s="100"/>
      <c r="K46" s="100"/>
      <c r="L46" s="100"/>
      <c r="M46" s="9" t="s">
        <v>240</v>
      </c>
      <c r="N46" s="100"/>
      <c r="O46" s="53" t="s">
        <v>52</v>
      </c>
      <c r="P46" s="79"/>
      <c r="Q46" s="79" t="s">
        <v>53</v>
      </c>
      <c r="R46" s="79"/>
      <c r="S46" s="79"/>
      <c r="T46" s="79"/>
      <c r="U46" s="79" t="s">
        <v>82</v>
      </c>
      <c r="V46" s="79" t="s">
        <v>241</v>
      </c>
      <c r="W46" s="79"/>
      <c r="X46" s="79"/>
      <c r="Y46" s="79"/>
      <c r="Z46" s="79"/>
      <c r="AA46" s="79"/>
      <c r="AB46" s="79"/>
      <c r="AC46" s="79" t="s">
        <v>87</v>
      </c>
      <c r="AD46" s="79"/>
      <c r="AE46" s="107" t="s">
        <v>57</v>
      </c>
      <c r="AF46" s="96" t="s">
        <v>58</v>
      </c>
      <c r="AG46" s="96"/>
      <c r="AH46" s="130" t="s">
        <v>827</v>
      </c>
      <c r="AI46" s="79" t="s">
        <v>59</v>
      </c>
      <c r="AJ46" s="99">
        <v>13</v>
      </c>
      <c r="AK46" s="91" t="str">
        <f t="shared" ref="AK46:AK53" si="5">_xlfn.CONCAT(H46, " - ", I46)</f>
        <v>1.1 - Post Tax Revenue Model</v>
      </c>
      <c r="AL46" s="91" t="s">
        <v>871</v>
      </c>
      <c r="AM46" s="91" t="s">
        <v>185</v>
      </c>
      <c r="AN46" s="79" t="s">
        <v>242</v>
      </c>
      <c r="AO46" s="79"/>
      <c r="AP46" s="79"/>
    </row>
    <row r="47" spans="1:42" s="71" customFormat="1" ht="15" customHeight="1" x14ac:dyDescent="0.35">
      <c r="A47" s="80" t="str">
        <f t="shared" si="4"/>
        <v>Supporting Documentation</v>
      </c>
      <c r="B47" s="79" t="str">
        <f>$B$45</f>
        <v xml:space="preserve">1 Annual Review Requirement and Control Mechanism </v>
      </c>
      <c r="C47" s="79"/>
      <c r="D47" s="79" t="s">
        <v>237</v>
      </c>
      <c r="E47" s="105" t="s">
        <v>238</v>
      </c>
      <c r="F47" s="94">
        <v>2</v>
      </c>
      <c r="G47" s="94"/>
      <c r="H47" s="78" t="str">
        <f>_xlfn.CONCAT(Table14[[#This Row],[Proposal Indexing]],Table14[[#This Row],[Section Ref:]],Table14[[#This Row],[Number Ref:]])</f>
        <v>1.2</v>
      </c>
      <c r="I47" s="79" t="s">
        <v>243</v>
      </c>
      <c r="J47" s="100"/>
      <c r="K47" s="100"/>
      <c r="L47" s="100"/>
      <c r="M47" s="9" t="s">
        <v>244</v>
      </c>
      <c r="N47" s="100"/>
      <c r="O47" s="52" t="s">
        <v>52</v>
      </c>
      <c r="P47" s="79"/>
      <c r="Q47" s="79" t="s">
        <v>53</v>
      </c>
      <c r="R47" s="79"/>
      <c r="S47" s="79"/>
      <c r="T47" s="79"/>
      <c r="U47" s="79" t="s">
        <v>82</v>
      </c>
      <c r="V47" s="79" t="s">
        <v>245</v>
      </c>
      <c r="W47" s="79"/>
      <c r="X47" s="79"/>
      <c r="Y47" s="79"/>
      <c r="Z47" s="79"/>
      <c r="AA47" s="79" t="s">
        <v>68</v>
      </c>
      <c r="AB47" s="79" t="s">
        <v>68</v>
      </c>
      <c r="AC47" s="79" t="s">
        <v>87</v>
      </c>
      <c r="AD47" s="79"/>
      <c r="AE47" s="107" t="s">
        <v>57</v>
      </c>
      <c r="AF47" s="96" t="s">
        <v>52</v>
      </c>
      <c r="AG47" s="96"/>
      <c r="AH47" s="130" t="s">
        <v>827</v>
      </c>
      <c r="AI47" s="79" t="s">
        <v>59</v>
      </c>
      <c r="AJ47" s="99">
        <v>9</v>
      </c>
      <c r="AK47" s="91" t="str">
        <f t="shared" si="5"/>
        <v>1.2 - Shared Asset Model</v>
      </c>
      <c r="AL47" s="91" t="s">
        <v>872</v>
      </c>
      <c r="AM47" s="91" t="s">
        <v>246</v>
      </c>
      <c r="AN47" s="79" t="s">
        <v>247</v>
      </c>
      <c r="AO47" s="79" t="s">
        <v>248</v>
      </c>
      <c r="AP47" s="79"/>
    </row>
    <row r="48" spans="1:42" s="70" customFormat="1" ht="15" customHeight="1" x14ac:dyDescent="0.35">
      <c r="A48" s="28" t="str">
        <f t="shared" si="4"/>
        <v>Supporting Documentation</v>
      </c>
      <c r="B48" s="29" t="s">
        <v>249</v>
      </c>
      <c r="C48" s="30"/>
      <c r="D48" s="30"/>
      <c r="E48" s="30"/>
      <c r="F48" s="30"/>
      <c r="G48" s="30"/>
      <c r="H48" s="49" t="str">
        <f>_xlfn.CONCAT(Table14[[#This Row],[Proposal Indexing]],Table14[[#This Row],[Section Ref:]],Table14[[#This Row],[Number Ref:]])</f>
        <v/>
      </c>
      <c r="I48" s="31"/>
      <c r="J48" s="31"/>
      <c r="K48" s="31"/>
      <c r="L48" s="31"/>
      <c r="M48" s="31"/>
      <c r="N48" s="31"/>
      <c r="O48" s="31"/>
      <c r="P48" s="31"/>
      <c r="Q48" s="31"/>
      <c r="R48" s="31"/>
      <c r="S48" s="31"/>
      <c r="T48" s="31"/>
      <c r="U48" s="31"/>
      <c r="V48" s="30"/>
      <c r="W48" s="30"/>
      <c r="X48" s="30"/>
      <c r="Y48" s="30"/>
      <c r="Z48" s="30"/>
      <c r="AA48" s="30"/>
      <c r="AB48" s="30"/>
      <c r="AC48" s="30"/>
      <c r="AD48" s="30"/>
      <c r="AE48" s="30"/>
      <c r="AF48" s="33"/>
      <c r="AG48" s="33"/>
      <c r="AH48" s="33"/>
      <c r="AI48" s="33"/>
      <c r="AJ48" s="30"/>
      <c r="AK48" s="30" t="str">
        <f t="shared" si="5"/>
        <v xml:space="preserve"> - </v>
      </c>
      <c r="AL48" s="30"/>
      <c r="AM48" s="30"/>
      <c r="AN48" s="34"/>
      <c r="AO48" s="79"/>
      <c r="AP48" s="79"/>
    </row>
    <row r="49" spans="1:42" s="71" customFormat="1" ht="15" customHeight="1" x14ac:dyDescent="0.35">
      <c r="A49" s="80" t="str">
        <f t="shared" si="4"/>
        <v>Supporting Documentation</v>
      </c>
      <c r="B49" s="79" t="str">
        <f>$B$48</f>
        <v>2 Regulatory asset base</v>
      </c>
      <c r="C49" s="79"/>
      <c r="D49" s="79" t="s">
        <v>237</v>
      </c>
      <c r="E49" s="108" t="s">
        <v>250</v>
      </c>
      <c r="F49" s="94">
        <v>1</v>
      </c>
      <c r="G49" s="94"/>
      <c r="H49" s="78" t="str">
        <f>_xlfn.CONCAT(Table14[[#This Row],[Proposal Indexing]],Table14[[#This Row],[Section Ref:]],Table14[[#This Row],[Number Ref:]])</f>
        <v>2.1</v>
      </c>
      <c r="I49" s="79" t="s">
        <v>251</v>
      </c>
      <c r="J49" s="100"/>
      <c r="K49" s="100"/>
      <c r="L49" s="100"/>
      <c r="M49" s="9" t="s">
        <v>252</v>
      </c>
      <c r="N49" s="100"/>
      <c r="O49" s="53" t="s">
        <v>52</v>
      </c>
      <c r="P49" s="79"/>
      <c r="Q49" s="79" t="s">
        <v>53</v>
      </c>
      <c r="R49" s="79"/>
      <c r="S49" s="79"/>
      <c r="T49" s="79"/>
      <c r="U49" s="79" t="s">
        <v>82</v>
      </c>
      <c r="V49" s="79" t="s">
        <v>253</v>
      </c>
      <c r="W49" s="79"/>
      <c r="X49" s="79"/>
      <c r="Y49" s="79" t="s">
        <v>254</v>
      </c>
      <c r="Z49" s="79"/>
      <c r="AA49" s="79"/>
      <c r="AB49" s="79"/>
      <c r="AC49" s="79" t="s">
        <v>87</v>
      </c>
      <c r="AD49" s="79"/>
      <c r="AE49" s="107" t="s">
        <v>57</v>
      </c>
      <c r="AF49" s="96" t="s">
        <v>58</v>
      </c>
      <c r="AG49" s="96"/>
      <c r="AH49" s="130" t="s">
        <v>827</v>
      </c>
      <c r="AI49" s="79" t="s">
        <v>59</v>
      </c>
      <c r="AJ49" s="99">
        <v>11</v>
      </c>
      <c r="AK49" s="91" t="str">
        <f t="shared" si="5"/>
        <v>2.1 - Roll Forward Model</v>
      </c>
      <c r="AL49" s="91" t="s">
        <v>873</v>
      </c>
      <c r="AM49" s="91" t="s">
        <v>185</v>
      </c>
      <c r="AN49" s="79" t="s">
        <v>255</v>
      </c>
      <c r="AO49" s="79"/>
      <c r="AP49" s="79"/>
    </row>
    <row r="50" spans="1:42" s="70" customFormat="1" ht="15" customHeight="1" x14ac:dyDescent="0.35">
      <c r="A50" s="28" t="str">
        <f t="shared" si="4"/>
        <v>Supporting Documentation</v>
      </c>
      <c r="B50" s="29" t="s">
        <v>256</v>
      </c>
      <c r="C50" s="30"/>
      <c r="D50" s="30"/>
      <c r="E50" s="30"/>
      <c r="F50" s="30"/>
      <c r="G50" s="30"/>
      <c r="H50" s="49" t="str">
        <f>_xlfn.CONCAT(Table14[[#This Row],[Proposal Indexing]],Table14[[#This Row],[Section Ref:]],Table14[[#This Row],[Number Ref:]])</f>
        <v/>
      </c>
      <c r="I50" s="31"/>
      <c r="J50" s="31"/>
      <c r="K50" s="31"/>
      <c r="L50" s="31"/>
      <c r="M50" s="31"/>
      <c r="N50" s="31"/>
      <c r="O50" s="31"/>
      <c r="P50" s="31"/>
      <c r="Q50" s="31"/>
      <c r="R50" s="31"/>
      <c r="S50" s="31"/>
      <c r="T50" s="31"/>
      <c r="U50" s="31"/>
      <c r="V50" s="30"/>
      <c r="W50" s="30"/>
      <c r="X50" s="30"/>
      <c r="Y50" s="30"/>
      <c r="Z50" s="30"/>
      <c r="AA50" s="30"/>
      <c r="AB50" s="30"/>
      <c r="AC50" s="30"/>
      <c r="AD50" s="30"/>
      <c r="AE50" s="30"/>
      <c r="AF50" s="33"/>
      <c r="AG50" s="33"/>
      <c r="AH50" s="33"/>
      <c r="AI50" s="33"/>
      <c r="AJ50" s="30"/>
      <c r="AK50" s="30" t="str">
        <f t="shared" si="5"/>
        <v xml:space="preserve"> - </v>
      </c>
      <c r="AL50" s="30"/>
      <c r="AM50" s="30"/>
      <c r="AN50" s="34"/>
      <c r="AO50" s="79"/>
      <c r="AP50" s="79"/>
    </row>
    <row r="51" spans="1:42" s="71" customFormat="1" ht="15" customHeight="1" x14ac:dyDescent="0.35">
      <c r="A51" s="80" t="str">
        <f t="shared" si="4"/>
        <v>Supporting Documentation</v>
      </c>
      <c r="B51" s="79" t="str">
        <f>$B$50</f>
        <v>3 Rate of return</v>
      </c>
      <c r="C51" s="79"/>
      <c r="D51" s="79" t="s">
        <v>257</v>
      </c>
      <c r="E51" s="105" t="s">
        <v>258</v>
      </c>
      <c r="F51" s="79">
        <v>1</v>
      </c>
      <c r="G51" s="79"/>
      <c r="H51" s="104" t="str">
        <f>_xlfn.CONCAT(Table14[[#This Row],[Proposal Indexing]],Table14[[#This Row],[Section Ref:]],Table14[[#This Row],[Number Ref:]])</f>
        <v>3.1</v>
      </c>
      <c r="I51" s="79" t="s">
        <v>259</v>
      </c>
      <c r="J51" s="100"/>
      <c r="K51" s="100"/>
      <c r="L51" s="100"/>
      <c r="M51" s="9" t="s">
        <v>874</v>
      </c>
      <c r="N51" s="100"/>
      <c r="O51" s="53" t="s">
        <v>52</v>
      </c>
      <c r="P51" s="79"/>
      <c r="Q51" s="79" t="s">
        <v>53</v>
      </c>
      <c r="R51" s="79"/>
      <c r="S51" s="79"/>
      <c r="T51" s="79" t="s">
        <v>260</v>
      </c>
      <c r="U51" s="79" t="s">
        <v>261</v>
      </c>
      <c r="V51" s="79" t="s">
        <v>253</v>
      </c>
      <c r="W51" s="79"/>
      <c r="X51" s="79"/>
      <c r="Y51" s="79"/>
      <c r="Z51" s="79"/>
      <c r="AA51" s="79" t="s">
        <v>157</v>
      </c>
      <c r="AB51" s="79" t="s">
        <v>92</v>
      </c>
      <c r="AC51" s="79" t="s">
        <v>68</v>
      </c>
      <c r="AD51" s="79"/>
      <c r="AE51" s="107" t="s">
        <v>57</v>
      </c>
      <c r="AF51" s="96" t="s">
        <v>52</v>
      </c>
      <c r="AG51" s="96"/>
      <c r="AH51" s="130" t="s">
        <v>827</v>
      </c>
      <c r="AI51" s="79" t="s">
        <v>59</v>
      </c>
      <c r="AJ51" s="99">
        <v>2</v>
      </c>
      <c r="AK51" s="91" t="str">
        <f t="shared" si="5"/>
        <v>3.1 - Averaging Period Nomination</v>
      </c>
      <c r="AL51" s="91" t="s">
        <v>875</v>
      </c>
      <c r="AM51" s="91" t="s">
        <v>856</v>
      </c>
      <c r="AN51" s="79" t="s">
        <v>262</v>
      </c>
      <c r="AO51" s="79" t="s">
        <v>263</v>
      </c>
      <c r="AP51" s="79"/>
    </row>
    <row r="52" spans="1:42" s="70" customFormat="1" ht="15" customHeight="1" x14ac:dyDescent="0.35">
      <c r="A52" s="28" t="str">
        <f t="shared" si="4"/>
        <v>Supporting Documentation</v>
      </c>
      <c r="B52" s="29" t="s">
        <v>264</v>
      </c>
      <c r="C52" s="30"/>
      <c r="D52" s="30"/>
      <c r="E52" s="30"/>
      <c r="F52" s="30"/>
      <c r="G52" s="30"/>
      <c r="H52" s="49" t="str">
        <f>_xlfn.CONCAT(Table14[[#This Row],[Proposal Indexing]],Table14[[#This Row],[Section Ref:]],Table14[[#This Row],[Number Ref:]])</f>
        <v/>
      </c>
      <c r="I52" s="31"/>
      <c r="J52" s="31"/>
      <c r="K52" s="31"/>
      <c r="L52" s="31"/>
      <c r="M52" s="31"/>
      <c r="N52" s="31"/>
      <c r="O52" s="31"/>
      <c r="P52" s="31"/>
      <c r="Q52" s="31"/>
      <c r="R52" s="31"/>
      <c r="S52" s="31"/>
      <c r="T52" s="31"/>
      <c r="U52" s="31"/>
      <c r="V52" s="30"/>
      <c r="W52" s="30"/>
      <c r="X52" s="30"/>
      <c r="Y52" s="30"/>
      <c r="Z52" s="30"/>
      <c r="AA52" s="30"/>
      <c r="AB52" s="30"/>
      <c r="AC52" s="30"/>
      <c r="AD52" s="30"/>
      <c r="AE52" s="30"/>
      <c r="AF52" s="33"/>
      <c r="AG52" s="33"/>
      <c r="AH52" s="33"/>
      <c r="AI52" s="33"/>
      <c r="AJ52" s="30"/>
      <c r="AK52" s="30" t="str">
        <f t="shared" si="5"/>
        <v xml:space="preserve"> - </v>
      </c>
      <c r="AL52" s="30"/>
      <c r="AM52" s="30"/>
      <c r="AN52" s="34"/>
      <c r="AO52" s="79"/>
      <c r="AP52" s="79"/>
    </row>
    <row r="53" spans="1:42" s="71" customFormat="1" ht="15" customHeight="1" x14ac:dyDescent="0.35">
      <c r="A53" s="80" t="str">
        <f t="shared" si="4"/>
        <v>Supporting Documentation</v>
      </c>
      <c r="B53" s="79" t="str">
        <f>$B$52</f>
        <v>4 Regulatory depreciation</v>
      </c>
      <c r="C53" s="79"/>
      <c r="D53" s="79" t="s">
        <v>237</v>
      </c>
      <c r="E53" s="105" t="s">
        <v>265</v>
      </c>
      <c r="F53" s="79">
        <v>1</v>
      </c>
      <c r="G53" s="79"/>
      <c r="H53" s="104" t="str">
        <f>_xlfn.CONCAT(Table14[[#This Row],[Proposal Indexing]],Table14[[#This Row],[Section Ref:]],Table14[[#This Row],[Number Ref:]])</f>
        <v>4.1</v>
      </c>
      <c r="I53" s="79" t="s">
        <v>266</v>
      </c>
      <c r="J53" s="100"/>
      <c r="K53" s="100"/>
      <c r="L53" s="100"/>
      <c r="M53" s="9" t="s">
        <v>267</v>
      </c>
      <c r="N53" s="100"/>
      <c r="O53" s="53" t="s">
        <v>52</v>
      </c>
      <c r="P53" s="79"/>
      <c r="Q53" s="79" t="s">
        <v>53</v>
      </c>
      <c r="R53" s="79"/>
      <c r="S53" s="79"/>
      <c r="T53" s="79"/>
      <c r="U53" s="79" t="s">
        <v>82</v>
      </c>
      <c r="V53" s="79" t="s">
        <v>253</v>
      </c>
      <c r="W53" s="79"/>
      <c r="X53" s="79"/>
      <c r="Y53" s="79"/>
      <c r="Z53" s="79"/>
      <c r="AA53" s="79" t="s">
        <v>68</v>
      </c>
      <c r="AB53" s="79" t="s">
        <v>68</v>
      </c>
      <c r="AC53" s="79" t="s">
        <v>87</v>
      </c>
      <c r="AD53" s="79"/>
      <c r="AE53" s="107" t="s">
        <v>57</v>
      </c>
      <c r="AF53" s="96" t="s">
        <v>58</v>
      </c>
      <c r="AG53" s="96"/>
      <c r="AH53" s="130" t="s">
        <v>827</v>
      </c>
      <c r="AI53" s="79" t="s">
        <v>59</v>
      </c>
      <c r="AJ53" s="99">
        <v>7</v>
      </c>
      <c r="AK53" s="91" t="str">
        <f t="shared" si="5"/>
        <v>4.1 - RAB Depreciation Model</v>
      </c>
      <c r="AL53" s="91" t="s">
        <v>876</v>
      </c>
      <c r="AM53" s="91" t="s">
        <v>185</v>
      </c>
      <c r="AN53" s="79" t="s">
        <v>268</v>
      </c>
      <c r="AO53" s="77" t="s">
        <v>269</v>
      </c>
      <c r="AP53" s="79"/>
    </row>
    <row r="54" spans="1:42" s="70" customFormat="1" ht="15" customHeight="1" x14ac:dyDescent="0.35">
      <c r="A54" s="28" t="str">
        <f t="shared" si="4"/>
        <v>Supporting Documentation</v>
      </c>
      <c r="B54" s="29" t="s">
        <v>270</v>
      </c>
      <c r="C54" s="30" t="s">
        <v>271</v>
      </c>
      <c r="D54" s="30"/>
      <c r="E54" s="30"/>
      <c r="F54" s="30"/>
      <c r="G54" s="30"/>
      <c r="H54" s="49" t="str">
        <f>_xlfn.CONCAT(Table14[[#This Row],[Proposal Indexing]],Table14[[#This Row],[Section Ref:]],Table14[[#This Row],[Number Ref:]])</f>
        <v/>
      </c>
      <c r="I54" s="31"/>
      <c r="J54" s="31"/>
      <c r="K54" s="31"/>
      <c r="L54" s="31"/>
      <c r="M54" s="31"/>
      <c r="N54" s="31"/>
      <c r="O54" s="31"/>
      <c r="P54" s="31"/>
      <c r="Q54" s="31"/>
      <c r="R54" s="31"/>
      <c r="S54" s="31"/>
      <c r="T54" s="31"/>
      <c r="U54" s="31"/>
      <c r="V54" s="30"/>
      <c r="W54" s="30"/>
      <c r="X54" s="30"/>
      <c r="Y54" s="30"/>
      <c r="Z54" s="30"/>
      <c r="AA54" s="30"/>
      <c r="AB54" s="30"/>
      <c r="AC54" s="30"/>
      <c r="AD54" s="30"/>
      <c r="AE54" s="30"/>
      <c r="AF54" s="33"/>
      <c r="AG54" s="33"/>
      <c r="AH54" s="33"/>
      <c r="AI54" s="33"/>
      <c r="AJ54" s="30"/>
      <c r="AK54" s="65" t="str">
        <f>Table14[[#This Row],[Proposal Subsection]]</f>
        <v>Capex 5.1</v>
      </c>
      <c r="AL54" s="30"/>
      <c r="AM54" s="30"/>
      <c r="AN54" s="34"/>
      <c r="AO54" s="79"/>
      <c r="AP54" s="79"/>
    </row>
    <row r="55" spans="1:42" s="71" customFormat="1" ht="15" customHeight="1" x14ac:dyDescent="0.35">
      <c r="A55" s="80" t="str">
        <f t="shared" si="4"/>
        <v>Supporting Documentation</v>
      </c>
      <c r="B55" s="79" t="str">
        <f>$B$54</f>
        <v>5 Capital expenditure</v>
      </c>
      <c r="C55" s="79" t="s">
        <v>271</v>
      </c>
      <c r="D55" s="79" t="s">
        <v>237</v>
      </c>
      <c r="E55" s="105" t="s">
        <v>272</v>
      </c>
      <c r="F55" s="105" t="s">
        <v>238</v>
      </c>
      <c r="G55" s="79">
        <v>1</v>
      </c>
      <c r="H55" s="106" t="str">
        <f>_xlfn.CONCAT(Table14[[#This Row],[Proposal Indexing]],Table14[[#This Row],[Section Ref:]],Table14[[#This Row],[Number Ref:]])</f>
        <v>5.1.1</v>
      </c>
      <c r="I55" s="79" t="s">
        <v>273</v>
      </c>
      <c r="J55" s="100"/>
      <c r="K55" s="100"/>
      <c r="L55" s="100"/>
      <c r="M55" s="9" t="s">
        <v>274</v>
      </c>
      <c r="N55" s="100"/>
      <c r="O55" s="53" t="s">
        <v>52</v>
      </c>
      <c r="P55" s="79"/>
      <c r="Q55" s="79" t="s">
        <v>53</v>
      </c>
      <c r="R55" s="79"/>
      <c r="S55" s="79"/>
      <c r="T55" s="79"/>
      <c r="U55" s="79" t="s">
        <v>54</v>
      </c>
      <c r="V55" s="79" t="s">
        <v>275</v>
      </c>
      <c r="W55" s="79"/>
      <c r="X55" s="79"/>
      <c r="Y55" s="79" t="s">
        <v>276</v>
      </c>
      <c r="Z55" s="79"/>
      <c r="AA55" s="79"/>
      <c r="AB55" s="79"/>
      <c r="AC55" s="79"/>
      <c r="AD55" s="79"/>
      <c r="AE55" s="107" t="s">
        <v>57</v>
      </c>
      <c r="AF55" s="96" t="s">
        <v>58</v>
      </c>
      <c r="AG55" s="96"/>
      <c r="AH55" s="130" t="s">
        <v>827</v>
      </c>
      <c r="AI55" s="79" t="s">
        <v>59</v>
      </c>
      <c r="AJ55" s="99">
        <v>13</v>
      </c>
      <c r="AK55" s="91" t="str">
        <f t="shared" ref="AK55:AK60" si="6">_xlfn.CONCAT(H55, " - ", I55)</f>
        <v>5.1.1 - AER Standardised Capex model</v>
      </c>
      <c r="AL55" s="91" t="s">
        <v>877</v>
      </c>
      <c r="AM55" s="91" t="s">
        <v>185</v>
      </c>
      <c r="AN55" s="79" t="s">
        <v>277</v>
      </c>
      <c r="AO55" s="79"/>
      <c r="AP55" s="79"/>
    </row>
    <row r="56" spans="1:42" s="71" customFormat="1" ht="15" customHeight="1" x14ac:dyDescent="0.35">
      <c r="A56" s="80" t="str">
        <f t="shared" si="4"/>
        <v>Supporting Documentation</v>
      </c>
      <c r="B56" s="79" t="str">
        <f>$B$54</f>
        <v>5 Capital expenditure</v>
      </c>
      <c r="C56" s="79" t="s">
        <v>271</v>
      </c>
      <c r="D56" s="79" t="s">
        <v>278</v>
      </c>
      <c r="E56" s="105" t="s">
        <v>272</v>
      </c>
      <c r="F56" s="105" t="s">
        <v>238</v>
      </c>
      <c r="G56" s="79">
        <v>2</v>
      </c>
      <c r="H56" s="104" t="str">
        <f>_xlfn.CONCAT(Table14[[#This Row],[Proposal Indexing]],Table14[[#This Row],[Section Ref:]],Table14[[#This Row],[Number Ref:]])</f>
        <v>5.1.2</v>
      </c>
      <c r="I56" s="79" t="s">
        <v>279</v>
      </c>
      <c r="J56" s="100"/>
      <c r="K56" s="100"/>
      <c r="L56" s="100"/>
      <c r="M56" s="9" t="s">
        <v>280</v>
      </c>
      <c r="N56" s="100"/>
      <c r="O56" s="52" t="s">
        <v>52</v>
      </c>
      <c r="P56" s="79" t="s">
        <v>222</v>
      </c>
      <c r="Q56" s="79" t="s">
        <v>136</v>
      </c>
      <c r="R56" s="79"/>
      <c r="S56" s="79"/>
      <c r="T56" s="79"/>
      <c r="U56" s="79" t="s">
        <v>261</v>
      </c>
      <c r="V56" s="79" t="s">
        <v>281</v>
      </c>
      <c r="W56" s="79"/>
      <c r="X56" s="79"/>
      <c r="Y56" s="79" t="s">
        <v>282</v>
      </c>
      <c r="Z56" s="79"/>
      <c r="AA56" s="79"/>
      <c r="AB56" s="79"/>
      <c r="AC56" s="79"/>
      <c r="AD56" s="79"/>
      <c r="AE56" s="107" t="s">
        <v>57</v>
      </c>
      <c r="AF56" s="96" t="s">
        <v>58</v>
      </c>
      <c r="AG56" s="96" t="s">
        <v>58</v>
      </c>
      <c r="AH56" s="130" t="s">
        <v>827</v>
      </c>
      <c r="AI56" s="79" t="s">
        <v>59</v>
      </c>
      <c r="AJ56" s="99">
        <v>21</v>
      </c>
      <c r="AK56" s="91" t="str">
        <f t="shared" si="6"/>
        <v>5.1.2 - SAPN Expenditure governance procedures </v>
      </c>
      <c r="AL56" s="91" t="s">
        <v>878</v>
      </c>
      <c r="AM56" s="91" t="s">
        <v>185</v>
      </c>
      <c r="AN56" s="79" t="s">
        <v>283</v>
      </c>
      <c r="AO56" s="79"/>
      <c r="AP56" s="79"/>
    </row>
    <row r="57" spans="1:42" s="71" customFormat="1" ht="15" customHeight="1" x14ac:dyDescent="0.35">
      <c r="A57" s="80" t="str">
        <f t="shared" si="4"/>
        <v>Supporting Documentation</v>
      </c>
      <c r="B57" s="79" t="str">
        <f>$B$54</f>
        <v>5 Capital expenditure</v>
      </c>
      <c r="C57" s="79" t="s">
        <v>271</v>
      </c>
      <c r="D57" s="79" t="s">
        <v>284</v>
      </c>
      <c r="E57" s="105" t="s">
        <v>272</v>
      </c>
      <c r="F57" s="105" t="s">
        <v>238</v>
      </c>
      <c r="G57" s="79">
        <v>5</v>
      </c>
      <c r="H57" s="104" t="str">
        <f>_xlfn.CONCAT(Table14[[#This Row],[Proposal Indexing]],Table14[[#This Row],[Section Ref:]],Table14[[#This Row],[Number Ref:]])</f>
        <v>5.1.5</v>
      </c>
      <c r="I57" s="79" t="s">
        <v>285</v>
      </c>
      <c r="J57" s="79"/>
      <c r="K57" s="79"/>
      <c r="L57" s="79"/>
      <c r="M57" s="9" t="s">
        <v>286</v>
      </c>
      <c r="N57" s="79"/>
      <c r="O57" s="79" t="s">
        <v>52</v>
      </c>
      <c r="P57" s="79"/>
      <c r="Q57" s="79" t="s">
        <v>53</v>
      </c>
      <c r="R57" s="79"/>
      <c r="S57" s="79"/>
      <c r="T57" s="79"/>
      <c r="U57" s="79" t="s">
        <v>54</v>
      </c>
      <c r="V57" s="79" t="s">
        <v>287</v>
      </c>
      <c r="W57" s="79"/>
      <c r="X57" s="79" t="s">
        <v>288</v>
      </c>
      <c r="Y57" s="79"/>
      <c r="Z57" s="79"/>
      <c r="AA57" s="79"/>
      <c r="AB57" s="79"/>
      <c r="AC57" s="79"/>
      <c r="AD57" s="79"/>
      <c r="AE57" s="107" t="s">
        <v>57</v>
      </c>
      <c r="AF57" s="96" t="s">
        <v>58</v>
      </c>
      <c r="AG57" s="96" t="s">
        <v>58</v>
      </c>
      <c r="AH57" s="130" t="s">
        <v>827</v>
      </c>
      <c r="AI57" s="79" t="s">
        <v>59</v>
      </c>
      <c r="AJ57" s="99">
        <v>32</v>
      </c>
      <c r="AK57" s="91" t="str">
        <f t="shared" si="6"/>
        <v>5.1.5 - Value framework</v>
      </c>
      <c r="AL57" s="91" t="s">
        <v>879</v>
      </c>
      <c r="AM57" s="91" t="s">
        <v>185</v>
      </c>
      <c r="AN57" s="79" t="s">
        <v>289</v>
      </c>
      <c r="AO57" s="79"/>
      <c r="AP57" s="79"/>
    </row>
    <row r="58" spans="1:42" s="71" customFormat="1" ht="15" customHeight="1" x14ac:dyDescent="0.35">
      <c r="A58" s="80" t="str">
        <f t="shared" si="4"/>
        <v>Supporting Documentation</v>
      </c>
      <c r="B58" s="79" t="str">
        <f>$B$54</f>
        <v>5 Capital expenditure</v>
      </c>
      <c r="C58" s="79" t="s">
        <v>271</v>
      </c>
      <c r="D58" s="79" t="s">
        <v>278</v>
      </c>
      <c r="E58" s="105" t="s">
        <v>272</v>
      </c>
      <c r="F58" s="105" t="s">
        <v>238</v>
      </c>
      <c r="G58" s="81">
        <v>6</v>
      </c>
      <c r="H58" s="104" t="str">
        <f>_xlfn.CONCAT(Table14[[#This Row],[Proposal Indexing]],Table14[[#This Row],[Section Ref:]],Table14[[#This Row],[Number Ref:]])</f>
        <v>5.1.6</v>
      </c>
      <c r="I58" s="79" t="s">
        <v>290</v>
      </c>
      <c r="J58" s="79"/>
      <c r="K58" s="79"/>
      <c r="L58" s="79"/>
      <c r="M58" s="9" t="s">
        <v>291</v>
      </c>
      <c r="N58" s="79"/>
      <c r="O58" s="79" t="s">
        <v>52</v>
      </c>
      <c r="P58" s="79"/>
      <c r="Q58" s="79" t="s">
        <v>53</v>
      </c>
      <c r="R58" s="79"/>
      <c r="S58" s="79"/>
      <c r="T58" s="79"/>
      <c r="U58" s="79" t="s">
        <v>54</v>
      </c>
      <c r="V58" s="79" t="s">
        <v>121</v>
      </c>
      <c r="W58" s="79"/>
      <c r="X58" s="79"/>
      <c r="Y58" s="79"/>
      <c r="Z58" s="79"/>
      <c r="AA58" s="79"/>
      <c r="AB58" s="79"/>
      <c r="AC58" s="79"/>
      <c r="AD58" s="79"/>
      <c r="AE58" s="107" t="s">
        <v>57</v>
      </c>
      <c r="AF58" s="96" t="s">
        <v>58</v>
      </c>
      <c r="AG58" s="96"/>
      <c r="AH58" s="130" t="s">
        <v>827</v>
      </c>
      <c r="AI58" s="79" t="s">
        <v>59</v>
      </c>
      <c r="AJ58" s="99">
        <v>67</v>
      </c>
      <c r="AK58" s="91" t="str">
        <f t="shared" si="6"/>
        <v>5.1.6 - Accounting Practices and guidelines manual</v>
      </c>
      <c r="AL58" s="91" t="s">
        <v>880</v>
      </c>
      <c r="AM58" s="91" t="s">
        <v>185</v>
      </c>
      <c r="AN58" s="79" t="s">
        <v>292</v>
      </c>
      <c r="AO58" s="79"/>
      <c r="AP58" s="79"/>
    </row>
    <row r="59" spans="1:42" s="71" customFormat="1" ht="15" customHeight="1" x14ac:dyDescent="0.35">
      <c r="A59" s="80" t="str">
        <f t="shared" si="4"/>
        <v>Supporting Documentation</v>
      </c>
      <c r="B59" s="79" t="str">
        <f>B58</f>
        <v>5 Capital expenditure</v>
      </c>
      <c r="C59" s="79" t="s">
        <v>271</v>
      </c>
      <c r="D59" s="79" t="s">
        <v>237</v>
      </c>
      <c r="E59" s="81"/>
      <c r="F59" s="81"/>
      <c r="G59" s="81"/>
      <c r="H59" s="104" t="s">
        <v>293</v>
      </c>
      <c r="I59" s="79" t="s">
        <v>294</v>
      </c>
      <c r="J59" s="79"/>
      <c r="K59" s="79"/>
      <c r="L59" s="79"/>
      <c r="M59" s="9" t="s">
        <v>295</v>
      </c>
      <c r="N59" s="79"/>
      <c r="O59" s="79" t="s">
        <v>52</v>
      </c>
      <c r="P59" s="79"/>
      <c r="Q59" s="79"/>
      <c r="R59" s="79"/>
      <c r="S59" s="79"/>
      <c r="T59" s="79"/>
      <c r="U59" s="79"/>
      <c r="V59" s="79"/>
      <c r="W59" s="79"/>
      <c r="X59" s="79"/>
      <c r="Y59" s="79"/>
      <c r="Z59" s="79"/>
      <c r="AA59" s="79"/>
      <c r="AB59" s="79"/>
      <c r="AC59" s="79"/>
      <c r="AD59" s="79"/>
      <c r="AE59" s="107" t="s">
        <v>57</v>
      </c>
      <c r="AF59" s="96" t="s">
        <v>58</v>
      </c>
      <c r="AG59" s="96"/>
      <c r="AH59" s="130" t="s">
        <v>827</v>
      </c>
      <c r="AI59" s="79" t="s">
        <v>59</v>
      </c>
      <c r="AJ59" s="99">
        <v>7</v>
      </c>
      <c r="AK59" s="91" t="str">
        <f t="shared" si="6"/>
        <v>5.1.7 - Business cases to expenditure models reconciliation</v>
      </c>
      <c r="AL59" s="91" t="s">
        <v>881</v>
      </c>
      <c r="AM59" s="91" t="s">
        <v>185</v>
      </c>
      <c r="AN59" s="79" t="s">
        <v>296</v>
      </c>
      <c r="AO59" s="79"/>
      <c r="AP59" s="79"/>
    </row>
    <row r="60" spans="1:42" s="71" customFormat="1" ht="15" customHeight="1" x14ac:dyDescent="0.35">
      <c r="A60" s="80" t="str">
        <f t="shared" si="4"/>
        <v>Supporting Documentation</v>
      </c>
      <c r="B60" s="79" t="str">
        <f>B59</f>
        <v>5 Capital expenditure</v>
      </c>
      <c r="C60" s="79" t="s">
        <v>271</v>
      </c>
      <c r="D60" s="79" t="s">
        <v>176</v>
      </c>
      <c r="E60" s="81"/>
      <c r="F60" s="81"/>
      <c r="G60" s="81"/>
      <c r="H60" s="104" t="s">
        <v>297</v>
      </c>
      <c r="I60" s="79" t="s">
        <v>298</v>
      </c>
      <c r="J60" s="79"/>
      <c r="K60" s="79"/>
      <c r="L60" s="79"/>
      <c r="M60" s="9" t="s">
        <v>299</v>
      </c>
      <c r="N60" s="79"/>
      <c r="O60" s="79"/>
      <c r="P60" s="79"/>
      <c r="Q60" s="79"/>
      <c r="R60" s="79"/>
      <c r="S60" s="79"/>
      <c r="T60" s="79"/>
      <c r="U60" s="79"/>
      <c r="V60" s="79"/>
      <c r="W60" s="79"/>
      <c r="X60" s="79"/>
      <c r="Y60" s="79"/>
      <c r="Z60" s="79"/>
      <c r="AA60" s="79"/>
      <c r="AB60" s="79"/>
      <c r="AC60" s="79"/>
      <c r="AD60" s="79"/>
      <c r="AE60" s="107" t="s">
        <v>57</v>
      </c>
      <c r="AF60" s="96" t="s">
        <v>58</v>
      </c>
      <c r="AG60" s="96" t="s">
        <v>58</v>
      </c>
      <c r="AH60" s="130" t="s">
        <v>827</v>
      </c>
      <c r="AI60" s="79" t="s">
        <v>59</v>
      </c>
      <c r="AJ60" s="99">
        <v>6</v>
      </c>
      <c r="AK60" s="91" t="str">
        <f t="shared" si="6"/>
        <v>5.1.8 - RIN Response: 4.4.4 and 4.4.5 Transparency</v>
      </c>
      <c r="AL60" s="91" t="s">
        <v>882</v>
      </c>
      <c r="AM60" s="91" t="s">
        <v>185</v>
      </c>
      <c r="AN60" s="79" t="s">
        <v>300</v>
      </c>
      <c r="AO60" s="79"/>
      <c r="AP60" s="79"/>
    </row>
    <row r="61" spans="1:42" s="72" customFormat="1" ht="15" customHeight="1" x14ac:dyDescent="0.35">
      <c r="A61" s="35" t="str">
        <f t="shared" si="4"/>
        <v>Supporting Documentation</v>
      </c>
      <c r="B61" s="35" t="str">
        <f t="shared" ref="B61:B81" si="7">$B$54</f>
        <v>5 Capital expenditure</v>
      </c>
      <c r="C61" s="35" t="s">
        <v>301</v>
      </c>
      <c r="D61" s="35"/>
      <c r="E61" s="35"/>
      <c r="F61" s="35"/>
      <c r="G61" s="35"/>
      <c r="H61" s="50" t="str">
        <f>_xlfn.CONCAT(Table14[[#This Row],[Proposal Indexing]],Table14[[#This Row],[Section Ref:]],Table14[[#This Row],[Number Ref:]])</f>
        <v/>
      </c>
      <c r="I61" s="35"/>
      <c r="J61" s="35"/>
      <c r="K61" s="35"/>
      <c r="L61" s="35"/>
      <c r="M61" s="35"/>
      <c r="N61" s="35"/>
      <c r="O61" s="35"/>
      <c r="P61" s="35"/>
      <c r="Q61" s="35"/>
      <c r="R61" s="35"/>
      <c r="S61" s="35"/>
      <c r="T61" s="35"/>
      <c r="U61" s="35"/>
      <c r="V61" s="35"/>
      <c r="W61" s="35"/>
      <c r="X61" s="35"/>
      <c r="Y61" s="35"/>
      <c r="Z61" s="35"/>
      <c r="AA61" s="35"/>
      <c r="AB61" s="35"/>
      <c r="AC61" s="35"/>
      <c r="AD61" s="35"/>
      <c r="AE61" s="35"/>
      <c r="AF61" s="36"/>
      <c r="AG61" s="36"/>
      <c r="AH61" s="36"/>
      <c r="AI61" s="36"/>
      <c r="AJ61" s="37"/>
      <c r="AK61" s="37" t="str">
        <f>Table14[[#This Row],[Proposal Subsection]]</f>
        <v>Network 5.2</v>
      </c>
      <c r="AL61" s="37"/>
      <c r="AM61" s="35"/>
      <c r="AN61" s="35"/>
      <c r="AO61" s="79"/>
      <c r="AP61" s="79"/>
    </row>
    <row r="62" spans="1:42" s="71" customFormat="1" ht="15" customHeight="1" x14ac:dyDescent="0.35">
      <c r="A62" s="80" t="str">
        <f t="shared" si="4"/>
        <v>Supporting Documentation</v>
      </c>
      <c r="B62" s="79" t="str">
        <f t="shared" si="7"/>
        <v>5 Capital expenditure</v>
      </c>
      <c r="C62" s="79" t="str">
        <f>$C$61</f>
        <v>Network 5.2</v>
      </c>
      <c r="D62" s="79" t="s">
        <v>302</v>
      </c>
      <c r="E62" s="105" t="s">
        <v>272</v>
      </c>
      <c r="F62" s="105" t="s">
        <v>250</v>
      </c>
      <c r="G62" s="79">
        <v>2</v>
      </c>
      <c r="H62" s="104" t="str">
        <f>_xlfn.CONCAT(Table14[[#This Row],[Proposal Indexing]],Table14[[#This Row],[Section Ref:]],Table14[[#This Row],[Number Ref:]])</f>
        <v>5.2.2</v>
      </c>
      <c r="I62" s="79" t="s">
        <v>303</v>
      </c>
      <c r="J62" s="100">
        <v>2</v>
      </c>
      <c r="K62" s="100"/>
      <c r="L62" s="100"/>
      <c r="M62" s="9" t="s">
        <v>304</v>
      </c>
      <c r="N62" s="100"/>
      <c r="O62" s="52" t="s">
        <v>52</v>
      </c>
      <c r="P62" s="79" t="s">
        <v>305</v>
      </c>
      <c r="Q62" s="79" t="s">
        <v>53</v>
      </c>
      <c r="R62" s="79"/>
      <c r="S62" s="79"/>
      <c r="T62" s="79"/>
      <c r="U62" s="79" t="s">
        <v>306</v>
      </c>
      <c r="V62" s="79" t="s">
        <v>307</v>
      </c>
      <c r="W62" s="79"/>
      <c r="X62" s="79"/>
      <c r="Y62" s="79"/>
      <c r="Z62" s="79"/>
      <c r="AA62" s="79"/>
      <c r="AB62" s="79"/>
      <c r="AC62" s="79"/>
      <c r="AD62" s="79"/>
      <c r="AE62" s="107" t="s">
        <v>308</v>
      </c>
      <c r="AF62" s="96" t="s">
        <v>58</v>
      </c>
      <c r="AG62" s="96"/>
      <c r="AH62" s="130" t="s">
        <v>827</v>
      </c>
      <c r="AI62" s="79" t="s">
        <v>59</v>
      </c>
      <c r="AJ62" s="99">
        <v>53</v>
      </c>
      <c r="AK62" s="91" t="str">
        <f>_xlfn.CONCAT(H62, " - ", I62)</f>
        <v>5.2.2 - Strategic Asset Management Plan (SAMP)</v>
      </c>
      <c r="AL62" s="91" t="s">
        <v>883</v>
      </c>
      <c r="AM62" s="91" t="s">
        <v>185</v>
      </c>
      <c r="AN62" s="79" t="s">
        <v>309</v>
      </c>
      <c r="AO62" s="79"/>
      <c r="AP62" s="79"/>
    </row>
    <row r="63" spans="1:42" s="71" customFormat="1" ht="15" customHeight="1" x14ac:dyDescent="0.35">
      <c r="A63" s="80" t="str">
        <f t="shared" si="4"/>
        <v>Supporting Documentation</v>
      </c>
      <c r="B63" s="79" t="str">
        <f t="shared" si="7"/>
        <v>5 Capital expenditure</v>
      </c>
      <c r="C63" s="79" t="str">
        <f>$C$61</f>
        <v>Network 5.2</v>
      </c>
      <c r="D63" s="79" t="s">
        <v>310</v>
      </c>
      <c r="E63" s="105" t="s">
        <v>272</v>
      </c>
      <c r="F63" s="105" t="s">
        <v>250</v>
      </c>
      <c r="G63" s="81">
        <v>4</v>
      </c>
      <c r="H63" s="104" t="str">
        <f>_xlfn.CONCAT(Table14[[#This Row],[Proposal Indexing]],Table14[[#This Row],[Section Ref:]],Table14[[#This Row],[Number Ref:]])</f>
        <v>5.2.4</v>
      </c>
      <c r="I63" s="79" t="s">
        <v>311</v>
      </c>
      <c r="J63" s="100"/>
      <c r="K63" s="100"/>
      <c r="L63" s="100"/>
      <c r="M63" s="9" t="s">
        <v>312</v>
      </c>
      <c r="N63" s="100"/>
      <c r="O63" s="79" t="s">
        <v>52</v>
      </c>
      <c r="P63" s="79"/>
      <c r="Q63" s="79"/>
      <c r="R63" s="79"/>
      <c r="S63" s="79"/>
      <c r="T63" s="79"/>
      <c r="U63" s="79" t="s">
        <v>306</v>
      </c>
      <c r="V63" s="79" t="s">
        <v>313</v>
      </c>
      <c r="W63" s="79"/>
      <c r="X63" s="79"/>
      <c r="Y63" s="79"/>
      <c r="Z63" s="79"/>
      <c r="AA63" s="79"/>
      <c r="AB63" s="79"/>
      <c r="AC63" s="79"/>
      <c r="AD63" s="79"/>
      <c r="AE63" s="107" t="s">
        <v>57</v>
      </c>
      <c r="AF63" s="96" t="s">
        <v>58</v>
      </c>
      <c r="AG63" s="96"/>
      <c r="AH63" s="130" t="s">
        <v>827</v>
      </c>
      <c r="AI63" s="79" t="s">
        <v>59</v>
      </c>
      <c r="AJ63" s="99">
        <v>35</v>
      </c>
      <c r="AK63" s="91" t="str">
        <f>_xlfn.CONCAT(H63, " - ", I63)</f>
        <v>5.2.4 - Network Strategy</v>
      </c>
      <c r="AL63" s="91" t="s">
        <v>884</v>
      </c>
      <c r="AM63" s="91" t="s">
        <v>185</v>
      </c>
      <c r="AN63" s="79" t="s">
        <v>314</v>
      </c>
      <c r="AO63" s="79"/>
      <c r="AP63" s="79"/>
    </row>
    <row r="64" spans="1:42" s="71" customFormat="1" ht="15" customHeight="1" x14ac:dyDescent="0.35">
      <c r="A64" s="80" t="str">
        <f t="shared" si="4"/>
        <v>Supporting Documentation</v>
      </c>
      <c r="B64" s="79" t="str">
        <f t="shared" si="7"/>
        <v>5 Capital expenditure</v>
      </c>
      <c r="C64" s="79" t="str">
        <f>$C$61</f>
        <v>Network 5.2</v>
      </c>
      <c r="D64" s="79" t="s">
        <v>315</v>
      </c>
      <c r="E64" s="105" t="s">
        <v>272</v>
      </c>
      <c r="F64" s="105" t="s">
        <v>250</v>
      </c>
      <c r="G64" s="79">
        <v>5</v>
      </c>
      <c r="H64" s="104" t="str">
        <f>_xlfn.CONCAT(Table14[[#This Row],[Proposal Indexing]],Table14[[#This Row],[Section Ref:]],Table14[[#This Row],[Number Ref:]])</f>
        <v>5.2.5</v>
      </c>
      <c r="I64" s="79" t="s">
        <v>316</v>
      </c>
      <c r="J64" s="100"/>
      <c r="K64" s="100"/>
      <c r="L64" s="100"/>
      <c r="M64" s="9" t="s">
        <v>317</v>
      </c>
      <c r="N64" s="100"/>
      <c r="O64" s="79" t="s">
        <v>52</v>
      </c>
      <c r="P64" s="79"/>
      <c r="Q64" s="79"/>
      <c r="R64" s="79"/>
      <c r="S64" s="79"/>
      <c r="T64" s="79"/>
      <c r="U64" s="79"/>
      <c r="V64" s="79"/>
      <c r="W64" s="79"/>
      <c r="X64" s="79"/>
      <c r="Y64" s="79"/>
      <c r="Z64" s="79"/>
      <c r="AA64" s="79"/>
      <c r="AB64" s="79"/>
      <c r="AC64" s="79"/>
      <c r="AD64" s="79"/>
      <c r="AE64" s="107" t="s">
        <v>57</v>
      </c>
      <c r="AF64" s="96" t="s">
        <v>52</v>
      </c>
      <c r="AG64" s="96" t="s">
        <v>58</v>
      </c>
      <c r="AH64" s="130" t="s">
        <v>827</v>
      </c>
      <c r="AI64" s="79" t="s">
        <v>59</v>
      </c>
      <c r="AJ64" s="99">
        <v>32</v>
      </c>
      <c r="AK64" s="91" t="str">
        <f>_xlfn.CONCAT(H64, " - ", I64)</f>
        <v>5.2.5 - Resourcing Plan for Delivering the Network Program</v>
      </c>
      <c r="AL64" s="91" t="s">
        <v>885</v>
      </c>
      <c r="AM64" s="91" t="s">
        <v>886</v>
      </c>
      <c r="AN64" s="79" t="s">
        <v>318</v>
      </c>
      <c r="AO64" s="79"/>
      <c r="AP64" s="79"/>
    </row>
    <row r="65" spans="1:42" s="72" customFormat="1" ht="15" customHeight="1" x14ac:dyDescent="0.35">
      <c r="A65" s="35" t="str">
        <f t="shared" si="4"/>
        <v>Supporting Documentation</v>
      </c>
      <c r="B65" s="35" t="str">
        <f t="shared" si="7"/>
        <v>5 Capital expenditure</v>
      </c>
      <c r="C65" s="35" t="s">
        <v>319</v>
      </c>
      <c r="D65" s="35"/>
      <c r="E65" s="35"/>
      <c r="F65" s="35"/>
      <c r="G65" s="35"/>
      <c r="H65" s="50" t="str">
        <f>_xlfn.CONCAT(Table14[[#This Row],[Proposal Indexing]],Table14[[#This Row],[Section Ref:]],Table14[[#This Row],[Number Ref:]])</f>
        <v/>
      </c>
      <c r="I65" s="35"/>
      <c r="J65" s="35"/>
      <c r="K65" s="35"/>
      <c r="L65" s="35"/>
      <c r="M65" s="35"/>
      <c r="N65" s="35"/>
      <c r="O65" s="35"/>
      <c r="P65" s="35"/>
      <c r="Q65" s="35"/>
      <c r="R65" s="35"/>
      <c r="S65" s="35"/>
      <c r="T65" s="35"/>
      <c r="U65" s="35"/>
      <c r="V65" s="35"/>
      <c r="W65" s="35"/>
      <c r="X65" s="35"/>
      <c r="Y65" s="35"/>
      <c r="Z65" s="35"/>
      <c r="AA65" s="35"/>
      <c r="AB65" s="35"/>
      <c r="AC65" s="35"/>
      <c r="AD65" s="35"/>
      <c r="AE65" s="35"/>
      <c r="AF65" s="36"/>
      <c r="AG65" s="36"/>
      <c r="AH65" s="36"/>
      <c r="AI65" s="36"/>
      <c r="AJ65" s="37"/>
      <c r="AK65" s="37" t="str">
        <f>Table14[[#This Row],[Proposal Subsection]]</f>
        <v>Repex 5.3</v>
      </c>
      <c r="AL65" s="37"/>
      <c r="AM65" s="37"/>
      <c r="AN65" s="35"/>
      <c r="AO65" s="79"/>
      <c r="AP65" s="79"/>
    </row>
    <row r="66" spans="1:42" s="71" customFormat="1" ht="15" customHeight="1" x14ac:dyDescent="0.35">
      <c r="A66" s="80" t="str">
        <f t="shared" si="4"/>
        <v>Supporting Documentation</v>
      </c>
      <c r="B66" s="79" t="str">
        <f t="shared" si="7"/>
        <v>5 Capital expenditure</v>
      </c>
      <c r="C66" s="104" t="str">
        <f t="shared" ref="C66:C71" si="8">$C$65</f>
        <v>Repex 5.3</v>
      </c>
      <c r="D66" s="109" t="s">
        <v>320</v>
      </c>
      <c r="E66" s="105" t="s">
        <v>272</v>
      </c>
      <c r="F66" s="105" t="s">
        <v>258</v>
      </c>
      <c r="G66" s="79">
        <v>1</v>
      </c>
      <c r="H66" s="104" t="str">
        <f>_xlfn.CONCAT(Table14[[#This Row],[Proposal Indexing]],Table14[[#This Row],[Section Ref:]],Table14[[#This Row],[Number Ref:]])</f>
        <v>5.3.1</v>
      </c>
      <c r="I66" s="79" t="s">
        <v>321</v>
      </c>
      <c r="J66" s="100">
        <v>1</v>
      </c>
      <c r="K66" s="100" t="s">
        <v>322</v>
      </c>
      <c r="L66" s="100"/>
      <c r="M66" s="9" t="s">
        <v>323</v>
      </c>
      <c r="N66" s="9"/>
      <c r="O66" s="53" t="s">
        <v>52</v>
      </c>
      <c r="P66" s="79" t="s">
        <v>324</v>
      </c>
      <c r="Q66" s="79" t="s">
        <v>53</v>
      </c>
      <c r="R66" s="79"/>
      <c r="S66" s="79"/>
      <c r="T66" s="79"/>
      <c r="U66" s="79" t="s">
        <v>306</v>
      </c>
      <c r="V66" s="79" t="s">
        <v>325</v>
      </c>
      <c r="W66" s="79"/>
      <c r="X66" s="79" t="s">
        <v>326</v>
      </c>
      <c r="Y66" s="79" t="s">
        <v>327</v>
      </c>
      <c r="Z66" s="79"/>
      <c r="AA66" s="79"/>
      <c r="AB66" s="79"/>
      <c r="AC66" s="79"/>
      <c r="AD66" s="79"/>
      <c r="AE66" s="107" t="s">
        <v>57</v>
      </c>
      <c r="AF66" s="96" t="s">
        <v>58</v>
      </c>
      <c r="AG66" s="96" t="s">
        <v>58</v>
      </c>
      <c r="AH66" s="130" t="s">
        <v>827</v>
      </c>
      <c r="AI66" s="79" t="s">
        <v>59</v>
      </c>
      <c r="AJ66" s="99">
        <v>105</v>
      </c>
      <c r="AK66" s="91" t="str">
        <f>_xlfn.CONCAT(H66, " - ", I66, " - ",Table14[[#This Row],[Document type]])</f>
        <v>5.3.1 - Network Asset Replacement expenditure - Business case</v>
      </c>
      <c r="AL66" s="91" t="s">
        <v>887</v>
      </c>
      <c r="AM66" s="91" t="s">
        <v>185</v>
      </c>
      <c r="AN66" s="79" t="s">
        <v>328</v>
      </c>
      <c r="AO66" s="79"/>
      <c r="AP66" s="79"/>
    </row>
    <row r="67" spans="1:42" s="71" customFormat="1" ht="15" customHeight="1" x14ac:dyDescent="0.35">
      <c r="A67" s="80" t="str">
        <f t="shared" si="4"/>
        <v>Supporting Documentation</v>
      </c>
      <c r="B67" s="79" t="str">
        <f t="shared" si="7"/>
        <v>5 Capital expenditure</v>
      </c>
      <c r="C67" s="104" t="str">
        <f t="shared" si="8"/>
        <v>Repex 5.3</v>
      </c>
      <c r="D67" s="109" t="s">
        <v>329</v>
      </c>
      <c r="E67" s="105" t="s">
        <v>272</v>
      </c>
      <c r="F67" s="105" t="s">
        <v>258</v>
      </c>
      <c r="G67" s="79">
        <v>2</v>
      </c>
      <c r="H67" s="104" t="str">
        <f>_xlfn.CONCAT(Table14[[#This Row],[Proposal Indexing]],Table14[[#This Row],[Section Ref:]],Table14[[#This Row],[Number Ref:]])</f>
        <v>5.3.2</v>
      </c>
      <c r="I67" s="79" t="s">
        <v>330</v>
      </c>
      <c r="J67" s="100"/>
      <c r="K67" s="100"/>
      <c r="L67" s="100"/>
      <c r="M67" s="128"/>
      <c r="N67" s="100"/>
      <c r="O67" s="52" t="s">
        <v>52</v>
      </c>
      <c r="P67" s="79" t="s">
        <v>331</v>
      </c>
      <c r="Q67" s="79" t="s">
        <v>53</v>
      </c>
      <c r="R67" s="79"/>
      <c r="S67" s="79"/>
      <c r="T67" s="79"/>
      <c r="U67" s="79" t="s">
        <v>306</v>
      </c>
      <c r="V67" s="79" t="s">
        <v>325</v>
      </c>
      <c r="W67" s="79"/>
      <c r="X67" s="79" t="s">
        <v>326</v>
      </c>
      <c r="Y67" s="79" t="s">
        <v>327</v>
      </c>
      <c r="Z67" s="79"/>
      <c r="AA67" s="79"/>
      <c r="AB67" s="79"/>
      <c r="AC67" s="79"/>
      <c r="AD67" s="79"/>
      <c r="AE67" s="107" t="s">
        <v>57</v>
      </c>
      <c r="AF67" s="96" t="s">
        <v>58</v>
      </c>
      <c r="AG67" s="96"/>
      <c r="AH67" s="130" t="s">
        <v>827</v>
      </c>
      <c r="AI67" s="79" t="s">
        <v>59</v>
      </c>
      <c r="AJ67" s="99">
        <v>12</v>
      </c>
      <c r="AK67" s="91" t="str">
        <f>_xlfn.CONCAT(H67, " - ", I67, " - ",Table14[[#This Row],[Document type]])</f>
        <v>5.3.2 - Repex Forecasting Approach - Methodology</v>
      </c>
      <c r="AL67" s="91" t="s">
        <v>888</v>
      </c>
      <c r="AM67" s="91" t="s">
        <v>185</v>
      </c>
      <c r="AN67" s="79" t="s">
        <v>332</v>
      </c>
      <c r="AO67" s="79"/>
      <c r="AP67" s="79"/>
    </row>
    <row r="68" spans="1:42" s="71" customFormat="1" ht="15" customHeight="1" x14ac:dyDescent="0.35">
      <c r="A68" s="80" t="str">
        <f t="shared" si="4"/>
        <v>Supporting Documentation</v>
      </c>
      <c r="B68" s="79" t="str">
        <f t="shared" si="7"/>
        <v>5 Capital expenditure</v>
      </c>
      <c r="C68" s="104" t="str">
        <f t="shared" si="8"/>
        <v>Repex 5.3</v>
      </c>
      <c r="D68" s="109" t="s">
        <v>329</v>
      </c>
      <c r="E68" s="105" t="s">
        <v>272</v>
      </c>
      <c r="F68" s="105" t="s">
        <v>258</v>
      </c>
      <c r="G68" s="79">
        <v>4</v>
      </c>
      <c r="H68" s="104" t="str">
        <f>_xlfn.CONCAT(Table14[[#This Row],[Proposal Indexing]],Table14[[#This Row],[Section Ref:]],Table14[[#This Row],[Number Ref:]])</f>
        <v>5.3.4</v>
      </c>
      <c r="I68" s="79" t="s">
        <v>333</v>
      </c>
      <c r="J68" s="100"/>
      <c r="K68" s="100"/>
      <c r="L68" s="100"/>
      <c r="M68" s="128"/>
      <c r="N68" s="100"/>
      <c r="O68" s="52" t="s">
        <v>334</v>
      </c>
      <c r="P68" s="79" t="s">
        <v>222</v>
      </c>
      <c r="Q68" s="79" t="s">
        <v>53</v>
      </c>
      <c r="R68" s="79"/>
      <c r="S68" s="79"/>
      <c r="T68" s="79"/>
      <c r="U68" s="79" t="s">
        <v>306</v>
      </c>
      <c r="V68" s="79" t="s">
        <v>325</v>
      </c>
      <c r="W68" s="79"/>
      <c r="X68" s="79" t="s">
        <v>326</v>
      </c>
      <c r="Y68" s="79" t="s">
        <v>327</v>
      </c>
      <c r="Z68" s="79"/>
      <c r="AA68" s="79"/>
      <c r="AB68" s="79"/>
      <c r="AC68" s="79"/>
      <c r="AD68" s="79"/>
      <c r="AE68" s="107" t="s">
        <v>57</v>
      </c>
      <c r="AF68" s="96" t="s">
        <v>58</v>
      </c>
      <c r="AG68" s="96" t="s">
        <v>58</v>
      </c>
      <c r="AH68" s="130" t="s">
        <v>827</v>
      </c>
      <c r="AI68" s="79" t="s">
        <v>59</v>
      </c>
      <c r="AJ68" s="99">
        <v>18</v>
      </c>
      <c r="AK68" s="91" t="str">
        <f>_xlfn.CONCAT(H68, " - ", I68, " - ",Table14[[#This Row],[Document type]])</f>
        <v>5.3.4 - Repex model framework - Methodology</v>
      </c>
      <c r="AL68" s="91" t="s">
        <v>889</v>
      </c>
      <c r="AM68" s="91" t="s">
        <v>185</v>
      </c>
      <c r="AN68" s="79" t="s">
        <v>335</v>
      </c>
      <c r="AO68" s="79"/>
      <c r="AP68" s="79"/>
    </row>
    <row r="69" spans="1:42" s="71" customFormat="1" ht="15" customHeight="1" x14ac:dyDescent="0.35">
      <c r="A69" s="80" t="str">
        <f t="shared" si="4"/>
        <v>Supporting Documentation</v>
      </c>
      <c r="B69" s="79" t="str">
        <f t="shared" si="7"/>
        <v>5 Capital expenditure</v>
      </c>
      <c r="C69" s="104" t="str">
        <f t="shared" si="8"/>
        <v>Repex 5.3</v>
      </c>
      <c r="D69" s="109" t="s">
        <v>320</v>
      </c>
      <c r="E69" s="105" t="s">
        <v>272</v>
      </c>
      <c r="F69" s="105" t="s">
        <v>258</v>
      </c>
      <c r="G69" s="79">
        <v>10</v>
      </c>
      <c r="H69" s="104" t="str">
        <f>_xlfn.CONCAT(Table14[[#This Row],[Proposal Indexing]],Table14[[#This Row],[Section Ref:]],Table14[[#This Row],[Number Ref:]])</f>
        <v>5.3.10</v>
      </c>
      <c r="I69" s="79" t="s">
        <v>336</v>
      </c>
      <c r="J69" s="100">
        <v>1</v>
      </c>
      <c r="K69" s="100"/>
      <c r="L69" s="100"/>
      <c r="M69" s="9" t="s">
        <v>337</v>
      </c>
      <c r="N69" s="9"/>
      <c r="O69" s="52" t="s">
        <v>52</v>
      </c>
      <c r="P69" s="79"/>
      <c r="Q69" s="79" t="s">
        <v>53</v>
      </c>
      <c r="R69" s="79"/>
      <c r="S69" s="79"/>
      <c r="T69" s="79"/>
      <c r="U69" s="79" t="s">
        <v>338</v>
      </c>
      <c r="V69" s="79" t="s">
        <v>339</v>
      </c>
      <c r="W69" s="79"/>
      <c r="X69" s="79" t="s">
        <v>326</v>
      </c>
      <c r="Y69" s="79"/>
      <c r="Z69" s="79"/>
      <c r="AA69" s="79"/>
      <c r="AB69" s="79"/>
      <c r="AC69" s="79"/>
      <c r="AD69" s="79"/>
      <c r="AE69" s="107" t="s">
        <v>57</v>
      </c>
      <c r="AF69" s="96" t="s">
        <v>58</v>
      </c>
      <c r="AG69" s="96" t="s">
        <v>58</v>
      </c>
      <c r="AH69" s="130" t="s">
        <v>827</v>
      </c>
      <c r="AI69" s="79" t="s">
        <v>59</v>
      </c>
      <c r="AJ69" s="99">
        <v>16</v>
      </c>
      <c r="AK69" s="91" t="str">
        <f>_xlfn.CONCAT(H69, " - ", I69, " - ",Table14[[#This Row],[Document type]])</f>
        <v>5.3.10 - Hindley Street Substation 66kV Replacement - Business case</v>
      </c>
      <c r="AL69" s="91" t="s">
        <v>890</v>
      </c>
      <c r="AM69" s="91" t="s">
        <v>185</v>
      </c>
      <c r="AN69" s="79" t="s">
        <v>340</v>
      </c>
      <c r="AO69" s="79"/>
      <c r="AP69" s="79"/>
    </row>
    <row r="70" spans="1:42" s="71" customFormat="1" ht="15" customHeight="1" x14ac:dyDescent="0.35">
      <c r="A70" s="80" t="str">
        <f t="shared" si="4"/>
        <v>Supporting Documentation</v>
      </c>
      <c r="B70" s="79" t="str">
        <f t="shared" si="7"/>
        <v>5 Capital expenditure</v>
      </c>
      <c r="C70" s="104" t="str">
        <f t="shared" si="8"/>
        <v>Repex 5.3</v>
      </c>
      <c r="D70" s="109" t="s">
        <v>320</v>
      </c>
      <c r="E70" s="105" t="s">
        <v>272</v>
      </c>
      <c r="F70" s="105" t="s">
        <v>258</v>
      </c>
      <c r="G70" s="79">
        <v>11</v>
      </c>
      <c r="H70" s="104" t="str">
        <f>_xlfn.CONCAT(Table14[[#This Row],[Proposal Indexing]],Table14[[#This Row],[Section Ref:]],Table14[[#This Row],[Number Ref:]])</f>
        <v>5.3.11</v>
      </c>
      <c r="I70" t="s">
        <v>341</v>
      </c>
      <c r="J70">
        <v>1</v>
      </c>
      <c r="K70" s="100" t="s">
        <v>342</v>
      </c>
      <c r="L70" s="100"/>
      <c r="M70" s="9" t="s">
        <v>343</v>
      </c>
      <c r="N70" s="9"/>
      <c r="O70" s="52" t="s">
        <v>52</v>
      </c>
      <c r="P70" s="79"/>
      <c r="Q70" s="79" t="s">
        <v>53</v>
      </c>
      <c r="R70" s="79"/>
      <c r="S70" s="79"/>
      <c r="T70" s="79"/>
      <c r="U70" s="79" t="s">
        <v>338</v>
      </c>
      <c r="V70" s="79" t="s">
        <v>339</v>
      </c>
      <c r="W70" s="79"/>
      <c r="X70" s="79" t="s">
        <v>326</v>
      </c>
      <c r="Y70" s="79"/>
      <c r="Z70" s="79"/>
      <c r="AA70" s="79"/>
      <c r="AB70" s="79"/>
      <c r="AC70" s="79"/>
      <c r="AD70" s="79"/>
      <c r="AE70" s="107" t="s">
        <v>57</v>
      </c>
      <c r="AF70" s="96" t="s">
        <v>58</v>
      </c>
      <c r="AG70" s="96" t="s">
        <v>58</v>
      </c>
      <c r="AH70" s="130" t="s">
        <v>827</v>
      </c>
      <c r="AI70" s="79" t="s">
        <v>59</v>
      </c>
      <c r="AJ70" s="99">
        <v>14</v>
      </c>
      <c r="AK70" s="91" t="str">
        <f>_xlfn.CONCAT(H70, " - ", I70, " - ",Table14[[#This Row],[Document type]])</f>
        <v>5.3.11 - Mobile Substation Replacement - Business case</v>
      </c>
      <c r="AL70" s="91" t="s">
        <v>891</v>
      </c>
      <c r="AM70" s="91" t="s">
        <v>185</v>
      </c>
      <c r="AN70" s="79" t="s">
        <v>344</v>
      </c>
      <c r="AO70" s="79"/>
      <c r="AP70" s="79"/>
    </row>
    <row r="71" spans="1:42" s="71" customFormat="1" ht="15" customHeight="1" x14ac:dyDescent="0.35">
      <c r="A71" s="80" t="str">
        <f t="shared" si="4"/>
        <v>Supporting Documentation</v>
      </c>
      <c r="B71" s="79" t="str">
        <f t="shared" si="7"/>
        <v>5 Capital expenditure</v>
      </c>
      <c r="C71" s="104" t="str">
        <f t="shared" si="8"/>
        <v>Repex 5.3</v>
      </c>
      <c r="D71" s="109" t="s">
        <v>320</v>
      </c>
      <c r="E71" s="105" t="s">
        <v>272</v>
      </c>
      <c r="F71" s="105" t="s">
        <v>258</v>
      </c>
      <c r="G71" s="79">
        <v>12</v>
      </c>
      <c r="H71" s="104" t="str">
        <f>_xlfn.CONCAT(Table14[[#This Row],[Proposal Indexing]],Table14[[#This Row],[Section Ref:]],Table14[[#This Row],[Number Ref:]])</f>
        <v>5.3.12</v>
      </c>
      <c r="I71" s="79" t="s">
        <v>345</v>
      </c>
      <c r="J71" s="79">
        <v>1</v>
      </c>
      <c r="K71" s="79" t="s">
        <v>322</v>
      </c>
      <c r="L71" s="100"/>
      <c r="M71" s="9" t="s">
        <v>346</v>
      </c>
      <c r="N71" s="9"/>
      <c r="O71" s="79" t="s">
        <v>52</v>
      </c>
      <c r="P71" s="79" t="s">
        <v>347</v>
      </c>
      <c r="Q71" s="79" t="s">
        <v>53</v>
      </c>
      <c r="R71" s="79"/>
      <c r="S71" s="79"/>
      <c r="T71" s="79"/>
      <c r="U71" s="79"/>
      <c r="V71" s="79"/>
      <c r="W71" s="79"/>
      <c r="X71" s="79"/>
      <c r="Y71" s="79"/>
      <c r="Z71" s="79"/>
      <c r="AA71" s="79"/>
      <c r="AB71" s="79"/>
      <c r="AC71" s="79"/>
      <c r="AD71" s="79"/>
      <c r="AE71" s="107" t="s">
        <v>57</v>
      </c>
      <c r="AF71" s="96" t="s">
        <v>58</v>
      </c>
      <c r="AG71" s="96"/>
      <c r="AH71" s="130" t="s">
        <v>827</v>
      </c>
      <c r="AI71" s="79" t="s">
        <v>59</v>
      </c>
      <c r="AJ71" s="99">
        <v>24</v>
      </c>
      <c r="AK71" s="91" t="str">
        <f>_xlfn.CONCAT(H71, " - ", I71, " - ",Table14[[#This Row],[Document type]])</f>
        <v>5.3.12 - CBD Reliability - Business case</v>
      </c>
      <c r="AL71" s="91" t="s">
        <v>892</v>
      </c>
      <c r="AM71" s="91" t="s">
        <v>185</v>
      </c>
      <c r="AN71" s="79" t="s">
        <v>348</v>
      </c>
      <c r="AO71" s="79"/>
      <c r="AP71" s="79"/>
    </row>
    <row r="72" spans="1:42" s="72" customFormat="1" ht="15" customHeight="1" x14ac:dyDescent="0.35">
      <c r="A72" s="35" t="str">
        <f t="shared" si="4"/>
        <v>Supporting Documentation</v>
      </c>
      <c r="B72" s="35" t="str">
        <f t="shared" si="7"/>
        <v>5 Capital expenditure</v>
      </c>
      <c r="C72" s="35" t="s">
        <v>349</v>
      </c>
      <c r="D72" s="35"/>
      <c r="E72" s="35"/>
      <c r="F72" s="35"/>
      <c r="G72" s="35"/>
      <c r="H72" s="50" t="str">
        <f>_xlfn.CONCAT(Table14[[#This Row],[Proposal Indexing]],Table14[[#This Row],[Section Ref:]],Table14[[#This Row],[Number Ref:]])</f>
        <v/>
      </c>
      <c r="I72" s="35"/>
      <c r="J72" s="35"/>
      <c r="K72" s="35"/>
      <c r="L72" s="35"/>
      <c r="M72" s="35"/>
      <c r="N72" s="35"/>
      <c r="O72" s="35"/>
      <c r="P72" s="35"/>
      <c r="Q72" s="35"/>
      <c r="R72" s="35"/>
      <c r="S72" s="35"/>
      <c r="T72" s="35"/>
      <c r="U72" s="35"/>
      <c r="V72" s="35"/>
      <c r="W72" s="35"/>
      <c r="X72" s="35"/>
      <c r="Y72" s="35"/>
      <c r="Z72" s="35"/>
      <c r="AA72" s="35"/>
      <c r="AB72" s="35"/>
      <c r="AC72" s="35"/>
      <c r="AD72" s="35"/>
      <c r="AE72" s="35"/>
      <c r="AF72" s="36"/>
      <c r="AG72" s="36"/>
      <c r="AH72" s="36"/>
      <c r="AI72" s="36"/>
      <c r="AJ72" s="37"/>
      <c r="AK72" s="37" t="str">
        <f>Table14[[#This Row],[Proposal Subsection]]</f>
        <v>Capacity 5.4</v>
      </c>
      <c r="AL72" s="37"/>
      <c r="AM72" s="37"/>
      <c r="AN72" s="35"/>
      <c r="AO72" s="79"/>
      <c r="AP72" s="79"/>
    </row>
    <row r="73" spans="1:42" s="71" customFormat="1" ht="15" customHeight="1" x14ac:dyDescent="0.35">
      <c r="A73" s="80" t="str">
        <f t="shared" si="4"/>
        <v>Supporting Documentation</v>
      </c>
      <c r="B73" s="79" t="str">
        <f t="shared" si="7"/>
        <v>5 Capital expenditure</v>
      </c>
      <c r="C73" s="79" t="str">
        <f>$C$72</f>
        <v>Capacity 5.4</v>
      </c>
      <c r="D73" s="79" t="s">
        <v>329</v>
      </c>
      <c r="E73" s="105" t="s">
        <v>272</v>
      </c>
      <c r="F73" s="105" t="s">
        <v>265</v>
      </c>
      <c r="G73" s="79">
        <v>1</v>
      </c>
      <c r="H73" s="104" t="str">
        <f>_xlfn.CONCAT(Table14[[#This Row],[Proposal Indexing]],Table14[[#This Row],[Section Ref:]],Table14[[#This Row],[Number Ref:]])</f>
        <v>5.4.1</v>
      </c>
      <c r="I73" s="79" t="s">
        <v>350</v>
      </c>
      <c r="J73" s="100"/>
      <c r="K73" s="100"/>
      <c r="L73" s="100"/>
      <c r="M73" s="9" t="s">
        <v>351</v>
      </c>
      <c r="N73" s="100"/>
      <c r="O73" s="53" t="s">
        <v>52</v>
      </c>
      <c r="P73" s="79" t="s">
        <v>352</v>
      </c>
      <c r="Q73" s="79" t="s">
        <v>53</v>
      </c>
      <c r="R73" s="79"/>
      <c r="S73" s="79"/>
      <c r="T73" s="79"/>
      <c r="U73" s="79"/>
      <c r="V73" s="79"/>
      <c r="W73" s="79"/>
      <c r="X73" s="79" t="s">
        <v>353</v>
      </c>
      <c r="Y73" s="79"/>
      <c r="Z73" s="79"/>
      <c r="AA73" s="79"/>
      <c r="AB73" s="79"/>
      <c r="AC73" s="79"/>
      <c r="AD73" s="79"/>
      <c r="AE73" s="107" t="s">
        <v>57</v>
      </c>
      <c r="AF73" s="96" t="s">
        <v>58</v>
      </c>
      <c r="AG73" s="96" t="s">
        <v>58</v>
      </c>
      <c r="AH73" s="130" t="s">
        <v>827</v>
      </c>
      <c r="AI73" s="79" t="s">
        <v>59</v>
      </c>
      <c r="AJ73" s="99">
        <v>15</v>
      </c>
      <c r="AK73" s="91" t="str">
        <f>_xlfn.CONCAT(H73, " - ", I73, " - ",Table14[[#This Row],[Document type]])</f>
        <v>5.4.1 - Augex forecasting approach - Methodology</v>
      </c>
      <c r="AL73" s="91" t="s">
        <v>893</v>
      </c>
      <c r="AM73" s="91" t="s">
        <v>185</v>
      </c>
      <c r="AN73" s="79" t="s">
        <v>354</v>
      </c>
      <c r="AO73" s="79"/>
      <c r="AP73" s="79"/>
    </row>
    <row r="74" spans="1:42" s="71" customFormat="1" ht="15" customHeight="1" x14ac:dyDescent="0.35">
      <c r="A74" s="80" t="str">
        <f t="shared" ref="A74:A105" si="9">$A$41</f>
        <v>Supporting Documentation</v>
      </c>
      <c r="B74" s="79" t="str">
        <f t="shared" si="7"/>
        <v>5 Capital expenditure</v>
      </c>
      <c r="C74" s="79" t="str">
        <f>$C$72</f>
        <v>Capacity 5.4</v>
      </c>
      <c r="D74" s="79" t="s">
        <v>320</v>
      </c>
      <c r="E74" s="105" t="s">
        <v>272</v>
      </c>
      <c r="F74" s="105" t="s">
        <v>265</v>
      </c>
      <c r="G74" s="110">
        <v>2</v>
      </c>
      <c r="H74" s="111" t="str">
        <f>_xlfn.CONCAT(Table14[[#This Row],[Proposal Indexing]],Table14[[#This Row],[Section Ref:]],Table14[[#This Row],[Number Ref:]])</f>
        <v>5.4.2</v>
      </c>
      <c r="I74" s="45" t="s">
        <v>355</v>
      </c>
      <c r="J74" s="45">
        <v>2</v>
      </c>
      <c r="K74" s="45" t="s">
        <v>322</v>
      </c>
      <c r="L74" s="45"/>
      <c r="M74" s="9" t="s">
        <v>356</v>
      </c>
      <c r="N74" s="9"/>
      <c r="O74" s="54" t="s">
        <v>52</v>
      </c>
      <c r="P74" s="45"/>
      <c r="Q74" s="45" t="s">
        <v>53</v>
      </c>
      <c r="R74" s="45"/>
      <c r="S74" s="45"/>
      <c r="T74" s="45"/>
      <c r="U74" s="79"/>
      <c r="V74" s="79" t="s">
        <v>357</v>
      </c>
      <c r="W74" s="79" t="s">
        <v>358</v>
      </c>
      <c r="X74" s="79" t="s">
        <v>353</v>
      </c>
      <c r="Y74" s="79" t="s">
        <v>338</v>
      </c>
      <c r="Z74" s="79"/>
      <c r="AA74" s="79"/>
      <c r="AB74" s="79"/>
      <c r="AC74" s="79"/>
      <c r="AD74" s="79"/>
      <c r="AE74" s="107" t="s">
        <v>57</v>
      </c>
      <c r="AF74" s="96" t="s">
        <v>58</v>
      </c>
      <c r="AG74" s="96"/>
      <c r="AH74" s="130" t="s">
        <v>827</v>
      </c>
      <c r="AI74" s="79" t="s">
        <v>59</v>
      </c>
      <c r="AJ74" s="99">
        <v>49</v>
      </c>
      <c r="AK74" s="91" t="str">
        <f>_xlfn.CONCAT(H74, " - ", I74, " - ",Table14[[#This Row],[Document type]])</f>
        <v>5.4.2 - Augex Capacity - Business case</v>
      </c>
      <c r="AL74" s="91" t="s">
        <v>894</v>
      </c>
      <c r="AM74" s="91" t="s">
        <v>185</v>
      </c>
      <c r="AN74" s="79" t="s">
        <v>359</v>
      </c>
      <c r="AO74" s="79"/>
      <c r="AP74" s="79"/>
    </row>
    <row r="75" spans="1:42" s="71" customFormat="1" ht="15" customHeight="1" x14ac:dyDescent="0.35">
      <c r="A75" s="80" t="str">
        <f t="shared" si="9"/>
        <v>Supporting Documentation</v>
      </c>
      <c r="B75" s="79" t="str">
        <f t="shared" si="7"/>
        <v>5 Capital expenditure</v>
      </c>
      <c r="C75" s="79" t="str">
        <f>$C$72</f>
        <v>Capacity 5.4</v>
      </c>
      <c r="D75" s="79" t="s">
        <v>257</v>
      </c>
      <c r="E75" s="81"/>
      <c r="F75" s="81"/>
      <c r="G75" s="81"/>
      <c r="H75" s="104" t="s">
        <v>360</v>
      </c>
      <c r="I75" s="79" t="s">
        <v>361</v>
      </c>
      <c r="J75" s="100"/>
      <c r="K75" s="100"/>
      <c r="L75" s="100"/>
      <c r="M75" s="9" t="s">
        <v>362</v>
      </c>
      <c r="N75" s="100"/>
      <c r="O75" s="79" t="s">
        <v>52</v>
      </c>
      <c r="P75" s="79"/>
      <c r="Q75" s="79" t="s">
        <v>53</v>
      </c>
      <c r="R75" s="79"/>
      <c r="S75" s="79"/>
      <c r="T75" s="79"/>
      <c r="U75" s="79"/>
      <c r="V75" s="79"/>
      <c r="W75" s="79"/>
      <c r="X75" s="79"/>
      <c r="Y75" s="79"/>
      <c r="Z75" s="79"/>
      <c r="AA75" s="79"/>
      <c r="AB75" s="79"/>
      <c r="AC75" s="79"/>
      <c r="AD75" s="79"/>
      <c r="AE75" s="107" t="s">
        <v>308</v>
      </c>
      <c r="AF75" s="96" t="s">
        <v>52</v>
      </c>
      <c r="AG75" s="96"/>
      <c r="AH75" s="130" t="s">
        <v>827</v>
      </c>
      <c r="AI75" s="79" t="s">
        <v>59</v>
      </c>
      <c r="AJ75" s="99">
        <v>4</v>
      </c>
      <c r="AK75" s="91" t="str">
        <f>_xlfn.CONCAT(H75, " - ", I75, " - ",Table14[[#This Row],[Document type]])</f>
        <v>5.4.3 - Connection point power factor correction letter from Enet - Letter</v>
      </c>
      <c r="AL75" s="91" t="s">
        <v>895</v>
      </c>
      <c r="AM75" s="91" t="s">
        <v>896</v>
      </c>
      <c r="AN75" s="79" t="s">
        <v>363</v>
      </c>
      <c r="AO75" s="79"/>
      <c r="AP75" s="79"/>
    </row>
    <row r="76" spans="1:42" s="72" customFormat="1" ht="15" customHeight="1" x14ac:dyDescent="0.35">
      <c r="A76" s="35" t="str">
        <f t="shared" si="9"/>
        <v>Supporting Documentation</v>
      </c>
      <c r="B76" s="35" t="str">
        <f t="shared" si="7"/>
        <v>5 Capital expenditure</v>
      </c>
      <c r="C76" s="35" t="s">
        <v>364</v>
      </c>
      <c r="D76" s="35"/>
      <c r="E76" s="35"/>
      <c r="F76" s="35"/>
      <c r="G76" s="35"/>
      <c r="H76" s="50" t="str">
        <f>_xlfn.CONCAT(Table14[[#This Row],[Proposal Indexing]],Table14[[#This Row],[Section Ref:]],Table14[[#This Row],[Number Ref:]])</f>
        <v/>
      </c>
      <c r="I76" s="35"/>
      <c r="J76" s="35"/>
      <c r="K76" s="35"/>
      <c r="L76" s="35"/>
      <c r="M76" s="35"/>
      <c r="N76" s="35"/>
      <c r="O76" s="35"/>
      <c r="P76" s="35"/>
      <c r="Q76" s="35"/>
      <c r="R76" s="35"/>
      <c r="S76" s="35"/>
      <c r="T76" s="35"/>
      <c r="U76" s="35"/>
      <c r="V76" s="35"/>
      <c r="W76" s="35"/>
      <c r="X76" s="35"/>
      <c r="Y76" s="35"/>
      <c r="Z76" s="35"/>
      <c r="AA76" s="35"/>
      <c r="AB76" s="35"/>
      <c r="AC76" s="35"/>
      <c r="AD76" s="35"/>
      <c r="AE76" s="35"/>
      <c r="AF76" s="36"/>
      <c r="AG76" s="36"/>
      <c r="AH76" s="36"/>
      <c r="AI76" s="36"/>
      <c r="AJ76" s="37"/>
      <c r="AK76" s="37" t="str">
        <f>Table14[[#This Row],[Proposal Subsection]]</f>
        <v>Connections 5.5</v>
      </c>
      <c r="AL76" s="37"/>
      <c r="AM76" s="35"/>
      <c r="AN76" s="35"/>
      <c r="AO76" s="79"/>
      <c r="AP76" s="79"/>
    </row>
    <row r="77" spans="1:42" s="71" customFormat="1" ht="14.5" x14ac:dyDescent="0.35">
      <c r="A77" s="80" t="str">
        <f t="shared" si="9"/>
        <v>Supporting Documentation</v>
      </c>
      <c r="B77" s="79" t="str">
        <f t="shared" si="7"/>
        <v>5 Capital expenditure</v>
      </c>
      <c r="C77" s="79" t="str">
        <f>$C$76</f>
        <v>Connections 5.5</v>
      </c>
      <c r="D77" s="79" t="s">
        <v>365</v>
      </c>
      <c r="E77" s="105" t="s">
        <v>272</v>
      </c>
      <c r="F77" s="105" t="s">
        <v>272</v>
      </c>
      <c r="G77" s="79">
        <v>1</v>
      </c>
      <c r="H77" s="104" t="str">
        <f>_xlfn.CONCAT(Table14[[#This Row],[Proposal Indexing]],Table14[[#This Row],[Section Ref:]],Table14[[#This Row],[Number Ref:]])</f>
        <v>5.5.1</v>
      </c>
      <c r="I77" s="79" t="s">
        <v>366</v>
      </c>
      <c r="J77" s="100">
        <v>3</v>
      </c>
      <c r="K77" s="100"/>
      <c r="L77" s="100"/>
      <c r="M77" s="9" t="s">
        <v>367</v>
      </c>
      <c r="N77" s="100"/>
      <c r="O77" s="53" t="s">
        <v>52</v>
      </c>
      <c r="P77" s="79"/>
      <c r="Q77" s="79" t="s">
        <v>53</v>
      </c>
      <c r="R77" s="79"/>
      <c r="S77" s="79"/>
      <c r="T77" s="79"/>
      <c r="U77" s="79" t="s">
        <v>54</v>
      </c>
      <c r="V77" s="79" t="s">
        <v>368</v>
      </c>
      <c r="W77" s="79"/>
      <c r="X77" s="79" t="s">
        <v>353</v>
      </c>
      <c r="Y77" s="79" t="s">
        <v>369</v>
      </c>
      <c r="Z77" s="79"/>
      <c r="AA77" s="79"/>
      <c r="AB77" s="79"/>
      <c r="AC77" s="79"/>
      <c r="AD77" s="79" t="s">
        <v>370</v>
      </c>
      <c r="AE77" s="107" t="s">
        <v>57</v>
      </c>
      <c r="AF77" s="96" t="s">
        <v>58</v>
      </c>
      <c r="AG77" s="96"/>
      <c r="AH77" s="130" t="s">
        <v>827</v>
      </c>
      <c r="AI77" s="79" t="s">
        <v>59</v>
      </c>
      <c r="AJ77" s="99">
        <v>19</v>
      </c>
      <c r="AK77" s="91" t="str">
        <f>_xlfn.CONCAT(H77, " - ", I77, " - ",Table14[[#This Row],[Document type]])</f>
        <v>5.5.1 - Justification Document: Connections Expenditure 2025-2030 Regulatory Proposal - Business Case</v>
      </c>
      <c r="AL77" s="91" t="s">
        <v>897</v>
      </c>
      <c r="AM77" s="91" t="s">
        <v>185</v>
      </c>
      <c r="AN77" s="79" t="s">
        <v>371</v>
      </c>
      <c r="AO77" s="79"/>
      <c r="AP77" s="79"/>
    </row>
    <row r="78" spans="1:42" s="71" customFormat="1" ht="14.5" x14ac:dyDescent="0.35">
      <c r="A78" s="80" t="str">
        <f t="shared" si="9"/>
        <v>Supporting Documentation</v>
      </c>
      <c r="B78" s="79" t="str">
        <f t="shared" si="7"/>
        <v>5 Capital expenditure</v>
      </c>
      <c r="C78" s="79" t="str">
        <f>$C$76</f>
        <v>Connections 5.5</v>
      </c>
      <c r="D78" s="79" t="s">
        <v>237</v>
      </c>
      <c r="E78" s="105" t="s">
        <v>272</v>
      </c>
      <c r="F78" s="105" t="s">
        <v>272</v>
      </c>
      <c r="G78" s="79">
        <v>2</v>
      </c>
      <c r="H78" s="104" t="str">
        <f>_xlfn.CONCAT(Table14[[#This Row],[Proposal Indexing]],Table14[[#This Row],[Section Ref:]],Table14[[#This Row],[Number Ref:]])</f>
        <v>5.5.2</v>
      </c>
      <c r="I78" s="79" t="s">
        <v>372</v>
      </c>
      <c r="J78" s="110" t="s">
        <v>58</v>
      </c>
      <c r="K78" s="100"/>
      <c r="L78" s="100"/>
      <c r="M78" s="9" t="s">
        <v>373</v>
      </c>
      <c r="N78" s="100"/>
      <c r="O78" s="52" t="s">
        <v>52</v>
      </c>
      <c r="P78" s="79"/>
      <c r="Q78" s="79" t="s">
        <v>53</v>
      </c>
      <c r="R78" s="79"/>
      <c r="S78" s="79"/>
      <c r="T78" s="79"/>
      <c r="U78" s="79" t="s">
        <v>54</v>
      </c>
      <c r="V78" s="79" t="s">
        <v>374</v>
      </c>
      <c r="W78" s="79"/>
      <c r="X78" s="79" t="s">
        <v>353</v>
      </c>
      <c r="Y78" s="102" t="s">
        <v>375</v>
      </c>
      <c r="Z78" s="102"/>
      <c r="AA78" s="102"/>
      <c r="AB78" s="102"/>
      <c r="AC78" s="102"/>
      <c r="AD78" s="79" t="s">
        <v>376</v>
      </c>
      <c r="AE78" s="107" t="s">
        <v>57</v>
      </c>
      <c r="AF78" s="96" t="s">
        <v>58</v>
      </c>
      <c r="AG78" s="96"/>
      <c r="AH78" s="130" t="s">
        <v>827</v>
      </c>
      <c r="AI78" s="79" t="s">
        <v>59</v>
      </c>
      <c r="AJ78" s="99">
        <v>9</v>
      </c>
      <c r="AK78" s="91" t="str">
        <f>_xlfn.CONCAT(H78, " - ", I78)</f>
        <v>5.5.2 - Connections expenditure and contribution model</v>
      </c>
      <c r="AL78" s="91" t="s">
        <v>898</v>
      </c>
      <c r="AM78" s="91" t="s">
        <v>185</v>
      </c>
      <c r="AN78" s="79" t="s">
        <v>377</v>
      </c>
      <c r="AO78" s="79"/>
      <c r="AP78" s="79"/>
    </row>
    <row r="79" spans="1:42" s="71" customFormat="1" ht="15.75" customHeight="1" x14ac:dyDescent="0.35">
      <c r="A79" s="80" t="str">
        <f t="shared" si="9"/>
        <v>Supporting Documentation</v>
      </c>
      <c r="B79" s="79" t="str">
        <f t="shared" si="7"/>
        <v>5 Capital expenditure</v>
      </c>
      <c r="C79" s="79" t="str">
        <f>$C$76</f>
        <v>Connections 5.5</v>
      </c>
      <c r="D79" s="79" t="s">
        <v>218</v>
      </c>
      <c r="E79" s="105" t="s">
        <v>272</v>
      </c>
      <c r="F79" s="105" t="s">
        <v>272</v>
      </c>
      <c r="G79" s="79">
        <v>3</v>
      </c>
      <c r="H79" s="104" t="str">
        <f>_xlfn.CONCAT(Table14[[#This Row],[Proposal Indexing]],Table14[[#This Row],[Section Ref:]],Table14[[#This Row],[Number Ref:]])</f>
        <v>5.5.3</v>
      </c>
      <c r="I79" s="79" t="s">
        <v>378</v>
      </c>
      <c r="J79" s="110" t="s">
        <v>58</v>
      </c>
      <c r="K79" s="100"/>
      <c r="L79" s="100"/>
      <c r="M79" s="9" t="s">
        <v>379</v>
      </c>
      <c r="N79" s="9"/>
      <c r="O79" s="52" t="s">
        <v>52</v>
      </c>
      <c r="P79" s="79"/>
      <c r="Q79" s="79" t="s">
        <v>53</v>
      </c>
      <c r="R79" s="79"/>
      <c r="S79" s="79"/>
      <c r="T79" s="79"/>
      <c r="U79" s="79" t="s">
        <v>54</v>
      </c>
      <c r="V79" s="79" t="s">
        <v>380</v>
      </c>
      <c r="W79" s="79"/>
      <c r="X79" s="79" t="s">
        <v>353</v>
      </c>
      <c r="Y79" s="102" t="s">
        <v>381</v>
      </c>
      <c r="Z79" s="102"/>
      <c r="AA79" s="102"/>
      <c r="AB79" s="102"/>
      <c r="AC79" s="102"/>
      <c r="AD79" s="79"/>
      <c r="AE79" s="109" t="s">
        <v>226</v>
      </c>
      <c r="AF79" s="96" t="s">
        <v>52</v>
      </c>
      <c r="AG79" s="96" t="s">
        <v>58</v>
      </c>
      <c r="AH79" s="130" t="s">
        <v>827</v>
      </c>
      <c r="AI79" s="79" t="s">
        <v>59</v>
      </c>
      <c r="AJ79" s="99">
        <v>39</v>
      </c>
      <c r="AK79" s="91" t="str">
        <f>_xlfn.CONCAT(H79, " - ", I79, " - ",Table14[[#This Row],[Document type]])</f>
        <v>5.5.3 - Oxford Economics Australia Gross Customer Connections Expenditure Forecast to 2030/31 - Consultant Report</v>
      </c>
      <c r="AL79" s="91" t="s">
        <v>899</v>
      </c>
      <c r="AM79" s="91" t="s">
        <v>900</v>
      </c>
      <c r="AN79" s="79" t="s">
        <v>382</v>
      </c>
      <c r="AO79" s="79"/>
      <c r="AP79" s="79"/>
    </row>
    <row r="80" spans="1:42" s="72" customFormat="1" ht="15" customHeight="1" x14ac:dyDescent="0.35">
      <c r="A80" s="35" t="str">
        <f t="shared" si="9"/>
        <v>Supporting Documentation</v>
      </c>
      <c r="B80" s="35" t="str">
        <f t="shared" si="7"/>
        <v>5 Capital expenditure</v>
      </c>
      <c r="C80" s="35" t="s">
        <v>383</v>
      </c>
      <c r="D80" s="35"/>
      <c r="E80" s="35"/>
      <c r="F80" s="35"/>
      <c r="G80" s="35"/>
      <c r="H80" s="50" t="str">
        <f>_xlfn.CONCAT(Table14[[#This Row],[Proposal Indexing]],Table14[[#This Row],[Section Ref:]],Table14[[#This Row],[Number Ref:]])</f>
        <v/>
      </c>
      <c r="I80" s="35"/>
      <c r="J80" s="35"/>
      <c r="K80" s="35"/>
      <c r="L80" s="35"/>
      <c r="M80" s="35"/>
      <c r="N80" s="35"/>
      <c r="O80" s="35"/>
      <c r="P80" s="35"/>
      <c r="Q80" s="35"/>
      <c r="R80" s="35"/>
      <c r="S80" s="35"/>
      <c r="T80" s="35"/>
      <c r="U80" s="35"/>
      <c r="V80" s="35"/>
      <c r="W80" s="35"/>
      <c r="X80" s="35"/>
      <c r="Y80" s="35"/>
      <c r="Z80" s="35"/>
      <c r="AA80" s="35"/>
      <c r="AB80" s="35"/>
      <c r="AC80" s="35"/>
      <c r="AD80" s="35"/>
      <c r="AE80" s="35"/>
      <c r="AF80" s="36"/>
      <c r="AG80" s="36"/>
      <c r="AH80" s="36"/>
      <c r="AI80" s="36"/>
      <c r="AJ80" s="37"/>
      <c r="AK80" s="37" t="str">
        <f>Table14[[#This Row],[Proposal Subsection]]</f>
        <v>Safety 5.6</v>
      </c>
      <c r="AL80" s="37"/>
      <c r="AM80" s="37"/>
      <c r="AN80" s="35"/>
      <c r="AO80" s="79"/>
      <c r="AP80" s="79"/>
    </row>
    <row r="81" spans="1:42" s="71" customFormat="1" ht="15" customHeight="1" x14ac:dyDescent="0.35">
      <c r="A81" s="80" t="str">
        <f t="shared" si="9"/>
        <v>Supporting Documentation</v>
      </c>
      <c r="B81" s="79" t="str">
        <f t="shared" si="7"/>
        <v>5 Capital expenditure</v>
      </c>
      <c r="C81" s="79" t="str">
        <f>$C$80</f>
        <v>Safety 5.6</v>
      </c>
      <c r="D81" s="79" t="s">
        <v>320</v>
      </c>
      <c r="E81" s="105" t="s">
        <v>272</v>
      </c>
      <c r="F81" s="105" t="s">
        <v>384</v>
      </c>
      <c r="G81" s="79">
        <v>1</v>
      </c>
      <c r="H81" s="104" t="str">
        <f>_xlfn.CONCAT(Table14[[#This Row],[Proposal Indexing]],Table14[[#This Row],[Section Ref:]],Table14[[#This Row],[Number Ref:]])</f>
        <v>5.6.1</v>
      </c>
      <c r="I81" t="s">
        <v>385</v>
      </c>
      <c r="J81">
        <v>1</v>
      </c>
      <c r="K81" s="100" t="s">
        <v>322</v>
      </c>
      <c r="L81" s="100"/>
      <c r="M81" s="9" t="s">
        <v>386</v>
      </c>
      <c r="N81" s="9"/>
      <c r="O81" s="52" t="s">
        <v>52</v>
      </c>
      <c r="P81" s="79"/>
      <c r="Q81" s="79" t="s">
        <v>53</v>
      </c>
      <c r="R81" s="79"/>
      <c r="S81" s="79"/>
      <c r="T81" s="79"/>
      <c r="U81" s="79" t="s">
        <v>306</v>
      </c>
      <c r="V81" s="79" t="s">
        <v>387</v>
      </c>
      <c r="W81" s="79" t="s">
        <v>388</v>
      </c>
      <c r="X81" s="79" t="s">
        <v>353</v>
      </c>
      <c r="Y81" s="79"/>
      <c r="Z81" s="79"/>
      <c r="AA81" s="79"/>
      <c r="AB81" s="79"/>
      <c r="AC81" s="79"/>
      <c r="AD81" s="79"/>
      <c r="AE81" s="107" t="s">
        <v>57</v>
      </c>
      <c r="AF81" s="96" t="s">
        <v>52</v>
      </c>
      <c r="AG81" s="96"/>
      <c r="AH81" s="130" t="s">
        <v>827</v>
      </c>
      <c r="AI81" s="79" t="s">
        <v>59</v>
      </c>
      <c r="AJ81" s="99">
        <v>47</v>
      </c>
      <c r="AK81" s="91" t="str">
        <f>_xlfn.CONCAT(H81, " - ", I81, " - ",Table14[[#This Row],[Document type]])</f>
        <v>5.6.1 - Bushfire Risk Management - Business case</v>
      </c>
      <c r="AL81" s="91" t="s">
        <v>901</v>
      </c>
      <c r="AM81" s="91" t="s">
        <v>902</v>
      </c>
      <c r="AN81" s="79" t="s">
        <v>389</v>
      </c>
      <c r="AO81" s="79"/>
      <c r="AP81" s="79"/>
    </row>
    <row r="82" spans="1:42" s="71" customFormat="1" ht="15" customHeight="1" x14ac:dyDescent="0.35">
      <c r="A82" s="80" t="str">
        <f t="shared" si="9"/>
        <v>Supporting Documentation</v>
      </c>
      <c r="B82" s="79" t="str">
        <f>B81</f>
        <v>5 Capital expenditure</v>
      </c>
      <c r="C82" s="79" t="str">
        <f>$C$80</f>
        <v>Safety 5.6</v>
      </c>
      <c r="D82" s="79" t="s">
        <v>329</v>
      </c>
      <c r="E82" s="105" t="s">
        <v>272</v>
      </c>
      <c r="F82" s="105" t="s">
        <v>384</v>
      </c>
      <c r="G82" s="81">
        <v>2</v>
      </c>
      <c r="H82" s="104" t="str">
        <f>_xlfn.CONCAT(Table14[[#This Row],[Proposal Indexing]],Table14[[#This Row],[Section Ref:]],Table14[[#This Row],[Number Ref:]])</f>
        <v>5.6.2</v>
      </c>
      <c r="I82" s="79" t="s">
        <v>390</v>
      </c>
      <c r="J82" s="100">
        <v>1</v>
      </c>
      <c r="K82" s="100"/>
      <c r="L82" s="100"/>
      <c r="M82" s="9" t="s">
        <v>391</v>
      </c>
      <c r="N82" s="112"/>
      <c r="O82" s="79" t="s">
        <v>52</v>
      </c>
      <c r="P82" s="79"/>
      <c r="Q82" s="79" t="s">
        <v>53</v>
      </c>
      <c r="R82" s="79"/>
      <c r="S82" s="79"/>
      <c r="T82" s="79"/>
      <c r="U82" s="79" t="s">
        <v>306</v>
      </c>
      <c r="V82" s="79" t="s">
        <v>387</v>
      </c>
      <c r="W82" s="79" t="s">
        <v>388</v>
      </c>
      <c r="X82" s="79"/>
      <c r="Y82" s="79"/>
      <c r="Z82" s="79"/>
      <c r="AA82" s="79"/>
      <c r="AB82" s="79"/>
      <c r="AC82" s="79"/>
      <c r="AD82" s="79"/>
      <c r="AE82" s="107" t="s">
        <v>57</v>
      </c>
      <c r="AF82" s="96" t="s">
        <v>58</v>
      </c>
      <c r="AG82" s="96"/>
      <c r="AH82" s="130" t="s">
        <v>827</v>
      </c>
      <c r="AI82" s="79" t="s">
        <v>59</v>
      </c>
      <c r="AJ82" s="99">
        <v>19</v>
      </c>
      <c r="AK82" s="91" t="str">
        <f>_xlfn.CONCAT(H82, " - ", I82, " - ",Table14[[#This Row],[Document type]])</f>
        <v>5.6.2 - Bushfire Risk Management forecasting approach - Methodology</v>
      </c>
      <c r="AL82" s="91" t="s">
        <v>903</v>
      </c>
      <c r="AM82" s="91" t="s">
        <v>185</v>
      </c>
      <c r="AN82" s="79" t="s">
        <v>392</v>
      </c>
      <c r="AO82" s="79"/>
      <c r="AP82" s="79"/>
    </row>
    <row r="83" spans="1:42" s="71" customFormat="1" ht="15" customHeight="1" x14ac:dyDescent="0.35">
      <c r="A83" s="80" t="str">
        <f t="shared" si="9"/>
        <v>Supporting Documentation</v>
      </c>
      <c r="B83" s="79" t="str">
        <f>B81</f>
        <v>5 Capital expenditure</v>
      </c>
      <c r="C83" s="79" t="str">
        <f>$C$80</f>
        <v>Safety 5.6</v>
      </c>
      <c r="D83" s="79" t="s">
        <v>329</v>
      </c>
      <c r="E83" s="105" t="s">
        <v>272</v>
      </c>
      <c r="F83" s="105" t="s">
        <v>384</v>
      </c>
      <c r="G83" s="81">
        <v>3</v>
      </c>
      <c r="H83" s="104" t="str">
        <f>_xlfn.CONCAT(Table14[[#This Row],[Proposal Indexing]],Table14[[#This Row],[Section Ref:]],Table14[[#This Row],[Number Ref:]])</f>
        <v>5.6.3</v>
      </c>
      <c r="I83" s="79" t="s">
        <v>393</v>
      </c>
      <c r="J83" s="100"/>
      <c r="K83" s="100"/>
      <c r="L83" s="100"/>
      <c r="M83" s="9" t="s">
        <v>394</v>
      </c>
      <c r="N83" s="112"/>
      <c r="O83" s="79" t="s">
        <v>52</v>
      </c>
      <c r="P83" s="79"/>
      <c r="Q83" s="79" t="s">
        <v>53</v>
      </c>
      <c r="R83" s="79"/>
      <c r="S83" s="79"/>
      <c r="T83" s="79"/>
      <c r="U83" s="79" t="s">
        <v>306</v>
      </c>
      <c r="V83" s="79" t="s">
        <v>387</v>
      </c>
      <c r="W83" s="79" t="s">
        <v>388</v>
      </c>
      <c r="X83" s="79"/>
      <c r="Y83" s="79"/>
      <c r="Z83" s="79"/>
      <c r="AA83" s="79"/>
      <c r="AB83" s="79"/>
      <c r="AC83" s="79"/>
      <c r="AD83" s="79"/>
      <c r="AE83" s="107" t="s">
        <v>57</v>
      </c>
      <c r="AF83" s="96" t="s">
        <v>58</v>
      </c>
      <c r="AG83" s="96"/>
      <c r="AH83" s="130" t="s">
        <v>827</v>
      </c>
      <c r="AI83" s="79" t="s">
        <v>59</v>
      </c>
      <c r="AJ83" s="99">
        <v>44</v>
      </c>
      <c r="AK83" s="91" t="str">
        <f>_xlfn.CONCAT(H83, " - ", I83, " - ",Table14[[#This Row],[Document type]])</f>
        <v>5.6.3 - Bushfire Model Framework - Methodology</v>
      </c>
      <c r="AL83" s="91" t="s">
        <v>904</v>
      </c>
      <c r="AM83" s="91" t="s">
        <v>185</v>
      </c>
      <c r="AN83" s="79" t="s">
        <v>395</v>
      </c>
      <c r="AO83" s="79"/>
      <c r="AP83" s="79"/>
    </row>
    <row r="84" spans="1:42" s="72" customFormat="1" ht="15" customHeight="1" x14ac:dyDescent="0.35">
      <c r="A84" s="35" t="str">
        <f t="shared" si="9"/>
        <v>Supporting Documentation</v>
      </c>
      <c r="B84" s="35" t="str">
        <f t="shared" ref="B84:B93" si="10">$B$54</f>
        <v>5 Capital expenditure</v>
      </c>
      <c r="C84" s="35" t="s">
        <v>396</v>
      </c>
      <c r="D84" s="35"/>
      <c r="E84" s="35"/>
      <c r="F84" s="35"/>
      <c r="G84" s="35"/>
      <c r="H84" s="50" t="str">
        <f>_xlfn.CONCAT(Table14[[#This Row],[Proposal Indexing]],Table14[[#This Row],[Section Ref:]],Table14[[#This Row],[Number Ref:]])</f>
        <v/>
      </c>
      <c r="I84" s="35"/>
      <c r="J84" s="35"/>
      <c r="K84" s="35"/>
      <c r="L84" s="35"/>
      <c r="M84" s="35"/>
      <c r="N84" s="35"/>
      <c r="O84" s="35"/>
      <c r="P84" s="35" t="s">
        <v>397</v>
      </c>
      <c r="Q84" s="35"/>
      <c r="R84" s="35"/>
      <c r="S84" s="35"/>
      <c r="T84" s="35"/>
      <c r="U84" s="35"/>
      <c r="V84" s="35"/>
      <c r="W84" s="35"/>
      <c r="X84" s="35"/>
      <c r="Y84" s="35"/>
      <c r="Z84" s="35"/>
      <c r="AA84" s="35"/>
      <c r="AB84" s="35"/>
      <c r="AC84" s="35"/>
      <c r="AD84" s="35"/>
      <c r="AE84" s="35"/>
      <c r="AF84" s="36"/>
      <c r="AG84" s="36"/>
      <c r="AH84" s="36"/>
      <c r="AI84" s="36"/>
      <c r="AJ84" s="37"/>
      <c r="AK84" s="37" t="str">
        <f>Table14[[#This Row],[Proposal Subsection]]</f>
        <v>CER integration 5.7</v>
      </c>
      <c r="AL84" s="37"/>
      <c r="AM84" s="37"/>
      <c r="AN84" s="35"/>
      <c r="AO84" s="79"/>
      <c r="AP84" s="79"/>
    </row>
    <row r="85" spans="1:42" s="71" customFormat="1" ht="14.5" customHeight="1" x14ac:dyDescent="0.35">
      <c r="A85" s="80" t="str">
        <f t="shared" si="9"/>
        <v>Supporting Documentation</v>
      </c>
      <c r="B85" s="79" t="str">
        <f t="shared" si="10"/>
        <v>5 Capital expenditure</v>
      </c>
      <c r="C85" s="79" t="str">
        <f t="shared" ref="C85:C96" si="11">$C$84</f>
        <v>CER integration 5.7</v>
      </c>
      <c r="D85" s="79" t="s">
        <v>310</v>
      </c>
      <c r="E85" s="105" t="s">
        <v>272</v>
      </c>
      <c r="F85" s="105" t="s">
        <v>398</v>
      </c>
      <c r="G85" s="81">
        <v>2</v>
      </c>
      <c r="H85" s="104" t="str">
        <f>_xlfn.CONCAT(Table14[[#This Row],[Proposal Indexing]],Table14[[#This Row],[Section Ref:]],Table14[[#This Row],[Number Ref:]])</f>
        <v>5.7.2</v>
      </c>
      <c r="I85" s="79" t="s">
        <v>399</v>
      </c>
      <c r="J85" s="100"/>
      <c r="K85" s="100"/>
      <c r="L85" s="100"/>
      <c r="M85" s="9" t="s">
        <v>400</v>
      </c>
      <c r="N85" s="100"/>
      <c r="O85" s="79" t="s">
        <v>52</v>
      </c>
      <c r="P85" s="79"/>
      <c r="Q85" s="79" t="s">
        <v>53</v>
      </c>
      <c r="R85" s="79"/>
      <c r="S85" s="79"/>
      <c r="T85" s="79"/>
      <c r="U85" s="79" t="s">
        <v>401</v>
      </c>
      <c r="V85" s="79" t="s">
        <v>313</v>
      </c>
      <c r="W85" s="79"/>
      <c r="X85" s="79"/>
      <c r="Y85" s="79"/>
      <c r="Z85" s="79"/>
      <c r="AA85" s="79"/>
      <c r="AB85" s="79"/>
      <c r="AC85" s="79"/>
      <c r="AD85" s="79"/>
      <c r="AE85" s="107" t="s">
        <v>57</v>
      </c>
      <c r="AF85" s="96" t="s">
        <v>58</v>
      </c>
      <c r="AG85" s="96"/>
      <c r="AH85" s="130" t="s">
        <v>827</v>
      </c>
      <c r="AI85" s="79" t="s">
        <v>59</v>
      </c>
      <c r="AJ85" s="99">
        <v>25</v>
      </c>
      <c r="AK85" s="91" t="str">
        <f>_xlfn.CONCAT(H85, " - ", I85)</f>
        <v>5.7.2 - Compliance Strategy</v>
      </c>
      <c r="AL85" s="91" t="s">
        <v>905</v>
      </c>
      <c r="AM85" s="91" t="s">
        <v>185</v>
      </c>
      <c r="AN85" s="79" t="s">
        <v>402</v>
      </c>
      <c r="AO85" s="79"/>
      <c r="AP85" s="79"/>
    </row>
    <row r="86" spans="1:42" s="71" customFormat="1" ht="15" customHeight="1" x14ac:dyDescent="0.35">
      <c r="A86" s="80" t="str">
        <f t="shared" si="9"/>
        <v>Supporting Documentation</v>
      </c>
      <c r="B86" s="79" t="str">
        <f t="shared" si="10"/>
        <v>5 Capital expenditure</v>
      </c>
      <c r="C86" s="79" t="str">
        <f t="shared" si="11"/>
        <v>CER integration 5.7</v>
      </c>
      <c r="D86" s="79" t="s">
        <v>320</v>
      </c>
      <c r="E86" s="105" t="s">
        <v>272</v>
      </c>
      <c r="F86" s="105" t="s">
        <v>398</v>
      </c>
      <c r="G86" s="79">
        <v>3</v>
      </c>
      <c r="H86" s="104" t="str">
        <f>_xlfn.CONCAT(Table14[[#This Row],[Proposal Indexing]],Table14[[#This Row],[Section Ref:]],Table14[[#This Row],[Number Ref:]])</f>
        <v>5.7.3</v>
      </c>
      <c r="I86" s="79" t="s">
        <v>403</v>
      </c>
      <c r="J86" s="100">
        <v>2</v>
      </c>
      <c r="K86" s="100" t="s">
        <v>322</v>
      </c>
      <c r="L86" s="100"/>
      <c r="M86" s="9" t="s">
        <v>404</v>
      </c>
      <c r="N86" s="9"/>
      <c r="O86" s="52" t="s">
        <v>334</v>
      </c>
      <c r="P86" s="79" t="s">
        <v>405</v>
      </c>
      <c r="Q86" s="79" t="s">
        <v>53</v>
      </c>
      <c r="R86" s="79"/>
      <c r="S86" s="79"/>
      <c r="T86" s="79"/>
      <c r="U86" s="79" t="s">
        <v>313</v>
      </c>
      <c r="V86" s="79" t="s">
        <v>313</v>
      </c>
      <c r="W86" s="79" t="s">
        <v>406</v>
      </c>
      <c r="X86" s="79" t="s">
        <v>407</v>
      </c>
      <c r="Y86" s="79" t="s">
        <v>408</v>
      </c>
      <c r="Z86" s="79"/>
      <c r="AA86" s="79"/>
      <c r="AB86" s="79"/>
      <c r="AC86" s="79"/>
      <c r="AD86" s="79"/>
      <c r="AE86" s="107" t="s">
        <v>57</v>
      </c>
      <c r="AF86" s="96" t="s">
        <v>58</v>
      </c>
      <c r="AG86" s="96"/>
      <c r="AH86" s="130" t="s">
        <v>827</v>
      </c>
      <c r="AI86" s="79" t="s">
        <v>59</v>
      </c>
      <c r="AJ86" s="99">
        <v>44</v>
      </c>
      <c r="AK86" s="91" t="str">
        <f>_xlfn.CONCAT(H86, " - ", I86, " - ",Table14[[#This Row],[Document type]])</f>
        <v>5.7.3 - CER Compliance - Business case</v>
      </c>
      <c r="AL86" s="91" t="s">
        <v>906</v>
      </c>
      <c r="AM86" s="91" t="s">
        <v>185</v>
      </c>
      <c r="AN86" s="79" t="s">
        <v>409</v>
      </c>
      <c r="AO86" s="79"/>
      <c r="AP86" s="79"/>
    </row>
    <row r="87" spans="1:42" s="71" customFormat="1" ht="15" customHeight="1" x14ac:dyDescent="0.35">
      <c r="A87" s="80" t="str">
        <f t="shared" si="9"/>
        <v>Supporting Documentation</v>
      </c>
      <c r="B87" s="79" t="str">
        <f t="shared" si="10"/>
        <v>5 Capital expenditure</v>
      </c>
      <c r="C87" s="79" t="str">
        <f t="shared" si="11"/>
        <v>CER integration 5.7</v>
      </c>
      <c r="D87" s="79" t="s">
        <v>365</v>
      </c>
      <c r="E87" s="105" t="s">
        <v>272</v>
      </c>
      <c r="F87" s="105" t="s">
        <v>398</v>
      </c>
      <c r="G87" s="81">
        <v>4</v>
      </c>
      <c r="H87" s="104" t="str">
        <f>_xlfn.CONCAT(Table14[[#This Row],[Proposal Indexing]],Table14[[#This Row],[Section Ref:]],Table14[[#This Row],[Number Ref:]])</f>
        <v>5.7.4</v>
      </c>
      <c r="I87" s="79" t="s">
        <v>410</v>
      </c>
      <c r="J87" s="100">
        <v>2</v>
      </c>
      <c r="K87" s="100" t="s">
        <v>322</v>
      </c>
      <c r="L87" s="100"/>
      <c r="M87" s="9" t="s">
        <v>411</v>
      </c>
      <c r="N87" s="9"/>
      <c r="O87" s="79" t="s">
        <v>52</v>
      </c>
      <c r="P87" s="79"/>
      <c r="Q87" s="79" t="s">
        <v>53</v>
      </c>
      <c r="R87" s="79"/>
      <c r="S87" s="79"/>
      <c r="T87" s="79"/>
      <c r="U87" s="79" t="s">
        <v>313</v>
      </c>
      <c r="V87" s="79" t="s">
        <v>313</v>
      </c>
      <c r="W87" s="79" t="s">
        <v>412</v>
      </c>
      <c r="X87" s="79"/>
      <c r="Y87" s="79" t="s">
        <v>408</v>
      </c>
      <c r="Z87" s="79"/>
      <c r="AA87" s="79"/>
      <c r="AB87" s="79"/>
      <c r="AC87" s="79"/>
      <c r="AD87" s="79"/>
      <c r="AE87" s="107" t="s">
        <v>57</v>
      </c>
      <c r="AF87" s="96" t="s">
        <v>58</v>
      </c>
      <c r="AG87" s="96" t="s">
        <v>58</v>
      </c>
      <c r="AH87" s="130" t="s">
        <v>827</v>
      </c>
      <c r="AI87" s="79" t="s">
        <v>59</v>
      </c>
      <c r="AJ87" s="99">
        <v>52</v>
      </c>
      <c r="AK87" s="91" t="str">
        <f>_xlfn.CONCAT(H87, " - ", I87, " - ",Table14[[#This Row],[Document type]])</f>
        <v>5.7.4 - CER Integration - Business Case</v>
      </c>
      <c r="AL87" s="91" t="s">
        <v>907</v>
      </c>
      <c r="AM87" s="91" t="s">
        <v>185</v>
      </c>
      <c r="AN87" s="79" t="s">
        <v>413</v>
      </c>
      <c r="AO87" s="79"/>
      <c r="AP87" s="79"/>
    </row>
    <row r="88" spans="1:42" s="71" customFormat="1" ht="14.5" customHeight="1" x14ac:dyDescent="0.35">
      <c r="A88" s="80" t="str">
        <f t="shared" si="9"/>
        <v>Supporting Documentation</v>
      </c>
      <c r="B88" s="79" t="str">
        <f t="shared" si="10"/>
        <v>5 Capital expenditure</v>
      </c>
      <c r="C88" s="79" t="str">
        <f t="shared" si="11"/>
        <v>CER integration 5.7</v>
      </c>
      <c r="D88" s="79" t="s">
        <v>365</v>
      </c>
      <c r="E88" s="105" t="s">
        <v>272</v>
      </c>
      <c r="F88" s="105" t="s">
        <v>398</v>
      </c>
      <c r="G88" s="79">
        <v>5</v>
      </c>
      <c r="H88" s="104" t="str">
        <f>_xlfn.CONCAT(Table14[[#This Row],[Proposal Indexing]],Table14[[#This Row],[Section Ref:]],Table14[[#This Row],[Number Ref:]])</f>
        <v>5.7.5</v>
      </c>
      <c r="I88" s="79" t="s">
        <v>414</v>
      </c>
      <c r="J88" s="100">
        <v>2</v>
      </c>
      <c r="K88" s="100"/>
      <c r="L88" s="100"/>
      <c r="M88" s="9" t="s">
        <v>415</v>
      </c>
      <c r="N88" s="9"/>
      <c r="O88" s="79" t="s">
        <v>52</v>
      </c>
      <c r="P88" s="79"/>
      <c r="Q88" s="79" t="s">
        <v>53</v>
      </c>
      <c r="R88" s="79"/>
      <c r="S88" s="79"/>
      <c r="T88" s="79"/>
      <c r="U88" s="79" t="s">
        <v>313</v>
      </c>
      <c r="V88" s="79" t="s">
        <v>313</v>
      </c>
      <c r="W88" s="79" t="s">
        <v>416</v>
      </c>
      <c r="X88" s="79"/>
      <c r="Y88" s="79" t="s">
        <v>417</v>
      </c>
      <c r="Z88" s="79"/>
      <c r="AA88" s="79"/>
      <c r="AB88" s="79"/>
      <c r="AC88" s="79"/>
      <c r="AD88" s="79"/>
      <c r="AE88" s="107" t="s">
        <v>57</v>
      </c>
      <c r="AF88" s="96" t="s">
        <v>58</v>
      </c>
      <c r="AG88" s="96" t="s">
        <v>58</v>
      </c>
      <c r="AH88" s="130" t="s">
        <v>827</v>
      </c>
      <c r="AI88" s="79" t="s">
        <v>59</v>
      </c>
      <c r="AJ88" s="99">
        <v>36</v>
      </c>
      <c r="AK88" s="91" t="str">
        <f>_xlfn.CONCAT(H88, " - ", I88, " - ",Table14[[#This Row],[Document type]])</f>
        <v>5.7.5 - Demand Flexibility - Business Case</v>
      </c>
      <c r="AL88" s="91" t="s">
        <v>908</v>
      </c>
      <c r="AM88" s="91" t="s">
        <v>185</v>
      </c>
      <c r="AN88" s="79" t="s">
        <v>418</v>
      </c>
      <c r="AO88" s="79"/>
      <c r="AP88" s="79"/>
    </row>
    <row r="89" spans="1:42" s="71" customFormat="1" ht="15" customHeight="1" x14ac:dyDescent="0.35">
      <c r="A89" s="80" t="str">
        <f t="shared" si="9"/>
        <v>Supporting Documentation</v>
      </c>
      <c r="B89" s="79" t="str">
        <f t="shared" si="10"/>
        <v>5 Capital expenditure</v>
      </c>
      <c r="C89" s="79" t="str">
        <f t="shared" si="11"/>
        <v>CER integration 5.7</v>
      </c>
      <c r="D89" s="79" t="s">
        <v>365</v>
      </c>
      <c r="E89" s="105" t="s">
        <v>272</v>
      </c>
      <c r="F89" s="105" t="s">
        <v>398</v>
      </c>
      <c r="G89" s="81">
        <v>6</v>
      </c>
      <c r="H89" s="104" t="str">
        <f>_xlfn.CONCAT(Table14[[#This Row],[Proposal Indexing]],Table14[[#This Row],[Section Ref:]],Table14[[#This Row],[Number Ref:]])</f>
        <v>5.7.6</v>
      </c>
      <c r="I89" s="79" t="s">
        <v>419</v>
      </c>
      <c r="J89" s="100"/>
      <c r="K89" s="100"/>
      <c r="L89" s="100"/>
      <c r="M89" s="9" t="s">
        <v>420</v>
      </c>
      <c r="N89" s="9"/>
      <c r="O89" s="79" t="s">
        <v>52</v>
      </c>
      <c r="P89" s="79"/>
      <c r="Q89" s="79" t="s">
        <v>53</v>
      </c>
      <c r="R89" s="79"/>
      <c r="S89" s="79"/>
      <c r="T89" s="79"/>
      <c r="U89" s="79" t="s">
        <v>421</v>
      </c>
      <c r="V89" s="79" t="s">
        <v>421</v>
      </c>
      <c r="W89" s="79" t="s">
        <v>422</v>
      </c>
      <c r="X89" s="79"/>
      <c r="Y89" s="79" t="s">
        <v>423</v>
      </c>
      <c r="Z89" s="79"/>
      <c r="AA89" s="79"/>
      <c r="AB89" s="79"/>
      <c r="AC89" s="79"/>
      <c r="AD89" s="79"/>
      <c r="AE89" s="107" t="s">
        <v>57</v>
      </c>
      <c r="AF89" s="96" t="s">
        <v>58</v>
      </c>
      <c r="AG89" s="96" t="s">
        <v>58</v>
      </c>
      <c r="AH89" s="130" t="s">
        <v>827</v>
      </c>
      <c r="AI89" s="79" t="s">
        <v>59</v>
      </c>
      <c r="AJ89" s="99">
        <v>42</v>
      </c>
      <c r="AK89" s="91" t="str">
        <f>_xlfn.CONCAT(H89, " - ", I89, " - ",Table14[[#This Row],[Document type]])</f>
        <v>5.7.6 - Network Visibility - Business Case</v>
      </c>
      <c r="AL89" s="91" t="s">
        <v>909</v>
      </c>
      <c r="AM89" s="91" t="s">
        <v>185</v>
      </c>
      <c r="AN89" s="64" t="s">
        <v>424</v>
      </c>
      <c r="AO89" s="79"/>
      <c r="AP89" s="79"/>
    </row>
    <row r="90" spans="1:42" s="71" customFormat="1" ht="15" customHeight="1" x14ac:dyDescent="0.35">
      <c r="A90" s="80" t="str">
        <f t="shared" si="9"/>
        <v>Supporting Documentation</v>
      </c>
      <c r="B90" s="79" t="str">
        <f t="shared" si="10"/>
        <v>5 Capital expenditure</v>
      </c>
      <c r="C90" s="79" t="str">
        <f t="shared" si="11"/>
        <v>CER integration 5.7</v>
      </c>
      <c r="D90" s="79" t="s">
        <v>320</v>
      </c>
      <c r="E90" s="105" t="s">
        <v>272</v>
      </c>
      <c r="F90" s="105" t="s">
        <v>398</v>
      </c>
      <c r="G90" s="79">
        <v>7</v>
      </c>
      <c r="H90" s="104" t="str">
        <f>_xlfn.CONCAT(Table14[[#This Row],[Proposal Indexing]],Table14[[#This Row],[Section Ref:]],Table14[[#This Row],[Number Ref:]])</f>
        <v>5.7.7</v>
      </c>
      <c r="I90" s="79" t="s">
        <v>425</v>
      </c>
      <c r="J90" s="100">
        <v>3</v>
      </c>
      <c r="K90" s="100"/>
      <c r="L90" s="100"/>
      <c r="M90" s="9" t="s">
        <v>426</v>
      </c>
      <c r="N90" s="100"/>
      <c r="O90" s="52" t="s">
        <v>52</v>
      </c>
      <c r="P90" s="79"/>
      <c r="Q90" s="79"/>
      <c r="R90" s="79"/>
      <c r="S90" s="79"/>
      <c r="T90" s="79"/>
      <c r="U90" s="79" t="s">
        <v>313</v>
      </c>
      <c r="V90" s="79" t="s">
        <v>313</v>
      </c>
      <c r="W90" s="58" t="s">
        <v>427</v>
      </c>
      <c r="X90" s="79" t="s">
        <v>407</v>
      </c>
      <c r="Y90" s="79"/>
      <c r="Z90" s="79"/>
      <c r="AA90" s="79"/>
      <c r="AB90" s="79"/>
      <c r="AC90" s="79"/>
      <c r="AD90" s="79"/>
      <c r="AE90" s="107" t="s">
        <v>57</v>
      </c>
      <c r="AF90" s="96" t="s">
        <v>58</v>
      </c>
      <c r="AG90" s="96"/>
      <c r="AH90" s="130" t="s">
        <v>827</v>
      </c>
      <c r="AI90" s="79" t="s">
        <v>59</v>
      </c>
      <c r="AJ90" s="99">
        <v>22</v>
      </c>
      <c r="AK90" s="91" t="str">
        <f>_xlfn.CONCAT(H90, " - ", I90, " - ",Table14[[#This Row],[Document type]])</f>
        <v>5.7.7 - Innovation Fund - Business case</v>
      </c>
      <c r="AL90" s="91" t="s">
        <v>910</v>
      </c>
      <c r="AM90" s="91" t="s">
        <v>185</v>
      </c>
      <c r="AN90" s="102" t="s">
        <v>428</v>
      </c>
      <c r="AO90" s="79"/>
      <c r="AP90" s="79"/>
    </row>
    <row r="91" spans="1:42" s="71" customFormat="1" ht="15" customHeight="1" x14ac:dyDescent="0.35">
      <c r="A91" s="80" t="str">
        <f t="shared" si="9"/>
        <v>Supporting Documentation</v>
      </c>
      <c r="B91" s="79" t="str">
        <f t="shared" si="10"/>
        <v>5 Capital expenditure</v>
      </c>
      <c r="C91" s="79" t="str">
        <f t="shared" si="11"/>
        <v>CER integration 5.7</v>
      </c>
      <c r="D91" s="79" t="s">
        <v>329</v>
      </c>
      <c r="E91" s="105" t="s">
        <v>272</v>
      </c>
      <c r="F91" s="105" t="s">
        <v>398</v>
      </c>
      <c r="G91" s="79">
        <v>9</v>
      </c>
      <c r="H91" s="104" t="str">
        <f>_xlfn.CONCAT(Table14[[#This Row],[Proposal Indexing]],Table14[[#This Row],[Section Ref:]],Table14[[#This Row],[Number Ref:]])</f>
        <v>5.7.9</v>
      </c>
      <c r="I91" s="79" t="s">
        <v>429</v>
      </c>
      <c r="J91" s="100"/>
      <c r="K91" s="100"/>
      <c r="L91" s="100"/>
      <c r="M91" s="9" t="s">
        <v>430</v>
      </c>
      <c r="N91" s="100"/>
      <c r="O91" s="79"/>
      <c r="P91" s="79"/>
      <c r="Q91" s="79"/>
      <c r="R91" s="79"/>
      <c r="S91" s="79"/>
      <c r="T91" s="79"/>
      <c r="U91" s="79" t="s">
        <v>313</v>
      </c>
      <c r="V91" s="79" t="s">
        <v>313</v>
      </c>
      <c r="W91" s="79" t="s">
        <v>431</v>
      </c>
      <c r="X91" s="79"/>
      <c r="Y91" s="79" t="s">
        <v>432</v>
      </c>
      <c r="Z91" s="79"/>
      <c r="AA91" s="79"/>
      <c r="AB91" s="79"/>
      <c r="AC91" s="79"/>
      <c r="AD91" s="79"/>
      <c r="AE91" s="107" t="s">
        <v>57</v>
      </c>
      <c r="AF91" s="96" t="s">
        <v>58</v>
      </c>
      <c r="AG91" s="96" t="s">
        <v>58</v>
      </c>
      <c r="AH91" s="130" t="s">
        <v>827</v>
      </c>
      <c r="AI91" s="79" t="s">
        <v>59</v>
      </c>
      <c r="AJ91" s="99">
        <v>56</v>
      </c>
      <c r="AK91" s="91" t="str">
        <f>_xlfn.CONCAT(H91, " - ", I91)</f>
        <v>5.7.9 - CER Integration Modelling Methodology</v>
      </c>
      <c r="AL91" s="91" t="s">
        <v>911</v>
      </c>
      <c r="AM91" s="91" t="s">
        <v>185</v>
      </c>
      <c r="AN91" s="79" t="s">
        <v>433</v>
      </c>
      <c r="AO91" s="79"/>
      <c r="AP91" s="79"/>
    </row>
    <row r="92" spans="1:42" s="71" customFormat="1" ht="15" customHeight="1" x14ac:dyDescent="0.35">
      <c r="A92" s="80" t="str">
        <f t="shared" si="9"/>
        <v>Supporting Documentation</v>
      </c>
      <c r="B92" s="79" t="str">
        <f t="shared" si="10"/>
        <v>5 Capital expenditure</v>
      </c>
      <c r="C92" s="79" t="str">
        <f t="shared" si="11"/>
        <v>CER integration 5.7</v>
      </c>
      <c r="D92" s="79" t="s">
        <v>218</v>
      </c>
      <c r="E92" s="105" t="s">
        <v>272</v>
      </c>
      <c r="F92" s="105" t="s">
        <v>398</v>
      </c>
      <c r="G92" s="79">
        <v>11</v>
      </c>
      <c r="H92" s="104" t="str">
        <f>_xlfn.CONCAT(Table14[[#This Row],[Proposal Indexing]],Table14[[#This Row],[Section Ref:]],Table14[[#This Row],[Number Ref:]])</f>
        <v>5.7.11</v>
      </c>
      <c r="I92" s="79" t="s">
        <v>434</v>
      </c>
      <c r="J92" s="100"/>
      <c r="K92" s="100"/>
      <c r="L92" s="100"/>
      <c r="M92" s="9" t="s">
        <v>435</v>
      </c>
      <c r="N92" s="100"/>
      <c r="O92" s="52" t="s">
        <v>334</v>
      </c>
      <c r="P92" s="79" t="s">
        <v>436</v>
      </c>
      <c r="Q92" s="79"/>
      <c r="R92" s="79"/>
      <c r="S92" s="79"/>
      <c r="T92" s="79"/>
      <c r="U92" s="79" t="s">
        <v>313</v>
      </c>
      <c r="V92" s="79" t="s">
        <v>313</v>
      </c>
      <c r="W92" s="79" t="s">
        <v>437</v>
      </c>
      <c r="X92" s="79" t="s">
        <v>407</v>
      </c>
      <c r="Y92" s="79" t="s">
        <v>438</v>
      </c>
      <c r="Z92" s="79"/>
      <c r="AA92" s="79"/>
      <c r="AB92" s="79"/>
      <c r="AC92" s="79"/>
      <c r="AD92" s="79"/>
      <c r="AE92" s="107" t="s">
        <v>57</v>
      </c>
      <c r="AF92" s="96" t="s">
        <v>52</v>
      </c>
      <c r="AG92" s="96"/>
      <c r="AH92" s="130" t="s">
        <v>827</v>
      </c>
      <c r="AI92" s="79" t="s">
        <v>59</v>
      </c>
      <c r="AJ92" s="99">
        <v>55</v>
      </c>
      <c r="AK92" s="91" t="str">
        <f>_xlfn.CONCAT(H92, " - ", I92, " - ",Table14[[#This Row],[Document type]])</f>
        <v>5.7.11 - EV Uptake Forecasting - Consultant Report</v>
      </c>
      <c r="AL92" s="91" t="s">
        <v>912</v>
      </c>
      <c r="AM92" s="91" t="s">
        <v>913</v>
      </c>
      <c r="AN92" s="79" t="s">
        <v>439</v>
      </c>
      <c r="AO92" s="79"/>
      <c r="AP92" s="79"/>
    </row>
    <row r="93" spans="1:42" s="71" customFormat="1" ht="15" customHeight="1" x14ac:dyDescent="0.35">
      <c r="A93" s="80" t="str">
        <f t="shared" si="9"/>
        <v>Supporting Documentation</v>
      </c>
      <c r="B93" s="79" t="str">
        <f t="shared" si="10"/>
        <v>5 Capital expenditure</v>
      </c>
      <c r="C93" s="79" t="str">
        <f t="shared" si="11"/>
        <v>CER integration 5.7</v>
      </c>
      <c r="D93" s="79" t="s">
        <v>218</v>
      </c>
      <c r="E93" s="105" t="s">
        <v>272</v>
      </c>
      <c r="F93" s="105" t="s">
        <v>398</v>
      </c>
      <c r="G93" s="81">
        <v>12</v>
      </c>
      <c r="H93" s="104" t="str">
        <f>_xlfn.CONCAT(Table14[[#This Row],[Proposal Indexing]],Table14[[#This Row],[Section Ref:]],Table14[[#This Row],[Number Ref:]])</f>
        <v>5.7.12</v>
      </c>
      <c r="I93" s="79" t="s">
        <v>440</v>
      </c>
      <c r="J93" s="100"/>
      <c r="K93" s="100"/>
      <c r="L93" s="100"/>
      <c r="M93" s="9" t="s">
        <v>441</v>
      </c>
      <c r="N93" s="100"/>
      <c r="O93" s="52" t="s">
        <v>58</v>
      </c>
      <c r="P93" s="79" t="s">
        <v>442</v>
      </c>
      <c r="Q93" s="79"/>
      <c r="R93" s="79"/>
      <c r="S93" s="79"/>
      <c r="T93" s="79"/>
      <c r="U93" s="79" t="s">
        <v>313</v>
      </c>
      <c r="V93" s="79" t="s">
        <v>313</v>
      </c>
      <c r="W93" s="79" t="s">
        <v>443</v>
      </c>
      <c r="X93" s="79" t="s">
        <v>407</v>
      </c>
      <c r="Y93" s="79" t="s">
        <v>416</v>
      </c>
      <c r="Z93" s="79"/>
      <c r="AA93" s="79"/>
      <c r="AB93" s="79"/>
      <c r="AC93" s="79"/>
      <c r="AD93" s="79"/>
      <c r="AE93" s="107" t="s">
        <v>444</v>
      </c>
      <c r="AF93" s="96" t="s">
        <v>52</v>
      </c>
      <c r="AG93" s="96"/>
      <c r="AH93" s="130" t="s">
        <v>827</v>
      </c>
      <c r="AI93" s="79" t="s">
        <v>59</v>
      </c>
      <c r="AJ93" s="99">
        <v>57</v>
      </c>
      <c r="AK93" s="91" t="str">
        <f>_xlfn.CONCAT(H93, " - ", I93, " - ",Table14[[#This Row],[Document type]])</f>
        <v>5.7.12 - CER Uptake Forecasting - Consultant Report</v>
      </c>
      <c r="AL93" s="91" t="s">
        <v>914</v>
      </c>
      <c r="AM93" s="91" t="s">
        <v>915</v>
      </c>
      <c r="AN93" s="79" t="s">
        <v>445</v>
      </c>
      <c r="AO93" s="79"/>
      <c r="AP93" s="79"/>
    </row>
    <row r="94" spans="1:42" s="71" customFormat="1" ht="15" customHeight="1" x14ac:dyDescent="0.35">
      <c r="A94" s="80" t="str">
        <f t="shared" si="9"/>
        <v>Supporting Documentation</v>
      </c>
      <c r="B94" s="79" t="str">
        <f>B93</f>
        <v>5 Capital expenditure</v>
      </c>
      <c r="C94" s="79" t="str">
        <f t="shared" si="11"/>
        <v>CER integration 5.7</v>
      </c>
      <c r="D94" s="79" t="s">
        <v>218</v>
      </c>
      <c r="E94" s="105" t="s">
        <v>272</v>
      </c>
      <c r="F94" s="105" t="s">
        <v>398</v>
      </c>
      <c r="G94" s="79">
        <v>13</v>
      </c>
      <c r="H94" s="104" t="str">
        <f>_xlfn.CONCAT(Table14[[#This Row],[Proposal Indexing]],Table14[[#This Row],[Section Ref:]],Table14[[#This Row],[Number Ref:]])</f>
        <v>5.7.13</v>
      </c>
      <c r="I94" s="79" t="s">
        <v>446</v>
      </c>
      <c r="J94" s="100"/>
      <c r="K94" s="100"/>
      <c r="L94" s="100"/>
      <c r="M94" s="9" t="s">
        <v>447</v>
      </c>
      <c r="N94" s="100"/>
      <c r="O94" s="79" t="s">
        <v>52</v>
      </c>
      <c r="P94" s="79"/>
      <c r="Q94" s="79"/>
      <c r="R94" s="79"/>
      <c r="S94" s="79"/>
      <c r="T94" s="79"/>
      <c r="U94" s="79" t="s">
        <v>313</v>
      </c>
      <c r="V94" s="79" t="s">
        <v>313</v>
      </c>
      <c r="W94" s="79" t="s">
        <v>448</v>
      </c>
      <c r="X94" s="79" t="s">
        <v>287</v>
      </c>
      <c r="Y94" s="79" t="s">
        <v>449</v>
      </c>
      <c r="Z94" s="79"/>
      <c r="AA94" s="79"/>
      <c r="AB94" s="79"/>
      <c r="AC94" s="79"/>
      <c r="AD94" s="79"/>
      <c r="AE94" s="107" t="s">
        <v>450</v>
      </c>
      <c r="AF94" s="96" t="s">
        <v>58</v>
      </c>
      <c r="AG94" s="96"/>
      <c r="AH94" s="130" t="s">
        <v>827</v>
      </c>
      <c r="AI94" s="79" t="s">
        <v>59</v>
      </c>
      <c r="AJ94" s="99">
        <v>25</v>
      </c>
      <c r="AK94" s="91" t="str">
        <f>_xlfn.CONCAT(H94, " - ", I94, " - ",Table14[[#This Row],[Document type]])</f>
        <v>5.7.13 - Houston Kemp Avoided Generation Investment Report - Consultant Report</v>
      </c>
      <c r="AL94" s="91" t="s">
        <v>916</v>
      </c>
      <c r="AM94" s="91" t="s">
        <v>185</v>
      </c>
      <c r="AN94" s="79" t="s">
        <v>451</v>
      </c>
      <c r="AO94" s="79"/>
      <c r="AP94" s="79"/>
    </row>
    <row r="95" spans="1:42" s="71" customFormat="1" ht="15" customHeight="1" x14ac:dyDescent="0.35">
      <c r="A95" s="80" t="str">
        <f t="shared" si="9"/>
        <v>Supporting Documentation</v>
      </c>
      <c r="B95" s="79" t="str">
        <f>B94</f>
        <v>5 Capital expenditure</v>
      </c>
      <c r="C95" s="79" t="str">
        <f t="shared" si="11"/>
        <v>CER integration 5.7</v>
      </c>
      <c r="D95" s="79" t="s">
        <v>218</v>
      </c>
      <c r="E95" s="105" t="s">
        <v>272</v>
      </c>
      <c r="F95" s="105" t="s">
        <v>398</v>
      </c>
      <c r="G95" s="81">
        <v>14</v>
      </c>
      <c r="H95" s="104" t="str">
        <f>_xlfn.CONCAT(Table14[[#This Row],[Proposal Indexing]],Table14[[#This Row],[Section Ref:]],Table14[[#This Row],[Number Ref:]])</f>
        <v>5.7.14</v>
      </c>
      <c r="I95" s="79" t="s">
        <v>452</v>
      </c>
      <c r="J95" s="100"/>
      <c r="K95" s="100"/>
      <c r="L95" s="100"/>
      <c r="M95" s="9" t="s">
        <v>453</v>
      </c>
      <c r="N95" s="100"/>
      <c r="O95" s="79" t="s">
        <v>52</v>
      </c>
      <c r="P95" s="79"/>
      <c r="Q95" s="79"/>
      <c r="R95" s="79"/>
      <c r="S95" s="79"/>
      <c r="T95" s="79"/>
      <c r="U95" s="79" t="s">
        <v>313</v>
      </c>
      <c r="V95" s="79" t="s">
        <v>313</v>
      </c>
      <c r="W95" s="79" t="s">
        <v>454</v>
      </c>
      <c r="X95" s="79"/>
      <c r="Y95" s="79" t="s">
        <v>416</v>
      </c>
      <c r="Z95" s="79"/>
      <c r="AA95" s="79"/>
      <c r="AB95" s="79"/>
      <c r="AC95" s="79"/>
      <c r="AD95" s="79"/>
      <c r="AE95" s="107" t="s">
        <v>57</v>
      </c>
      <c r="AF95" s="96" t="s">
        <v>58</v>
      </c>
      <c r="AG95" s="96"/>
      <c r="AH95" s="130" t="s">
        <v>827</v>
      </c>
      <c r="AI95" s="79" t="s">
        <v>59</v>
      </c>
      <c r="AJ95" s="99">
        <v>33</v>
      </c>
      <c r="AK95" s="91" t="str">
        <f>_xlfn.CONCAT(H95, " - ", I95, " - ",Table14[[#This Row],[Document type]])</f>
        <v>5.7.14 - LV Planning Engine Review - Consultant Report</v>
      </c>
      <c r="AL95" s="91" t="s">
        <v>917</v>
      </c>
      <c r="AM95" s="91" t="s">
        <v>185</v>
      </c>
      <c r="AN95" s="79"/>
      <c r="AO95" s="79"/>
      <c r="AP95" s="79"/>
    </row>
    <row r="96" spans="1:42" s="71" customFormat="1" ht="15" customHeight="1" x14ac:dyDescent="0.35">
      <c r="A96" s="80" t="str">
        <f t="shared" si="9"/>
        <v>Supporting Documentation</v>
      </c>
      <c r="B96" s="79" t="str">
        <f>B91</f>
        <v>5 Capital expenditure</v>
      </c>
      <c r="C96" s="79" t="str">
        <f t="shared" si="11"/>
        <v>CER integration 5.7</v>
      </c>
      <c r="D96" s="79" t="s">
        <v>310</v>
      </c>
      <c r="E96" s="105" t="s">
        <v>272</v>
      </c>
      <c r="F96" s="105" t="s">
        <v>398</v>
      </c>
      <c r="G96" s="81">
        <v>15</v>
      </c>
      <c r="H96" s="104" t="str">
        <f>_xlfn.CONCAT(Table14[[#This Row],[Proposal Indexing]],Table14[[#This Row],[Section Ref:]],Table14[[#This Row],[Number Ref:]])</f>
        <v>5.7.15</v>
      </c>
      <c r="I96" s="79" t="s">
        <v>455</v>
      </c>
      <c r="J96" s="100"/>
      <c r="K96" s="100"/>
      <c r="L96" s="100"/>
      <c r="M96" s="9" t="s">
        <v>456</v>
      </c>
      <c r="N96" s="100"/>
      <c r="O96" s="79"/>
      <c r="P96" s="79"/>
      <c r="Q96" s="79" t="s">
        <v>136</v>
      </c>
      <c r="R96" s="79"/>
      <c r="S96" s="79"/>
      <c r="T96" s="79"/>
      <c r="U96" s="79"/>
      <c r="V96" s="79"/>
      <c r="W96" s="79" t="s">
        <v>313</v>
      </c>
      <c r="X96" s="79"/>
      <c r="Y96" s="79"/>
      <c r="Z96" s="79"/>
      <c r="AA96" s="79"/>
      <c r="AB96" s="79"/>
      <c r="AC96" s="79"/>
      <c r="AD96" s="79"/>
      <c r="AE96" s="107" t="s">
        <v>57</v>
      </c>
      <c r="AF96" s="96" t="s">
        <v>58</v>
      </c>
      <c r="AG96" s="96"/>
      <c r="AH96" s="130" t="s">
        <v>827</v>
      </c>
      <c r="AI96" s="79" t="s">
        <v>59</v>
      </c>
      <c r="AJ96" s="99">
        <v>38</v>
      </c>
      <c r="AK96" s="91" t="str">
        <f>_xlfn.CONCAT(H96, " - ", I96, " - ",Table14[[#This Row],[Document type]])</f>
        <v>5.7.15 - CER Integration Strategy - Strategy</v>
      </c>
      <c r="AL96" s="91" t="s">
        <v>918</v>
      </c>
      <c r="AM96" s="91" t="s">
        <v>185</v>
      </c>
      <c r="AN96" s="79" t="s">
        <v>457</v>
      </c>
      <c r="AO96" s="79"/>
      <c r="AP96" s="79"/>
    </row>
    <row r="97" spans="1:42" s="72" customFormat="1" ht="14.5" customHeight="1" x14ac:dyDescent="0.35">
      <c r="A97" s="35" t="str">
        <f t="shared" si="9"/>
        <v>Supporting Documentation</v>
      </c>
      <c r="B97" s="35" t="str">
        <f>$B$54</f>
        <v>5 Capital expenditure</v>
      </c>
      <c r="C97" s="35" t="s">
        <v>458</v>
      </c>
      <c r="D97" s="35"/>
      <c r="E97" s="35"/>
      <c r="F97" s="35"/>
      <c r="G97" s="35"/>
      <c r="H97" s="50" t="str">
        <f>_xlfn.CONCAT(Table14[[#This Row],[Proposal Indexing]],Table14[[#This Row],[Section Ref:]],Table14[[#This Row],[Number Ref:]])</f>
        <v/>
      </c>
      <c r="I97" s="35"/>
      <c r="J97" s="35"/>
      <c r="K97" s="35"/>
      <c r="L97" s="35"/>
      <c r="M97" s="35"/>
      <c r="N97" s="35"/>
      <c r="O97" s="35"/>
      <c r="P97" s="35"/>
      <c r="Q97" s="35"/>
      <c r="R97" s="35"/>
      <c r="S97" s="35"/>
      <c r="T97" s="35"/>
      <c r="U97" s="35"/>
      <c r="V97" s="35"/>
      <c r="W97" s="35"/>
      <c r="X97" s="35"/>
      <c r="Y97" s="35"/>
      <c r="Z97" s="35"/>
      <c r="AA97" s="35"/>
      <c r="AB97" s="35"/>
      <c r="AC97" s="35"/>
      <c r="AD97" s="35"/>
      <c r="AE97" s="35"/>
      <c r="AF97" s="36"/>
      <c r="AG97" s="36"/>
      <c r="AH97" s="36"/>
      <c r="AI97" s="36"/>
      <c r="AJ97" s="37"/>
      <c r="AK97" s="37" t="str">
        <f>Table14[[#This Row],[Proposal Subsection]]</f>
        <v>Augex other 5.8</v>
      </c>
      <c r="AL97" s="37"/>
      <c r="AM97" s="37"/>
      <c r="AN97" s="35"/>
      <c r="AO97" s="79"/>
      <c r="AP97" s="79"/>
    </row>
    <row r="98" spans="1:42" s="72" customFormat="1" ht="15" customHeight="1" x14ac:dyDescent="0.35">
      <c r="A98" s="79" t="str">
        <f t="shared" si="9"/>
        <v>Supporting Documentation</v>
      </c>
      <c r="B98" s="79" t="str">
        <f>$B$54</f>
        <v>5 Capital expenditure</v>
      </c>
      <c r="C98" s="79" t="str">
        <f t="shared" ref="C98:C104" si="12">$C$97</f>
        <v>Augex other 5.8</v>
      </c>
      <c r="D98" s="79" t="s">
        <v>320</v>
      </c>
      <c r="E98" s="105" t="s">
        <v>272</v>
      </c>
      <c r="F98" s="105" t="s">
        <v>459</v>
      </c>
      <c r="G98" s="81">
        <v>5</v>
      </c>
      <c r="H98" s="104" t="s">
        <v>460</v>
      </c>
      <c r="I98" s="79" t="s">
        <v>461</v>
      </c>
      <c r="J98" s="100">
        <v>2</v>
      </c>
      <c r="K98" s="100"/>
      <c r="L98" s="100"/>
      <c r="M98" s="9" t="s">
        <v>462</v>
      </c>
      <c r="N98" s="100"/>
      <c r="O98" s="79" t="s">
        <v>52</v>
      </c>
      <c r="P98" s="79"/>
      <c r="Q98" s="79" t="s">
        <v>53</v>
      </c>
      <c r="R98" s="79"/>
      <c r="S98" s="79"/>
      <c r="T98" s="79"/>
      <c r="U98" s="79"/>
      <c r="V98" s="79" t="s">
        <v>339</v>
      </c>
      <c r="W98" s="79" t="s">
        <v>463</v>
      </c>
      <c r="X98" s="79" t="s">
        <v>353</v>
      </c>
      <c r="Y98" s="79" t="s">
        <v>464</v>
      </c>
      <c r="Z98" s="79"/>
      <c r="AA98" s="79"/>
      <c r="AB98" s="79"/>
      <c r="AC98" s="79"/>
      <c r="AD98" s="79"/>
      <c r="AE98" s="107" t="s">
        <v>57</v>
      </c>
      <c r="AF98" s="96" t="s">
        <v>58</v>
      </c>
      <c r="AG98" s="96"/>
      <c r="AH98" s="130" t="s">
        <v>827</v>
      </c>
      <c r="AI98" s="79" t="s">
        <v>59</v>
      </c>
      <c r="AJ98" s="99">
        <v>11</v>
      </c>
      <c r="AK98" s="91" t="str">
        <f>_xlfn.CONCAT(H98, " - ", I98, " - ",Table14[[#This Row],[Document type]])</f>
        <v>5.8.1 - Augex Environmental - Business case</v>
      </c>
      <c r="AL98" s="91" t="s">
        <v>919</v>
      </c>
      <c r="AM98" s="91" t="s">
        <v>185</v>
      </c>
      <c r="AN98" s="79" t="s">
        <v>465</v>
      </c>
      <c r="AO98" s="79"/>
      <c r="AP98" s="79"/>
    </row>
    <row r="99" spans="1:42" s="72" customFormat="1" ht="15" customHeight="1" x14ac:dyDescent="0.35">
      <c r="A99" s="79" t="str">
        <f t="shared" si="9"/>
        <v>Supporting Documentation</v>
      </c>
      <c r="B99" s="79" t="str">
        <f>$B$54</f>
        <v>5 Capital expenditure</v>
      </c>
      <c r="C99" s="79" t="str">
        <f t="shared" si="12"/>
        <v>Augex other 5.8</v>
      </c>
      <c r="D99" s="79" t="s">
        <v>320</v>
      </c>
      <c r="E99" s="105" t="s">
        <v>272</v>
      </c>
      <c r="F99" s="105" t="s">
        <v>459</v>
      </c>
      <c r="G99" s="81">
        <v>6</v>
      </c>
      <c r="H99" s="104" t="s">
        <v>466</v>
      </c>
      <c r="I99" s="79" t="s">
        <v>467</v>
      </c>
      <c r="J99" s="100">
        <v>2</v>
      </c>
      <c r="K99" s="100"/>
      <c r="L99" s="100"/>
      <c r="M99" s="9" t="s">
        <v>468</v>
      </c>
      <c r="N99" s="9"/>
      <c r="O99" s="79" t="s">
        <v>52</v>
      </c>
      <c r="P99" s="79"/>
      <c r="Q99" s="79" t="s">
        <v>53</v>
      </c>
      <c r="R99" s="79"/>
      <c r="S99" s="79"/>
      <c r="T99" s="79"/>
      <c r="U99" s="79"/>
      <c r="V99" s="79" t="s">
        <v>469</v>
      </c>
      <c r="W99" s="79" t="s">
        <v>470</v>
      </c>
      <c r="X99" s="79" t="s">
        <v>353</v>
      </c>
      <c r="Y99" s="79" t="s">
        <v>464</v>
      </c>
      <c r="Z99" s="79"/>
      <c r="AA99" s="79"/>
      <c r="AB99" s="79"/>
      <c r="AC99" s="79"/>
      <c r="AD99" s="79"/>
      <c r="AE99" s="107" t="s">
        <v>57</v>
      </c>
      <c r="AF99" s="96" t="s">
        <v>58</v>
      </c>
      <c r="AG99" s="96" t="s">
        <v>58</v>
      </c>
      <c r="AH99" s="130" t="s">
        <v>827</v>
      </c>
      <c r="AI99" s="79" t="s">
        <v>59</v>
      </c>
      <c r="AJ99" s="99">
        <v>10</v>
      </c>
      <c r="AK99" s="91" t="str">
        <f>_xlfn.CONCAT(H99, " - ", I99, " - ",Table14[[#This Row],[Document type]])</f>
        <v>5.8.2 - Augex Strategic - Business case</v>
      </c>
      <c r="AL99" s="91" t="s">
        <v>920</v>
      </c>
      <c r="AM99" s="91" t="s">
        <v>185</v>
      </c>
      <c r="AN99" s="79" t="s">
        <v>471</v>
      </c>
      <c r="AO99" s="79"/>
      <c r="AP99" s="79"/>
    </row>
    <row r="100" spans="1:42" s="71" customFormat="1" ht="15" customHeight="1" x14ac:dyDescent="0.35">
      <c r="A100" s="80" t="str">
        <f t="shared" si="9"/>
        <v>Supporting Documentation</v>
      </c>
      <c r="B100" s="79" t="str">
        <f>$B$54</f>
        <v>5 Capital expenditure</v>
      </c>
      <c r="C100" s="79" t="str">
        <f t="shared" si="12"/>
        <v>Augex other 5.8</v>
      </c>
      <c r="D100" s="79" t="s">
        <v>320</v>
      </c>
      <c r="E100" s="105" t="s">
        <v>272</v>
      </c>
      <c r="F100" s="105" t="s">
        <v>384</v>
      </c>
      <c r="G100" s="79">
        <v>6</v>
      </c>
      <c r="H100" s="104" t="s">
        <v>472</v>
      </c>
      <c r="I100" t="s">
        <v>473</v>
      </c>
      <c r="J100">
        <v>2</v>
      </c>
      <c r="K100" s="100"/>
      <c r="L100" s="100"/>
      <c r="M100" s="9" t="s">
        <v>474</v>
      </c>
      <c r="N100" s="9"/>
      <c r="O100" s="52" t="s">
        <v>52</v>
      </c>
      <c r="P100" s="79"/>
      <c r="Q100" s="79" t="s">
        <v>53</v>
      </c>
      <c r="R100" s="79"/>
      <c r="S100" s="79"/>
      <c r="T100" s="79"/>
      <c r="U100" s="79" t="s">
        <v>306</v>
      </c>
      <c r="V100" s="79" t="s">
        <v>387</v>
      </c>
      <c r="W100" s="79" t="s">
        <v>388</v>
      </c>
      <c r="X100" s="79" t="s">
        <v>287</v>
      </c>
      <c r="Y100" s="79"/>
      <c r="Z100" s="79"/>
      <c r="AA100" s="79"/>
      <c r="AB100" s="79"/>
      <c r="AC100" s="79"/>
      <c r="AD100" s="79"/>
      <c r="AE100" s="107" t="s">
        <v>57</v>
      </c>
      <c r="AF100" s="96" t="s">
        <v>58</v>
      </c>
      <c r="AG100" s="96"/>
      <c r="AH100" s="130" t="s">
        <v>827</v>
      </c>
      <c r="AI100" s="79" t="s">
        <v>59</v>
      </c>
      <c r="AJ100" s="99">
        <v>26</v>
      </c>
      <c r="AK100" s="91" t="str">
        <f>_xlfn.CONCAT(H100, " - ", I100, " - ",Table14[[#This Row],[Document type]])</f>
        <v>5.8.3 - Network Resilience mobile generation - Business case</v>
      </c>
      <c r="AL100" s="91" t="s">
        <v>921</v>
      </c>
      <c r="AM100" s="91" t="s">
        <v>185</v>
      </c>
      <c r="AN100" s="79" t="s">
        <v>475</v>
      </c>
      <c r="AO100" s="79"/>
      <c r="AP100" s="79"/>
    </row>
    <row r="101" spans="1:42" s="71" customFormat="1" ht="15" customHeight="1" x14ac:dyDescent="0.35">
      <c r="A101" s="80" t="str">
        <f t="shared" si="9"/>
        <v>Supporting Documentation</v>
      </c>
      <c r="B101" s="79" t="str">
        <f>B100</f>
        <v>5 Capital expenditure</v>
      </c>
      <c r="C101" s="79" t="str">
        <f t="shared" si="12"/>
        <v>Augex other 5.8</v>
      </c>
      <c r="D101" s="79" t="s">
        <v>329</v>
      </c>
      <c r="E101" s="105" t="s">
        <v>272</v>
      </c>
      <c r="F101" s="105" t="s">
        <v>384</v>
      </c>
      <c r="G101" s="81">
        <v>6</v>
      </c>
      <c r="H101" s="104" t="s">
        <v>476</v>
      </c>
      <c r="I101" s="79" t="s">
        <v>477</v>
      </c>
      <c r="J101" s="100"/>
      <c r="K101" s="100"/>
      <c r="L101" s="100"/>
      <c r="M101" s="9" t="s">
        <v>478</v>
      </c>
      <c r="N101" s="112"/>
      <c r="O101" s="79" t="s">
        <v>52</v>
      </c>
      <c r="P101" s="79"/>
      <c r="Q101" s="79" t="s">
        <v>53</v>
      </c>
      <c r="R101" s="79"/>
      <c r="S101" s="79"/>
      <c r="T101" s="79"/>
      <c r="U101" s="79"/>
      <c r="V101" s="79"/>
      <c r="W101" s="79"/>
      <c r="X101" s="79"/>
      <c r="Y101" s="79"/>
      <c r="Z101" s="79"/>
      <c r="AA101" s="79"/>
      <c r="AB101" s="79"/>
      <c r="AC101" s="79"/>
      <c r="AD101" s="79"/>
      <c r="AE101" s="107" t="s">
        <v>57</v>
      </c>
      <c r="AF101" s="96" t="s">
        <v>58</v>
      </c>
      <c r="AG101" s="96"/>
      <c r="AH101" s="130" t="s">
        <v>827</v>
      </c>
      <c r="AI101" s="79" t="s">
        <v>59</v>
      </c>
      <c r="AJ101" s="99">
        <v>18</v>
      </c>
      <c r="AK101" s="91" t="str">
        <f>_xlfn.CONCAT(H101, " - ", I101, " - ",Table14[[#This Row],[Document type]])</f>
        <v>5.8.4 - Network Resilience mobile generation forecasting Structure - Methodology</v>
      </c>
      <c r="AL101" s="91" t="s">
        <v>922</v>
      </c>
      <c r="AM101" s="91" t="s">
        <v>185</v>
      </c>
      <c r="AN101" s="79" t="s">
        <v>479</v>
      </c>
      <c r="AO101" s="79"/>
      <c r="AP101" s="79"/>
    </row>
    <row r="102" spans="1:42" s="71" customFormat="1" ht="15" customHeight="1" x14ac:dyDescent="0.35">
      <c r="A102" s="80" t="str">
        <f t="shared" si="9"/>
        <v>Supporting Documentation</v>
      </c>
      <c r="B102" s="79" t="str">
        <f>B100</f>
        <v>5 Capital expenditure</v>
      </c>
      <c r="C102" s="79" t="str">
        <f t="shared" si="12"/>
        <v>Augex other 5.8</v>
      </c>
      <c r="D102" s="79" t="s">
        <v>320</v>
      </c>
      <c r="E102" s="105" t="s">
        <v>272</v>
      </c>
      <c r="F102" s="105" t="s">
        <v>384</v>
      </c>
      <c r="G102" s="81">
        <v>7</v>
      </c>
      <c r="H102" s="104" t="s">
        <v>480</v>
      </c>
      <c r="I102" s="79" t="s">
        <v>481</v>
      </c>
      <c r="J102" s="100">
        <v>2</v>
      </c>
      <c r="K102" s="100" t="s">
        <v>322</v>
      </c>
      <c r="L102" s="100"/>
      <c r="M102" s="9" t="s">
        <v>482</v>
      </c>
      <c r="N102" s="9"/>
      <c r="O102" s="52" t="s">
        <v>52</v>
      </c>
      <c r="P102" s="79" t="s">
        <v>483</v>
      </c>
      <c r="Q102" s="79"/>
      <c r="R102" s="79"/>
      <c r="S102" s="79"/>
      <c r="T102" s="79"/>
      <c r="U102" s="79" t="s">
        <v>306</v>
      </c>
      <c r="V102" s="79" t="s">
        <v>484</v>
      </c>
      <c r="W102" s="79" t="s">
        <v>485</v>
      </c>
      <c r="X102" s="79" t="s">
        <v>353</v>
      </c>
      <c r="Y102" s="79" t="s">
        <v>338</v>
      </c>
      <c r="Z102" s="79"/>
      <c r="AA102" s="79"/>
      <c r="AB102" s="79"/>
      <c r="AC102" s="79"/>
      <c r="AD102" s="79"/>
      <c r="AE102" s="107" t="s">
        <v>57</v>
      </c>
      <c r="AF102" s="96" t="s">
        <v>58</v>
      </c>
      <c r="AG102" s="96"/>
      <c r="AH102" s="130" t="s">
        <v>827</v>
      </c>
      <c r="AI102" s="79" t="s">
        <v>59</v>
      </c>
      <c r="AJ102" s="99">
        <v>37</v>
      </c>
      <c r="AK102" s="91" t="str">
        <f>_xlfn.CONCAT(H102, " - ", I102, " - ",Table14[[#This Row],[Document type]])</f>
        <v>5.8.5 - Augex Network Safety - Business case</v>
      </c>
      <c r="AL102" s="91" t="s">
        <v>923</v>
      </c>
      <c r="AM102" s="91" t="s">
        <v>185</v>
      </c>
      <c r="AN102" s="79" t="s">
        <v>486</v>
      </c>
      <c r="AO102" s="79"/>
      <c r="AP102" s="79"/>
    </row>
    <row r="103" spans="1:42" s="72" customFormat="1" ht="15" customHeight="1" x14ac:dyDescent="0.35">
      <c r="A103" s="80" t="str">
        <f t="shared" si="9"/>
        <v>Supporting Documentation</v>
      </c>
      <c r="B103" s="79" t="str">
        <f>B101</f>
        <v>5 Capital expenditure</v>
      </c>
      <c r="C103" s="79" t="str">
        <f t="shared" si="12"/>
        <v>Augex other 5.8</v>
      </c>
      <c r="D103" s="79" t="s">
        <v>176</v>
      </c>
      <c r="E103" s="81"/>
      <c r="F103" s="81"/>
      <c r="G103" s="81"/>
      <c r="H103" s="113" t="s">
        <v>487</v>
      </c>
      <c r="I103" s="79" t="s">
        <v>488</v>
      </c>
      <c r="J103" s="100"/>
      <c r="K103" s="100"/>
      <c r="L103" s="100"/>
      <c r="M103" s="9" t="s">
        <v>489</v>
      </c>
      <c r="N103" s="112"/>
      <c r="O103" s="79"/>
      <c r="P103" s="79"/>
      <c r="Q103" s="79"/>
      <c r="R103" s="79"/>
      <c r="S103" s="79"/>
      <c r="T103" s="79"/>
      <c r="U103" s="79"/>
      <c r="V103" s="79"/>
      <c r="W103" s="79"/>
      <c r="X103" s="79"/>
      <c r="Y103" s="79"/>
      <c r="Z103" s="79"/>
      <c r="AA103" s="79"/>
      <c r="AB103" s="79"/>
      <c r="AC103" s="79"/>
      <c r="AD103" s="79"/>
      <c r="AE103" s="107" t="s">
        <v>57</v>
      </c>
      <c r="AF103" s="96" t="s">
        <v>58</v>
      </c>
      <c r="AG103" s="96" t="s">
        <v>58</v>
      </c>
      <c r="AH103" s="130" t="s">
        <v>827</v>
      </c>
      <c r="AI103" s="79" t="s">
        <v>59</v>
      </c>
      <c r="AJ103" s="99">
        <v>6</v>
      </c>
      <c r="AK103" s="91" t="str">
        <f>_xlfn.CONCAT(H103, " - ", I103, " - ",Table14[[#This Row],[Document type]])</f>
        <v>5.8.8 - RIN response: 4.4.10 - 14 Non-Network alternatives - RIN</v>
      </c>
      <c r="AL103" s="91" t="s">
        <v>924</v>
      </c>
      <c r="AM103" s="91" t="s">
        <v>185</v>
      </c>
      <c r="AN103" s="114"/>
      <c r="AO103" s="79"/>
      <c r="AP103" s="79"/>
    </row>
    <row r="104" spans="1:42" s="72" customFormat="1" ht="15" customHeight="1" x14ac:dyDescent="0.35">
      <c r="A104" s="80" t="str">
        <f t="shared" si="9"/>
        <v>Supporting Documentation</v>
      </c>
      <c r="B104" s="79" t="str">
        <f>$B$54</f>
        <v>5 Capital expenditure</v>
      </c>
      <c r="C104" s="79" t="str">
        <f t="shared" si="12"/>
        <v>Augex other 5.8</v>
      </c>
      <c r="D104" s="79" t="s">
        <v>320</v>
      </c>
      <c r="E104" s="105" t="s">
        <v>272</v>
      </c>
      <c r="F104" s="105" t="s">
        <v>250</v>
      </c>
      <c r="G104" s="79">
        <v>8</v>
      </c>
      <c r="H104" s="104" t="s">
        <v>490</v>
      </c>
      <c r="I104" s="79" t="s">
        <v>491</v>
      </c>
      <c r="J104" s="100"/>
      <c r="K104" s="100"/>
      <c r="L104" s="100"/>
      <c r="M104" s="9" t="s">
        <v>492</v>
      </c>
      <c r="N104" s="9"/>
      <c r="O104" s="79" t="s">
        <v>52</v>
      </c>
      <c r="P104" s="79"/>
      <c r="Q104" s="79" t="s">
        <v>53</v>
      </c>
      <c r="R104" s="79"/>
      <c r="S104" s="79"/>
      <c r="T104" s="79"/>
      <c r="U104" s="79"/>
      <c r="V104" s="79"/>
      <c r="W104" s="79"/>
      <c r="X104" s="79" t="s">
        <v>353</v>
      </c>
      <c r="Y104" s="79"/>
      <c r="Z104" s="79"/>
      <c r="AA104" s="79"/>
      <c r="AB104" s="79"/>
      <c r="AC104" s="79"/>
      <c r="AD104" s="79"/>
      <c r="AE104" s="107" t="s">
        <v>57</v>
      </c>
      <c r="AF104" s="96" t="s">
        <v>58</v>
      </c>
      <c r="AG104" s="96" t="s">
        <v>58</v>
      </c>
      <c r="AH104" s="130" t="s">
        <v>827</v>
      </c>
      <c r="AI104" s="79" t="s">
        <v>59</v>
      </c>
      <c r="AJ104" s="99">
        <v>7</v>
      </c>
      <c r="AK104" s="91" t="str">
        <f>_xlfn.CONCAT(H104, " - ", I104, " - ",Table14[[#This Row],[Document type]])</f>
        <v>5.8.9 - Powerline Environment Committee - Business case</v>
      </c>
      <c r="AL104" s="91" t="s">
        <v>925</v>
      </c>
      <c r="AM104" s="91" t="s">
        <v>185</v>
      </c>
      <c r="AN104" s="79" t="s">
        <v>493</v>
      </c>
      <c r="AO104" s="79"/>
      <c r="AP104" s="79"/>
    </row>
    <row r="105" spans="1:42" s="72" customFormat="1" ht="15" customHeight="1" x14ac:dyDescent="0.35">
      <c r="A105" s="35" t="str">
        <f t="shared" si="9"/>
        <v>Supporting Documentation</v>
      </c>
      <c r="B105" s="35" t="str">
        <f>$B$54</f>
        <v>5 Capital expenditure</v>
      </c>
      <c r="C105" s="35" t="s">
        <v>494</v>
      </c>
      <c r="D105" s="35"/>
      <c r="E105" s="35"/>
      <c r="F105" s="35"/>
      <c r="G105" s="35"/>
      <c r="H105" s="50" t="str">
        <f>_xlfn.CONCAT(Table14[[#This Row],[Proposal Indexing]],Table14[[#This Row],[Section Ref:]],Table14[[#This Row],[Number Ref:]])</f>
        <v/>
      </c>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6"/>
      <c r="AG105" s="36"/>
      <c r="AH105" s="36"/>
      <c r="AI105" s="36"/>
      <c r="AJ105" s="37"/>
      <c r="AK105" s="37" t="str">
        <f>Table14[[#This Row],[Proposal Subsection]]</f>
        <v>Reliability 5.9</v>
      </c>
      <c r="AL105" s="37"/>
      <c r="AM105" s="37"/>
      <c r="AN105" s="35"/>
      <c r="AO105" s="79"/>
      <c r="AP105" s="79"/>
    </row>
    <row r="106" spans="1:42" s="72" customFormat="1" ht="15" customHeight="1" x14ac:dyDescent="0.35">
      <c r="A106" s="80" t="str">
        <f t="shared" ref="A106:A137" si="13">$A$41</f>
        <v>Supporting Documentation</v>
      </c>
      <c r="B106" s="79" t="str">
        <f>B105</f>
        <v>5 Capital expenditure</v>
      </c>
      <c r="C106" s="79" t="str">
        <f>$C$105</f>
        <v>Reliability 5.9</v>
      </c>
      <c r="D106" s="79" t="s">
        <v>329</v>
      </c>
      <c r="E106" s="105" t="s">
        <v>272</v>
      </c>
      <c r="F106" s="105" t="s">
        <v>495</v>
      </c>
      <c r="G106" s="81">
        <v>1</v>
      </c>
      <c r="H106" s="104" t="str">
        <f>_xlfn.CONCAT(Table14[[#This Row],[Proposal Indexing]],Table14[[#This Row],[Section Ref:]],Table14[[#This Row],[Number Ref:]])</f>
        <v>5.9.1</v>
      </c>
      <c r="I106" s="79" t="s">
        <v>496</v>
      </c>
      <c r="J106" s="100"/>
      <c r="K106" s="100"/>
      <c r="L106" s="100"/>
      <c r="M106" s="9" t="s">
        <v>497</v>
      </c>
      <c r="N106" s="100"/>
      <c r="O106" s="53" t="s">
        <v>334</v>
      </c>
      <c r="P106" s="79" t="s">
        <v>498</v>
      </c>
      <c r="Q106" s="79" t="s">
        <v>53</v>
      </c>
      <c r="R106" s="79"/>
      <c r="S106" s="79"/>
      <c r="T106" s="79"/>
      <c r="U106" s="79"/>
      <c r="V106" s="79"/>
      <c r="W106" s="79"/>
      <c r="X106" s="79" t="s">
        <v>499</v>
      </c>
      <c r="Y106" s="79"/>
      <c r="Z106" s="79"/>
      <c r="AA106" s="79"/>
      <c r="AB106" s="79"/>
      <c r="AC106" s="79"/>
      <c r="AD106" s="79"/>
      <c r="AE106" s="107" t="s">
        <v>57</v>
      </c>
      <c r="AF106" s="96" t="s">
        <v>58</v>
      </c>
      <c r="AG106" s="96"/>
      <c r="AH106" s="130" t="s">
        <v>827</v>
      </c>
      <c r="AI106" s="79" t="s">
        <v>59</v>
      </c>
      <c r="AJ106" s="99">
        <v>21</v>
      </c>
      <c r="AK106" s="91" t="str">
        <f>_xlfn.CONCAT(H106, " - ", I106, " - ",Table14[[#This Row],[Document type]])</f>
        <v>5.9.1 - Reliability forecasting structure - Methodology</v>
      </c>
      <c r="AL106" s="91" t="s">
        <v>926</v>
      </c>
      <c r="AM106" s="91" t="s">
        <v>185</v>
      </c>
      <c r="AN106" s="114"/>
      <c r="AO106" s="79"/>
      <c r="AP106" s="79"/>
    </row>
    <row r="107" spans="1:42" s="71" customFormat="1" ht="15" customHeight="1" x14ac:dyDescent="0.35">
      <c r="A107" s="80" t="str">
        <f t="shared" si="13"/>
        <v>Supporting Documentation</v>
      </c>
      <c r="B107" s="79" t="str">
        <f>B106</f>
        <v>5 Capital expenditure</v>
      </c>
      <c r="C107" s="79" t="str">
        <f>$C$105</f>
        <v>Reliability 5.9</v>
      </c>
      <c r="D107" s="79" t="s">
        <v>320</v>
      </c>
      <c r="E107" s="105" t="s">
        <v>272</v>
      </c>
      <c r="F107" s="105" t="s">
        <v>495</v>
      </c>
      <c r="G107" s="81">
        <v>3</v>
      </c>
      <c r="H107" s="104" t="str">
        <f>_xlfn.CONCAT(Table14[[#This Row],[Proposal Indexing]],Table14[[#This Row],[Section Ref:]],Table14[[#This Row],[Number Ref:]])</f>
        <v>5.9.3</v>
      </c>
      <c r="I107" t="s">
        <v>500</v>
      </c>
      <c r="J107" s="9">
        <v>1</v>
      </c>
      <c r="K107" s="100" t="s">
        <v>322</v>
      </c>
      <c r="L107" s="100"/>
      <c r="M107" s="9" t="s">
        <v>501</v>
      </c>
      <c r="N107" s="9"/>
      <c r="O107" s="52" t="s">
        <v>52</v>
      </c>
      <c r="P107" s="79"/>
      <c r="Q107" t="s">
        <v>53</v>
      </c>
      <c r="R107"/>
      <c r="S107" s="79"/>
      <c r="T107" s="79"/>
      <c r="U107" s="79" t="s">
        <v>306</v>
      </c>
      <c r="V107" s="79" t="s">
        <v>502</v>
      </c>
      <c r="W107" s="79" t="s">
        <v>502</v>
      </c>
      <c r="X107" s="79" t="s">
        <v>499</v>
      </c>
      <c r="Y107" s="79" t="s">
        <v>503</v>
      </c>
      <c r="Z107" s="79"/>
      <c r="AA107" s="79"/>
      <c r="AB107" s="79"/>
      <c r="AC107" s="79"/>
      <c r="AD107" s="79"/>
      <c r="AE107" s="107" t="s">
        <v>57</v>
      </c>
      <c r="AF107" s="96" t="s">
        <v>58</v>
      </c>
      <c r="AG107" s="96"/>
      <c r="AH107" s="130" t="s">
        <v>827</v>
      </c>
      <c r="AI107" s="79" t="s">
        <v>59</v>
      </c>
      <c r="AJ107" s="99">
        <v>23</v>
      </c>
      <c r="AK107" s="91" t="str">
        <f>_xlfn.CONCAT(H107, " - ", I107, " - ",Table14[[#This Row],[Document type]])</f>
        <v>5.9.3 - Maintain underlying reliability performance program - Business case</v>
      </c>
      <c r="AL107" s="91" t="s">
        <v>927</v>
      </c>
      <c r="AM107" s="91" t="s">
        <v>185</v>
      </c>
      <c r="AN107" s="79" t="s">
        <v>504</v>
      </c>
      <c r="AO107" s="79" t="s">
        <v>505</v>
      </c>
      <c r="AP107" s="79"/>
    </row>
    <row r="108" spans="1:42" s="71" customFormat="1" ht="15" customHeight="1" x14ac:dyDescent="0.35">
      <c r="A108" s="80" t="str">
        <f t="shared" si="13"/>
        <v>Supporting Documentation</v>
      </c>
      <c r="B108" s="79" t="str">
        <f t="shared" ref="B108:B113" si="14">$B$54</f>
        <v>5 Capital expenditure</v>
      </c>
      <c r="C108" s="79" t="str">
        <f>$C$105</f>
        <v>Reliability 5.9</v>
      </c>
      <c r="D108" s="79" t="s">
        <v>320</v>
      </c>
      <c r="E108" s="105" t="s">
        <v>272</v>
      </c>
      <c r="F108" s="105" t="s">
        <v>495</v>
      </c>
      <c r="G108" s="79">
        <v>5</v>
      </c>
      <c r="H108" s="104" t="str">
        <f>_xlfn.CONCAT(Table14[[#This Row],[Proposal Indexing]],Table14[[#This Row],[Section Ref:]],Table14[[#This Row],[Number Ref:]])</f>
        <v>5.9.5</v>
      </c>
      <c r="I108" t="s">
        <v>506</v>
      </c>
      <c r="J108" s="9">
        <v>1</v>
      </c>
      <c r="K108" s="100"/>
      <c r="L108" s="100"/>
      <c r="M108" s="9" t="s">
        <v>507</v>
      </c>
      <c r="N108" s="9"/>
      <c r="O108" s="52" t="s">
        <v>52</v>
      </c>
      <c r="P108" s="79" t="s">
        <v>508</v>
      </c>
      <c r="Q108" t="s">
        <v>53</v>
      </c>
      <c r="R108"/>
      <c r="S108" t="s">
        <v>509</v>
      </c>
      <c r="T108" s="79"/>
      <c r="U108" s="79" t="s">
        <v>306</v>
      </c>
      <c r="V108" s="79" t="s">
        <v>502</v>
      </c>
      <c r="W108" s="79" t="s">
        <v>502</v>
      </c>
      <c r="X108" s="79" t="s">
        <v>499</v>
      </c>
      <c r="Y108" s="79" t="s">
        <v>503</v>
      </c>
      <c r="Z108" s="79"/>
      <c r="AA108" s="79"/>
      <c r="AB108" s="79"/>
      <c r="AC108" s="79"/>
      <c r="AD108" s="79"/>
      <c r="AE108" s="107" t="s">
        <v>57</v>
      </c>
      <c r="AF108" s="96" t="s">
        <v>58</v>
      </c>
      <c r="AG108" s="96" t="s">
        <v>58</v>
      </c>
      <c r="AH108" s="130" t="s">
        <v>827</v>
      </c>
      <c r="AI108" s="115" t="s">
        <v>59</v>
      </c>
      <c r="AJ108" s="99">
        <v>45</v>
      </c>
      <c r="AK108" s="91" t="str">
        <f>_xlfn.CONCAT(H108, " - ", I108, " - ",Table14[[#This Row],[Document type]])</f>
        <v>5.9.5 - Worst Served Customers Reliability Improvement Programs - Business case</v>
      </c>
      <c r="AL108" s="91" t="s">
        <v>928</v>
      </c>
      <c r="AM108" s="91" t="s">
        <v>185</v>
      </c>
      <c r="AN108" s="79" t="s">
        <v>510</v>
      </c>
      <c r="AO108" s="79" t="s">
        <v>505</v>
      </c>
      <c r="AP108" s="79" t="s">
        <v>511</v>
      </c>
    </row>
    <row r="109" spans="1:42" s="71" customFormat="1" ht="15" customHeight="1" x14ac:dyDescent="0.35">
      <c r="A109" s="80" t="str">
        <f t="shared" si="13"/>
        <v>Supporting Documentation</v>
      </c>
      <c r="B109" s="79" t="str">
        <f t="shared" si="14"/>
        <v>5 Capital expenditure</v>
      </c>
      <c r="C109" s="79" t="str">
        <f>$C$105</f>
        <v>Reliability 5.9</v>
      </c>
      <c r="D109" s="79" t="s">
        <v>218</v>
      </c>
      <c r="E109" s="105" t="s">
        <v>272</v>
      </c>
      <c r="F109" s="105" t="s">
        <v>495</v>
      </c>
      <c r="G109" s="81">
        <v>6</v>
      </c>
      <c r="H109" s="104" t="str">
        <f>_xlfn.CONCAT(Table14[[#This Row],[Proposal Indexing]],Table14[[#This Row],[Section Ref:]],Table14[[#This Row],[Number Ref:]])</f>
        <v>5.9.6</v>
      </c>
      <c r="I109" t="s">
        <v>512</v>
      </c>
      <c r="J109" s="100">
        <v>1</v>
      </c>
      <c r="K109" s="100"/>
      <c r="L109" s="100"/>
      <c r="M109" s="9" t="s">
        <v>513</v>
      </c>
      <c r="N109" s="100"/>
      <c r="O109" s="52" t="s">
        <v>52</v>
      </c>
      <c r="P109" s="79" t="s">
        <v>514</v>
      </c>
      <c r="Q109" s="79" t="s">
        <v>53</v>
      </c>
      <c r="R109" s="79"/>
      <c r="S109" s="79" t="s">
        <v>515</v>
      </c>
      <c r="T109" s="79"/>
      <c r="U109" s="79" t="s">
        <v>306</v>
      </c>
      <c r="V109" s="79" t="s">
        <v>516</v>
      </c>
      <c r="W109" s="79" t="s">
        <v>517</v>
      </c>
      <c r="X109" s="79" t="s">
        <v>499</v>
      </c>
      <c r="Y109" s="79" t="s">
        <v>518</v>
      </c>
      <c r="Z109" s="79"/>
      <c r="AA109" s="79"/>
      <c r="AB109" s="79"/>
      <c r="AC109" s="79"/>
      <c r="AD109" s="79"/>
      <c r="AE109" s="107" t="s">
        <v>519</v>
      </c>
      <c r="AF109" s="96" t="s">
        <v>58</v>
      </c>
      <c r="AG109" s="96"/>
      <c r="AH109" s="130" t="s">
        <v>827</v>
      </c>
      <c r="AI109" s="79" t="s">
        <v>59</v>
      </c>
      <c r="AJ109" s="99">
        <v>22</v>
      </c>
      <c r="AK109" s="91" t="str">
        <f>_xlfn.CONCAT(H109, " - ", I109, " - ",Table14[[#This Row],[Document type]])</f>
        <v>5.9.6 - Adelaide flying-fox population trend - Consultant Report</v>
      </c>
      <c r="AL109" s="91" t="s">
        <v>929</v>
      </c>
      <c r="AM109" s="91" t="s">
        <v>185</v>
      </c>
      <c r="AN109" s="79" t="s">
        <v>520</v>
      </c>
      <c r="AO109" s="79"/>
      <c r="AP109" s="79"/>
    </row>
    <row r="110" spans="1:42" s="72" customFormat="1" ht="15" customHeight="1" x14ac:dyDescent="0.35">
      <c r="A110" s="35" t="str">
        <f t="shared" si="13"/>
        <v>Supporting Documentation</v>
      </c>
      <c r="B110" s="35" t="str">
        <f t="shared" si="14"/>
        <v>5 Capital expenditure</v>
      </c>
      <c r="C110" s="35" t="s">
        <v>521</v>
      </c>
      <c r="D110" s="35"/>
      <c r="E110" s="35"/>
      <c r="F110" s="35"/>
      <c r="G110" s="35"/>
      <c r="H110" s="50" t="str">
        <f>_xlfn.CONCAT(Table14[[#This Row],[Proposal Indexing]],Table14[[#This Row],[Section Ref:]],Table14[[#This Row],[Number Ref:]])</f>
        <v/>
      </c>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6"/>
      <c r="AG110" s="36"/>
      <c r="AH110" s="36"/>
      <c r="AI110" s="36"/>
      <c r="AJ110" s="37"/>
      <c r="AK110" s="37" t="str">
        <f>Table14[[#This Row],[Proposal Subsection]]</f>
        <v>Fleet 5.10</v>
      </c>
      <c r="AL110" s="37"/>
      <c r="AM110" s="37"/>
      <c r="AN110" s="35"/>
      <c r="AO110" s="79"/>
      <c r="AP110" s="79"/>
    </row>
    <row r="111" spans="1:42" s="71" customFormat="1" ht="16.5" customHeight="1" x14ac:dyDescent="0.35">
      <c r="A111" s="80" t="str">
        <f t="shared" si="13"/>
        <v>Supporting Documentation</v>
      </c>
      <c r="B111" s="79" t="str">
        <f t="shared" si="14"/>
        <v>5 Capital expenditure</v>
      </c>
      <c r="C111" s="79" t="str">
        <f>$C$110</f>
        <v>Fleet 5.10</v>
      </c>
      <c r="D111" s="79" t="s">
        <v>320</v>
      </c>
      <c r="E111" s="105" t="s">
        <v>272</v>
      </c>
      <c r="F111" s="105" t="s">
        <v>522</v>
      </c>
      <c r="G111" s="79">
        <v>1</v>
      </c>
      <c r="H111" s="104" t="str">
        <f>_xlfn.CONCAT(Table14[[#This Row],[Proposal Indexing]],Table14[[#This Row],[Section Ref:]],Table14[[#This Row],[Number Ref:]])</f>
        <v>5.10.1</v>
      </c>
      <c r="I111" s="102" t="s">
        <v>523</v>
      </c>
      <c r="J111" s="116">
        <v>2</v>
      </c>
      <c r="K111" s="116"/>
      <c r="L111" s="100"/>
      <c r="M111" s="9" t="s">
        <v>930</v>
      </c>
      <c r="N111" s="116"/>
      <c r="O111" s="55" t="s">
        <v>52</v>
      </c>
      <c r="P111" s="102" t="s">
        <v>498</v>
      </c>
      <c r="Q111" s="102" t="s">
        <v>53</v>
      </c>
      <c r="R111" s="102"/>
      <c r="S111" s="102"/>
      <c r="T111" s="102"/>
      <c r="U111" s="79" t="s">
        <v>524</v>
      </c>
      <c r="V111" s="79" t="s">
        <v>525</v>
      </c>
      <c r="W111" s="79"/>
      <c r="X111" s="79" t="s">
        <v>526</v>
      </c>
      <c r="Y111" s="79" t="s">
        <v>527</v>
      </c>
      <c r="Z111" s="79"/>
      <c r="AA111" s="79"/>
      <c r="AB111" s="79"/>
      <c r="AC111" s="79"/>
      <c r="AD111" s="79"/>
      <c r="AE111" s="107" t="s">
        <v>57</v>
      </c>
      <c r="AF111" s="96" t="s">
        <v>58</v>
      </c>
      <c r="AG111" s="96"/>
      <c r="AH111" s="130" t="s">
        <v>827</v>
      </c>
      <c r="AI111" s="79" t="s">
        <v>59</v>
      </c>
      <c r="AJ111" s="79">
        <v>32</v>
      </c>
      <c r="AK111" s="91" t="str">
        <f>_xlfn.CONCAT(H111, " - ", I111)</f>
        <v>5.10.1 - Fleet Business Case</v>
      </c>
      <c r="AL111" s="91" t="s">
        <v>931</v>
      </c>
      <c r="AM111" s="91" t="s">
        <v>185</v>
      </c>
      <c r="AN111" s="79" t="s">
        <v>528</v>
      </c>
      <c r="AO111" s="79"/>
      <c r="AP111" s="79"/>
    </row>
    <row r="112" spans="1:42" s="71" customFormat="1" ht="15" customHeight="1" x14ac:dyDescent="0.35">
      <c r="A112" s="80" t="str">
        <f t="shared" si="13"/>
        <v>Supporting Documentation</v>
      </c>
      <c r="B112" s="79" t="str">
        <f t="shared" si="14"/>
        <v>5 Capital expenditure</v>
      </c>
      <c r="C112" s="79" t="str">
        <f>$C$110</f>
        <v>Fleet 5.10</v>
      </c>
      <c r="D112" s="79" t="s">
        <v>237</v>
      </c>
      <c r="E112" s="105" t="s">
        <v>272</v>
      </c>
      <c r="F112" s="105" t="s">
        <v>522</v>
      </c>
      <c r="G112" s="79">
        <v>3</v>
      </c>
      <c r="H112" s="104" t="str">
        <f>_xlfn.CONCAT(Table14[[#This Row],[Proposal Indexing]],Table14[[#This Row],[Section Ref:]],Table14[[#This Row],[Number Ref:]])</f>
        <v>5.10.3</v>
      </c>
      <c r="I112" s="79" t="s">
        <v>529</v>
      </c>
      <c r="J112" s="100"/>
      <c r="K112" s="100"/>
      <c r="L112" s="116"/>
      <c r="M112" s="9" t="s">
        <v>530</v>
      </c>
      <c r="N112" s="100"/>
      <c r="O112" s="52" t="s">
        <v>52</v>
      </c>
      <c r="P112" s="79"/>
      <c r="Q112" s="79" t="s">
        <v>53</v>
      </c>
      <c r="R112" s="79"/>
      <c r="S112" s="79"/>
      <c r="T112" s="79"/>
      <c r="U112" s="79" t="s">
        <v>524</v>
      </c>
      <c r="V112" s="79" t="s">
        <v>531</v>
      </c>
      <c r="W112" s="79" t="s">
        <v>531</v>
      </c>
      <c r="X112" s="79" t="s">
        <v>526</v>
      </c>
      <c r="Y112" s="79" t="s">
        <v>532</v>
      </c>
      <c r="Z112" s="79"/>
      <c r="AA112" s="79"/>
      <c r="AB112" s="79"/>
      <c r="AC112" s="79"/>
      <c r="AD112" s="79"/>
      <c r="AE112" s="107" t="s">
        <v>57</v>
      </c>
      <c r="AF112" s="96" t="s">
        <v>52</v>
      </c>
      <c r="AG112" s="96"/>
      <c r="AH112" s="130" t="s">
        <v>827</v>
      </c>
      <c r="AI112" s="79" t="s">
        <v>59</v>
      </c>
      <c r="AJ112" s="99">
        <v>17</v>
      </c>
      <c r="AK112" s="91" t="str">
        <f>_xlfn.CONCAT(H112, " - ", I112)</f>
        <v>5.10.3 - Fleet EV transition model</v>
      </c>
      <c r="AL112" s="91" t="s">
        <v>932</v>
      </c>
      <c r="AM112" s="91" t="s">
        <v>933</v>
      </c>
      <c r="AN112" s="79" t="s">
        <v>533</v>
      </c>
      <c r="AO112" s="79"/>
      <c r="AP112" s="79"/>
    </row>
    <row r="113" spans="1:42" s="71" customFormat="1" ht="15" customHeight="1" x14ac:dyDescent="0.35">
      <c r="A113" s="80" t="str">
        <f t="shared" si="13"/>
        <v>Supporting Documentation</v>
      </c>
      <c r="B113" s="79" t="str">
        <f t="shared" si="14"/>
        <v>5 Capital expenditure</v>
      </c>
      <c r="C113" s="79" t="str">
        <f>$C$110</f>
        <v>Fleet 5.10</v>
      </c>
      <c r="D113" s="79" t="s">
        <v>237</v>
      </c>
      <c r="E113" s="105" t="s">
        <v>272</v>
      </c>
      <c r="F113" s="105" t="s">
        <v>522</v>
      </c>
      <c r="G113" s="79">
        <v>4</v>
      </c>
      <c r="H113" s="104" t="str">
        <f>_xlfn.CONCAT(Table14[[#This Row],[Proposal Indexing]],Table14[[#This Row],[Section Ref:]],Table14[[#This Row],[Number Ref:]])</f>
        <v>5.10.4</v>
      </c>
      <c r="I113" s="79" t="s">
        <v>534</v>
      </c>
      <c r="J113" s="100"/>
      <c r="K113" s="100"/>
      <c r="L113" s="100"/>
      <c r="M113" s="9" t="s">
        <v>535</v>
      </c>
      <c r="N113" s="100"/>
      <c r="O113" s="52" t="s">
        <v>52</v>
      </c>
      <c r="P113" s="79"/>
      <c r="Q113" s="79" t="s">
        <v>53</v>
      </c>
      <c r="R113" s="79"/>
      <c r="S113" s="79"/>
      <c r="T113" s="79"/>
      <c r="U113" s="79" t="s">
        <v>524</v>
      </c>
      <c r="V113" s="79" t="s">
        <v>525</v>
      </c>
      <c r="W113" s="79"/>
      <c r="X113" s="79" t="s">
        <v>526</v>
      </c>
      <c r="Y113" s="79" t="s">
        <v>527</v>
      </c>
      <c r="Z113" s="79"/>
      <c r="AA113" s="79"/>
      <c r="AB113" s="79"/>
      <c r="AC113" s="79"/>
      <c r="AD113" s="79"/>
      <c r="AE113" s="107" t="s">
        <v>57</v>
      </c>
      <c r="AF113" s="96" t="s">
        <v>52</v>
      </c>
      <c r="AG113" s="96"/>
      <c r="AH113" s="130" t="s">
        <v>827</v>
      </c>
      <c r="AI113" s="79" t="s">
        <v>59</v>
      </c>
      <c r="AJ113" s="99">
        <v>8</v>
      </c>
      <c r="AK113" s="91" t="str">
        <f>_xlfn.CONCAT(H113, " - ", I113)</f>
        <v>5.10.4 - Capital Vehicle Expenditure Model 2025-30</v>
      </c>
      <c r="AL113" s="91" t="s">
        <v>934</v>
      </c>
      <c r="AM113" s="91" t="s">
        <v>935</v>
      </c>
      <c r="AN113" s="79" t="s">
        <v>536</v>
      </c>
      <c r="AO113" s="79"/>
      <c r="AP113" s="79"/>
    </row>
    <row r="114" spans="1:42" s="71" customFormat="1" ht="15" customHeight="1" x14ac:dyDescent="0.35">
      <c r="A114" s="80" t="str">
        <f t="shared" si="13"/>
        <v>Supporting Documentation</v>
      </c>
      <c r="B114" s="79" t="str">
        <f>B113</f>
        <v>5 Capital expenditure</v>
      </c>
      <c r="C114" s="79" t="str">
        <f>$C$110</f>
        <v>Fleet 5.10</v>
      </c>
      <c r="D114" s="79" t="s">
        <v>329</v>
      </c>
      <c r="E114" s="105" t="s">
        <v>272</v>
      </c>
      <c r="F114" s="105" t="s">
        <v>522</v>
      </c>
      <c r="G114" s="79">
        <v>5</v>
      </c>
      <c r="H114" s="104" t="str">
        <f>_xlfn.CONCAT(Table14[[#This Row],[Proposal Indexing]],Table14[[#This Row],[Section Ref:]],Table14[[#This Row],[Number Ref:]])</f>
        <v>5.10.5</v>
      </c>
      <c r="I114" s="79" t="s">
        <v>537</v>
      </c>
      <c r="J114" s="100"/>
      <c r="K114" s="100"/>
      <c r="L114" s="100"/>
      <c r="M114" s="9" t="s">
        <v>538</v>
      </c>
      <c r="N114" s="100"/>
      <c r="O114" s="52" t="s">
        <v>52</v>
      </c>
      <c r="P114" s="79" t="s">
        <v>539</v>
      </c>
      <c r="Q114" s="79" t="s">
        <v>53</v>
      </c>
      <c r="R114" s="79"/>
      <c r="S114" s="79"/>
      <c r="T114" s="79"/>
      <c r="U114" s="79" t="s">
        <v>524</v>
      </c>
      <c r="V114" s="79" t="s">
        <v>275</v>
      </c>
      <c r="W114" s="79"/>
      <c r="X114" s="79" t="s">
        <v>526</v>
      </c>
      <c r="Y114" s="79" t="s">
        <v>527</v>
      </c>
      <c r="Z114" s="79"/>
      <c r="AA114" s="79"/>
      <c r="AB114" s="79"/>
      <c r="AC114" s="79"/>
      <c r="AD114" s="79"/>
      <c r="AE114" s="107" t="s">
        <v>57</v>
      </c>
      <c r="AF114" s="96" t="s">
        <v>58</v>
      </c>
      <c r="AG114" s="96"/>
      <c r="AH114" s="130" t="s">
        <v>827</v>
      </c>
      <c r="AI114" s="79" t="s">
        <v>59</v>
      </c>
      <c r="AJ114" s="99">
        <v>11</v>
      </c>
      <c r="AK114" s="91" t="str">
        <f>_xlfn.CONCAT(H114, " - ", I114, " - ",Table14[[#This Row],[Document type]])</f>
        <v>5.10.5 - Fleet Expenditure Forecasting Approach - Methodology</v>
      </c>
      <c r="AL114" s="91" t="s">
        <v>936</v>
      </c>
      <c r="AM114" s="91" t="s">
        <v>185</v>
      </c>
      <c r="AN114" s="79" t="s">
        <v>540</v>
      </c>
      <c r="AO114" s="79"/>
      <c r="AP114" s="79"/>
    </row>
    <row r="115" spans="1:42" s="72" customFormat="1" ht="15" customHeight="1" x14ac:dyDescent="0.35">
      <c r="A115" s="35" t="str">
        <f t="shared" si="13"/>
        <v>Supporting Documentation</v>
      </c>
      <c r="B115" s="35" t="str">
        <f>$B$54</f>
        <v>5 Capital expenditure</v>
      </c>
      <c r="C115" s="35" t="s">
        <v>541</v>
      </c>
      <c r="D115" s="35"/>
      <c r="E115" s="35"/>
      <c r="F115" s="35"/>
      <c r="G115" s="35"/>
      <c r="H115" s="50" t="str">
        <f>_xlfn.CONCAT(Table14[[#This Row],[Proposal Indexing]],Table14[[#This Row],[Section Ref:]],Table14[[#This Row],[Number Ref:]])</f>
        <v/>
      </c>
      <c r="I115" s="35"/>
      <c r="J115" s="35"/>
      <c r="K115" s="35"/>
      <c r="L115" s="35"/>
      <c r="M115" s="117"/>
      <c r="N115" s="35"/>
      <c r="O115" s="35"/>
      <c r="P115" s="35"/>
      <c r="Q115" s="35"/>
      <c r="R115" s="35"/>
      <c r="S115" s="35"/>
      <c r="T115" s="35"/>
      <c r="U115" s="35"/>
      <c r="V115" s="35"/>
      <c r="W115" s="35"/>
      <c r="X115" s="35"/>
      <c r="Y115" s="35"/>
      <c r="Z115" s="35"/>
      <c r="AA115" s="35"/>
      <c r="AB115" s="35"/>
      <c r="AC115" s="35"/>
      <c r="AD115" s="35"/>
      <c r="AE115" s="35"/>
      <c r="AF115" s="36"/>
      <c r="AG115" s="36"/>
      <c r="AH115" s="36"/>
      <c r="AI115" s="36"/>
      <c r="AJ115" s="37"/>
      <c r="AK115" s="37" t="str">
        <f>Table14[[#This Row],[Proposal Subsection]]</f>
        <v>Property 5.11</v>
      </c>
      <c r="AL115" s="37"/>
      <c r="AM115" s="37"/>
      <c r="AN115" s="35"/>
      <c r="AO115" s="79"/>
      <c r="AP115" s="79"/>
    </row>
    <row r="116" spans="1:42" s="72" customFormat="1" ht="15" customHeight="1" x14ac:dyDescent="0.35">
      <c r="A116" s="80" t="str">
        <f t="shared" si="13"/>
        <v>Supporting Documentation</v>
      </c>
      <c r="B116" s="79" t="str">
        <f>B115</f>
        <v>5 Capital expenditure</v>
      </c>
      <c r="C116" s="79" t="str">
        <f>C115</f>
        <v>Property 5.11</v>
      </c>
      <c r="D116" s="79" t="s">
        <v>329</v>
      </c>
      <c r="E116" s="105" t="s">
        <v>272</v>
      </c>
      <c r="F116" s="105" t="s">
        <v>542</v>
      </c>
      <c r="G116" s="81">
        <v>1</v>
      </c>
      <c r="H116" s="104" t="str">
        <f>_xlfn.CONCAT(Table14[[#This Row],[Proposal Indexing]],Table14[[#This Row],[Section Ref:]],Table14[[#This Row],[Number Ref:]])</f>
        <v>5.11.1</v>
      </c>
      <c r="I116" s="79" t="s">
        <v>543</v>
      </c>
      <c r="J116" s="100"/>
      <c r="K116" s="100"/>
      <c r="L116" s="100"/>
      <c r="M116" s="9" t="s">
        <v>544</v>
      </c>
      <c r="N116" s="100"/>
      <c r="O116" s="53" t="s">
        <v>52</v>
      </c>
      <c r="P116" s="79"/>
      <c r="Q116" s="79" t="s">
        <v>53</v>
      </c>
      <c r="R116" s="79"/>
      <c r="S116" s="79"/>
      <c r="T116" s="79"/>
      <c r="U116" s="79"/>
      <c r="V116" s="79"/>
      <c r="W116" s="79"/>
      <c r="X116" s="79" t="s">
        <v>545</v>
      </c>
      <c r="Y116" s="79"/>
      <c r="Z116" s="79"/>
      <c r="AA116" s="79"/>
      <c r="AB116" s="79"/>
      <c r="AC116" s="79"/>
      <c r="AD116" s="79"/>
      <c r="AE116" s="107" t="s">
        <v>57</v>
      </c>
      <c r="AF116" s="96" t="s">
        <v>58</v>
      </c>
      <c r="AG116" s="96"/>
      <c r="AH116" s="130" t="s">
        <v>827</v>
      </c>
      <c r="AI116" s="79" t="s">
        <v>59</v>
      </c>
      <c r="AJ116" s="99">
        <v>26</v>
      </c>
      <c r="AK116" s="91" t="str">
        <f>_xlfn.CONCAT(H116, " - ", I116)</f>
        <v>5.11.1 - Property expenditure forecasting Methodology</v>
      </c>
      <c r="AL116" s="91" t="s">
        <v>937</v>
      </c>
      <c r="AM116" s="91" t="s">
        <v>185</v>
      </c>
      <c r="AN116" s="79" t="s">
        <v>546</v>
      </c>
      <c r="AO116" s="79"/>
      <c r="AP116" s="79"/>
    </row>
    <row r="117" spans="1:42" s="71" customFormat="1" ht="15" customHeight="1" x14ac:dyDescent="0.35">
      <c r="A117" s="80" t="str">
        <f t="shared" si="13"/>
        <v>Supporting Documentation</v>
      </c>
      <c r="B117" s="79" t="str">
        <f>$B$54</f>
        <v>5 Capital expenditure</v>
      </c>
      <c r="C117" s="79" t="str">
        <f>$C$115</f>
        <v>Property 5.11</v>
      </c>
      <c r="D117" s="79" t="s">
        <v>320</v>
      </c>
      <c r="E117" s="105" t="s">
        <v>272</v>
      </c>
      <c r="F117" s="105" t="s">
        <v>542</v>
      </c>
      <c r="G117" s="81">
        <v>7</v>
      </c>
      <c r="H117" s="78" t="str">
        <f>_xlfn.CONCAT(Table14[[#This Row],[Proposal Indexing]],Table14[[#This Row],[Section Ref:]],Table14[[#This Row],[Number Ref:]])</f>
        <v>5.11.7</v>
      </c>
      <c r="I117" s="79" t="s">
        <v>547</v>
      </c>
      <c r="J117" s="100">
        <v>2</v>
      </c>
      <c r="K117" s="100"/>
      <c r="L117" s="100"/>
      <c r="M117" s="9" t="s">
        <v>548</v>
      </c>
      <c r="N117" s="9"/>
      <c r="O117" s="52" t="s">
        <v>52</v>
      </c>
      <c r="P117" s="79"/>
      <c r="Q117" s="79" t="s">
        <v>53</v>
      </c>
      <c r="R117" s="79"/>
      <c r="S117" s="79"/>
      <c r="T117" s="79"/>
      <c r="U117" s="79" t="s">
        <v>524</v>
      </c>
      <c r="V117" s="79" t="s">
        <v>549</v>
      </c>
      <c r="W117" s="79"/>
      <c r="X117" s="79" t="s">
        <v>550</v>
      </c>
      <c r="Y117" s="79" t="s">
        <v>551</v>
      </c>
      <c r="Z117" s="79"/>
      <c r="AA117" s="79"/>
      <c r="AB117" s="79"/>
      <c r="AC117" s="79"/>
      <c r="AD117" s="79"/>
      <c r="AE117" s="107" t="s">
        <v>57</v>
      </c>
      <c r="AF117" s="96" t="s">
        <v>52</v>
      </c>
      <c r="AG117" s="96"/>
      <c r="AH117" s="130" t="s">
        <v>827</v>
      </c>
      <c r="AI117" s="79" t="s">
        <v>59</v>
      </c>
      <c r="AJ117" s="79">
        <v>56</v>
      </c>
      <c r="AK117" s="91" t="str">
        <f>_xlfn.CONCAT(H117, " - ", I117, " - ",Table14[[#This Row],[Document type]])</f>
        <v>5.11.7 - Recurrent property portfolio - Business case</v>
      </c>
      <c r="AL117" s="91" t="s">
        <v>938</v>
      </c>
      <c r="AM117" s="91" t="s">
        <v>939</v>
      </c>
      <c r="AN117" s="79" t="s">
        <v>552</v>
      </c>
      <c r="AO117" s="79"/>
      <c r="AP117" s="79"/>
    </row>
    <row r="118" spans="1:42" s="71" customFormat="1" ht="15" customHeight="1" x14ac:dyDescent="0.35">
      <c r="A118" s="80" t="str">
        <f t="shared" si="13"/>
        <v>Supporting Documentation</v>
      </c>
      <c r="B118" s="79" t="str">
        <f>B117</f>
        <v>5 Capital expenditure</v>
      </c>
      <c r="C118" s="79" t="str">
        <f>$C$115</f>
        <v>Property 5.11</v>
      </c>
      <c r="D118" s="79" t="s">
        <v>320</v>
      </c>
      <c r="E118" s="105" t="s">
        <v>272</v>
      </c>
      <c r="F118" s="105" t="s">
        <v>542</v>
      </c>
      <c r="G118" s="81">
        <v>8</v>
      </c>
      <c r="H118" s="104" t="str">
        <f>_xlfn.CONCAT(Table14[[#This Row],[Proposal Indexing]],Table14[[#This Row],[Section Ref:]],Table14[[#This Row],[Number Ref:]])</f>
        <v>5.11.8</v>
      </c>
      <c r="I118" s="79" t="s">
        <v>553</v>
      </c>
      <c r="J118" s="100">
        <v>2</v>
      </c>
      <c r="K118" s="100"/>
      <c r="L118" s="100"/>
      <c r="M118" s="9" t="s">
        <v>554</v>
      </c>
      <c r="N118" s="9"/>
      <c r="O118" s="52" t="s">
        <v>52</v>
      </c>
      <c r="P118" s="79"/>
      <c r="Q118" s="79" t="s">
        <v>53</v>
      </c>
      <c r="R118" s="79"/>
      <c r="S118" s="79"/>
      <c r="T118" s="79"/>
      <c r="U118" s="79" t="s">
        <v>524</v>
      </c>
      <c r="V118" s="79" t="s">
        <v>549</v>
      </c>
      <c r="W118" s="79"/>
      <c r="X118" s="79" t="s">
        <v>550</v>
      </c>
      <c r="Y118" s="79" t="s">
        <v>551</v>
      </c>
      <c r="Z118" s="79"/>
      <c r="AA118" s="79"/>
      <c r="AB118" s="79"/>
      <c r="AC118" s="79"/>
      <c r="AD118" s="79"/>
      <c r="AE118" s="107" t="s">
        <v>57</v>
      </c>
      <c r="AF118" s="96" t="s">
        <v>52</v>
      </c>
      <c r="AG118" s="96"/>
      <c r="AH118" s="130" t="s">
        <v>827</v>
      </c>
      <c r="AI118" s="79" t="s">
        <v>59</v>
      </c>
      <c r="AJ118" s="99">
        <v>56</v>
      </c>
      <c r="AK118" s="91" t="str">
        <f>_xlfn.CONCAT(H118, " - ", I118, " - ",Table14[[#This Row],[Document type]])</f>
        <v>5.11.8 - Transformer Workshop - Business case</v>
      </c>
      <c r="AL118" s="91" t="s">
        <v>940</v>
      </c>
      <c r="AM118" s="91" t="s">
        <v>941</v>
      </c>
      <c r="AN118" s="79" t="s">
        <v>555</v>
      </c>
      <c r="AO118" s="79"/>
      <c r="AP118" s="79"/>
    </row>
    <row r="119" spans="1:42" s="71" customFormat="1" ht="15" customHeight="1" x14ac:dyDescent="0.35">
      <c r="A119" s="80" t="str">
        <f t="shared" si="13"/>
        <v>Supporting Documentation</v>
      </c>
      <c r="B119" s="79" t="str">
        <f>B118</f>
        <v>5 Capital expenditure</v>
      </c>
      <c r="C119" s="79" t="str">
        <f>$C$115</f>
        <v>Property 5.11</v>
      </c>
      <c r="D119" s="79" t="s">
        <v>320</v>
      </c>
      <c r="E119" s="105" t="s">
        <v>272</v>
      </c>
      <c r="F119" s="105" t="s">
        <v>542</v>
      </c>
      <c r="G119" s="81">
        <v>10</v>
      </c>
      <c r="H119" s="104" t="str">
        <f>_xlfn.CONCAT(Table14[[#This Row],[Proposal Indexing]],Table14[[#This Row],[Section Ref:]],Table14[[#This Row],[Number Ref:]])</f>
        <v>5.11.10</v>
      </c>
      <c r="I119" s="79" t="s">
        <v>556</v>
      </c>
      <c r="J119" s="100">
        <v>2</v>
      </c>
      <c r="K119" s="100"/>
      <c r="L119" s="100"/>
      <c r="M119" s="9" t="s">
        <v>557</v>
      </c>
      <c r="N119" s="9"/>
      <c r="O119" s="52" t="s">
        <v>52</v>
      </c>
      <c r="P119" s="79"/>
      <c r="Q119" s="79" t="s">
        <v>53</v>
      </c>
      <c r="R119" s="79"/>
      <c r="S119" s="79"/>
      <c r="T119" s="79"/>
      <c r="U119" s="79" t="s">
        <v>524</v>
      </c>
      <c r="V119" s="79" t="s">
        <v>549</v>
      </c>
      <c r="W119" s="79"/>
      <c r="X119" s="79" t="s">
        <v>550</v>
      </c>
      <c r="Y119" s="79" t="s">
        <v>551</v>
      </c>
      <c r="Z119" s="79"/>
      <c r="AA119" s="79"/>
      <c r="AB119" s="79"/>
      <c r="AC119" s="79"/>
      <c r="AD119" s="79"/>
      <c r="AE119" s="107" t="s">
        <v>57</v>
      </c>
      <c r="AF119" s="96" t="s">
        <v>52</v>
      </c>
      <c r="AG119" s="96"/>
      <c r="AH119" s="130" t="s">
        <v>827</v>
      </c>
      <c r="AI119" s="79" t="s">
        <v>59</v>
      </c>
      <c r="AJ119" s="99">
        <v>42</v>
      </c>
      <c r="AK119" s="91" t="str">
        <f>_xlfn.CONCAT(H119, " - ", I119, " - ",Table14[[#This Row],[Document type]])</f>
        <v>5.11.10 - Pt Augusta Depot - Business case</v>
      </c>
      <c r="AL119" s="91" t="s">
        <v>942</v>
      </c>
      <c r="AM119" s="91" t="s">
        <v>943</v>
      </c>
      <c r="AN119" s="79" t="s">
        <v>558</v>
      </c>
      <c r="AO119" s="79"/>
      <c r="AP119" s="79"/>
    </row>
    <row r="120" spans="1:42" s="71" customFormat="1" ht="15" customHeight="1" x14ac:dyDescent="0.35">
      <c r="A120" s="80" t="str">
        <f t="shared" si="13"/>
        <v>Supporting Documentation</v>
      </c>
      <c r="B120" s="79" t="str">
        <f>B119</f>
        <v>5 Capital expenditure</v>
      </c>
      <c r="C120" s="79" t="str">
        <f>$C$115</f>
        <v>Property 5.11</v>
      </c>
      <c r="D120" s="79" t="s">
        <v>320</v>
      </c>
      <c r="E120" s="105" t="s">
        <v>272</v>
      </c>
      <c r="F120" s="105" t="s">
        <v>542</v>
      </c>
      <c r="G120" s="81">
        <v>12</v>
      </c>
      <c r="H120" s="104" t="str">
        <f>_xlfn.CONCAT(Table14[[#This Row],[Proposal Indexing]],Table14[[#This Row],[Section Ref:]],Table14[[#This Row],[Number Ref:]])</f>
        <v>5.11.12</v>
      </c>
      <c r="I120" s="79" t="s">
        <v>559</v>
      </c>
      <c r="J120" s="100">
        <v>2</v>
      </c>
      <c r="K120" s="100"/>
      <c r="L120" s="100"/>
      <c r="M120" s="9" t="s">
        <v>560</v>
      </c>
      <c r="N120" s="9"/>
      <c r="O120" s="52" t="s">
        <v>52</v>
      </c>
      <c r="P120" s="79"/>
      <c r="Q120" s="79" t="s">
        <v>53</v>
      </c>
      <c r="R120" s="79"/>
      <c r="S120" s="79"/>
      <c r="T120" s="79"/>
      <c r="U120" s="79" t="s">
        <v>524</v>
      </c>
      <c r="V120" s="79" t="s">
        <v>549</v>
      </c>
      <c r="W120" s="79"/>
      <c r="X120" s="79" t="s">
        <v>550</v>
      </c>
      <c r="Y120" s="79" t="s">
        <v>551</v>
      </c>
      <c r="Z120" s="79"/>
      <c r="AA120" s="79"/>
      <c r="AB120" s="79"/>
      <c r="AC120" s="79"/>
      <c r="AD120" s="79"/>
      <c r="AE120" s="107" t="s">
        <v>57</v>
      </c>
      <c r="AF120" s="96" t="s">
        <v>52</v>
      </c>
      <c r="AG120" s="96"/>
      <c r="AH120" s="130" t="s">
        <v>827</v>
      </c>
      <c r="AI120" s="79" t="s">
        <v>59</v>
      </c>
      <c r="AJ120" s="99">
        <v>42</v>
      </c>
      <c r="AK120" s="91" t="str">
        <f>_xlfn.CONCAT(H120, " - ", I120, " - ",Table14[[#This Row],[Document type]])</f>
        <v>5.11.12 - Mt Barker Depot - Business case</v>
      </c>
      <c r="AL120" s="91" t="s">
        <v>944</v>
      </c>
      <c r="AM120" s="91" t="s">
        <v>945</v>
      </c>
      <c r="AN120" s="79" t="s">
        <v>561</v>
      </c>
      <c r="AO120" s="79"/>
      <c r="AP120" s="79"/>
    </row>
    <row r="121" spans="1:42" s="71" customFormat="1" ht="15" customHeight="1" x14ac:dyDescent="0.35">
      <c r="A121" s="80" t="str">
        <f t="shared" si="13"/>
        <v>Supporting Documentation</v>
      </c>
      <c r="B121" s="79" t="str">
        <f>B120</f>
        <v>5 Capital expenditure</v>
      </c>
      <c r="C121" s="79" t="str">
        <f>$C$115</f>
        <v>Property 5.11</v>
      </c>
      <c r="D121" s="79" t="s">
        <v>257</v>
      </c>
      <c r="E121" s="105" t="s">
        <v>272</v>
      </c>
      <c r="F121" s="105" t="s">
        <v>542</v>
      </c>
      <c r="G121" s="81">
        <v>13</v>
      </c>
      <c r="H121" s="104" t="str">
        <f>_xlfn.CONCAT(Table14[[#This Row],[Proposal Indexing]],Table14[[#This Row],[Section Ref:]],Table14[[#This Row],[Number Ref:]])</f>
        <v>5.11.13</v>
      </c>
      <c r="I121" s="79" t="s">
        <v>562</v>
      </c>
      <c r="J121" s="100"/>
      <c r="K121" s="100"/>
      <c r="L121" s="100"/>
      <c r="M121" s="9" t="s">
        <v>563</v>
      </c>
      <c r="N121" s="112"/>
      <c r="O121" s="79" t="s">
        <v>52</v>
      </c>
      <c r="P121" s="79"/>
      <c r="Q121" s="79" t="s">
        <v>53</v>
      </c>
      <c r="R121" s="79"/>
      <c r="S121" s="79"/>
      <c r="T121" s="79"/>
      <c r="U121" s="79"/>
      <c r="V121" s="79"/>
      <c r="W121" s="79" t="s">
        <v>564</v>
      </c>
      <c r="X121" s="79"/>
      <c r="Y121" s="79"/>
      <c r="Z121" s="79"/>
      <c r="AA121" s="79"/>
      <c r="AB121" s="79"/>
      <c r="AC121" s="79"/>
      <c r="AD121" s="79"/>
      <c r="AE121" s="107" t="s">
        <v>565</v>
      </c>
      <c r="AF121" s="96" t="s">
        <v>58</v>
      </c>
      <c r="AG121" s="96"/>
      <c r="AH121" s="130" t="s">
        <v>827</v>
      </c>
      <c r="AI121" s="79" t="s">
        <v>59</v>
      </c>
      <c r="AJ121" s="99">
        <v>2</v>
      </c>
      <c r="AK121" s="91" t="str">
        <f>_xlfn.CONCAT(H121, " - ", I121)</f>
        <v>5.11.13 - Asset condition and risk letter on Draft Proposal</v>
      </c>
      <c r="AL121" s="91" t="s">
        <v>946</v>
      </c>
      <c r="AM121" s="91" t="s">
        <v>185</v>
      </c>
      <c r="AN121" s="79" t="s">
        <v>566</v>
      </c>
      <c r="AO121" s="79"/>
      <c r="AP121" s="79"/>
    </row>
    <row r="122" spans="1:42" s="72" customFormat="1" ht="15" customHeight="1" x14ac:dyDescent="0.35">
      <c r="A122" s="35" t="str">
        <f t="shared" si="13"/>
        <v>Supporting Documentation</v>
      </c>
      <c r="B122" s="35" t="str">
        <f t="shared" ref="B122:B128" si="15">$B$54</f>
        <v>5 Capital expenditure</v>
      </c>
      <c r="C122" s="35" t="s">
        <v>567</v>
      </c>
      <c r="D122" s="35"/>
      <c r="E122" s="35"/>
      <c r="F122" s="35"/>
      <c r="G122" s="35"/>
      <c r="H122" s="50" t="str">
        <f>_xlfn.CONCAT(Table14[[#This Row],[Proposal Indexing]],Table14[[#This Row],[Section Ref:]],Table14[[#This Row],[Number Ref:]])</f>
        <v/>
      </c>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6"/>
      <c r="AG122" s="36"/>
      <c r="AH122" s="36"/>
      <c r="AI122" s="36"/>
      <c r="AJ122" s="37"/>
      <c r="AK122" s="37" t="str">
        <f>Table14[[#This Row],[Proposal Subsection]]</f>
        <v>Information Technology 5.12</v>
      </c>
      <c r="AL122" s="37"/>
      <c r="AM122" s="37"/>
      <c r="AN122" s="35"/>
      <c r="AO122" s="79"/>
      <c r="AP122" s="79"/>
    </row>
    <row r="123" spans="1:42" s="71" customFormat="1" ht="15" customHeight="1" x14ac:dyDescent="0.35">
      <c r="A123" s="80" t="str">
        <f t="shared" si="13"/>
        <v>Supporting Documentation</v>
      </c>
      <c r="B123" s="79" t="str">
        <f t="shared" si="15"/>
        <v>5 Capital expenditure</v>
      </c>
      <c r="C123" s="79" t="str">
        <f t="shared" ref="C123:C144" si="16">$C$122</f>
        <v>Information Technology 5.12</v>
      </c>
      <c r="D123" s="79" t="s">
        <v>302</v>
      </c>
      <c r="E123" s="105" t="s">
        <v>272</v>
      </c>
      <c r="F123" s="105" t="s">
        <v>568</v>
      </c>
      <c r="G123" s="94">
        <v>1</v>
      </c>
      <c r="H123" s="78" t="str">
        <f>_xlfn.CONCAT(Table14[[#This Row],[Proposal Indexing]],Table14[[#This Row],[Section Ref:]],Table14[[#This Row],[Number Ref:]])</f>
        <v>5.12.1</v>
      </c>
      <c r="I123" s="79" t="s">
        <v>569</v>
      </c>
      <c r="J123" s="79"/>
      <c r="K123" s="79"/>
      <c r="L123" s="79"/>
      <c r="M123" s="9" t="s">
        <v>570</v>
      </c>
      <c r="N123" s="79"/>
      <c r="O123" s="79" t="s">
        <v>52</v>
      </c>
      <c r="P123" s="79"/>
      <c r="Q123" s="79" t="s">
        <v>53</v>
      </c>
      <c r="R123" s="79"/>
      <c r="S123" s="79"/>
      <c r="T123" s="79"/>
      <c r="U123" s="79" t="s">
        <v>571</v>
      </c>
      <c r="V123" s="79" t="s">
        <v>572</v>
      </c>
      <c r="W123" s="79" t="s">
        <v>572</v>
      </c>
      <c r="X123" s="79" t="s">
        <v>550</v>
      </c>
      <c r="Y123" s="79" t="s">
        <v>573</v>
      </c>
      <c r="Z123" s="79"/>
      <c r="AA123" s="79"/>
      <c r="AB123" s="79"/>
      <c r="AC123" s="79"/>
      <c r="AD123" s="79"/>
      <c r="AE123" s="107" t="s">
        <v>57</v>
      </c>
      <c r="AF123" s="96" t="s">
        <v>58</v>
      </c>
      <c r="AG123" s="96"/>
      <c r="AH123" s="130" t="s">
        <v>827</v>
      </c>
      <c r="AI123" s="79" t="s">
        <v>59</v>
      </c>
      <c r="AJ123" s="99">
        <v>65</v>
      </c>
      <c r="AK123" s="91" t="str">
        <f>_xlfn.CONCAT(H123, " - ", I123, " - ",Table14[[#This Row],[Document type]])</f>
        <v>5.12.1 - IT Investment Plan 2025-30 - Asset Plan</v>
      </c>
      <c r="AL123" s="91" t="s">
        <v>947</v>
      </c>
      <c r="AM123" s="91" t="s">
        <v>185</v>
      </c>
      <c r="AN123" s="79" t="s">
        <v>574</v>
      </c>
      <c r="AO123" s="79"/>
      <c r="AP123" s="79"/>
    </row>
    <row r="124" spans="1:42" s="71" customFormat="1" ht="15" customHeight="1" x14ac:dyDescent="0.35">
      <c r="A124" s="80" t="str">
        <f t="shared" si="13"/>
        <v>Supporting Documentation</v>
      </c>
      <c r="B124" s="79" t="str">
        <f t="shared" si="15"/>
        <v>5 Capital expenditure</v>
      </c>
      <c r="C124" s="79" t="str">
        <f t="shared" si="16"/>
        <v>Information Technology 5.12</v>
      </c>
      <c r="D124" s="79" t="s">
        <v>320</v>
      </c>
      <c r="E124" s="105" t="s">
        <v>272</v>
      </c>
      <c r="F124" s="105" t="s">
        <v>568</v>
      </c>
      <c r="G124" s="94">
        <v>4</v>
      </c>
      <c r="H124" s="78" t="str">
        <f>_xlfn.CONCAT(Table14[[#This Row],[Proposal Indexing]],Table14[[#This Row],[Section Ref:]],Table14[[#This Row],[Number Ref:]])</f>
        <v>5.12.4</v>
      </c>
      <c r="I124" s="79" t="s">
        <v>575</v>
      </c>
      <c r="J124" s="79">
        <v>2</v>
      </c>
      <c r="K124" s="79"/>
      <c r="L124" s="100"/>
      <c r="M124" s="9" t="s">
        <v>576</v>
      </c>
      <c r="N124" s="79"/>
      <c r="O124" s="79" t="s">
        <v>52</v>
      </c>
      <c r="P124" s="79"/>
      <c r="Q124" s="79" t="s">
        <v>53</v>
      </c>
      <c r="R124" s="79"/>
      <c r="S124" s="79"/>
      <c r="T124" s="79"/>
      <c r="U124" s="79" t="s">
        <v>577</v>
      </c>
      <c r="V124" s="79" t="s">
        <v>572</v>
      </c>
      <c r="W124" s="79" t="s">
        <v>578</v>
      </c>
      <c r="X124" s="79" t="s">
        <v>550</v>
      </c>
      <c r="Y124" s="79" t="s">
        <v>579</v>
      </c>
      <c r="Z124" s="79"/>
      <c r="AA124" s="79"/>
      <c r="AB124" s="79"/>
      <c r="AC124" s="79"/>
      <c r="AD124" s="79"/>
      <c r="AE124" s="107" t="s">
        <v>57</v>
      </c>
      <c r="AF124" s="96" t="s">
        <v>58</v>
      </c>
      <c r="AG124" s="96"/>
      <c r="AH124" s="130" t="s">
        <v>827</v>
      </c>
      <c r="AI124" s="79" t="s">
        <v>59</v>
      </c>
      <c r="AJ124" s="99">
        <v>34</v>
      </c>
      <c r="AK124" s="91" t="str">
        <f>_xlfn.CONCAT(H124, " - ", I124, " - ",Table14[[#This Row],[Document type]])</f>
        <v>5.12.4 - IT Applications Refresh - Business case</v>
      </c>
      <c r="AL124" s="91" t="s">
        <v>948</v>
      </c>
      <c r="AM124" s="91" t="s">
        <v>185</v>
      </c>
      <c r="AN124" s="79" t="s">
        <v>580</v>
      </c>
      <c r="AO124" s="102" t="s">
        <v>581</v>
      </c>
      <c r="AP124" s="79"/>
    </row>
    <row r="125" spans="1:42" s="71" customFormat="1" ht="15" customHeight="1" x14ac:dyDescent="0.35">
      <c r="A125" s="80" t="str">
        <f t="shared" si="13"/>
        <v>Supporting Documentation</v>
      </c>
      <c r="B125" s="79" t="str">
        <f t="shared" si="15"/>
        <v>5 Capital expenditure</v>
      </c>
      <c r="C125" s="79" t="str">
        <f t="shared" si="16"/>
        <v>Information Technology 5.12</v>
      </c>
      <c r="D125" s="79" t="s">
        <v>320</v>
      </c>
      <c r="E125" s="105" t="s">
        <v>272</v>
      </c>
      <c r="F125" s="105" t="s">
        <v>568</v>
      </c>
      <c r="G125" s="94">
        <v>5</v>
      </c>
      <c r="H125" s="78" t="str">
        <f>_xlfn.CONCAT(Table14[[#This Row],[Proposal Indexing]],Table14[[#This Row],[Section Ref:]],Table14[[#This Row],[Number Ref:]])</f>
        <v>5.12.5</v>
      </c>
      <c r="I125" s="79" t="s">
        <v>582</v>
      </c>
      <c r="J125" s="79">
        <v>2</v>
      </c>
      <c r="K125" s="79"/>
      <c r="L125" s="100"/>
      <c r="M125" s="9" t="s">
        <v>583</v>
      </c>
      <c r="N125" s="79"/>
      <c r="O125" s="79" t="s">
        <v>52</v>
      </c>
      <c r="P125" s="79"/>
      <c r="Q125" s="79" t="s">
        <v>53</v>
      </c>
      <c r="R125" s="79"/>
      <c r="S125" s="79"/>
      <c r="T125" s="79"/>
      <c r="U125" s="79" t="s">
        <v>577</v>
      </c>
      <c r="V125" s="79" t="s">
        <v>572</v>
      </c>
      <c r="W125" s="79" t="s">
        <v>584</v>
      </c>
      <c r="X125" s="79" t="s">
        <v>550</v>
      </c>
      <c r="Y125" s="79" t="s">
        <v>585</v>
      </c>
      <c r="Z125" s="79"/>
      <c r="AA125" s="79"/>
      <c r="AB125" s="79"/>
      <c r="AC125" s="79"/>
      <c r="AD125" s="79"/>
      <c r="AE125" s="107" t="s">
        <v>57</v>
      </c>
      <c r="AF125" s="96" t="s">
        <v>58</v>
      </c>
      <c r="AG125" s="96"/>
      <c r="AH125" s="130" t="s">
        <v>827</v>
      </c>
      <c r="AI125" s="79" t="s">
        <v>59</v>
      </c>
      <c r="AJ125" s="99">
        <v>34</v>
      </c>
      <c r="AK125" s="91" t="str">
        <f>_xlfn.CONCAT(H125, " - ", I125, " - ",Table14[[#This Row],[Document type]])</f>
        <v>5.12.5 - Client Device Refresh - Business case</v>
      </c>
      <c r="AL125" s="91" t="s">
        <v>949</v>
      </c>
      <c r="AM125" s="91" t="s">
        <v>185</v>
      </c>
      <c r="AN125" s="79" t="s">
        <v>586</v>
      </c>
      <c r="AO125" s="79"/>
      <c r="AP125" s="79"/>
    </row>
    <row r="126" spans="1:42" s="71" customFormat="1" ht="15" customHeight="1" x14ac:dyDescent="0.35">
      <c r="A126" s="80" t="str">
        <f t="shared" si="13"/>
        <v>Supporting Documentation</v>
      </c>
      <c r="B126" s="79" t="str">
        <f t="shared" si="15"/>
        <v>5 Capital expenditure</v>
      </c>
      <c r="C126" s="79" t="str">
        <f t="shared" si="16"/>
        <v>Information Technology 5.12</v>
      </c>
      <c r="D126" s="79" t="s">
        <v>320</v>
      </c>
      <c r="E126" s="105" t="s">
        <v>272</v>
      </c>
      <c r="F126" s="105" t="s">
        <v>568</v>
      </c>
      <c r="G126" s="94">
        <v>6</v>
      </c>
      <c r="H126" s="78" t="str">
        <f>_xlfn.CONCAT(Table14[[#This Row],[Proposal Indexing]],Table14[[#This Row],[Section Ref:]],Table14[[#This Row],[Number Ref:]])</f>
        <v>5.12.6</v>
      </c>
      <c r="I126" s="79" t="s">
        <v>587</v>
      </c>
      <c r="J126" s="79">
        <v>2</v>
      </c>
      <c r="K126" s="79"/>
      <c r="L126" s="100"/>
      <c r="M126" s="9" t="s">
        <v>588</v>
      </c>
      <c r="N126" s="79"/>
      <c r="O126" s="79" t="s">
        <v>52</v>
      </c>
      <c r="P126" s="79"/>
      <c r="Q126" s="79" t="s">
        <v>53</v>
      </c>
      <c r="R126" s="79"/>
      <c r="S126" s="79"/>
      <c r="T126" s="79"/>
      <c r="U126" s="79" t="s">
        <v>577</v>
      </c>
      <c r="V126" s="79" t="s">
        <v>572</v>
      </c>
      <c r="W126" s="79" t="s">
        <v>584</v>
      </c>
      <c r="X126" s="79" t="s">
        <v>550</v>
      </c>
      <c r="Y126" s="79" t="s">
        <v>589</v>
      </c>
      <c r="Z126" s="79"/>
      <c r="AA126" s="79"/>
      <c r="AB126" s="79"/>
      <c r="AC126" s="79"/>
      <c r="AD126" s="79"/>
      <c r="AE126" s="107" t="s">
        <v>57</v>
      </c>
      <c r="AF126" s="96" t="s">
        <v>58</v>
      </c>
      <c r="AG126" s="96" t="s">
        <v>52</v>
      </c>
      <c r="AH126" s="130" t="s">
        <v>827</v>
      </c>
      <c r="AI126" s="79" t="s">
        <v>59</v>
      </c>
      <c r="AJ126" s="99">
        <v>37</v>
      </c>
      <c r="AK126" s="91" t="str">
        <f>_xlfn.CONCAT(H126, " - ", I126, " - ",Table14[[#This Row],[Document type]])</f>
        <v>5.12.6 - Cyber Security Refresh - Business case</v>
      </c>
      <c r="AL126" s="133" t="s">
        <v>950</v>
      </c>
      <c r="AM126" s="91" t="s">
        <v>185</v>
      </c>
      <c r="AN126" s="79" t="s">
        <v>590</v>
      </c>
      <c r="AO126" s="102" t="s">
        <v>591</v>
      </c>
      <c r="AP126" s="79"/>
    </row>
    <row r="127" spans="1:42" s="71" customFormat="1" ht="15" customHeight="1" x14ac:dyDescent="0.35">
      <c r="A127" s="80" t="str">
        <f t="shared" si="13"/>
        <v>Supporting Documentation</v>
      </c>
      <c r="B127" s="79" t="str">
        <f t="shared" si="15"/>
        <v>5 Capital expenditure</v>
      </c>
      <c r="C127" s="79" t="str">
        <f t="shared" si="16"/>
        <v>Information Technology 5.12</v>
      </c>
      <c r="D127" s="79" t="s">
        <v>320</v>
      </c>
      <c r="E127" s="105" t="s">
        <v>272</v>
      </c>
      <c r="F127" s="105" t="s">
        <v>568</v>
      </c>
      <c r="G127" s="94">
        <v>7</v>
      </c>
      <c r="H127" s="78" t="str">
        <f>_xlfn.CONCAT(Table14[[#This Row],[Proposal Indexing]],Table14[[#This Row],[Section Ref:]],Table14[[#This Row],[Number Ref:]])</f>
        <v>5.12.7</v>
      </c>
      <c r="I127" s="79" t="s">
        <v>592</v>
      </c>
      <c r="J127" s="79">
        <v>2</v>
      </c>
      <c r="K127" s="79"/>
      <c r="L127" s="100"/>
      <c r="M127" s="9" t="s">
        <v>593</v>
      </c>
      <c r="N127" s="79"/>
      <c r="O127" s="79" t="s">
        <v>52</v>
      </c>
      <c r="P127" s="79"/>
      <c r="Q127" s="79" t="s">
        <v>53</v>
      </c>
      <c r="R127" s="79"/>
      <c r="S127" s="79"/>
      <c r="T127" s="79"/>
      <c r="U127" s="79" t="s">
        <v>577</v>
      </c>
      <c r="V127" s="79" t="s">
        <v>572</v>
      </c>
      <c r="W127" s="79" t="s">
        <v>594</v>
      </c>
      <c r="X127" s="79" t="s">
        <v>550</v>
      </c>
      <c r="Y127" s="79" t="s">
        <v>595</v>
      </c>
      <c r="Z127" s="79"/>
      <c r="AA127" s="79"/>
      <c r="AB127" s="79"/>
      <c r="AC127" s="79"/>
      <c r="AD127" s="79"/>
      <c r="AE127" s="107" t="s">
        <v>57</v>
      </c>
      <c r="AF127" s="96" t="s">
        <v>58</v>
      </c>
      <c r="AG127" s="96"/>
      <c r="AH127" s="130" t="s">
        <v>827</v>
      </c>
      <c r="AI127" s="79" t="s">
        <v>59</v>
      </c>
      <c r="AJ127" s="99">
        <v>35</v>
      </c>
      <c r="AK127" s="91" t="str">
        <f>_xlfn.CONCAT(H127, " - ", I127, " - ",Table14[[#This Row],[Document type]])</f>
        <v>5.12.7 - IT Infrastructure Refresh - Business case</v>
      </c>
      <c r="AL127" s="91" t="s">
        <v>951</v>
      </c>
      <c r="AM127" s="91" t="s">
        <v>185</v>
      </c>
      <c r="AN127" s="79" t="s">
        <v>596</v>
      </c>
      <c r="AO127" s="102" t="s">
        <v>597</v>
      </c>
      <c r="AP127" s="79"/>
    </row>
    <row r="128" spans="1:42" s="71" customFormat="1" ht="15" customHeight="1" x14ac:dyDescent="0.35">
      <c r="A128" s="80" t="str">
        <f t="shared" si="13"/>
        <v>Supporting Documentation</v>
      </c>
      <c r="B128" s="79" t="str">
        <f t="shared" si="15"/>
        <v>5 Capital expenditure</v>
      </c>
      <c r="C128" s="79" t="str">
        <f t="shared" si="16"/>
        <v>Information Technology 5.12</v>
      </c>
      <c r="D128" s="79" t="s">
        <v>320</v>
      </c>
      <c r="E128" s="105" t="s">
        <v>272</v>
      </c>
      <c r="F128" s="105" t="s">
        <v>568</v>
      </c>
      <c r="G128" s="94">
        <v>8</v>
      </c>
      <c r="H128" s="78" t="str">
        <f>_xlfn.CONCAT(Table14[[#This Row],[Proposal Indexing]],Table14[[#This Row],[Section Ref:]],Table14[[#This Row],[Number Ref:]])</f>
        <v>5.12.8</v>
      </c>
      <c r="I128" s="79" t="s">
        <v>598</v>
      </c>
      <c r="J128" s="79">
        <v>2</v>
      </c>
      <c r="K128" s="79"/>
      <c r="L128" s="79"/>
      <c r="M128" s="9" t="s">
        <v>599</v>
      </c>
      <c r="N128" s="79"/>
      <c r="O128" s="79" t="s">
        <v>52</v>
      </c>
      <c r="P128" s="94"/>
      <c r="Q128" s="79" t="s">
        <v>53</v>
      </c>
      <c r="R128" s="79"/>
      <c r="S128" s="79"/>
      <c r="T128" s="79"/>
      <c r="U128" s="79" t="s">
        <v>577</v>
      </c>
      <c r="V128" s="79" t="s">
        <v>572</v>
      </c>
      <c r="W128" s="79" t="s">
        <v>572</v>
      </c>
      <c r="X128" s="79" t="s">
        <v>550</v>
      </c>
      <c r="Y128" s="79" t="s">
        <v>600</v>
      </c>
      <c r="Z128" s="79"/>
      <c r="AA128" s="79"/>
      <c r="AB128" s="79"/>
      <c r="AC128" s="79"/>
      <c r="AD128" s="79"/>
      <c r="AE128" s="107" t="s">
        <v>57</v>
      </c>
      <c r="AF128" s="96" t="s">
        <v>58</v>
      </c>
      <c r="AG128" s="96"/>
      <c r="AH128" s="130" t="s">
        <v>827</v>
      </c>
      <c r="AI128" s="79" t="s">
        <v>59</v>
      </c>
      <c r="AJ128" s="99">
        <v>29</v>
      </c>
      <c r="AK128" s="91" t="str">
        <f>_xlfn.CONCAT(H128, " - ", I128, " - ",Table14[[#This Row],[Document type]])</f>
        <v>5.12.8 - Data, Analytics &amp; Intelligent Systems Refresh - Business case</v>
      </c>
      <c r="AL128" s="91" t="s">
        <v>952</v>
      </c>
      <c r="AM128" s="91" t="s">
        <v>185</v>
      </c>
      <c r="AN128" s="79" t="s">
        <v>601</v>
      </c>
      <c r="AO128" s="102" t="s">
        <v>602</v>
      </c>
      <c r="AP128" s="79"/>
    </row>
    <row r="129" spans="1:42" s="71" customFormat="1" ht="15" customHeight="1" x14ac:dyDescent="0.35">
      <c r="A129" s="80" t="str">
        <f t="shared" si="13"/>
        <v>Supporting Documentation</v>
      </c>
      <c r="B129" s="79" t="str">
        <f t="shared" ref="B129:B141" si="17">B128</f>
        <v>5 Capital expenditure</v>
      </c>
      <c r="C129" s="79" t="str">
        <f t="shared" si="16"/>
        <v>Information Technology 5.12</v>
      </c>
      <c r="D129" s="79" t="s">
        <v>320</v>
      </c>
      <c r="E129" s="105" t="s">
        <v>272</v>
      </c>
      <c r="F129" s="105" t="s">
        <v>568</v>
      </c>
      <c r="G129" s="94">
        <v>9</v>
      </c>
      <c r="H129" s="104" t="str">
        <f>_xlfn.CONCAT(Table14[[#This Row],[Proposal Indexing]],Table14[[#This Row],[Section Ref:]],Table14[[#This Row],[Number Ref:]])</f>
        <v>5.12.9</v>
      </c>
      <c r="I129" s="79" t="s">
        <v>603</v>
      </c>
      <c r="J129" s="79">
        <v>2</v>
      </c>
      <c r="K129" s="79"/>
      <c r="L129" s="100"/>
      <c r="M129" s="9" t="s">
        <v>604</v>
      </c>
      <c r="N129" s="79"/>
      <c r="O129" s="79" t="s">
        <v>52</v>
      </c>
      <c r="P129" s="79"/>
      <c r="Q129" s="79" t="s">
        <v>53</v>
      </c>
      <c r="R129" s="79"/>
      <c r="S129" s="79"/>
      <c r="T129" s="79"/>
      <c r="U129" s="79" t="s">
        <v>577</v>
      </c>
      <c r="V129" s="79" t="s">
        <v>572</v>
      </c>
      <c r="W129" s="79" t="s">
        <v>594</v>
      </c>
      <c r="X129" s="79" t="s">
        <v>550</v>
      </c>
      <c r="Y129" s="79" t="s">
        <v>589</v>
      </c>
      <c r="Z129" s="79"/>
      <c r="AA129" s="79"/>
      <c r="AB129" s="79"/>
      <c r="AC129" s="79"/>
      <c r="AD129" s="79"/>
      <c r="AE129" s="107" t="s">
        <v>57</v>
      </c>
      <c r="AF129" s="96" t="s">
        <v>58</v>
      </c>
      <c r="AG129" s="96" t="s">
        <v>52</v>
      </c>
      <c r="AH129" s="130" t="s">
        <v>827</v>
      </c>
      <c r="AI129" s="79" t="s">
        <v>59</v>
      </c>
      <c r="AJ129" s="99">
        <v>75</v>
      </c>
      <c r="AK129" s="91" t="str">
        <f>_xlfn.CONCAT(H129, " - ", I129, " - ",Table14[[#This Row],[Document type]])</f>
        <v>5.12.9 - Cyber Security Uplift - Business case</v>
      </c>
      <c r="AL129" s="133" t="s">
        <v>953</v>
      </c>
      <c r="AM129" s="91" t="s">
        <v>185</v>
      </c>
      <c r="AN129" s="79" t="s">
        <v>605</v>
      </c>
      <c r="AO129" s="102" t="s">
        <v>606</v>
      </c>
      <c r="AP129" s="79"/>
    </row>
    <row r="130" spans="1:42" s="71" customFormat="1" ht="15" customHeight="1" x14ac:dyDescent="0.35">
      <c r="A130" s="80" t="str">
        <f t="shared" si="13"/>
        <v>Supporting Documentation</v>
      </c>
      <c r="B130" s="79" t="str">
        <f t="shared" si="17"/>
        <v>5 Capital expenditure</v>
      </c>
      <c r="C130" s="79" t="str">
        <f t="shared" si="16"/>
        <v>Information Technology 5.12</v>
      </c>
      <c r="D130" s="79" t="s">
        <v>320</v>
      </c>
      <c r="E130" s="105" t="s">
        <v>272</v>
      </c>
      <c r="F130" s="105" t="s">
        <v>568</v>
      </c>
      <c r="G130" s="94">
        <v>10</v>
      </c>
      <c r="H130" s="104" t="str">
        <f>_xlfn.CONCAT(Table14[[#This Row],[Proposal Indexing]],Table14[[#This Row],[Section Ref:]],Table14[[#This Row],[Number Ref:]])</f>
        <v>5.12.10</v>
      </c>
      <c r="I130" s="79" t="s">
        <v>607</v>
      </c>
      <c r="J130" s="79">
        <v>2</v>
      </c>
      <c r="K130" s="79"/>
      <c r="L130" s="100"/>
      <c r="M130" s="9" t="s">
        <v>608</v>
      </c>
      <c r="N130" s="100"/>
      <c r="O130" s="79" t="s">
        <v>52</v>
      </c>
      <c r="P130" s="79"/>
      <c r="Q130" s="79" t="s">
        <v>53</v>
      </c>
      <c r="R130" s="79"/>
      <c r="S130" s="79"/>
      <c r="T130" s="79"/>
      <c r="U130" s="79" t="s">
        <v>577</v>
      </c>
      <c r="V130" s="79" t="s">
        <v>572</v>
      </c>
      <c r="W130" s="79" t="s">
        <v>594</v>
      </c>
      <c r="X130" s="79" t="s">
        <v>550</v>
      </c>
      <c r="Y130" s="79" t="s">
        <v>609</v>
      </c>
      <c r="Z130" s="79"/>
      <c r="AA130" s="79"/>
      <c r="AB130" s="79"/>
      <c r="AC130" s="79"/>
      <c r="AD130" s="79"/>
      <c r="AE130" s="107" t="s">
        <v>57</v>
      </c>
      <c r="AF130" s="96" t="s">
        <v>58</v>
      </c>
      <c r="AG130" s="96"/>
      <c r="AH130" s="130" t="s">
        <v>827</v>
      </c>
      <c r="AI130" s="79" t="s">
        <v>59</v>
      </c>
      <c r="AJ130" s="99">
        <v>29</v>
      </c>
      <c r="AK130" s="91" t="str">
        <f>_xlfn.CONCAT(H130, " - ", I130, " - ",Table14[[#This Row],[Document type]])</f>
        <v>5.12.10 - Click Replacement - Business case</v>
      </c>
      <c r="AL130" s="91" t="s">
        <v>954</v>
      </c>
      <c r="AM130" s="91" t="s">
        <v>185</v>
      </c>
      <c r="AN130" s="79" t="s">
        <v>610</v>
      </c>
      <c r="AO130" s="102" t="s">
        <v>611</v>
      </c>
      <c r="AP130" s="79"/>
    </row>
    <row r="131" spans="1:42" s="71" customFormat="1" ht="15" customHeight="1" x14ac:dyDescent="0.35">
      <c r="A131" s="80" t="str">
        <f t="shared" si="13"/>
        <v>Supporting Documentation</v>
      </c>
      <c r="B131" s="79" t="str">
        <f t="shared" si="17"/>
        <v>5 Capital expenditure</v>
      </c>
      <c r="C131" s="79" t="str">
        <f t="shared" si="16"/>
        <v>Information Technology 5.12</v>
      </c>
      <c r="D131" s="79" t="s">
        <v>320</v>
      </c>
      <c r="E131" s="105" t="s">
        <v>272</v>
      </c>
      <c r="F131" s="105" t="s">
        <v>568</v>
      </c>
      <c r="G131" s="94">
        <v>11</v>
      </c>
      <c r="H131" s="104" t="str">
        <f>_xlfn.CONCAT(Table14[[#This Row],[Proposal Indexing]],Table14[[#This Row],[Section Ref:]],Table14[[#This Row],[Number Ref:]])</f>
        <v>5.12.11</v>
      </c>
      <c r="I131" s="79" t="s">
        <v>612</v>
      </c>
      <c r="J131" s="79">
        <v>2</v>
      </c>
      <c r="K131" s="79"/>
      <c r="L131" s="79"/>
      <c r="M131" s="9" t="s">
        <v>613</v>
      </c>
      <c r="N131" s="79"/>
      <c r="O131" s="79" t="s">
        <v>52</v>
      </c>
      <c r="P131" s="79"/>
      <c r="Q131" s="79" t="s">
        <v>53</v>
      </c>
      <c r="R131" s="79"/>
      <c r="S131" s="79"/>
      <c r="T131" s="79"/>
      <c r="U131" s="79" t="s">
        <v>577</v>
      </c>
      <c r="V131" s="79" t="s">
        <v>572</v>
      </c>
      <c r="W131" s="79" t="s">
        <v>614</v>
      </c>
      <c r="X131" s="79" t="s">
        <v>550</v>
      </c>
      <c r="Y131" s="79" t="s">
        <v>615</v>
      </c>
      <c r="Z131" s="79"/>
      <c r="AA131" s="79"/>
      <c r="AB131" s="79"/>
      <c r="AC131" s="79"/>
      <c r="AD131" s="79"/>
      <c r="AE131" s="107" t="s">
        <v>57</v>
      </c>
      <c r="AF131" s="96" t="s">
        <v>58</v>
      </c>
      <c r="AG131" s="96"/>
      <c r="AH131" s="130" t="s">
        <v>827</v>
      </c>
      <c r="AI131" s="79" t="s">
        <v>59</v>
      </c>
      <c r="AJ131" s="99">
        <v>29</v>
      </c>
      <c r="AK131" s="91" t="str">
        <f>_xlfn.CONCAT(H131, " - ", I131, " - ",Table14[[#This Row],[Document type]])</f>
        <v>5.12.11 - Enterprise Data Warehouse Replacement &amp; Consolidation - Business case</v>
      </c>
      <c r="AL131" s="91" t="s">
        <v>955</v>
      </c>
      <c r="AM131" s="91" t="s">
        <v>185</v>
      </c>
      <c r="AN131" s="79" t="s">
        <v>616</v>
      </c>
      <c r="AO131" s="102" t="s">
        <v>617</v>
      </c>
      <c r="AP131" s="79"/>
    </row>
    <row r="132" spans="1:42" s="71" customFormat="1" ht="15" customHeight="1" x14ac:dyDescent="0.35">
      <c r="A132" s="80" t="str">
        <f t="shared" si="13"/>
        <v>Supporting Documentation</v>
      </c>
      <c r="B132" s="79" t="str">
        <f t="shared" si="17"/>
        <v>5 Capital expenditure</v>
      </c>
      <c r="C132" s="79" t="str">
        <f t="shared" si="16"/>
        <v>Information Technology 5.12</v>
      </c>
      <c r="D132" s="79" t="s">
        <v>320</v>
      </c>
      <c r="E132" s="105" t="s">
        <v>272</v>
      </c>
      <c r="F132" s="105" t="s">
        <v>568</v>
      </c>
      <c r="G132" s="94">
        <v>12</v>
      </c>
      <c r="H132" s="104" t="str">
        <f>_xlfn.CONCAT(Table14[[#This Row],[Proposal Indexing]],Table14[[#This Row],[Section Ref:]],Table14[[#This Row],[Number Ref:]])</f>
        <v>5.12.12</v>
      </c>
      <c r="I132" s="79" t="s">
        <v>618</v>
      </c>
      <c r="J132" s="79">
        <v>2</v>
      </c>
      <c r="K132" s="79"/>
      <c r="L132" s="79"/>
      <c r="M132" s="9" t="s">
        <v>619</v>
      </c>
      <c r="N132" s="79"/>
      <c r="O132" s="79" t="s">
        <v>52</v>
      </c>
      <c r="P132" s="79"/>
      <c r="Q132" s="79" t="s">
        <v>53</v>
      </c>
      <c r="R132" s="79"/>
      <c r="S132" s="79"/>
      <c r="T132" s="79"/>
      <c r="U132" s="79" t="s">
        <v>577</v>
      </c>
      <c r="V132" s="79" t="s">
        <v>572</v>
      </c>
      <c r="W132" s="79" t="s">
        <v>620</v>
      </c>
      <c r="X132" s="79" t="s">
        <v>550</v>
      </c>
      <c r="Y132" s="79" t="s">
        <v>621</v>
      </c>
      <c r="Z132" s="79"/>
      <c r="AA132" s="79"/>
      <c r="AB132" s="79"/>
      <c r="AC132" s="79"/>
      <c r="AD132" s="79"/>
      <c r="AE132" s="107" t="s">
        <v>57</v>
      </c>
      <c r="AF132" s="96" t="s">
        <v>58</v>
      </c>
      <c r="AG132" s="96"/>
      <c r="AH132" s="130" t="s">
        <v>827</v>
      </c>
      <c r="AI132" s="79" t="s">
        <v>59</v>
      </c>
      <c r="AJ132" s="99">
        <v>32</v>
      </c>
      <c r="AK132" s="91" t="str">
        <f>_xlfn.CONCAT(H132, " - ", I132, " - ",Table14[[#This Row],[Document type]])</f>
        <v>5.12.12 - Integration Platform Replacement - Business case</v>
      </c>
      <c r="AL132" s="91" t="s">
        <v>956</v>
      </c>
      <c r="AM132" s="91" t="s">
        <v>185</v>
      </c>
      <c r="AN132" s="79" t="s">
        <v>622</v>
      </c>
      <c r="AO132" s="102" t="s">
        <v>623</v>
      </c>
      <c r="AP132" s="79"/>
    </row>
    <row r="133" spans="1:42" s="71" customFormat="1" ht="15" customHeight="1" x14ac:dyDescent="0.35">
      <c r="A133" s="80" t="str">
        <f t="shared" si="13"/>
        <v>Supporting Documentation</v>
      </c>
      <c r="B133" s="79" t="str">
        <f t="shared" si="17"/>
        <v>5 Capital expenditure</v>
      </c>
      <c r="C133" s="79" t="str">
        <f t="shared" si="16"/>
        <v>Information Technology 5.12</v>
      </c>
      <c r="D133" s="79" t="s">
        <v>320</v>
      </c>
      <c r="E133" s="105" t="s">
        <v>272</v>
      </c>
      <c r="F133" s="105" t="s">
        <v>568</v>
      </c>
      <c r="G133" s="94">
        <v>13</v>
      </c>
      <c r="H133" s="104" t="str">
        <f>_xlfn.CONCAT(Table14[[#This Row],[Proposal Indexing]],Table14[[#This Row],[Section Ref:]],Table14[[#This Row],[Number Ref:]])</f>
        <v>5.12.13</v>
      </c>
      <c r="I133" s="79" t="s">
        <v>624</v>
      </c>
      <c r="J133" s="79">
        <v>2</v>
      </c>
      <c r="K133" s="79"/>
      <c r="L133" s="100"/>
      <c r="M133" s="9" t="s">
        <v>625</v>
      </c>
      <c r="N133" s="79"/>
      <c r="O133" s="79" t="s">
        <v>52</v>
      </c>
      <c r="P133" s="79"/>
      <c r="Q133" s="79" t="s">
        <v>53</v>
      </c>
      <c r="R133" s="79"/>
      <c r="S133" s="79"/>
      <c r="T133" s="79"/>
      <c r="U133" s="79" t="s">
        <v>577</v>
      </c>
      <c r="V133" s="79" t="s">
        <v>572</v>
      </c>
      <c r="W133" s="79" t="s">
        <v>578</v>
      </c>
      <c r="X133" s="79" t="s">
        <v>550</v>
      </c>
      <c r="Y133" s="79" t="s">
        <v>626</v>
      </c>
      <c r="Z133" s="79"/>
      <c r="AA133" s="79"/>
      <c r="AB133" s="79"/>
      <c r="AC133" s="79"/>
      <c r="AD133" s="79"/>
      <c r="AE133" s="107" t="s">
        <v>57</v>
      </c>
      <c r="AF133" s="96" t="s">
        <v>58</v>
      </c>
      <c r="AG133" s="96"/>
      <c r="AH133" s="130" t="s">
        <v>827</v>
      </c>
      <c r="AI133" s="79" t="s">
        <v>59</v>
      </c>
      <c r="AJ133" s="99">
        <v>22</v>
      </c>
      <c r="AK133" s="91" t="str">
        <f>_xlfn.CONCAT(H133, " - ", I133, " - ",Table14[[#This Row],[Document type]])</f>
        <v>5.12.13 - Service Order Module Replacement - Business case</v>
      </c>
      <c r="AL133" s="91" t="s">
        <v>957</v>
      </c>
      <c r="AM133" s="91" t="s">
        <v>185</v>
      </c>
      <c r="AN133" s="79" t="s">
        <v>627</v>
      </c>
      <c r="AO133" s="79"/>
      <c r="AP133" s="79"/>
    </row>
    <row r="134" spans="1:42" s="71" customFormat="1" ht="15" customHeight="1" x14ac:dyDescent="0.35">
      <c r="A134" s="80" t="str">
        <f t="shared" si="13"/>
        <v>Supporting Documentation</v>
      </c>
      <c r="B134" s="79" t="str">
        <f t="shared" si="17"/>
        <v>5 Capital expenditure</v>
      </c>
      <c r="C134" s="79" t="str">
        <f t="shared" si="16"/>
        <v>Information Technology 5.12</v>
      </c>
      <c r="D134" s="79" t="s">
        <v>320</v>
      </c>
      <c r="E134" s="105" t="s">
        <v>272</v>
      </c>
      <c r="F134" s="105" t="s">
        <v>568</v>
      </c>
      <c r="G134" s="94">
        <v>14</v>
      </c>
      <c r="H134" s="104" t="str">
        <f>_xlfn.CONCAT(Table14[[#This Row],[Proposal Indexing]],Table14[[#This Row],[Section Ref:]],Table14[[#This Row],[Number Ref:]])</f>
        <v>5.12.14</v>
      </c>
      <c r="I134" s="79" t="s">
        <v>628</v>
      </c>
      <c r="J134" s="79">
        <v>3</v>
      </c>
      <c r="K134" s="79"/>
      <c r="L134" s="100"/>
      <c r="M134" s="9" t="s">
        <v>629</v>
      </c>
      <c r="N134"/>
      <c r="O134" t="s">
        <v>52</v>
      </c>
      <c r="P134"/>
      <c r="Q134" t="s">
        <v>53</v>
      </c>
      <c r="R134"/>
      <c r="S134"/>
      <c r="T134"/>
      <c r="U134" t="s">
        <v>577</v>
      </c>
      <c r="V134" t="s">
        <v>572</v>
      </c>
      <c r="W134" t="s">
        <v>578</v>
      </c>
      <c r="X134" t="s">
        <v>550</v>
      </c>
      <c r="Y134" t="s">
        <v>626</v>
      </c>
      <c r="Z134"/>
      <c r="AA134"/>
      <c r="AB134"/>
      <c r="AC134"/>
      <c r="AD134"/>
      <c r="AE134" s="66" t="s">
        <v>57</v>
      </c>
      <c r="AF134" s="96" t="s">
        <v>58</v>
      </c>
      <c r="AG134"/>
      <c r="AH134" s="130" t="s">
        <v>827</v>
      </c>
      <c r="AI134" t="s">
        <v>59</v>
      </c>
      <c r="AJ134" s="99">
        <v>32</v>
      </c>
      <c r="AK134" s="91" t="str">
        <f>_xlfn.CONCAT(H134, " - ", I134, " - ",Table14[[#This Row],[Document type]])</f>
        <v>5.12.14 - SAP Small Module Lifecycle Management &amp; Optimisation - Business case</v>
      </c>
      <c r="AL134" s="91" t="s">
        <v>958</v>
      </c>
      <c r="AM134" s="91" t="s">
        <v>185</v>
      </c>
      <c r="AN134" s="79" t="s">
        <v>630</v>
      </c>
      <c r="AO134" s="102" t="s">
        <v>631</v>
      </c>
      <c r="AP134" s="79"/>
    </row>
    <row r="135" spans="1:42" s="71" customFormat="1" ht="15" customHeight="1" x14ac:dyDescent="0.35">
      <c r="A135" s="80" t="str">
        <f t="shared" si="13"/>
        <v>Supporting Documentation</v>
      </c>
      <c r="B135" s="79" t="str">
        <f t="shared" si="17"/>
        <v>5 Capital expenditure</v>
      </c>
      <c r="C135" s="79" t="str">
        <f t="shared" si="16"/>
        <v>Information Technology 5.12</v>
      </c>
      <c r="D135" s="79" t="s">
        <v>320</v>
      </c>
      <c r="E135" s="105" t="s">
        <v>272</v>
      </c>
      <c r="F135" s="105" t="s">
        <v>568</v>
      </c>
      <c r="G135" s="94">
        <v>15</v>
      </c>
      <c r="H135" s="104" t="str">
        <f>_xlfn.CONCAT(Table14[[#This Row],[Proposal Indexing]],Table14[[#This Row],[Section Ref:]],Table14[[#This Row],[Number Ref:]])</f>
        <v>5.12.15</v>
      </c>
      <c r="I135" s="79" t="s">
        <v>632</v>
      </c>
      <c r="J135" s="79">
        <v>3</v>
      </c>
      <c r="K135" s="79"/>
      <c r="L135" s="100"/>
      <c r="M135" s="9" t="s">
        <v>633</v>
      </c>
      <c r="N135" s="79"/>
      <c r="O135" s="79" t="s">
        <v>52</v>
      </c>
      <c r="P135" s="94"/>
      <c r="Q135" s="79" t="s">
        <v>53</v>
      </c>
      <c r="R135" s="79"/>
      <c r="S135" s="79"/>
      <c r="T135" s="79"/>
      <c r="U135" s="79" t="s">
        <v>577</v>
      </c>
      <c r="V135" s="79" t="s">
        <v>572</v>
      </c>
      <c r="W135" s="79" t="s">
        <v>634</v>
      </c>
      <c r="X135" s="79" t="s">
        <v>550</v>
      </c>
      <c r="Y135" s="79" t="s">
        <v>635</v>
      </c>
      <c r="Z135" s="79"/>
      <c r="AA135" s="79"/>
      <c r="AB135" s="79"/>
      <c r="AC135" s="79"/>
      <c r="AD135" s="79"/>
      <c r="AE135" s="107" t="s">
        <v>57</v>
      </c>
      <c r="AF135" s="96" t="s">
        <v>58</v>
      </c>
      <c r="AG135" s="96"/>
      <c r="AH135" s="130" t="s">
        <v>827</v>
      </c>
      <c r="AI135" s="79" t="s">
        <v>59</v>
      </c>
      <c r="AJ135" s="99">
        <v>36</v>
      </c>
      <c r="AK135" s="91" t="str">
        <f>_xlfn.CONCAT(H135, " - ", I135, " - ",Table14[[#This Row],[Document type]])</f>
        <v>5.12.15 - Assets &amp; Work Phase 3 (Asset Management Transformation Program) - Business case</v>
      </c>
      <c r="AL135" s="91" t="s">
        <v>959</v>
      </c>
      <c r="AM135" s="91" t="s">
        <v>185</v>
      </c>
      <c r="AN135" s="79" t="s">
        <v>636</v>
      </c>
      <c r="AO135" s="102" t="s">
        <v>637</v>
      </c>
      <c r="AP135" s="79"/>
    </row>
    <row r="136" spans="1:42" s="71" customFormat="1" ht="15" customHeight="1" x14ac:dyDescent="0.35">
      <c r="A136" s="80" t="str">
        <f t="shared" si="13"/>
        <v>Supporting Documentation</v>
      </c>
      <c r="B136" s="79" t="str">
        <f t="shared" si="17"/>
        <v>5 Capital expenditure</v>
      </c>
      <c r="C136" s="79" t="str">
        <f t="shared" si="16"/>
        <v>Information Technology 5.12</v>
      </c>
      <c r="D136" s="79" t="s">
        <v>320</v>
      </c>
      <c r="E136" s="105" t="s">
        <v>272</v>
      </c>
      <c r="F136" s="105" t="s">
        <v>568</v>
      </c>
      <c r="G136" s="94">
        <v>17</v>
      </c>
      <c r="H136" s="104" t="str">
        <f>_xlfn.CONCAT(Table14[[#This Row],[Proposal Indexing]],Table14[[#This Row],[Section Ref:]],Table14[[#This Row],[Number Ref:]])</f>
        <v>5.12.17</v>
      </c>
      <c r="I136" s="79" t="s">
        <v>638</v>
      </c>
      <c r="J136" s="100">
        <v>3</v>
      </c>
      <c r="K136" s="100"/>
      <c r="L136" s="100"/>
      <c r="M136" s="9" t="s">
        <v>639</v>
      </c>
      <c r="N136" s="9"/>
      <c r="O136" s="52" t="s">
        <v>52</v>
      </c>
      <c r="P136" s="79"/>
      <c r="Q136" s="79" t="s">
        <v>53</v>
      </c>
      <c r="R136" s="79"/>
      <c r="S136" s="79"/>
      <c r="T136" s="79"/>
      <c r="U136" s="79" t="s">
        <v>64</v>
      </c>
      <c r="V136" s="79" t="s">
        <v>117</v>
      </c>
      <c r="W136" s="79" t="s">
        <v>640</v>
      </c>
      <c r="X136" s="79" t="s">
        <v>641</v>
      </c>
      <c r="Y136" s="79" t="s">
        <v>642</v>
      </c>
      <c r="Z136" s="79"/>
      <c r="AA136" s="79"/>
      <c r="AB136" s="79"/>
      <c r="AC136" s="79"/>
      <c r="AD136" s="79"/>
      <c r="AE136" s="107" t="s">
        <v>57</v>
      </c>
      <c r="AF136" s="96" t="s">
        <v>58</v>
      </c>
      <c r="AG136" s="96"/>
      <c r="AH136" s="130" t="s">
        <v>827</v>
      </c>
      <c r="AI136" s="79" t="s">
        <v>59</v>
      </c>
      <c r="AJ136" s="99">
        <v>38</v>
      </c>
      <c r="AK136" s="91" t="str">
        <f>_xlfn.CONCAT(H136, " - ", I136, " - ",Table14[[#This Row],[Document type]])</f>
        <v>5.12.17 - Customer Program: Website replacement  - Business case</v>
      </c>
      <c r="AL136" s="91" t="s">
        <v>960</v>
      </c>
      <c r="AM136" s="91" t="s">
        <v>185</v>
      </c>
      <c r="AN136" s="79" t="s">
        <v>643</v>
      </c>
      <c r="AO136" s="79"/>
      <c r="AP136" s="79"/>
    </row>
    <row r="137" spans="1:42" s="71" customFormat="1" ht="15" customHeight="1" x14ac:dyDescent="0.35">
      <c r="A137" s="80" t="str">
        <f t="shared" si="13"/>
        <v>Supporting Documentation</v>
      </c>
      <c r="B137" s="79" t="str">
        <f t="shared" si="17"/>
        <v>5 Capital expenditure</v>
      </c>
      <c r="C137" s="79" t="str">
        <f t="shared" si="16"/>
        <v>Information Technology 5.12</v>
      </c>
      <c r="D137" s="79" t="s">
        <v>320</v>
      </c>
      <c r="E137" s="105" t="s">
        <v>272</v>
      </c>
      <c r="F137" s="105" t="s">
        <v>568</v>
      </c>
      <c r="G137" s="94">
        <v>18</v>
      </c>
      <c r="H137" s="104" t="str">
        <f>_xlfn.CONCAT(Table14[[#This Row],[Proposal Indexing]],Table14[[#This Row],[Section Ref:]],Table14[[#This Row],[Number Ref:]])</f>
        <v>5.12.18</v>
      </c>
      <c r="I137" s="79" t="s">
        <v>644</v>
      </c>
      <c r="J137" s="100">
        <v>3</v>
      </c>
      <c r="K137" s="100"/>
      <c r="L137" s="100"/>
      <c r="M137" s="9" t="s">
        <v>645</v>
      </c>
      <c r="N137" s="9"/>
      <c r="O137" s="52" t="s">
        <v>52</v>
      </c>
      <c r="P137" s="79"/>
      <c r="Q137" s="79" t="s">
        <v>53</v>
      </c>
      <c r="R137" s="79"/>
      <c r="S137" s="79"/>
      <c r="T137" s="79"/>
      <c r="U137" s="79" t="s">
        <v>64</v>
      </c>
      <c r="V137" s="79" t="s">
        <v>117</v>
      </c>
      <c r="W137" s="79" t="s">
        <v>640</v>
      </c>
      <c r="X137" s="79" t="s">
        <v>641</v>
      </c>
      <c r="Y137" s="79" t="s">
        <v>642</v>
      </c>
      <c r="Z137" s="79"/>
      <c r="AA137" s="79"/>
      <c r="AB137" s="79"/>
      <c r="AC137" s="79"/>
      <c r="AD137" s="79"/>
      <c r="AE137" s="107" t="s">
        <v>57</v>
      </c>
      <c r="AF137" s="96" t="s">
        <v>58</v>
      </c>
      <c r="AG137" s="96" t="s">
        <v>52</v>
      </c>
      <c r="AH137" s="130" t="s">
        <v>827</v>
      </c>
      <c r="AI137" s="79" t="s">
        <v>59</v>
      </c>
      <c r="AJ137" s="99">
        <v>41</v>
      </c>
      <c r="AK137" s="91" t="str">
        <f>_xlfn.CONCAT(H137, " - ", I137, " - ",Table14[[#This Row],[Document type]])</f>
        <v>5.12.18 - Customer Program: Customer Portals Consolidation  - Business case</v>
      </c>
      <c r="AL137" s="133" t="s">
        <v>961</v>
      </c>
      <c r="AM137" s="91" t="s">
        <v>185</v>
      </c>
      <c r="AN137" s="79" t="s">
        <v>646</v>
      </c>
      <c r="AO137" s="102" t="s">
        <v>647</v>
      </c>
      <c r="AP137" s="79"/>
    </row>
    <row r="138" spans="1:42" s="71" customFormat="1" ht="15" customHeight="1" x14ac:dyDescent="0.35">
      <c r="A138" s="80" t="str">
        <f t="shared" ref="A138:A144" si="18">$A$41</f>
        <v>Supporting Documentation</v>
      </c>
      <c r="B138" s="79" t="str">
        <f t="shared" si="17"/>
        <v>5 Capital expenditure</v>
      </c>
      <c r="C138" s="79" t="str">
        <f t="shared" si="16"/>
        <v>Information Technology 5.12</v>
      </c>
      <c r="D138" s="79" t="s">
        <v>320</v>
      </c>
      <c r="E138" s="105" t="s">
        <v>272</v>
      </c>
      <c r="F138" s="105" t="s">
        <v>568</v>
      </c>
      <c r="G138" s="94">
        <v>19</v>
      </c>
      <c r="H138" s="104" t="str">
        <f>_xlfn.CONCAT(Table14[[#This Row],[Proposal Indexing]],Table14[[#This Row],[Section Ref:]],Table14[[#This Row],[Number Ref:]])</f>
        <v>5.12.19</v>
      </c>
      <c r="I138" s="79" t="s">
        <v>648</v>
      </c>
      <c r="J138" s="100">
        <v>3</v>
      </c>
      <c r="K138" s="100"/>
      <c r="L138" s="100"/>
      <c r="M138" s="9" t="s">
        <v>649</v>
      </c>
      <c r="N138" s="9"/>
      <c r="O138" s="52" t="s">
        <v>52</v>
      </c>
      <c r="P138" s="79"/>
      <c r="Q138" s="79" t="s">
        <v>53</v>
      </c>
      <c r="R138" s="79"/>
      <c r="S138" s="79"/>
      <c r="T138" s="79"/>
      <c r="U138" s="79" t="s">
        <v>64</v>
      </c>
      <c r="V138" s="79" t="s">
        <v>117</v>
      </c>
      <c r="W138" s="79" t="s">
        <v>640</v>
      </c>
      <c r="X138" s="79" t="s">
        <v>641</v>
      </c>
      <c r="Y138" s="79" t="s">
        <v>650</v>
      </c>
      <c r="Z138" s="79"/>
      <c r="AA138" s="79"/>
      <c r="AB138" s="79"/>
      <c r="AC138" s="79"/>
      <c r="AD138" s="79"/>
      <c r="AE138" s="107" t="s">
        <v>57</v>
      </c>
      <c r="AF138" s="96" t="s">
        <v>58</v>
      </c>
      <c r="AG138" s="96" t="s">
        <v>52</v>
      </c>
      <c r="AH138" s="130" t="s">
        <v>827</v>
      </c>
      <c r="AI138" s="79" t="s">
        <v>59</v>
      </c>
      <c r="AJ138" s="99">
        <v>42</v>
      </c>
      <c r="AK138" s="91" t="str">
        <f>_xlfn.CONCAT(H138, " - ", I138, " - ",Table14[[#This Row],[Document type]])</f>
        <v>5.12.19 - Customer Program: Customer Notification System Replacement  - Business case</v>
      </c>
      <c r="AL138" s="133" t="s">
        <v>962</v>
      </c>
      <c r="AM138" s="91" t="s">
        <v>185</v>
      </c>
      <c r="AN138" s="79" t="s">
        <v>651</v>
      </c>
      <c r="AO138" s="102" t="s">
        <v>652</v>
      </c>
      <c r="AP138" s="79"/>
    </row>
    <row r="139" spans="1:42" s="71" customFormat="1" ht="15" customHeight="1" x14ac:dyDescent="0.35">
      <c r="A139" s="80" t="str">
        <f t="shared" si="18"/>
        <v>Supporting Documentation</v>
      </c>
      <c r="B139" s="79" t="str">
        <f t="shared" si="17"/>
        <v>5 Capital expenditure</v>
      </c>
      <c r="C139" s="79" t="str">
        <f t="shared" si="16"/>
        <v>Information Technology 5.12</v>
      </c>
      <c r="D139" s="79" t="s">
        <v>320</v>
      </c>
      <c r="E139" s="105" t="s">
        <v>272</v>
      </c>
      <c r="F139" s="105" t="s">
        <v>568</v>
      </c>
      <c r="G139" s="94">
        <v>20</v>
      </c>
      <c r="H139" s="104" t="str">
        <f>_xlfn.CONCAT(Table14[[#This Row],[Proposal Indexing]],Table14[[#This Row],[Section Ref:]],Table14[[#This Row],[Number Ref:]])</f>
        <v>5.12.20</v>
      </c>
      <c r="I139" s="79" t="s">
        <v>653</v>
      </c>
      <c r="J139" s="100">
        <v>3</v>
      </c>
      <c r="K139" s="100"/>
      <c r="L139" s="100"/>
      <c r="M139" s="9" t="s">
        <v>654</v>
      </c>
      <c r="N139" s="9"/>
      <c r="O139" s="52" t="s">
        <v>52</v>
      </c>
      <c r="P139" s="79"/>
      <c r="Q139" s="79" t="s">
        <v>53</v>
      </c>
      <c r="R139" s="79"/>
      <c r="S139" s="79"/>
      <c r="T139" s="79"/>
      <c r="U139" s="79" t="s">
        <v>64</v>
      </c>
      <c r="V139" s="79" t="s">
        <v>117</v>
      </c>
      <c r="W139" s="79" t="s">
        <v>640</v>
      </c>
      <c r="X139" s="79" t="s">
        <v>641</v>
      </c>
      <c r="Y139" s="79" t="s">
        <v>655</v>
      </c>
      <c r="Z139" s="79"/>
      <c r="AA139" s="79"/>
      <c r="AB139" s="79"/>
      <c r="AC139" s="79"/>
      <c r="AD139" s="79"/>
      <c r="AE139" s="107" t="s">
        <v>57</v>
      </c>
      <c r="AF139" s="96" t="s">
        <v>58</v>
      </c>
      <c r="AG139" s="96"/>
      <c r="AH139" s="130" t="s">
        <v>827</v>
      </c>
      <c r="AI139" s="79" t="s">
        <v>59</v>
      </c>
      <c r="AJ139" s="99">
        <v>34</v>
      </c>
      <c r="AK139" s="91" t="str">
        <f>_xlfn.CONCAT(H139, " - ", I139, " - ",Table14[[#This Row],[Document type]])</f>
        <v>5.12.20 - Customer Program: Meter Data Insights System Replacement  - Business case</v>
      </c>
      <c r="AL139" s="91" t="s">
        <v>963</v>
      </c>
      <c r="AM139" s="91" t="s">
        <v>185</v>
      </c>
      <c r="AN139" s="79" t="s">
        <v>656</v>
      </c>
      <c r="AO139" s="79"/>
      <c r="AP139" s="79"/>
    </row>
    <row r="140" spans="1:42" s="71" customFormat="1" ht="15" customHeight="1" x14ac:dyDescent="0.35">
      <c r="A140" s="80" t="str">
        <f t="shared" si="18"/>
        <v>Supporting Documentation</v>
      </c>
      <c r="B140" s="79" t="str">
        <f t="shared" si="17"/>
        <v>5 Capital expenditure</v>
      </c>
      <c r="C140" s="79" t="str">
        <f t="shared" si="16"/>
        <v>Information Technology 5.12</v>
      </c>
      <c r="D140" s="79" t="s">
        <v>320</v>
      </c>
      <c r="E140" s="105" t="s">
        <v>272</v>
      </c>
      <c r="F140" s="105" t="s">
        <v>568</v>
      </c>
      <c r="G140" s="94">
        <v>21</v>
      </c>
      <c r="H140" s="104" t="str">
        <f>_xlfn.CONCAT(Table14[[#This Row],[Proposal Indexing]],Table14[[#This Row],[Section Ref:]],Table14[[#This Row],[Number Ref:]])</f>
        <v>5.12.21</v>
      </c>
      <c r="I140" s="79" t="s">
        <v>657</v>
      </c>
      <c r="J140" s="100">
        <v>3</v>
      </c>
      <c r="K140" s="100"/>
      <c r="L140" s="100"/>
      <c r="M140" s="9" t="s">
        <v>658</v>
      </c>
      <c r="N140" s="9"/>
      <c r="O140" s="52" t="s">
        <v>52</v>
      </c>
      <c r="P140" s="79"/>
      <c r="Q140" s="79" t="s">
        <v>53</v>
      </c>
      <c r="R140" s="79"/>
      <c r="S140" s="79"/>
      <c r="T140" s="79"/>
      <c r="U140" s="79" t="s">
        <v>64</v>
      </c>
      <c r="V140" s="79" t="s">
        <v>117</v>
      </c>
      <c r="W140" s="79" t="s">
        <v>640</v>
      </c>
      <c r="X140" s="79" t="s">
        <v>641</v>
      </c>
      <c r="Y140" s="79" t="s">
        <v>659</v>
      </c>
      <c r="Z140" s="79"/>
      <c r="AA140" s="79"/>
      <c r="AB140" s="79"/>
      <c r="AC140" s="79"/>
      <c r="AD140" s="79"/>
      <c r="AE140" s="107" t="s">
        <v>57</v>
      </c>
      <c r="AF140" s="96" t="s">
        <v>58</v>
      </c>
      <c r="AG140" s="96"/>
      <c r="AH140" s="130" t="s">
        <v>827</v>
      </c>
      <c r="AI140" s="79" t="s">
        <v>59</v>
      </c>
      <c r="AJ140" s="99">
        <v>38</v>
      </c>
      <c r="AK140" s="91" t="str">
        <f>_xlfn.CONCAT(H140, " - ", I140, " - ",Table14[[#This Row],[Document type]])</f>
        <v>5.12.21 - Customer Program: CRM Replacement &amp; Data Consolidation - Business case</v>
      </c>
      <c r="AL140" s="91" t="s">
        <v>964</v>
      </c>
      <c r="AM140" s="91" t="s">
        <v>185</v>
      </c>
      <c r="AN140" s="79" t="s">
        <v>660</v>
      </c>
      <c r="AO140" s="102" t="s">
        <v>661</v>
      </c>
      <c r="AP140" s="79"/>
    </row>
    <row r="141" spans="1:42" s="71" customFormat="1" ht="15" customHeight="1" x14ac:dyDescent="0.35">
      <c r="A141" s="80" t="str">
        <f t="shared" si="18"/>
        <v>Supporting Documentation</v>
      </c>
      <c r="B141" s="79" t="str">
        <f t="shared" si="17"/>
        <v>5 Capital expenditure</v>
      </c>
      <c r="C141" s="79" t="str">
        <f t="shared" si="16"/>
        <v>Information Technology 5.12</v>
      </c>
      <c r="D141" s="79" t="s">
        <v>320</v>
      </c>
      <c r="E141" s="105" t="s">
        <v>272</v>
      </c>
      <c r="F141" s="105" t="s">
        <v>568</v>
      </c>
      <c r="G141" s="94">
        <v>22</v>
      </c>
      <c r="H141" s="104" t="str">
        <f>_xlfn.CONCAT(Table14[[#This Row],[Proposal Indexing]],Table14[[#This Row],[Section Ref:]],Table14[[#This Row],[Number Ref:]])</f>
        <v>5.12.22</v>
      </c>
      <c r="I141" s="79" t="s">
        <v>662</v>
      </c>
      <c r="J141" s="100">
        <v>3</v>
      </c>
      <c r="K141" s="100"/>
      <c r="L141" s="100"/>
      <c r="M141" s="9" t="s">
        <v>663</v>
      </c>
      <c r="N141" s="9"/>
      <c r="O141" s="52" t="s">
        <v>52</v>
      </c>
      <c r="P141" s="79"/>
      <c r="Q141" s="79" t="s">
        <v>53</v>
      </c>
      <c r="R141" s="79"/>
      <c r="S141" s="79"/>
      <c r="T141" s="79"/>
      <c r="U141" s="79" t="s">
        <v>64</v>
      </c>
      <c r="V141" s="79" t="s">
        <v>117</v>
      </c>
      <c r="W141" s="79" t="s">
        <v>640</v>
      </c>
      <c r="X141" s="79" t="s">
        <v>641</v>
      </c>
      <c r="Y141" s="79" t="s">
        <v>664</v>
      </c>
      <c r="Z141" s="79"/>
      <c r="AA141" s="79"/>
      <c r="AB141" s="79"/>
      <c r="AC141" s="79"/>
      <c r="AD141" s="79"/>
      <c r="AE141" s="107" t="s">
        <v>57</v>
      </c>
      <c r="AF141" s="96" t="s">
        <v>58</v>
      </c>
      <c r="AG141" s="96"/>
      <c r="AH141" s="130" t="s">
        <v>827</v>
      </c>
      <c r="AI141" s="79" t="s">
        <v>59</v>
      </c>
      <c r="AJ141" s="99">
        <v>41</v>
      </c>
      <c r="AK141" s="91" t="str">
        <f>_xlfn.CONCAT(H141, " - ", I141, " - ",Table14[[#This Row],[Document type]])</f>
        <v>5.12.22 - Customer Program: Personalised on Demand Services  - Business case</v>
      </c>
      <c r="AL141" s="91" t="s">
        <v>965</v>
      </c>
      <c r="AM141" s="91" t="s">
        <v>185</v>
      </c>
      <c r="AN141" s="79" t="s">
        <v>665</v>
      </c>
      <c r="AO141" s="79"/>
      <c r="AP141" s="79"/>
    </row>
    <row r="142" spans="1:42" s="71" customFormat="1" ht="15" customHeight="1" x14ac:dyDescent="0.35">
      <c r="A142" s="80" t="str">
        <f t="shared" si="18"/>
        <v>Supporting Documentation</v>
      </c>
      <c r="B142" s="79" t="str">
        <f>B131</f>
        <v>5 Capital expenditure</v>
      </c>
      <c r="C142" s="79" t="str">
        <f t="shared" si="16"/>
        <v>Information Technology 5.12</v>
      </c>
      <c r="D142" s="79" t="s">
        <v>329</v>
      </c>
      <c r="E142" s="105" t="s">
        <v>272</v>
      </c>
      <c r="F142" s="105" t="s">
        <v>568</v>
      </c>
      <c r="G142" s="94">
        <v>23</v>
      </c>
      <c r="H142" s="104" t="str">
        <f>_xlfn.CONCAT(Table14[[#This Row],[Proposal Indexing]],Table14[[#This Row],[Section Ref:]],Table14[[#This Row],[Number Ref:]])</f>
        <v>5.12.23</v>
      </c>
      <c r="I142" s="79" t="s">
        <v>666</v>
      </c>
      <c r="J142" s="79"/>
      <c r="K142" s="79"/>
      <c r="L142" s="79"/>
      <c r="M142" s="9" t="s">
        <v>667</v>
      </c>
      <c r="N142" s="79"/>
      <c r="O142" s="79" t="s">
        <v>52</v>
      </c>
      <c r="P142" s="94"/>
      <c r="Q142" s="79" t="s">
        <v>53</v>
      </c>
      <c r="R142" s="79"/>
      <c r="S142" s="79"/>
      <c r="T142" s="79"/>
      <c r="U142" s="79" t="s">
        <v>577</v>
      </c>
      <c r="V142" s="79" t="s">
        <v>572</v>
      </c>
      <c r="W142" s="79" t="s">
        <v>572</v>
      </c>
      <c r="X142" s="79" t="s">
        <v>550</v>
      </c>
      <c r="Y142" s="79" t="s">
        <v>668</v>
      </c>
      <c r="Z142" s="79"/>
      <c r="AA142" s="79"/>
      <c r="AB142" s="79"/>
      <c r="AC142" s="79"/>
      <c r="AD142" s="79"/>
      <c r="AE142" s="107" t="s">
        <v>57</v>
      </c>
      <c r="AF142" s="96" t="s">
        <v>58</v>
      </c>
      <c r="AG142" s="96"/>
      <c r="AH142" s="130" t="s">
        <v>827</v>
      </c>
      <c r="AI142" s="79" t="s">
        <v>59</v>
      </c>
      <c r="AJ142" s="99">
        <v>38</v>
      </c>
      <c r="AK142" s="91" t="str">
        <f>_xlfn.CONCAT(H142, " - ", I142, " - ",Table14[[#This Row],[Document type]])</f>
        <v>5.12.23 - ICT Forecast Methodology &amp; Business Case Structure - Methodology</v>
      </c>
      <c r="AL142" s="91" t="s">
        <v>966</v>
      </c>
      <c r="AM142" s="91" t="s">
        <v>185</v>
      </c>
      <c r="AN142" s="79" t="s">
        <v>669</v>
      </c>
      <c r="AO142" s="79"/>
      <c r="AP142" s="79"/>
    </row>
    <row r="143" spans="1:42" s="71" customFormat="1" ht="15" customHeight="1" x14ac:dyDescent="0.35">
      <c r="A143" s="80" t="str">
        <f t="shared" si="18"/>
        <v>Supporting Documentation</v>
      </c>
      <c r="B143" s="79" t="str">
        <f>B142</f>
        <v>5 Capital expenditure</v>
      </c>
      <c r="C143" s="79" t="str">
        <f t="shared" si="16"/>
        <v>Information Technology 5.12</v>
      </c>
      <c r="D143" s="79" t="s">
        <v>218</v>
      </c>
      <c r="E143" s="105" t="s">
        <v>272</v>
      </c>
      <c r="F143" s="105" t="s">
        <v>568</v>
      </c>
      <c r="G143" s="94">
        <v>24</v>
      </c>
      <c r="H143" s="104" t="str">
        <f>_xlfn.CONCAT(Table14[[#This Row],[Proposal Indexing]],Table14[[#This Row],[Section Ref:]],Table14[[#This Row],[Number Ref:]])</f>
        <v>5.12.24</v>
      </c>
      <c r="I143" s="79" t="s">
        <v>670</v>
      </c>
      <c r="J143" s="79"/>
      <c r="K143" s="79"/>
      <c r="L143" s="79"/>
      <c r="M143" s="9" t="s">
        <v>671</v>
      </c>
      <c r="N143" s="79"/>
      <c r="O143" s="79" t="s">
        <v>52</v>
      </c>
      <c r="P143" s="94"/>
      <c r="Q143" s="79" t="s">
        <v>136</v>
      </c>
      <c r="R143" s="79"/>
      <c r="S143" s="79"/>
      <c r="T143" s="79"/>
      <c r="U143" s="79" t="s">
        <v>577</v>
      </c>
      <c r="V143" s="79" t="s">
        <v>572</v>
      </c>
      <c r="W143" s="79" t="s">
        <v>672</v>
      </c>
      <c r="X143" s="79" t="s">
        <v>550</v>
      </c>
      <c r="Y143" s="79" t="s">
        <v>573</v>
      </c>
      <c r="Z143" s="79"/>
      <c r="AA143" s="79"/>
      <c r="AB143" s="79"/>
      <c r="AC143" s="79"/>
      <c r="AD143" s="79"/>
      <c r="AE143" s="107" t="s">
        <v>57</v>
      </c>
      <c r="AF143" s="96" t="s">
        <v>58</v>
      </c>
      <c r="AG143" s="96"/>
      <c r="AH143" s="130" t="s">
        <v>827</v>
      </c>
      <c r="AI143" s="79" t="s">
        <v>59</v>
      </c>
      <c r="AJ143" s="99">
        <v>16</v>
      </c>
      <c r="AK143" s="91" t="str">
        <f>_xlfn.CONCAT(H143, " - ", I143, " - ",Table14[[#This Row],[Document type]])</f>
        <v>5.12.24 - External Review of ICT Cyber Expenditure Treatment - Consultant Report</v>
      </c>
      <c r="AL143" s="91" t="s">
        <v>967</v>
      </c>
      <c r="AM143" s="91" t="s">
        <v>185</v>
      </c>
      <c r="AN143" s="114" t="s">
        <v>673</v>
      </c>
      <c r="AO143" s="79" t="s">
        <v>674</v>
      </c>
      <c r="AP143" s="79"/>
    </row>
    <row r="144" spans="1:42" s="71" customFormat="1" ht="15" customHeight="1" x14ac:dyDescent="0.35">
      <c r="A144" s="80" t="str">
        <f t="shared" si="18"/>
        <v>Supporting Documentation</v>
      </c>
      <c r="B144" s="79" t="str">
        <f>B143</f>
        <v>5 Capital expenditure</v>
      </c>
      <c r="C144" s="79" t="str">
        <f t="shared" si="16"/>
        <v>Information Technology 5.12</v>
      </c>
      <c r="D144" s="79" t="s">
        <v>675</v>
      </c>
      <c r="E144" s="105" t="s">
        <v>272</v>
      </c>
      <c r="F144" s="105" t="s">
        <v>568</v>
      </c>
      <c r="G144" s="94">
        <v>27</v>
      </c>
      <c r="H144" s="104" t="str">
        <f>_xlfn.CONCAT(Table14[[#This Row],[Proposal Indexing]],Table14[[#This Row],[Section Ref:]],Table14[[#This Row],[Number Ref:]])</f>
        <v>5.12.27</v>
      </c>
      <c r="I144" s="79" t="s">
        <v>676</v>
      </c>
      <c r="J144" s="100"/>
      <c r="K144" s="100"/>
      <c r="L144" s="100"/>
      <c r="M144" s="9" t="s">
        <v>677</v>
      </c>
      <c r="N144" s="100"/>
      <c r="O144" s="79" t="s">
        <v>52</v>
      </c>
      <c r="P144" s="79"/>
      <c r="Q144" s="79" t="s">
        <v>53</v>
      </c>
      <c r="R144" s="79"/>
      <c r="S144" s="79"/>
      <c r="T144" s="79"/>
      <c r="U144" s="79" t="s">
        <v>577</v>
      </c>
      <c r="V144" s="79" t="s">
        <v>117</v>
      </c>
      <c r="W144" s="79" t="s">
        <v>678</v>
      </c>
      <c r="X144" s="79" t="s">
        <v>550</v>
      </c>
      <c r="Y144" s="79" t="s">
        <v>573</v>
      </c>
      <c r="Z144" s="79"/>
      <c r="AA144" s="79"/>
      <c r="AB144" s="79"/>
      <c r="AC144" s="79"/>
      <c r="AD144" s="79"/>
      <c r="AE144" s="107" t="s">
        <v>57</v>
      </c>
      <c r="AF144" s="96" t="s">
        <v>58</v>
      </c>
      <c r="AG144" s="96" t="s">
        <v>52</v>
      </c>
      <c r="AH144" s="130" t="s">
        <v>827</v>
      </c>
      <c r="AI144" s="79" t="s">
        <v>59</v>
      </c>
      <c r="AJ144" s="99">
        <v>25</v>
      </c>
      <c r="AK144" s="91" t="str">
        <f>_xlfn.CONCAT(H144, " - ", I144, " - ",Table14[[#This Row],[Document type]])</f>
        <v xml:space="preserve">5.12.27 - Program Overview - ICT Non Recurrent Customer Technology Program - Explanation </v>
      </c>
      <c r="AL144" s="133" t="s">
        <v>968</v>
      </c>
      <c r="AM144" s="91" t="s">
        <v>185</v>
      </c>
      <c r="AN144" s="79" t="s">
        <v>679</v>
      </c>
      <c r="AO144" s="79"/>
      <c r="AP144" s="79"/>
    </row>
    <row r="145" spans="1:42" s="71" customFormat="1" ht="15" customHeight="1" x14ac:dyDescent="0.35">
      <c r="A145" s="79" t="s">
        <v>216</v>
      </c>
      <c r="B145" s="79" t="s">
        <v>270</v>
      </c>
      <c r="C145" s="79" t="s">
        <v>567</v>
      </c>
      <c r="D145" s="79" t="s">
        <v>320</v>
      </c>
      <c r="E145" s="105" t="s">
        <v>272</v>
      </c>
      <c r="F145" s="105" t="s">
        <v>568</v>
      </c>
      <c r="G145" s="81">
        <v>29</v>
      </c>
      <c r="H145" s="104" t="str">
        <f>_xlfn.CONCAT(Table14[[#This Row],[Proposal Indexing]],Table14[[#This Row],[Section Ref:]],Table14[[#This Row],[Number Ref:]])</f>
        <v>5.12.29</v>
      </c>
      <c r="I145" s="79" t="s">
        <v>680</v>
      </c>
      <c r="J145" s="100"/>
      <c r="K145" s="100"/>
      <c r="L145" s="100"/>
      <c r="M145" s="9" t="s">
        <v>681</v>
      </c>
      <c r="N145" s="100"/>
      <c r="O145" s="79" t="s">
        <v>52</v>
      </c>
      <c r="P145" s="79"/>
      <c r="Q145" s="79" t="s">
        <v>53</v>
      </c>
      <c r="R145" s="79"/>
      <c r="S145" s="79"/>
      <c r="T145" s="79"/>
      <c r="U145" s="79" t="s">
        <v>577</v>
      </c>
      <c r="V145" s="79" t="s">
        <v>572</v>
      </c>
      <c r="W145" s="79" t="s">
        <v>620</v>
      </c>
      <c r="X145" s="79" t="s">
        <v>550</v>
      </c>
      <c r="Y145" s="79" t="s">
        <v>573</v>
      </c>
      <c r="Z145" s="79"/>
      <c r="AA145" s="79"/>
      <c r="AB145" s="79"/>
      <c r="AC145" s="79"/>
      <c r="AD145" s="79"/>
      <c r="AE145" s="107" t="s">
        <v>57</v>
      </c>
      <c r="AF145" s="96" t="s">
        <v>58</v>
      </c>
      <c r="AG145" s="96"/>
      <c r="AH145" s="130" t="s">
        <v>827</v>
      </c>
      <c r="AI145" s="79" t="s">
        <v>59</v>
      </c>
      <c r="AJ145" s="99">
        <v>26</v>
      </c>
      <c r="AK145" s="91" t="str">
        <f>_xlfn.CONCAT(H145, " - ", I145, " - ",Table14[[#This Row],[Document type]])</f>
        <v>5.12.29 - ESB AEMO Post 2025 Roadmap Changes - Business case</v>
      </c>
      <c r="AL145" s="91" t="s">
        <v>969</v>
      </c>
      <c r="AM145" s="91" t="s">
        <v>185</v>
      </c>
      <c r="AN145" s="79" t="s">
        <v>682</v>
      </c>
      <c r="AO145" s="79"/>
      <c r="AP145" s="79"/>
    </row>
    <row r="146" spans="1:42" s="72" customFormat="1" ht="15" customHeight="1" x14ac:dyDescent="0.35">
      <c r="A146" s="35" t="str">
        <f t="shared" ref="A146:A177" si="19">$A$41</f>
        <v>Supporting Documentation</v>
      </c>
      <c r="B146" s="35" t="str">
        <f>$B$54</f>
        <v>5 Capital expenditure</v>
      </c>
      <c r="C146" s="35" t="s">
        <v>683</v>
      </c>
      <c r="D146" s="35"/>
      <c r="E146" s="35"/>
      <c r="F146" s="35"/>
      <c r="G146" s="35"/>
      <c r="H146" s="50" t="str">
        <f>_xlfn.CONCAT(Table14[[#This Row],[Proposal Indexing]],Table14[[#This Row],[Section Ref:]],Table14[[#This Row],[Number Ref:]])</f>
        <v/>
      </c>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6"/>
      <c r="AG146" s="36"/>
      <c r="AH146" s="36"/>
      <c r="AI146" s="36"/>
      <c r="AJ146" s="37"/>
      <c r="AK146" s="37" t="str">
        <f>Table14[[#This Row],[Proposal Subsection]]</f>
        <v>Other Nonnetwork 5.13</v>
      </c>
      <c r="AL146" s="37"/>
      <c r="AM146" s="30"/>
      <c r="AN146" s="35"/>
      <c r="AO146" s="79"/>
      <c r="AP146" s="79"/>
    </row>
    <row r="147" spans="1:42" s="71" customFormat="1" ht="15" customHeight="1" x14ac:dyDescent="0.35">
      <c r="A147" s="80" t="str">
        <f t="shared" si="19"/>
        <v>Supporting Documentation</v>
      </c>
      <c r="B147" s="79" t="str">
        <f>$B$54</f>
        <v>5 Capital expenditure</v>
      </c>
      <c r="C147" s="79" t="str">
        <f>$C$146</f>
        <v>Other Nonnetwork 5.13</v>
      </c>
      <c r="D147" s="79" t="s">
        <v>320</v>
      </c>
      <c r="E147" s="105" t="s">
        <v>272</v>
      </c>
      <c r="F147" s="105" t="s">
        <v>684</v>
      </c>
      <c r="G147" s="81">
        <v>1</v>
      </c>
      <c r="H147" s="104" t="str">
        <f>_xlfn.CONCAT(Table14[[#This Row],[Proposal Indexing]],Table14[[#This Row],[Section Ref:]],Table14[[#This Row],[Number Ref:]])</f>
        <v>5.13.1</v>
      </c>
      <c r="I147" s="79" t="s">
        <v>685</v>
      </c>
      <c r="J147" s="100">
        <v>3</v>
      </c>
      <c r="K147" s="100"/>
      <c r="L147" s="100"/>
      <c r="M147" s="9" t="s">
        <v>686</v>
      </c>
      <c r="N147" s="100"/>
      <c r="O147" s="79" t="s">
        <v>52</v>
      </c>
      <c r="P147" s="79"/>
      <c r="Q147" s="79" t="s">
        <v>53</v>
      </c>
      <c r="R147" s="79"/>
      <c r="S147" s="79"/>
      <c r="T147" s="79"/>
      <c r="U147" s="79"/>
      <c r="V147" s="79"/>
      <c r="W147" s="79"/>
      <c r="X147" s="79"/>
      <c r="Y147" s="79"/>
      <c r="Z147" s="79"/>
      <c r="AA147" s="79"/>
      <c r="AB147" s="79"/>
      <c r="AC147" s="79"/>
      <c r="AD147" s="79"/>
      <c r="AE147" s="107" t="s">
        <v>57</v>
      </c>
      <c r="AF147" s="96" t="s">
        <v>58</v>
      </c>
      <c r="AG147" s="96" t="s">
        <v>52</v>
      </c>
      <c r="AH147" s="130" t="s">
        <v>827</v>
      </c>
      <c r="AI147" s="79" t="s">
        <v>59</v>
      </c>
      <c r="AJ147" s="99">
        <v>20</v>
      </c>
      <c r="AK147" s="91" t="str">
        <f>_xlfn.CONCAT(H147, " - ", I147, " - ",Table14[[#This Row],[Document type]])</f>
        <v>5.13.1 - ADMS Version Upgrade - Business case</v>
      </c>
      <c r="AL147" s="133" t="s">
        <v>970</v>
      </c>
      <c r="AM147" s="91" t="s">
        <v>185</v>
      </c>
      <c r="AN147" s="79" t="s">
        <v>687</v>
      </c>
      <c r="AO147" s="79"/>
      <c r="AP147" s="79"/>
    </row>
    <row r="148" spans="1:42" s="71" customFormat="1" ht="15" customHeight="1" x14ac:dyDescent="0.35">
      <c r="A148" s="80" t="str">
        <f t="shared" si="19"/>
        <v>Supporting Documentation</v>
      </c>
      <c r="B148" s="79" t="str">
        <f>$B$54</f>
        <v>5 Capital expenditure</v>
      </c>
      <c r="C148" s="79" t="str">
        <f>$C$146</f>
        <v>Other Nonnetwork 5.13</v>
      </c>
      <c r="D148" s="79" t="s">
        <v>320</v>
      </c>
      <c r="E148" s="105" t="s">
        <v>272</v>
      </c>
      <c r="F148" s="105" t="s">
        <v>684</v>
      </c>
      <c r="G148" s="81">
        <v>2</v>
      </c>
      <c r="H148" s="104" t="str">
        <f>_xlfn.CONCAT(Table14[[#This Row],[Proposal Indexing]],Table14[[#This Row],[Section Ref:]],Table14[[#This Row],[Number Ref:]])</f>
        <v>5.13.2</v>
      </c>
      <c r="I148" s="79" t="s">
        <v>688</v>
      </c>
      <c r="J148" s="100">
        <v>3</v>
      </c>
      <c r="K148" s="100"/>
      <c r="L148" s="100"/>
      <c r="M148" s="9" t="s">
        <v>689</v>
      </c>
      <c r="N148" s="100"/>
      <c r="O148" s="79" t="s">
        <v>52</v>
      </c>
      <c r="P148" s="79"/>
      <c r="Q148" s="79" t="s">
        <v>53</v>
      </c>
      <c r="R148" s="79"/>
      <c r="S148" s="79"/>
      <c r="T148" s="79"/>
      <c r="U148" s="79"/>
      <c r="V148" s="79"/>
      <c r="W148" s="79"/>
      <c r="X148" s="79"/>
      <c r="Y148" s="79"/>
      <c r="Z148" s="79"/>
      <c r="AA148" s="79"/>
      <c r="AB148" s="79"/>
      <c r="AC148" s="79"/>
      <c r="AD148" s="79"/>
      <c r="AE148" s="107" t="s">
        <v>57</v>
      </c>
      <c r="AF148" s="96" t="s">
        <v>58</v>
      </c>
      <c r="AG148" s="96"/>
      <c r="AH148" s="130" t="s">
        <v>827</v>
      </c>
      <c r="AI148" s="79" t="s">
        <v>59</v>
      </c>
      <c r="AJ148" s="99">
        <v>17</v>
      </c>
      <c r="AK148" s="91" t="str">
        <f>_xlfn.CONCAT(H148, " - ", I148, " - ",Table14[[#This Row],[Document type]])</f>
        <v>5.13.2 - Telecommunications Systems - Business case</v>
      </c>
      <c r="AL148" s="91" t="s">
        <v>971</v>
      </c>
      <c r="AM148" s="91" t="s">
        <v>185</v>
      </c>
      <c r="AN148" s="79" t="s">
        <v>690</v>
      </c>
      <c r="AO148" s="79"/>
      <c r="AP148" s="79"/>
    </row>
    <row r="149" spans="1:42" s="71" customFormat="1" ht="15" customHeight="1" x14ac:dyDescent="0.35">
      <c r="A149" s="80" t="str">
        <f t="shared" si="19"/>
        <v>Supporting Documentation</v>
      </c>
      <c r="B149" s="79" t="str">
        <f>$B$54</f>
        <v>5 Capital expenditure</v>
      </c>
      <c r="C149" s="79" t="str">
        <f>$C$146</f>
        <v>Other Nonnetwork 5.13</v>
      </c>
      <c r="D149" s="79" t="s">
        <v>320</v>
      </c>
      <c r="E149" s="105" t="s">
        <v>272</v>
      </c>
      <c r="F149" s="105" t="s">
        <v>238</v>
      </c>
      <c r="G149" s="81">
        <v>7</v>
      </c>
      <c r="H149" s="104" t="s">
        <v>691</v>
      </c>
      <c r="I149" s="79" t="s">
        <v>692</v>
      </c>
      <c r="J149" s="79"/>
      <c r="K149" s="79"/>
      <c r="L149" s="79"/>
      <c r="M149" s="9" t="s">
        <v>693</v>
      </c>
      <c r="N149" s="79"/>
      <c r="O149" s="79" t="s">
        <v>52</v>
      </c>
      <c r="P149" s="79"/>
      <c r="Q149" s="79" t="s">
        <v>53</v>
      </c>
      <c r="R149" s="79"/>
      <c r="S149" s="79"/>
      <c r="T149" s="79"/>
      <c r="U149" s="79"/>
      <c r="V149" s="79"/>
      <c r="W149" s="79"/>
      <c r="X149" s="79" t="s">
        <v>353</v>
      </c>
      <c r="Y149" s="79"/>
      <c r="Z149" s="79"/>
      <c r="AA149" s="79"/>
      <c r="AB149" s="79"/>
      <c r="AC149" s="79"/>
      <c r="AD149" s="79"/>
      <c r="AE149" s="107" t="s">
        <v>57</v>
      </c>
      <c r="AF149" s="96" t="s">
        <v>58</v>
      </c>
      <c r="AG149" s="96"/>
      <c r="AH149" s="130" t="s">
        <v>827</v>
      </c>
      <c r="AI149" s="79" t="s">
        <v>59</v>
      </c>
      <c r="AJ149" s="99">
        <v>5</v>
      </c>
      <c r="AK149" s="91" t="str">
        <f>_xlfn.CONCAT(H149, " - ", I149, " - ",Table14[[#This Row],[Document type]])</f>
        <v>5.13.3 - Plant and tools - Business case</v>
      </c>
      <c r="AL149" s="91" t="s">
        <v>972</v>
      </c>
      <c r="AM149" s="91" t="s">
        <v>185</v>
      </c>
      <c r="AN149" s="79" t="s">
        <v>694</v>
      </c>
      <c r="AO149" s="79"/>
      <c r="AP149" s="79"/>
    </row>
    <row r="150" spans="1:42" s="70" customFormat="1" ht="15" customHeight="1" x14ac:dyDescent="0.35">
      <c r="A150" s="28" t="str">
        <f t="shared" si="19"/>
        <v>Supporting Documentation</v>
      </c>
      <c r="B150" s="29" t="s">
        <v>695</v>
      </c>
      <c r="C150" s="30"/>
      <c r="D150" s="30"/>
      <c r="E150" s="30"/>
      <c r="F150" s="30"/>
      <c r="G150" s="30"/>
      <c r="H150" s="49" t="str">
        <f>_xlfn.CONCAT(Table14[[#This Row],[Proposal Indexing]],Table14[[#This Row],[Section Ref:]],Table14[[#This Row],[Number Ref:]])</f>
        <v/>
      </c>
      <c r="I150" s="31"/>
      <c r="J150" s="31"/>
      <c r="K150" s="31"/>
      <c r="L150" s="31"/>
      <c r="M150" s="31"/>
      <c r="N150" s="31"/>
      <c r="O150" s="31"/>
      <c r="P150" s="31"/>
      <c r="Q150" s="63"/>
      <c r="R150" s="63"/>
      <c r="S150" s="31"/>
      <c r="T150" s="31"/>
      <c r="U150" s="31"/>
      <c r="V150" s="30"/>
      <c r="W150" s="30"/>
      <c r="X150" s="30"/>
      <c r="Y150" s="30"/>
      <c r="Z150" s="30"/>
      <c r="AA150" s="30"/>
      <c r="AB150" s="30"/>
      <c r="AC150" s="30"/>
      <c r="AD150" s="30"/>
      <c r="AE150" s="30"/>
      <c r="AF150" s="33"/>
      <c r="AG150" s="33"/>
      <c r="AH150" s="33"/>
      <c r="AI150" s="33"/>
      <c r="AJ150" s="30"/>
      <c r="AK150" s="30" t="str">
        <f>_xlfn.CONCAT(H150, " - ", I150, " - ",Table14[[#This Row],[Document type]])</f>
        <v xml:space="preserve"> -  - </v>
      </c>
      <c r="AL150" s="30"/>
      <c r="AM150" s="30"/>
      <c r="AN150" s="34"/>
      <c r="AO150" s="79"/>
      <c r="AP150" s="79"/>
    </row>
    <row r="151" spans="1:42" s="71" customFormat="1" ht="15" customHeight="1" x14ac:dyDescent="0.35">
      <c r="A151" s="80" t="str">
        <f t="shared" si="19"/>
        <v>Supporting Documentation</v>
      </c>
      <c r="B151" s="79" t="str">
        <f>$B$150</f>
        <v>6 Operating expenditure</v>
      </c>
      <c r="C151" s="79"/>
      <c r="D151" s="79" t="s">
        <v>237</v>
      </c>
      <c r="E151" s="105" t="s">
        <v>384</v>
      </c>
      <c r="F151" s="79">
        <v>1</v>
      </c>
      <c r="G151" s="79"/>
      <c r="H151" s="104" t="str">
        <f>_xlfn.CONCAT(Table14[[#This Row],[Proposal Indexing]],Table14[[#This Row],[Section Ref:]],Table14[[#This Row],[Number Ref:]])</f>
        <v>6.1</v>
      </c>
      <c r="I151" s="79" t="s">
        <v>696</v>
      </c>
      <c r="J151" s="79"/>
      <c r="K151" s="79"/>
      <c r="L151" s="79"/>
      <c r="M151" s="59" t="s">
        <v>697</v>
      </c>
      <c r="N151" s="79" t="s">
        <v>68</v>
      </c>
      <c r="O151" s="79" t="s">
        <v>52</v>
      </c>
      <c r="P151" s="79"/>
      <c r="Q151" s="78" t="s">
        <v>53</v>
      </c>
      <c r="R151" s="79"/>
      <c r="S151" s="79"/>
      <c r="T151" s="79"/>
      <c r="U151" s="79" t="s">
        <v>698</v>
      </c>
      <c r="V151" s="79" t="s">
        <v>699</v>
      </c>
      <c r="W151" s="79" t="s">
        <v>699</v>
      </c>
      <c r="X151" s="79" t="s">
        <v>699</v>
      </c>
      <c r="Y151" s="79" t="s">
        <v>78</v>
      </c>
      <c r="Z151" s="79"/>
      <c r="AA151" s="79"/>
      <c r="AB151" s="79"/>
      <c r="AC151" s="79"/>
      <c r="AD151" s="79"/>
      <c r="AE151" s="107" t="s">
        <v>57</v>
      </c>
      <c r="AF151" s="96" t="s">
        <v>58</v>
      </c>
      <c r="AG151" s="96"/>
      <c r="AH151" s="130" t="s">
        <v>827</v>
      </c>
      <c r="AI151" s="79" t="s">
        <v>59</v>
      </c>
      <c r="AJ151" s="99">
        <v>12</v>
      </c>
      <c r="AK151" s="91" t="str">
        <f>_xlfn.CONCAT(H151, " - ", I151)</f>
        <v>6.1 - Opex Model</v>
      </c>
      <c r="AL151" s="91" t="s">
        <v>973</v>
      </c>
      <c r="AM151" s="91" t="s">
        <v>185</v>
      </c>
      <c r="AN151" s="79" t="s">
        <v>700</v>
      </c>
      <c r="AO151" s="79"/>
      <c r="AP151" s="79"/>
    </row>
    <row r="152" spans="1:42" s="71" customFormat="1" ht="15" customHeight="1" x14ac:dyDescent="0.35">
      <c r="A152" s="80" t="str">
        <f t="shared" si="19"/>
        <v>Supporting Documentation</v>
      </c>
      <c r="B152" s="79" t="str">
        <f>$B$150</f>
        <v>6 Operating expenditure</v>
      </c>
      <c r="C152" s="79"/>
      <c r="D152" s="79" t="s">
        <v>218</v>
      </c>
      <c r="E152" s="105" t="s">
        <v>384</v>
      </c>
      <c r="F152" s="94">
        <v>2</v>
      </c>
      <c r="G152" s="94"/>
      <c r="H152" s="78" t="str">
        <f>_xlfn.CONCAT(Table14[[#This Row],[Proposal Indexing]],Table14[[#This Row],[Section Ref:]],Table14[[#This Row],[Number Ref:]])</f>
        <v>6.2</v>
      </c>
      <c r="I152" s="78" t="s">
        <v>701</v>
      </c>
      <c r="J152" s="78"/>
      <c r="K152" s="78"/>
      <c r="L152" s="118"/>
      <c r="M152" s="9" t="s">
        <v>702</v>
      </c>
      <c r="N152" s="78" t="s">
        <v>68</v>
      </c>
      <c r="O152" s="78" t="s">
        <v>52</v>
      </c>
      <c r="P152" s="78"/>
      <c r="Q152" s="78" t="s">
        <v>53</v>
      </c>
      <c r="R152" s="78"/>
      <c r="S152" s="78"/>
      <c r="T152" s="78"/>
      <c r="U152" s="79" t="s">
        <v>698</v>
      </c>
      <c r="V152" s="79" t="s">
        <v>699</v>
      </c>
      <c r="W152" s="79" t="s">
        <v>703</v>
      </c>
      <c r="X152" s="79" t="s">
        <v>699</v>
      </c>
      <c r="Y152" s="79" t="s">
        <v>699</v>
      </c>
      <c r="Z152" s="79"/>
      <c r="AA152" s="79"/>
      <c r="AB152" s="79"/>
      <c r="AC152" s="79"/>
      <c r="AD152" s="79"/>
      <c r="AE152" s="107" t="s">
        <v>226</v>
      </c>
      <c r="AF152" s="96" t="s">
        <v>58</v>
      </c>
      <c r="AG152" s="96"/>
      <c r="AH152" s="130" t="s">
        <v>827</v>
      </c>
      <c r="AI152" s="79" t="s">
        <v>59</v>
      </c>
      <c r="AJ152" s="99">
        <v>37</v>
      </c>
      <c r="AK152" s="91" t="str">
        <f>_xlfn.CONCAT(H152, " - ", I152, " - ",Table14[[#This Row],[Document type]])</f>
        <v>6.2 - Oxford Economics - Utilities Construction Wage Forecasts to 2029-30 - Consultant Report</v>
      </c>
      <c r="AL152" s="91" t="s">
        <v>974</v>
      </c>
      <c r="AM152" s="91" t="s">
        <v>185</v>
      </c>
      <c r="AN152" s="79" t="s">
        <v>704</v>
      </c>
      <c r="AO152" s="79"/>
      <c r="AP152" s="79"/>
    </row>
    <row r="153" spans="1:42" s="71" customFormat="1" ht="15" customHeight="1" x14ac:dyDescent="0.35">
      <c r="A153" s="80" t="str">
        <f t="shared" si="19"/>
        <v>Supporting Documentation</v>
      </c>
      <c r="B153" s="79" t="str">
        <f>$B$150</f>
        <v>6 Operating expenditure</v>
      </c>
      <c r="C153" s="79"/>
      <c r="D153" s="79" t="s">
        <v>320</v>
      </c>
      <c r="E153" s="105" t="s">
        <v>384</v>
      </c>
      <c r="F153" s="81">
        <v>4</v>
      </c>
      <c r="G153" s="81"/>
      <c r="H153" s="104" t="str">
        <f>_xlfn.CONCAT(Table14[[#This Row],[Proposal Indexing]],Table14[[#This Row],[Section Ref:]],Table14[[#This Row],[Number Ref:]])</f>
        <v>6.4</v>
      </c>
      <c r="I153" s="79" t="s">
        <v>705</v>
      </c>
      <c r="J153" s="79">
        <v>2</v>
      </c>
      <c r="K153" s="78"/>
      <c r="L153" s="118"/>
      <c r="M153" s="9" t="s">
        <v>706</v>
      </c>
      <c r="N153" s="78" t="s">
        <v>68</v>
      </c>
      <c r="O153" s="78" t="s">
        <v>52</v>
      </c>
      <c r="P153" s="78"/>
      <c r="Q153" s="78" t="s">
        <v>53</v>
      </c>
      <c r="R153" s="78"/>
      <c r="S153" s="78"/>
      <c r="T153" s="78"/>
      <c r="U153" s="79" t="s">
        <v>82</v>
      </c>
      <c r="V153" s="79" t="s">
        <v>707</v>
      </c>
      <c r="W153" s="79" t="s">
        <v>707</v>
      </c>
      <c r="X153" s="79" t="s">
        <v>699</v>
      </c>
      <c r="Y153" s="79" t="s">
        <v>708</v>
      </c>
      <c r="Z153" s="79"/>
      <c r="AA153" s="79"/>
      <c r="AB153" s="79"/>
      <c r="AC153" s="79"/>
      <c r="AD153" s="79"/>
      <c r="AE153" s="107" t="s">
        <v>57</v>
      </c>
      <c r="AF153" s="96" t="s">
        <v>52</v>
      </c>
      <c r="AG153" s="96"/>
      <c r="AH153" s="130" t="s">
        <v>827</v>
      </c>
      <c r="AI153" s="79" t="s">
        <v>59</v>
      </c>
      <c r="AJ153" s="99">
        <v>13</v>
      </c>
      <c r="AK153" s="91" t="str">
        <f>_xlfn.CONCAT(H153, " - ", I153, " - ",Table14[[#This Row],[Document type]])</f>
        <v>6.4 - Insurance Premium Increase - Business case</v>
      </c>
      <c r="AL153" s="91" t="s">
        <v>975</v>
      </c>
      <c r="AM153" s="91" t="s">
        <v>976</v>
      </c>
      <c r="AN153" s="79" t="s">
        <v>709</v>
      </c>
      <c r="AO153" s="79"/>
      <c r="AP153" s="79"/>
    </row>
    <row r="154" spans="1:42" s="71" customFormat="1" ht="15" customHeight="1" x14ac:dyDescent="0.35">
      <c r="A154" s="80" t="str">
        <f t="shared" si="19"/>
        <v>Supporting Documentation</v>
      </c>
      <c r="B154" s="79" t="str">
        <f>$B$150</f>
        <v>6 Operating expenditure</v>
      </c>
      <c r="C154" s="79"/>
      <c r="D154" s="79" t="s">
        <v>320</v>
      </c>
      <c r="E154" s="105" t="s">
        <v>384</v>
      </c>
      <c r="F154" s="81">
        <v>5</v>
      </c>
      <c r="G154" s="81"/>
      <c r="H154" s="104" t="str">
        <f>_xlfn.CONCAT(Table14[[#This Row],[Proposal Indexing]],Table14[[#This Row],[Section Ref:]],Table14[[#This Row],[Number Ref:]])</f>
        <v>6.5</v>
      </c>
      <c r="I154" s="79" t="s">
        <v>710</v>
      </c>
      <c r="J154" s="79"/>
      <c r="K154" s="119">
        <v>45258</v>
      </c>
      <c r="L154" s="118"/>
      <c r="M154" s="9" t="s">
        <v>711</v>
      </c>
      <c r="N154" s="78" t="s">
        <v>68</v>
      </c>
      <c r="O154" s="78" t="s">
        <v>52</v>
      </c>
      <c r="P154" s="78"/>
      <c r="Q154" s="78" t="s">
        <v>53</v>
      </c>
      <c r="R154" s="78"/>
      <c r="S154" s="78"/>
      <c r="T154" s="78"/>
      <c r="U154" s="79" t="s">
        <v>712</v>
      </c>
      <c r="V154" s="79" t="s">
        <v>713</v>
      </c>
      <c r="W154" s="79" t="s">
        <v>714</v>
      </c>
      <c r="X154" s="79" t="s">
        <v>699</v>
      </c>
      <c r="Y154" s="79" t="s">
        <v>64</v>
      </c>
      <c r="Z154" s="79"/>
      <c r="AA154" s="79"/>
      <c r="AB154" s="79"/>
      <c r="AC154" s="79"/>
      <c r="AD154" s="79"/>
      <c r="AE154" s="107" t="s">
        <v>57</v>
      </c>
      <c r="AF154" s="96" t="s">
        <v>52</v>
      </c>
      <c r="AG154" s="96"/>
      <c r="AH154" s="130" t="s">
        <v>827</v>
      </c>
      <c r="AI154" s="79" t="s">
        <v>59</v>
      </c>
      <c r="AJ154" s="99">
        <v>11</v>
      </c>
      <c r="AK154" s="91" t="str">
        <f>_xlfn.CONCAT(H154, " - ", I154, " - ",Table14[[#This Row],[Document type]])</f>
        <v>6.5 - National Energy Retail Law Claims Regime - Business case</v>
      </c>
      <c r="AL154" s="91" t="s">
        <v>977</v>
      </c>
      <c r="AM154" s="91" t="s">
        <v>978</v>
      </c>
      <c r="AN154" s="79" t="s">
        <v>715</v>
      </c>
      <c r="AO154" s="79"/>
      <c r="AP154" s="79"/>
    </row>
    <row r="155" spans="1:42" s="71" customFormat="1" ht="15" customHeight="1" x14ac:dyDescent="0.35">
      <c r="A155" s="80" t="str">
        <f t="shared" si="19"/>
        <v>Supporting Documentation</v>
      </c>
      <c r="B155" s="79" t="str">
        <f>$B$150</f>
        <v>6 Operating expenditure</v>
      </c>
      <c r="C155" s="79"/>
      <c r="D155" s="79" t="s">
        <v>218</v>
      </c>
      <c r="E155" s="105" t="s">
        <v>384</v>
      </c>
      <c r="F155" s="81">
        <v>7</v>
      </c>
      <c r="G155" s="81"/>
      <c r="H155" s="104" t="str">
        <f>_xlfn.CONCAT(Table14[[#This Row],[Proposal Indexing]],Table14[[#This Row],[Section Ref:]],Table14[[#This Row],[Number Ref:]])</f>
        <v>6.7</v>
      </c>
      <c r="I155" s="79" t="s">
        <v>716</v>
      </c>
      <c r="J155" s="79">
        <v>2</v>
      </c>
      <c r="K155" s="78"/>
      <c r="L155" s="118"/>
      <c r="M155" s="9" t="s">
        <v>717</v>
      </c>
      <c r="N155" s="78" t="s">
        <v>68</v>
      </c>
      <c r="O155" s="78" t="s">
        <v>52</v>
      </c>
      <c r="P155" s="78"/>
      <c r="Q155" s="78" t="s">
        <v>53</v>
      </c>
      <c r="R155" s="78"/>
      <c r="S155" s="78"/>
      <c r="T155" s="78"/>
      <c r="U155" s="79" t="s">
        <v>82</v>
      </c>
      <c r="V155" s="79" t="s">
        <v>707</v>
      </c>
      <c r="W155" s="79" t="s">
        <v>718</v>
      </c>
      <c r="X155" s="79" t="s">
        <v>699</v>
      </c>
      <c r="Y155" s="79" t="s">
        <v>708</v>
      </c>
      <c r="Z155" s="79"/>
      <c r="AA155" s="79"/>
      <c r="AB155" s="79"/>
      <c r="AC155" s="79"/>
      <c r="AD155" s="79"/>
      <c r="AE155" s="107" t="s">
        <v>719</v>
      </c>
      <c r="AF155" s="96" t="s">
        <v>52</v>
      </c>
      <c r="AG155" s="96"/>
      <c r="AH155" s="130" t="s">
        <v>827</v>
      </c>
      <c r="AI155" s="79" t="s">
        <v>59</v>
      </c>
      <c r="AJ155" s="99">
        <v>25</v>
      </c>
      <c r="AK155" s="91" t="str">
        <f>_xlfn.CONCAT(H155, " - ", I155, " - ",Table14[[#This Row],[Document type]])</f>
        <v>6.7 - Marsh Insurance Report - Consultant Report</v>
      </c>
      <c r="AL155" s="91" t="s">
        <v>979</v>
      </c>
      <c r="AM155" s="91" t="s">
        <v>980</v>
      </c>
      <c r="AN155" s="79" t="s">
        <v>720</v>
      </c>
      <c r="AO155" s="79"/>
      <c r="AP155" s="79"/>
    </row>
    <row r="156" spans="1:42" s="71" customFormat="1" ht="15" customHeight="1" x14ac:dyDescent="0.35">
      <c r="A156" s="28" t="str">
        <f t="shared" si="19"/>
        <v>Supporting Documentation</v>
      </c>
      <c r="B156" s="29" t="s">
        <v>721</v>
      </c>
      <c r="C156" s="30"/>
      <c r="D156" s="30"/>
      <c r="E156" s="30"/>
      <c r="F156" s="30"/>
      <c r="G156" s="30"/>
      <c r="H156" s="49" t="str">
        <f>_xlfn.CONCAT(Table14[[#This Row],[Proposal Indexing]],Table14[[#This Row],[Section Ref:]],Table14[[#This Row],[Number Ref:]])</f>
        <v/>
      </c>
      <c r="I156" s="31"/>
      <c r="J156" s="31"/>
      <c r="K156" s="31"/>
      <c r="L156" s="31"/>
      <c r="M156" s="31"/>
      <c r="N156" s="31"/>
      <c r="O156" s="31"/>
      <c r="P156" s="31"/>
      <c r="Q156" s="31"/>
      <c r="R156" s="31"/>
      <c r="S156" s="31"/>
      <c r="T156" s="31"/>
      <c r="U156" s="31"/>
      <c r="V156" s="30"/>
      <c r="W156" s="30"/>
      <c r="X156" s="30"/>
      <c r="Y156" s="30"/>
      <c r="Z156" s="30"/>
      <c r="AA156" s="30"/>
      <c r="AB156" s="30"/>
      <c r="AC156" s="30"/>
      <c r="AD156" s="30"/>
      <c r="AE156" s="30"/>
      <c r="AF156" s="33"/>
      <c r="AG156" s="33"/>
      <c r="AH156" s="33"/>
      <c r="AI156" s="33"/>
      <c r="AJ156" s="30"/>
      <c r="AK156" s="30" t="str">
        <f>_xlfn.CONCAT(H156, " - ", I156, " - ",Table14[[#This Row],[Document type]])</f>
        <v xml:space="preserve"> -  - </v>
      </c>
      <c r="AL156" s="30"/>
      <c r="AM156" s="30"/>
      <c r="AN156" s="34"/>
      <c r="AO156" s="79"/>
      <c r="AP156" s="79"/>
    </row>
    <row r="157" spans="1:42" s="70" customFormat="1" ht="15" customHeight="1" x14ac:dyDescent="0.35">
      <c r="A157" s="80" t="str">
        <f t="shared" si="19"/>
        <v>Supporting Documentation</v>
      </c>
      <c r="B157" s="79" t="str">
        <f>$B$156</f>
        <v>7 Corporate income tax</v>
      </c>
      <c r="C157" s="79"/>
      <c r="D157" s="79" t="s">
        <v>237</v>
      </c>
      <c r="E157" s="105" t="s">
        <v>398</v>
      </c>
      <c r="F157" s="79">
        <v>1</v>
      </c>
      <c r="G157" s="79"/>
      <c r="H157" s="104" t="str">
        <f>_xlfn.CONCAT(Table14[[#This Row],[Proposal Indexing]],Table14[[#This Row],[Section Ref:]],Table14[[#This Row],[Number Ref:]])</f>
        <v>7.1</v>
      </c>
      <c r="I157" s="79" t="s">
        <v>722</v>
      </c>
      <c r="J157" s="100"/>
      <c r="K157" s="100"/>
      <c r="L157" s="100"/>
      <c r="M157" s="9" t="s">
        <v>723</v>
      </c>
      <c r="N157" s="100"/>
      <c r="O157" s="53" t="s">
        <v>52</v>
      </c>
      <c r="P157" s="79"/>
      <c r="Q157" s="79" t="s">
        <v>53</v>
      </c>
      <c r="R157" s="79"/>
      <c r="S157" s="79"/>
      <c r="T157" s="79"/>
      <c r="U157" s="78"/>
      <c r="V157" s="79" t="s">
        <v>78</v>
      </c>
      <c r="W157" s="79"/>
      <c r="X157" s="79"/>
      <c r="Y157" s="79" t="s">
        <v>724</v>
      </c>
      <c r="Z157" s="79"/>
      <c r="AA157" s="79" t="s">
        <v>68</v>
      </c>
      <c r="AB157" s="79"/>
      <c r="AC157" s="79" t="s">
        <v>92</v>
      </c>
      <c r="AD157" s="79"/>
      <c r="AE157" s="107" t="s">
        <v>57</v>
      </c>
      <c r="AF157" s="96" t="s">
        <v>58</v>
      </c>
      <c r="AG157" s="96"/>
      <c r="AH157" s="130" t="s">
        <v>827</v>
      </c>
      <c r="AI157" s="79" t="s">
        <v>59</v>
      </c>
      <c r="AJ157" s="99">
        <v>5</v>
      </c>
      <c r="AK157" s="91" t="str">
        <f>_xlfn.CONCAT(H157, " - ", I157, " - ",Table14[[#This Row],[Document type]])</f>
        <v>7.1 - Immediate Expensing of Capex - Model</v>
      </c>
      <c r="AL157" s="91" t="s">
        <v>981</v>
      </c>
      <c r="AM157" s="91" t="s">
        <v>185</v>
      </c>
      <c r="AN157" s="79" t="s">
        <v>725</v>
      </c>
      <c r="AO157" s="79"/>
      <c r="AP157" s="79"/>
    </row>
    <row r="158" spans="1:42" s="73" customFormat="1" ht="15" customHeight="1" x14ac:dyDescent="0.35">
      <c r="A158" s="28" t="str">
        <f t="shared" si="19"/>
        <v>Supporting Documentation</v>
      </c>
      <c r="B158" s="29" t="s">
        <v>726</v>
      </c>
      <c r="C158" s="30"/>
      <c r="D158" s="30"/>
      <c r="E158" s="30"/>
      <c r="F158" s="30"/>
      <c r="G158" s="30"/>
      <c r="H158" s="49" t="str">
        <f>_xlfn.CONCAT(Table14[[#This Row],[Proposal Indexing]],Table14[[#This Row],[Section Ref:]],Table14[[#This Row],[Number Ref:]])</f>
        <v/>
      </c>
      <c r="I158" s="31"/>
      <c r="J158" s="57"/>
      <c r="K158" s="57"/>
      <c r="L158" s="57"/>
      <c r="M158" s="57"/>
      <c r="N158" s="57"/>
      <c r="O158" s="56" t="s">
        <v>727</v>
      </c>
      <c r="P158" s="31"/>
      <c r="Q158" s="31"/>
      <c r="R158" s="31"/>
      <c r="S158" s="31"/>
      <c r="T158" s="31"/>
      <c r="U158" s="31"/>
      <c r="V158" s="30"/>
      <c r="W158" s="30"/>
      <c r="X158" s="30"/>
      <c r="Y158" s="30"/>
      <c r="Z158" s="30"/>
      <c r="AA158" s="30"/>
      <c r="AB158" s="30"/>
      <c r="AC158" s="30"/>
      <c r="AD158" s="30"/>
      <c r="AE158" s="30"/>
      <c r="AF158" s="33"/>
      <c r="AG158" s="33"/>
      <c r="AH158" s="33"/>
      <c r="AI158" s="33"/>
      <c r="AJ158" s="30"/>
      <c r="AK158" s="30" t="str">
        <f>_xlfn.CONCAT(H158, " - ", I158, " - ",Table14[[#This Row],[Document type]])</f>
        <v xml:space="preserve"> -  - </v>
      </c>
      <c r="AL158" s="30"/>
      <c r="AM158" s="30"/>
      <c r="AN158" s="34"/>
      <c r="AO158" s="79"/>
      <c r="AP158" s="79"/>
    </row>
    <row r="159" spans="1:42" s="70" customFormat="1" ht="15" customHeight="1" x14ac:dyDescent="0.35">
      <c r="A159" s="80" t="str">
        <f t="shared" si="19"/>
        <v>Supporting Documentation</v>
      </c>
      <c r="B159" s="79" t="str">
        <f>$B$158</f>
        <v>8 Efficiency benefit sharing scheme</v>
      </c>
      <c r="C159" s="79" t="s">
        <v>728</v>
      </c>
      <c r="D159" s="79"/>
      <c r="E159" s="105" t="s">
        <v>459</v>
      </c>
      <c r="F159" s="79"/>
      <c r="G159" s="79"/>
      <c r="H159" s="109" t="s">
        <v>459</v>
      </c>
      <c r="I159" s="78" t="s">
        <v>68</v>
      </c>
      <c r="J159" s="118"/>
      <c r="K159" s="118"/>
      <c r="L159" s="118"/>
      <c r="M159" s="118" t="s">
        <v>729</v>
      </c>
      <c r="N159" s="118"/>
      <c r="O159" s="52"/>
      <c r="P159" s="78"/>
      <c r="Q159" s="78"/>
      <c r="R159" s="78"/>
      <c r="S159" s="78"/>
      <c r="T159" s="78"/>
      <c r="U159" s="40"/>
      <c r="V159" s="79" t="s">
        <v>78</v>
      </c>
      <c r="W159" s="79"/>
      <c r="X159" s="79"/>
      <c r="Y159" s="39"/>
      <c r="Z159" s="39"/>
      <c r="AA159" s="79" t="s">
        <v>68</v>
      </c>
      <c r="AB159" s="39"/>
      <c r="AC159" s="79" t="s">
        <v>92</v>
      </c>
      <c r="AD159" s="39"/>
      <c r="AE159" s="107" t="s">
        <v>57</v>
      </c>
      <c r="AF159" s="41"/>
      <c r="AG159" s="41"/>
      <c r="AH159" s="134"/>
      <c r="AI159" s="135"/>
      <c r="AJ159" s="99"/>
      <c r="AK159" s="91" t="str">
        <f>_xlfn.CONCAT(H159, " - ", I159)</f>
        <v>8. - N/A</v>
      </c>
      <c r="AL159" s="91" t="s">
        <v>982</v>
      </c>
      <c r="AM159" s="91" t="s">
        <v>185</v>
      </c>
      <c r="AN159" s="79" t="s">
        <v>730</v>
      </c>
      <c r="AO159" s="79"/>
      <c r="AP159" s="79"/>
    </row>
    <row r="160" spans="1:42" s="73" customFormat="1" ht="15" customHeight="1" x14ac:dyDescent="0.35">
      <c r="A160" s="28" t="str">
        <f t="shared" si="19"/>
        <v>Supporting Documentation</v>
      </c>
      <c r="B160" s="29" t="s">
        <v>731</v>
      </c>
      <c r="C160" s="30"/>
      <c r="D160" s="30"/>
      <c r="E160" s="30"/>
      <c r="F160" s="30"/>
      <c r="G160" s="30"/>
      <c r="H160" s="49" t="str">
        <f>_xlfn.CONCAT(Table14[[#This Row],[Proposal Indexing]],Table14[[#This Row],[Section Ref:]],Table14[[#This Row],[Number Ref:]])</f>
        <v/>
      </c>
      <c r="I160" s="31"/>
      <c r="J160" s="57"/>
      <c r="K160" s="57"/>
      <c r="L160" s="57"/>
      <c r="M160" s="57"/>
      <c r="N160" s="57"/>
      <c r="O160" s="56" t="s">
        <v>727</v>
      </c>
      <c r="P160" s="31"/>
      <c r="Q160" s="31"/>
      <c r="R160" s="31"/>
      <c r="S160" s="31"/>
      <c r="T160" s="31"/>
      <c r="U160" s="31"/>
      <c r="V160" s="30"/>
      <c r="W160" s="30"/>
      <c r="X160" s="30"/>
      <c r="Y160" s="30"/>
      <c r="Z160" s="30"/>
      <c r="AA160" s="30"/>
      <c r="AB160" s="30"/>
      <c r="AC160" s="30"/>
      <c r="AD160" s="30"/>
      <c r="AE160" s="30"/>
      <c r="AF160" s="33"/>
      <c r="AG160" s="33"/>
      <c r="AH160" s="33"/>
      <c r="AI160" s="33"/>
      <c r="AJ160" s="30"/>
      <c r="AK160" s="30" t="str">
        <f>_xlfn.CONCAT(H160, " - ", I160, " - ",Table14[[#This Row],[Document type]])</f>
        <v xml:space="preserve"> -  - </v>
      </c>
      <c r="AL160" s="30"/>
      <c r="AM160" s="30"/>
      <c r="AN160" s="34"/>
      <c r="AO160" s="79"/>
      <c r="AP160" s="79"/>
    </row>
    <row r="161" spans="1:42" s="70" customFormat="1" ht="15" customHeight="1" x14ac:dyDescent="0.35">
      <c r="A161" s="80" t="str">
        <f t="shared" si="19"/>
        <v>Supporting Documentation</v>
      </c>
      <c r="B161" s="79" t="str">
        <f>$B$160</f>
        <v>9 Capital expenditure sharing scheme</v>
      </c>
      <c r="C161" s="39"/>
      <c r="D161" s="79" t="s">
        <v>237</v>
      </c>
      <c r="E161" s="105" t="s">
        <v>495</v>
      </c>
      <c r="F161" s="79">
        <v>1</v>
      </c>
      <c r="G161" s="79"/>
      <c r="H161" s="104" t="str">
        <f>_xlfn.CONCAT(Table14[[#This Row],[Proposal Indexing]],Table14[[#This Row],[Section Ref:]],Table14[[#This Row],[Number Ref:]])</f>
        <v>9.1</v>
      </c>
      <c r="I161" s="79" t="s">
        <v>732</v>
      </c>
      <c r="J161" s="118"/>
      <c r="K161" s="118"/>
      <c r="L161" s="118"/>
      <c r="M161" s="9" t="s">
        <v>733</v>
      </c>
      <c r="N161" s="118"/>
      <c r="O161" s="52" t="s">
        <v>52</v>
      </c>
      <c r="P161" s="78"/>
      <c r="Q161" s="78" t="s">
        <v>53</v>
      </c>
      <c r="R161" s="78"/>
      <c r="S161" s="78"/>
      <c r="T161" s="78"/>
      <c r="U161" s="40"/>
      <c r="V161" s="79" t="s">
        <v>78</v>
      </c>
      <c r="W161" s="79"/>
      <c r="X161" s="79"/>
      <c r="Y161" s="39"/>
      <c r="Z161" s="39"/>
      <c r="AA161" s="79" t="s">
        <v>68</v>
      </c>
      <c r="AB161" s="39"/>
      <c r="AC161" s="79" t="s">
        <v>92</v>
      </c>
      <c r="AD161" s="39"/>
      <c r="AE161" s="107" t="s">
        <v>57</v>
      </c>
      <c r="AF161" s="96" t="s">
        <v>58</v>
      </c>
      <c r="AG161" s="41"/>
      <c r="AH161" s="130" t="s">
        <v>827</v>
      </c>
      <c r="AI161" s="79" t="s">
        <v>59</v>
      </c>
      <c r="AJ161" s="99">
        <v>9</v>
      </c>
      <c r="AK161" s="91" t="str">
        <f>_xlfn.CONCAT(H161, " - ", I161)</f>
        <v>9.1 - CESS trueup model</v>
      </c>
      <c r="AL161" s="91" t="s">
        <v>983</v>
      </c>
      <c r="AM161" s="91" t="s">
        <v>185</v>
      </c>
      <c r="AN161" s="79" t="s">
        <v>734</v>
      </c>
      <c r="AO161" s="79"/>
      <c r="AP161" s="79"/>
    </row>
    <row r="162" spans="1:42" s="71" customFormat="1" ht="15" customHeight="1" x14ac:dyDescent="0.35">
      <c r="A162" s="28" t="str">
        <f t="shared" si="19"/>
        <v>Supporting Documentation</v>
      </c>
      <c r="B162" s="29" t="s">
        <v>735</v>
      </c>
      <c r="C162" s="30"/>
      <c r="D162" s="30"/>
      <c r="E162" s="30"/>
      <c r="F162" s="30"/>
      <c r="G162" s="30"/>
      <c r="H162" s="49" t="str">
        <f>_xlfn.CONCAT(Table14[[#This Row],[Proposal Indexing]],Table14[[#This Row],[Section Ref:]],Table14[[#This Row],[Number Ref:]])</f>
        <v/>
      </c>
      <c r="I162" s="31"/>
      <c r="J162" s="57"/>
      <c r="K162" s="57"/>
      <c r="L162" s="57"/>
      <c r="M162" s="57"/>
      <c r="N162" s="57"/>
      <c r="O162" s="56" t="s">
        <v>727</v>
      </c>
      <c r="P162" s="31"/>
      <c r="Q162" s="31"/>
      <c r="R162" s="31"/>
      <c r="S162" s="31"/>
      <c r="T162" s="31"/>
      <c r="U162" s="31"/>
      <c r="V162" s="30"/>
      <c r="W162" s="30"/>
      <c r="X162" s="30"/>
      <c r="Y162" s="30"/>
      <c r="Z162" s="30"/>
      <c r="AA162" s="30"/>
      <c r="AB162" s="30"/>
      <c r="AC162" s="30"/>
      <c r="AD162" s="30"/>
      <c r="AE162" s="30"/>
      <c r="AF162" s="33"/>
      <c r="AG162" s="33"/>
      <c r="AH162" s="33"/>
      <c r="AI162" s="33"/>
      <c r="AJ162" s="30"/>
      <c r="AK162" s="30" t="str">
        <f>_xlfn.CONCAT(H162, " - ", I162, " - ",Table14[[#This Row],[Document type]])</f>
        <v xml:space="preserve"> -  - </v>
      </c>
      <c r="AL162" s="30"/>
      <c r="AM162" s="30"/>
      <c r="AN162" s="34"/>
      <c r="AO162" s="79"/>
      <c r="AP162" s="79"/>
    </row>
    <row r="163" spans="1:42" s="70" customFormat="1" ht="15" customHeight="1" x14ac:dyDescent="0.35">
      <c r="A163" s="80" t="str">
        <f t="shared" si="19"/>
        <v>Supporting Documentation</v>
      </c>
      <c r="B163" s="79" t="str">
        <f>$B$162</f>
        <v>10 Service target performance incentive scheme</v>
      </c>
      <c r="C163" s="79"/>
      <c r="D163" s="79" t="s">
        <v>237</v>
      </c>
      <c r="E163" s="105" t="s">
        <v>522</v>
      </c>
      <c r="F163" s="79">
        <v>1</v>
      </c>
      <c r="G163" s="79"/>
      <c r="H163" s="104" t="str">
        <f>_xlfn.CONCAT(Table14[[#This Row],[Proposal Indexing]],Table14[[#This Row],[Section Ref:]],Table14[[#This Row],[Number Ref:]])</f>
        <v>10.1</v>
      </c>
      <c r="I163" s="78" t="s">
        <v>736</v>
      </c>
      <c r="J163" s="118"/>
      <c r="K163" s="118"/>
      <c r="L163" s="118"/>
      <c r="M163" s="9" t="s">
        <v>737</v>
      </c>
      <c r="N163" s="118"/>
      <c r="O163" s="52" t="s">
        <v>52</v>
      </c>
      <c r="P163" s="78"/>
      <c r="Q163" s="78" t="s">
        <v>53</v>
      </c>
      <c r="R163" s="78"/>
      <c r="S163" s="78"/>
      <c r="T163" s="78"/>
      <c r="U163" s="78"/>
      <c r="V163" s="79" t="s">
        <v>738</v>
      </c>
      <c r="W163" s="79"/>
      <c r="X163" s="79"/>
      <c r="Y163" s="79"/>
      <c r="Z163" s="79"/>
      <c r="AA163" s="79"/>
      <c r="AB163" s="79"/>
      <c r="AC163" s="79"/>
      <c r="AD163" s="79"/>
      <c r="AE163" s="107" t="s">
        <v>57</v>
      </c>
      <c r="AF163" s="96" t="s">
        <v>58</v>
      </c>
      <c r="AG163" s="96"/>
      <c r="AH163" s="130" t="s">
        <v>827</v>
      </c>
      <c r="AI163" s="79" t="s">
        <v>59</v>
      </c>
      <c r="AJ163" s="99">
        <v>22</v>
      </c>
      <c r="AK163" s="91" t="str">
        <f>_xlfn.CONCAT(H163, " - ", I163, " - ",Table14[[#This Row],[Document type]])</f>
        <v>10.1 - STPIS reliability target calculations - Model</v>
      </c>
      <c r="AL163" s="91" t="s">
        <v>984</v>
      </c>
      <c r="AM163" s="91" t="s">
        <v>185</v>
      </c>
      <c r="AN163" s="79" t="s">
        <v>739</v>
      </c>
      <c r="AO163" s="79"/>
      <c r="AP163" s="79"/>
    </row>
    <row r="164" spans="1:42" s="70" customFormat="1" ht="15" customHeight="1" x14ac:dyDescent="0.35">
      <c r="A164" s="28" t="str">
        <f t="shared" si="19"/>
        <v>Supporting Documentation</v>
      </c>
      <c r="B164" s="29" t="s">
        <v>740</v>
      </c>
      <c r="C164" s="30"/>
      <c r="D164" s="30"/>
      <c r="E164" s="30"/>
      <c r="F164" s="30"/>
      <c r="G164" s="30"/>
      <c r="H164" s="49" t="str">
        <f>_xlfn.CONCAT(Table14[[#This Row],[Proposal Indexing]],Table14[[#This Row],[Section Ref:]],Table14[[#This Row],[Number Ref:]])</f>
        <v/>
      </c>
      <c r="I164" s="31"/>
      <c r="J164" s="57"/>
      <c r="K164" s="57"/>
      <c r="L164" s="57"/>
      <c r="M164" s="57"/>
      <c r="N164" s="57"/>
      <c r="O164" s="56" t="s">
        <v>727</v>
      </c>
      <c r="P164" s="31"/>
      <c r="Q164" s="31"/>
      <c r="R164" s="31"/>
      <c r="S164" s="31"/>
      <c r="T164" s="31"/>
      <c r="U164" s="31"/>
      <c r="V164" s="30"/>
      <c r="W164" s="30"/>
      <c r="X164" s="30"/>
      <c r="Y164" s="30"/>
      <c r="Z164" s="30"/>
      <c r="AA164" s="30"/>
      <c r="AB164" s="30"/>
      <c r="AC164" s="30"/>
      <c r="AD164" s="30"/>
      <c r="AE164" s="30"/>
      <c r="AF164" s="33"/>
      <c r="AG164" s="33"/>
      <c r="AH164" s="33"/>
      <c r="AI164" s="33"/>
      <c r="AJ164" s="30"/>
      <c r="AK164" s="30" t="str">
        <f>_xlfn.CONCAT(H164, " - ", I164, " - ",Table14[[#This Row],[Document type]])</f>
        <v xml:space="preserve"> -  - </v>
      </c>
      <c r="AL164" s="30"/>
      <c r="AM164" s="30"/>
      <c r="AN164" s="34"/>
      <c r="AO164" s="79"/>
      <c r="AP164" s="79"/>
    </row>
    <row r="165" spans="1:42" s="70" customFormat="1" ht="15" customHeight="1" x14ac:dyDescent="0.35">
      <c r="A165" s="80" t="str">
        <f t="shared" si="19"/>
        <v>Supporting Documentation</v>
      </c>
      <c r="B165" s="79" t="str">
        <f>B164</f>
        <v>11 Customer service incentive scheme</v>
      </c>
      <c r="C165" s="79" t="s">
        <v>728</v>
      </c>
      <c r="D165" s="79"/>
      <c r="E165" s="105" t="s">
        <v>542</v>
      </c>
      <c r="F165" s="81">
        <v>1</v>
      </c>
      <c r="G165" s="81"/>
      <c r="H165" s="104" t="str">
        <f>_xlfn.CONCAT(Table14[[#This Row],[Proposal Indexing]],Table14[[#This Row],[Section Ref:]],Table14[[#This Row],[Number Ref:]])</f>
        <v>11.1</v>
      </c>
      <c r="I165" s="79" t="s">
        <v>68</v>
      </c>
      <c r="J165" s="100"/>
      <c r="K165" s="118"/>
      <c r="L165" s="118"/>
      <c r="M165" s="78" t="s">
        <v>729</v>
      </c>
      <c r="N165" s="118"/>
      <c r="O165" s="79"/>
      <c r="P165" s="78"/>
      <c r="Q165" s="78"/>
      <c r="R165" s="78"/>
      <c r="S165" s="78"/>
      <c r="T165" s="78"/>
      <c r="U165" s="79"/>
      <c r="V165" s="79"/>
      <c r="W165" s="79"/>
      <c r="X165" s="79"/>
      <c r="Y165" s="79"/>
      <c r="Z165" s="79"/>
      <c r="AA165" s="79"/>
      <c r="AB165" s="79"/>
      <c r="AC165" s="79"/>
      <c r="AD165" s="79"/>
      <c r="AE165" s="107" t="s">
        <v>57</v>
      </c>
      <c r="AF165" s="96"/>
      <c r="AG165" s="96"/>
      <c r="AH165" s="136"/>
      <c r="AI165" s="135"/>
      <c r="AJ165" s="99"/>
      <c r="AK165" s="91" t="str">
        <f>_xlfn.CONCAT(H165, " - ", I165, " - ",Table14[[#This Row],[Document type]])</f>
        <v xml:space="preserve">11.1 - N/A - </v>
      </c>
      <c r="AL165" s="91" t="s">
        <v>985</v>
      </c>
      <c r="AM165" s="91" t="s">
        <v>185</v>
      </c>
      <c r="AN165" s="79"/>
      <c r="AO165" s="79"/>
      <c r="AP165" s="79"/>
    </row>
    <row r="166" spans="1:42" s="71" customFormat="1" ht="15" customHeight="1" x14ac:dyDescent="0.35">
      <c r="A166" s="28" t="str">
        <f t="shared" si="19"/>
        <v>Supporting Documentation</v>
      </c>
      <c r="B166" s="29" t="s">
        <v>741</v>
      </c>
      <c r="C166" s="30"/>
      <c r="D166" s="30"/>
      <c r="E166" s="30"/>
      <c r="F166" s="30"/>
      <c r="G166" s="30"/>
      <c r="H166" s="49" t="str">
        <f>_xlfn.CONCAT(Table14[[#This Row],[Proposal Indexing]],Table14[[#This Row],[Section Ref:]],Table14[[#This Row],[Number Ref:]])</f>
        <v/>
      </c>
      <c r="I166" s="31"/>
      <c r="J166" s="31"/>
      <c r="K166" s="31"/>
      <c r="L166" s="31"/>
      <c r="M166" s="31"/>
      <c r="N166" s="31"/>
      <c r="O166" s="31"/>
      <c r="P166" s="31"/>
      <c r="Q166" s="31"/>
      <c r="R166" s="31"/>
      <c r="S166" s="31"/>
      <c r="T166" s="31"/>
      <c r="U166" s="31"/>
      <c r="V166" s="30"/>
      <c r="W166" s="30"/>
      <c r="X166" s="30"/>
      <c r="Y166" s="30"/>
      <c r="Z166" s="30"/>
      <c r="AA166" s="30"/>
      <c r="AB166" s="30"/>
      <c r="AC166" s="30"/>
      <c r="AD166" s="30"/>
      <c r="AE166" s="30"/>
      <c r="AF166" s="33"/>
      <c r="AG166" s="33"/>
      <c r="AH166" s="33"/>
      <c r="AI166" s="33"/>
      <c r="AJ166" s="30"/>
      <c r="AK166" s="30" t="str">
        <f>_xlfn.CONCAT(H166, " - ", I166, " - ",Table14[[#This Row],[Document type]])</f>
        <v xml:space="preserve"> -  - </v>
      </c>
      <c r="AL166" s="30"/>
      <c r="AM166" s="30"/>
      <c r="AN166" s="34"/>
      <c r="AO166" s="79"/>
      <c r="AP166" s="79"/>
    </row>
    <row r="167" spans="1:42" s="70" customFormat="1" ht="15" customHeight="1" x14ac:dyDescent="0.35">
      <c r="A167" s="80" t="str">
        <f t="shared" si="19"/>
        <v>Supporting Documentation</v>
      </c>
      <c r="B167" s="79" t="str">
        <f>$B$166</f>
        <v>12 Demand management incentive scheme</v>
      </c>
      <c r="C167" s="79" t="s">
        <v>728</v>
      </c>
      <c r="D167" s="79"/>
      <c r="E167" s="105" t="s">
        <v>568</v>
      </c>
      <c r="F167" s="79"/>
      <c r="G167" s="79"/>
      <c r="H167" s="104" t="str">
        <f>_xlfn.CONCAT(Table14[[#This Row],[Proposal Indexing]],Table14[[#This Row],[Section Ref:]],Table14[[#This Row],[Number Ref:]])</f>
        <v>12.</v>
      </c>
      <c r="I167" s="78" t="s">
        <v>68</v>
      </c>
      <c r="J167" s="78"/>
      <c r="K167" s="78"/>
      <c r="L167" s="78"/>
      <c r="M167" s="78" t="s">
        <v>729</v>
      </c>
      <c r="N167" s="78"/>
      <c r="O167" s="78"/>
      <c r="P167" s="78"/>
      <c r="Q167" s="78"/>
      <c r="R167" s="78"/>
      <c r="S167" s="78"/>
      <c r="T167" s="78"/>
      <c r="U167" s="78"/>
      <c r="V167" s="79"/>
      <c r="W167" s="79"/>
      <c r="X167" s="79"/>
      <c r="Y167" s="79"/>
      <c r="Z167" s="79"/>
      <c r="AA167" s="79"/>
      <c r="AB167" s="79"/>
      <c r="AC167" s="79"/>
      <c r="AD167" s="79"/>
      <c r="AE167" s="107" t="s">
        <v>57</v>
      </c>
      <c r="AF167" s="96"/>
      <c r="AG167" s="96"/>
      <c r="AH167" s="136"/>
      <c r="AI167" s="135"/>
      <c r="AJ167" s="99"/>
      <c r="AK167" s="91" t="str">
        <f>_xlfn.CONCAT(H167, " - ", I167, " - ",Table14[[#This Row],[Document type]])</f>
        <v xml:space="preserve">12. - N/A - </v>
      </c>
      <c r="AL167" s="91" t="s">
        <v>986</v>
      </c>
      <c r="AM167" s="91" t="s">
        <v>185</v>
      </c>
      <c r="AN167" s="79"/>
      <c r="AO167" s="79"/>
      <c r="AP167" s="79"/>
    </row>
    <row r="168" spans="1:42" s="71" customFormat="1" ht="15" customHeight="1" x14ac:dyDescent="0.35">
      <c r="A168" s="28" t="str">
        <f t="shared" si="19"/>
        <v>Supporting Documentation</v>
      </c>
      <c r="B168" s="29" t="s">
        <v>742</v>
      </c>
      <c r="C168" s="30"/>
      <c r="D168" s="30"/>
      <c r="E168" s="30"/>
      <c r="F168" s="30"/>
      <c r="G168" s="30"/>
      <c r="H168" s="49" t="str">
        <f>_xlfn.CONCAT(Table14[[#This Row],[Proposal Indexing]],Table14[[#This Row],[Section Ref:]],Table14[[#This Row],[Number Ref:]])</f>
        <v/>
      </c>
      <c r="I168" s="31"/>
      <c r="J168" s="31"/>
      <c r="K168" s="31"/>
      <c r="L168" s="31"/>
      <c r="M168" s="31"/>
      <c r="N168" s="31"/>
      <c r="O168" s="31"/>
      <c r="P168" s="31"/>
      <c r="Q168" s="31"/>
      <c r="R168" s="31"/>
      <c r="S168" s="31"/>
      <c r="T168" s="31"/>
      <c r="U168" s="31"/>
      <c r="V168" s="30"/>
      <c r="W168" s="30"/>
      <c r="X168" s="30"/>
      <c r="Y168" s="30"/>
      <c r="Z168" s="30"/>
      <c r="AA168" s="30"/>
      <c r="AB168" s="30"/>
      <c r="AC168" s="30"/>
      <c r="AD168" s="30"/>
      <c r="AE168" s="30"/>
      <c r="AF168" s="33"/>
      <c r="AG168" s="33"/>
      <c r="AH168" s="33"/>
      <c r="AI168" s="33"/>
      <c r="AJ168" s="30"/>
      <c r="AK168" s="30" t="str">
        <f>_xlfn.CONCAT(H168, " - ", I168, " - ",Table14[[#This Row],[Document type]])</f>
        <v xml:space="preserve"> -  - </v>
      </c>
      <c r="AL168" s="30"/>
      <c r="AM168" s="30"/>
      <c r="AN168" s="34"/>
      <c r="AO168" s="79"/>
      <c r="AP168" s="79"/>
    </row>
    <row r="169" spans="1:42" s="70" customFormat="1" ht="15" customHeight="1" x14ac:dyDescent="0.35">
      <c r="A169" s="80" t="str">
        <f t="shared" si="19"/>
        <v>Supporting Documentation</v>
      </c>
      <c r="B169" s="79" t="str">
        <f>$B$168</f>
        <v>13 Classification of services</v>
      </c>
      <c r="C169" s="79" t="s">
        <v>728</v>
      </c>
      <c r="D169" s="79"/>
      <c r="E169" s="105" t="s">
        <v>684</v>
      </c>
      <c r="F169" s="79"/>
      <c r="G169" s="79"/>
      <c r="H169" s="104" t="str">
        <f>_xlfn.CONCAT(Table14[[#This Row],[Proposal Indexing]],Table14[[#This Row],[Section Ref:]],Table14[[#This Row],[Number Ref:]])</f>
        <v>13.</v>
      </c>
      <c r="I169" s="78" t="s">
        <v>68</v>
      </c>
      <c r="J169" s="78"/>
      <c r="K169" s="78"/>
      <c r="L169" s="78"/>
      <c r="M169" s="78" t="s">
        <v>729</v>
      </c>
      <c r="N169" s="78"/>
      <c r="O169" s="78"/>
      <c r="P169" s="78"/>
      <c r="Q169" s="78"/>
      <c r="R169" s="78"/>
      <c r="S169" s="78"/>
      <c r="T169" s="78"/>
      <c r="U169" s="78"/>
      <c r="V169" s="79"/>
      <c r="W169" s="79"/>
      <c r="X169" s="79"/>
      <c r="Y169" s="79"/>
      <c r="Z169" s="79"/>
      <c r="AA169" s="79"/>
      <c r="AB169" s="79"/>
      <c r="AC169" s="79"/>
      <c r="AD169" s="79"/>
      <c r="AE169" s="107" t="s">
        <v>57</v>
      </c>
      <c r="AF169" s="96"/>
      <c r="AG169" s="96"/>
      <c r="AH169" s="136"/>
      <c r="AI169" s="135"/>
      <c r="AJ169" s="99"/>
      <c r="AK169" s="91" t="str">
        <f>_xlfn.CONCAT(H169, " - ", I169, " - ",Table14[[#This Row],[Document type]])</f>
        <v xml:space="preserve">13. - N/A - </v>
      </c>
      <c r="AL169" s="91" t="s">
        <v>987</v>
      </c>
      <c r="AM169" s="91" t="s">
        <v>185</v>
      </c>
      <c r="AN169" s="79"/>
      <c r="AO169" s="79"/>
      <c r="AP169" s="79"/>
    </row>
    <row r="170" spans="1:42" s="71" customFormat="1" ht="15" customHeight="1" x14ac:dyDescent="0.35">
      <c r="A170" s="28" t="str">
        <f t="shared" si="19"/>
        <v>Supporting Documentation</v>
      </c>
      <c r="B170" s="29" t="s">
        <v>743</v>
      </c>
      <c r="C170" s="30"/>
      <c r="D170" s="30"/>
      <c r="E170" s="30"/>
      <c r="F170" s="30"/>
      <c r="G170" s="30"/>
      <c r="H170" s="49" t="str">
        <f>_xlfn.CONCAT(Table14[[#This Row],[Proposal Indexing]],Table14[[#This Row],[Section Ref:]],Table14[[#This Row],[Number Ref:]])</f>
        <v/>
      </c>
      <c r="I170" s="31"/>
      <c r="J170" s="31"/>
      <c r="K170" s="31"/>
      <c r="L170" s="31"/>
      <c r="M170" s="31"/>
      <c r="N170" s="31"/>
      <c r="O170" s="31"/>
      <c r="P170" s="31"/>
      <c r="Q170" s="31"/>
      <c r="R170" s="31"/>
      <c r="S170" s="31"/>
      <c r="T170" s="31"/>
      <c r="U170" s="31"/>
      <c r="V170" s="30"/>
      <c r="W170" s="30"/>
      <c r="X170" s="30"/>
      <c r="Y170" s="30"/>
      <c r="Z170" s="30"/>
      <c r="AA170" s="30"/>
      <c r="AB170" s="30"/>
      <c r="AC170" s="30"/>
      <c r="AD170" s="30"/>
      <c r="AE170" s="30"/>
      <c r="AF170" s="33"/>
      <c r="AG170" s="33"/>
      <c r="AH170" s="33"/>
      <c r="AI170" s="33"/>
      <c r="AJ170" s="30"/>
      <c r="AK170" s="30" t="str">
        <f>_xlfn.CONCAT(H170, " - ", I170, " - ",Table14[[#This Row],[Document type]])</f>
        <v xml:space="preserve"> -  - </v>
      </c>
      <c r="AL170" s="30"/>
      <c r="AM170" s="30"/>
      <c r="AN170" s="34"/>
      <c r="AO170" s="79"/>
      <c r="AP170" s="79"/>
    </row>
    <row r="171" spans="1:42" s="70" customFormat="1" ht="15" customHeight="1" x14ac:dyDescent="0.35">
      <c r="A171" s="80" t="str">
        <f t="shared" si="19"/>
        <v>Supporting Documentation</v>
      </c>
      <c r="B171" s="79" t="str">
        <f>$B$170</f>
        <v>14 Pass through events</v>
      </c>
      <c r="C171" s="79" t="s">
        <v>728</v>
      </c>
      <c r="D171" s="79"/>
      <c r="E171" s="105" t="s">
        <v>744</v>
      </c>
      <c r="F171" s="79"/>
      <c r="G171" s="79"/>
      <c r="H171" s="104" t="str">
        <f>_xlfn.CONCAT(Table14[[#This Row],[Proposal Indexing]],Table14[[#This Row],[Section Ref:]],Table14[[#This Row],[Number Ref:]])</f>
        <v>14.</v>
      </c>
      <c r="I171" s="78" t="s">
        <v>68</v>
      </c>
      <c r="J171" s="78"/>
      <c r="K171" s="78"/>
      <c r="L171" s="78"/>
      <c r="M171" s="78" t="s">
        <v>729</v>
      </c>
      <c r="N171" s="78"/>
      <c r="O171" s="78"/>
      <c r="P171" s="78"/>
      <c r="Q171" s="78"/>
      <c r="R171" s="78"/>
      <c r="S171" s="78"/>
      <c r="T171" s="78"/>
      <c r="U171" s="78"/>
      <c r="V171" s="79"/>
      <c r="W171" s="79"/>
      <c r="X171" s="79"/>
      <c r="Y171" s="79"/>
      <c r="Z171" s="79"/>
      <c r="AA171" s="79"/>
      <c r="AB171" s="79"/>
      <c r="AC171" s="79"/>
      <c r="AD171" s="79"/>
      <c r="AE171" s="107" t="s">
        <v>57</v>
      </c>
      <c r="AF171" s="96"/>
      <c r="AG171" s="96"/>
      <c r="AH171" s="136"/>
      <c r="AI171" s="135"/>
      <c r="AJ171" s="99"/>
      <c r="AK171" s="91" t="str">
        <f>_xlfn.CONCAT(H171, " - ", I171, " - ",Table14[[#This Row],[Document type]])</f>
        <v xml:space="preserve">14. - N/A - </v>
      </c>
      <c r="AL171" s="91" t="s">
        <v>988</v>
      </c>
      <c r="AM171" s="91" t="s">
        <v>185</v>
      </c>
      <c r="AN171" s="79"/>
      <c r="AO171" s="79"/>
      <c r="AP171" s="79"/>
    </row>
    <row r="172" spans="1:42" s="71" customFormat="1" ht="15" customHeight="1" x14ac:dyDescent="0.35">
      <c r="A172" s="28" t="str">
        <f t="shared" si="19"/>
        <v>Supporting Documentation</v>
      </c>
      <c r="B172" s="29" t="s">
        <v>745</v>
      </c>
      <c r="C172" s="30"/>
      <c r="D172" s="30"/>
      <c r="E172" s="30"/>
      <c r="F172" s="30"/>
      <c r="G172" s="30"/>
      <c r="H172" s="49" t="str">
        <f>_xlfn.CONCAT(Table14[[#This Row],[Proposal Indexing]],Table14[[#This Row],[Section Ref:]],Table14[[#This Row],[Number Ref:]])</f>
        <v/>
      </c>
      <c r="I172" s="31"/>
      <c r="J172" s="31"/>
      <c r="K172" s="31"/>
      <c r="L172" s="31"/>
      <c r="M172" s="31"/>
      <c r="N172" s="31"/>
      <c r="O172" s="31"/>
      <c r="P172" s="31"/>
      <c r="Q172" s="31"/>
      <c r="R172" s="31"/>
      <c r="S172" s="31"/>
      <c r="T172" s="31"/>
      <c r="U172" s="31"/>
      <c r="V172" s="30"/>
      <c r="W172" s="30"/>
      <c r="X172" s="30"/>
      <c r="Y172" s="30"/>
      <c r="Z172" s="30"/>
      <c r="AA172" s="30"/>
      <c r="AB172" s="30"/>
      <c r="AC172" s="30"/>
      <c r="AD172" s="30"/>
      <c r="AE172" s="30"/>
      <c r="AF172" s="33"/>
      <c r="AG172" s="33"/>
      <c r="AH172" s="33"/>
      <c r="AI172" s="33"/>
      <c r="AJ172" s="30"/>
      <c r="AK172" s="30" t="str">
        <f>_xlfn.CONCAT(H172, " - ", I172, " - ",Table14[[#This Row],[Document type]])</f>
        <v xml:space="preserve"> -  - </v>
      </c>
      <c r="AL172" s="30"/>
      <c r="AM172" s="30"/>
      <c r="AN172" s="34"/>
      <c r="AO172" s="79"/>
      <c r="AP172" s="79"/>
    </row>
    <row r="173" spans="1:42" s="71" customFormat="1" ht="15" customHeight="1" x14ac:dyDescent="0.35">
      <c r="A173" s="80" t="str">
        <f t="shared" si="19"/>
        <v>Supporting Documentation</v>
      </c>
      <c r="B173" s="79" t="str">
        <f>$B$172</f>
        <v>15 Alternative control services</v>
      </c>
      <c r="C173" s="79"/>
      <c r="D173" s="79" t="s">
        <v>237</v>
      </c>
      <c r="E173" s="105" t="s">
        <v>746</v>
      </c>
      <c r="F173" s="108" t="s">
        <v>238</v>
      </c>
      <c r="G173" s="93">
        <v>1</v>
      </c>
      <c r="H173" s="78" t="str">
        <f>_xlfn.CONCAT(Table14[[#This Row],[Proposal Indexing]],Table14[[#This Row],[Section Ref:]],Table14[[#This Row],[Number Ref:]])</f>
        <v>15.1.1</v>
      </c>
      <c r="I173" s="78" t="s">
        <v>747</v>
      </c>
      <c r="J173" s="78"/>
      <c r="K173" s="78"/>
      <c r="L173" s="78"/>
      <c r="M173" s="9" t="s">
        <v>748</v>
      </c>
      <c r="N173" s="78"/>
      <c r="O173" s="78" t="s">
        <v>52</v>
      </c>
      <c r="P173" s="78"/>
      <c r="Q173" s="78" t="s">
        <v>53</v>
      </c>
      <c r="R173" s="78"/>
      <c r="S173" s="78"/>
      <c r="T173" s="78"/>
      <c r="U173" s="78" t="s">
        <v>306</v>
      </c>
      <c r="V173" s="79" t="s">
        <v>749</v>
      </c>
      <c r="W173" s="79"/>
      <c r="X173" s="79" t="s">
        <v>121</v>
      </c>
      <c r="Y173" s="79"/>
      <c r="Z173" s="79"/>
      <c r="AA173" s="79" t="s">
        <v>68</v>
      </c>
      <c r="AB173" s="79" t="s">
        <v>68</v>
      </c>
      <c r="AC173" s="79" t="s">
        <v>750</v>
      </c>
      <c r="AD173" s="79"/>
      <c r="AE173" s="107" t="s">
        <v>57</v>
      </c>
      <c r="AF173" s="96" t="s">
        <v>58</v>
      </c>
      <c r="AG173" s="96"/>
      <c r="AH173" s="130" t="s">
        <v>827</v>
      </c>
      <c r="AI173" s="79" t="s">
        <v>59</v>
      </c>
      <c r="AJ173" s="99">
        <v>12</v>
      </c>
      <c r="AK173" s="91" t="str">
        <f t="shared" ref="AK173:AK178" si="20">_xlfn.CONCAT(H173, " - ", I173)</f>
        <v>15.1.1 - Standardised ANS Model</v>
      </c>
      <c r="AL173" s="91" t="s">
        <v>989</v>
      </c>
      <c r="AM173" s="91" t="s">
        <v>185</v>
      </c>
      <c r="AN173" s="79" t="s">
        <v>751</v>
      </c>
      <c r="AO173" s="79"/>
      <c r="AP173" s="79"/>
    </row>
    <row r="174" spans="1:42" s="71" customFormat="1" ht="15" customHeight="1" x14ac:dyDescent="0.35">
      <c r="A174" s="80" t="str">
        <f t="shared" si="19"/>
        <v>Supporting Documentation</v>
      </c>
      <c r="B174" s="79" t="str">
        <f>$B$172</f>
        <v>15 Alternative control services</v>
      </c>
      <c r="C174" s="79"/>
      <c r="D174" s="79" t="s">
        <v>237</v>
      </c>
      <c r="E174" s="105" t="s">
        <v>746</v>
      </c>
      <c r="F174" s="108" t="s">
        <v>250</v>
      </c>
      <c r="G174" s="93">
        <v>1</v>
      </c>
      <c r="H174" s="78" t="str">
        <f>_xlfn.CONCAT(Table14[[#This Row],[Proposal Indexing]],Table14[[#This Row],[Section Ref:]],Table14[[#This Row],[Number Ref:]])</f>
        <v>15.2.1</v>
      </c>
      <c r="I174" s="94" t="s">
        <v>752</v>
      </c>
      <c r="J174" s="94"/>
      <c r="K174" s="94"/>
      <c r="L174" s="94"/>
      <c r="M174" s="9" t="s">
        <v>753</v>
      </c>
      <c r="N174" s="94"/>
      <c r="O174" s="94" t="s">
        <v>52</v>
      </c>
      <c r="P174" s="94"/>
      <c r="Q174" s="94" t="s">
        <v>53</v>
      </c>
      <c r="R174" s="94"/>
      <c r="S174" s="94"/>
      <c r="T174" s="94"/>
      <c r="U174" s="78" t="s">
        <v>306</v>
      </c>
      <c r="V174" s="79" t="s">
        <v>749</v>
      </c>
      <c r="W174" s="79"/>
      <c r="X174" s="79" t="s">
        <v>245</v>
      </c>
      <c r="Y174" s="79"/>
      <c r="Z174" s="79"/>
      <c r="AA174" s="79" t="s">
        <v>68</v>
      </c>
      <c r="AB174" s="79" t="s">
        <v>68</v>
      </c>
      <c r="AC174" s="79" t="s">
        <v>157</v>
      </c>
      <c r="AD174" s="79"/>
      <c r="AE174" s="107" t="s">
        <v>57</v>
      </c>
      <c r="AF174" s="96" t="s">
        <v>52</v>
      </c>
      <c r="AG174" s="96"/>
      <c r="AH174" s="130" t="s">
        <v>827</v>
      </c>
      <c r="AI174" s="79" t="s">
        <v>59</v>
      </c>
      <c r="AJ174" s="99">
        <v>25</v>
      </c>
      <c r="AK174" s="91" t="str">
        <f t="shared" si="20"/>
        <v>15.2.1 - Public Lighting Pricing Model</v>
      </c>
      <c r="AL174" s="91" t="s">
        <v>990</v>
      </c>
      <c r="AM174" s="91" t="s">
        <v>991</v>
      </c>
      <c r="AN174" s="79" t="s">
        <v>754</v>
      </c>
      <c r="AO174" s="79"/>
      <c r="AP174" s="79"/>
    </row>
    <row r="175" spans="1:42" s="71" customFormat="1" ht="15" customHeight="1" x14ac:dyDescent="0.35">
      <c r="A175" s="80" t="str">
        <f t="shared" si="19"/>
        <v>Supporting Documentation</v>
      </c>
      <c r="B175" s="79" t="str">
        <f>$B$172</f>
        <v>15 Alternative control services</v>
      </c>
      <c r="C175" s="79"/>
      <c r="D175" s="79" t="s">
        <v>237</v>
      </c>
      <c r="E175" s="105" t="s">
        <v>746</v>
      </c>
      <c r="F175" s="108" t="s">
        <v>250</v>
      </c>
      <c r="G175" s="93">
        <v>2</v>
      </c>
      <c r="H175" s="78" t="str">
        <f>_xlfn.CONCAT(Table14[[#This Row],[Proposal Indexing]],Table14[[#This Row],[Section Ref:]],Table14[[#This Row],[Number Ref:]])</f>
        <v>15.2.2</v>
      </c>
      <c r="I175" s="94" t="s">
        <v>755</v>
      </c>
      <c r="J175" s="94"/>
      <c r="K175" s="94"/>
      <c r="L175" s="94"/>
      <c r="M175" s="9" t="s">
        <v>756</v>
      </c>
      <c r="N175" s="94"/>
      <c r="O175" s="94" t="s">
        <v>52</v>
      </c>
      <c r="P175" s="94"/>
      <c r="Q175" s="94" t="s">
        <v>53</v>
      </c>
      <c r="R175" s="94"/>
      <c r="S175" s="94"/>
      <c r="T175" s="94"/>
      <c r="U175" s="78" t="s">
        <v>306</v>
      </c>
      <c r="V175" s="79" t="s">
        <v>749</v>
      </c>
      <c r="W175" s="79"/>
      <c r="X175" s="79" t="s">
        <v>245</v>
      </c>
      <c r="Y175" s="79"/>
      <c r="Z175" s="79"/>
      <c r="AA175" s="79" t="s">
        <v>68</v>
      </c>
      <c r="AB175" s="79" t="s">
        <v>68</v>
      </c>
      <c r="AC175" s="79" t="s">
        <v>157</v>
      </c>
      <c r="AD175" s="79"/>
      <c r="AE175" s="107" t="s">
        <v>57</v>
      </c>
      <c r="AF175" s="96" t="s">
        <v>58</v>
      </c>
      <c r="AG175" s="96"/>
      <c r="AH175" s="130" t="s">
        <v>827</v>
      </c>
      <c r="AI175" s="79" t="s">
        <v>59</v>
      </c>
      <c r="AJ175" s="99">
        <v>13</v>
      </c>
      <c r="AK175" s="91" t="str">
        <f t="shared" si="20"/>
        <v>15.2.2 - Public Lighting PTRM</v>
      </c>
      <c r="AL175" s="91" t="s">
        <v>992</v>
      </c>
      <c r="AM175" s="91" t="s">
        <v>185</v>
      </c>
      <c r="AN175" s="79" t="s">
        <v>757</v>
      </c>
      <c r="AO175" s="79"/>
      <c r="AP175" s="79"/>
    </row>
    <row r="176" spans="1:42" s="71" customFormat="1" ht="15" customHeight="1" x14ac:dyDescent="0.35">
      <c r="A176" s="80" t="str">
        <f t="shared" si="19"/>
        <v>Supporting Documentation</v>
      </c>
      <c r="B176" s="79" t="str">
        <f>$B$172</f>
        <v>15 Alternative control services</v>
      </c>
      <c r="C176" s="79"/>
      <c r="D176" s="79" t="s">
        <v>237</v>
      </c>
      <c r="E176" s="105" t="s">
        <v>746</v>
      </c>
      <c r="F176" s="108" t="s">
        <v>250</v>
      </c>
      <c r="G176" s="93">
        <v>3</v>
      </c>
      <c r="H176" s="78" t="str">
        <f>_xlfn.CONCAT(Table14[[#This Row],[Proposal Indexing]],Table14[[#This Row],[Section Ref:]],Table14[[#This Row],[Number Ref:]])</f>
        <v>15.2.3</v>
      </c>
      <c r="I176" s="94" t="s">
        <v>758</v>
      </c>
      <c r="J176" s="94"/>
      <c r="K176" s="94"/>
      <c r="L176" s="94"/>
      <c r="M176" s="9" t="s">
        <v>759</v>
      </c>
      <c r="N176" s="94"/>
      <c r="O176" s="94" t="s">
        <v>52</v>
      </c>
      <c r="P176" s="94"/>
      <c r="Q176" s="94" t="s">
        <v>53</v>
      </c>
      <c r="R176" s="94"/>
      <c r="S176" s="94"/>
      <c r="T176" s="94"/>
      <c r="U176" s="78" t="s">
        <v>306</v>
      </c>
      <c r="V176" s="79" t="s">
        <v>749</v>
      </c>
      <c r="W176" s="79"/>
      <c r="X176" s="79" t="s">
        <v>245</v>
      </c>
      <c r="Y176" s="79" t="s">
        <v>254</v>
      </c>
      <c r="Z176" s="79"/>
      <c r="AA176" s="79" t="s">
        <v>68</v>
      </c>
      <c r="AB176" s="79" t="s">
        <v>68</v>
      </c>
      <c r="AC176" s="79" t="s">
        <v>760</v>
      </c>
      <c r="AD176" s="79"/>
      <c r="AE176" s="107" t="s">
        <v>57</v>
      </c>
      <c r="AF176" s="96" t="s">
        <v>58</v>
      </c>
      <c r="AG176" s="96"/>
      <c r="AH176" s="130" t="s">
        <v>827</v>
      </c>
      <c r="AI176" s="79" t="s">
        <v>59</v>
      </c>
      <c r="AJ176" s="99">
        <v>11</v>
      </c>
      <c r="AK176" s="91" t="str">
        <f t="shared" si="20"/>
        <v>15.2.3 - Public Lighting RAB Roll Forward Model</v>
      </c>
      <c r="AL176" s="91" t="s">
        <v>993</v>
      </c>
      <c r="AM176" s="91" t="s">
        <v>185</v>
      </c>
      <c r="AN176" s="79" t="s">
        <v>761</v>
      </c>
      <c r="AO176" s="79"/>
      <c r="AP176" s="79"/>
    </row>
    <row r="177" spans="1:42" s="71" customFormat="1" ht="15" customHeight="1" x14ac:dyDescent="0.35">
      <c r="A177" s="80" t="str">
        <f t="shared" si="19"/>
        <v>Supporting Documentation</v>
      </c>
      <c r="B177" s="79" t="str">
        <f>B176</f>
        <v>15 Alternative control services</v>
      </c>
      <c r="C177" s="79"/>
      <c r="D177" s="79" t="s">
        <v>237</v>
      </c>
      <c r="E177" s="105" t="s">
        <v>746</v>
      </c>
      <c r="F177" s="105" t="s">
        <v>250</v>
      </c>
      <c r="G177" s="81">
        <v>4</v>
      </c>
      <c r="H177" s="104" t="str">
        <f>_xlfn.CONCAT(Table14[[#This Row],[Proposal Indexing]],Table14[[#This Row],[Section Ref:]],Table14[[#This Row],[Number Ref:]])</f>
        <v>15.2.4</v>
      </c>
      <c r="I177" s="79" t="s">
        <v>762</v>
      </c>
      <c r="J177" s="79"/>
      <c r="K177" s="94"/>
      <c r="L177" s="94"/>
      <c r="M177" s="9" t="s">
        <v>763</v>
      </c>
      <c r="N177" s="94"/>
      <c r="O177" s="94" t="s">
        <v>52</v>
      </c>
      <c r="P177" s="94"/>
      <c r="Q177" s="94" t="s">
        <v>53</v>
      </c>
      <c r="R177" s="94"/>
      <c r="S177" s="94"/>
      <c r="T177" s="94"/>
      <c r="U177" s="78" t="s">
        <v>306</v>
      </c>
      <c r="V177" s="79" t="s">
        <v>749</v>
      </c>
      <c r="W177" s="79"/>
      <c r="X177" s="79" t="s">
        <v>245</v>
      </c>
      <c r="Y177" s="79"/>
      <c r="Z177" s="79"/>
      <c r="AA177" s="79" t="s">
        <v>68</v>
      </c>
      <c r="AB177" s="79" t="s">
        <v>68</v>
      </c>
      <c r="AC177" s="79" t="s">
        <v>760</v>
      </c>
      <c r="AD177" s="79"/>
      <c r="AE177" s="107" t="s">
        <v>57</v>
      </c>
      <c r="AF177" s="96" t="s">
        <v>58</v>
      </c>
      <c r="AG177" s="96"/>
      <c r="AH177" s="130" t="s">
        <v>827</v>
      </c>
      <c r="AI177" s="79" t="s">
        <v>59</v>
      </c>
      <c r="AJ177" s="99">
        <v>7</v>
      </c>
      <c r="AK177" s="91" t="str">
        <f t="shared" si="20"/>
        <v>15.2.4 - Public Lighting RAB Depreciation Model</v>
      </c>
      <c r="AL177" s="91" t="s">
        <v>994</v>
      </c>
      <c r="AM177" s="91" t="s">
        <v>185</v>
      </c>
      <c r="AN177" s="79" t="s">
        <v>764</v>
      </c>
      <c r="AO177" s="79"/>
      <c r="AP177" s="79"/>
    </row>
    <row r="178" spans="1:42" s="71" customFormat="1" ht="15" customHeight="1" x14ac:dyDescent="0.35">
      <c r="A178" s="80" t="str">
        <f t="shared" ref="A178:A198" si="21">$A$41</f>
        <v>Supporting Documentation</v>
      </c>
      <c r="B178" s="79" t="str">
        <f>$B$172</f>
        <v>15 Alternative control services</v>
      </c>
      <c r="C178" s="79"/>
      <c r="D178" s="79" t="s">
        <v>765</v>
      </c>
      <c r="E178" s="105" t="s">
        <v>746</v>
      </c>
      <c r="F178" s="108" t="s">
        <v>250</v>
      </c>
      <c r="G178" s="93">
        <v>5</v>
      </c>
      <c r="H178" s="78" t="str">
        <f>_xlfn.CONCAT(Table14[[#This Row],[Proposal Indexing]],Table14[[#This Row],[Section Ref:]],Table14[[#This Row],[Number Ref:]])</f>
        <v>15.2.5</v>
      </c>
      <c r="I178" s="94" t="s">
        <v>766</v>
      </c>
      <c r="J178" s="94"/>
      <c r="K178" s="94"/>
      <c r="L178" s="94"/>
      <c r="M178" s="9" t="s">
        <v>767</v>
      </c>
      <c r="N178" s="94"/>
      <c r="O178" s="94" t="s">
        <v>52</v>
      </c>
      <c r="P178" s="94"/>
      <c r="Q178" s="94" t="s">
        <v>53</v>
      </c>
      <c r="R178" s="94"/>
      <c r="S178" s="94"/>
      <c r="T178" s="94"/>
      <c r="U178" s="78" t="s">
        <v>306</v>
      </c>
      <c r="V178" s="79" t="s">
        <v>749</v>
      </c>
      <c r="W178" s="79"/>
      <c r="X178" s="79" t="s">
        <v>245</v>
      </c>
      <c r="Y178" s="79"/>
      <c r="Z178" s="79"/>
      <c r="AA178" s="79" t="s">
        <v>143</v>
      </c>
      <c r="AB178" s="79" t="s">
        <v>750</v>
      </c>
      <c r="AC178" s="79" t="s">
        <v>68</v>
      </c>
      <c r="AD178" s="79"/>
      <c r="AE178" s="107" t="s">
        <v>57</v>
      </c>
      <c r="AF178" s="96" t="s">
        <v>58</v>
      </c>
      <c r="AG178" s="96"/>
      <c r="AH178" s="130" t="s">
        <v>827</v>
      </c>
      <c r="AI178" s="79" t="s">
        <v>59</v>
      </c>
      <c r="AJ178" s="99">
        <v>29</v>
      </c>
      <c r="AK178" s="91" t="str">
        <f t="shared" si="20"/>
        <v>15.2.5 - Public lighting service framework</v>
      </c>
      <c r="AL178" s="91" t="s">
        <v>995</v>
      </c>
      <c r="AM178" s="91" t="s">
        <v>185</v>
      </c>
      <c r="AN178" s="79" t="s">
        <v>768</v>
      </c>
      <c r="AO178" s="79"/>
      <c r="AP178" s="79"/>
    </row>
    <row r="179" spans="1:42" s="71" customFormat="1" ht="15" customHeight="1" x14ac:dyDescent="0.35">
      <c r="A179" s="28" t="str">
        <f t="shared" si="21"/>
        <v>Supporting Documentation</v>
      </c>
      <c r="B179" s="29" t="s">
        <v>769</v>
      </c>
      <c r="C179" s="30"/>
      <c r="D179" s="30"/>
      <c r="E179" s="30"/>
      <c r="F179" s="30"/>
      <c r="G179" s="30"/>
      <c r="H179" s="49" t="str">
        <f>_xlfn.CONCAT(Table14[[#This Row],[Proposal Indexing]],Table14[[#This Row],[Section Ref:]],Table14[[#This Row],[Number Ref:]])</f>
        <v/>
      </c>
      <c r="I179" s="31"/>
      <c r="J179" s="31"/>
      <c r="K179" s="31"/>
      <c r="L179" s="31"/>
      <c r="M179" s="31"/>
      <c r="N179" s="31"/>
      <c r="O179" s="31"/>
      <c r="P179" s="31"/>
      <c r="Q179" s="31"/>
      <c r="R179" s="31"/>
      <c r="S179" s="31"/>
      <c r="T179" s="31"/>
      <c r="U179" s="31"/>
      <c r="V179" s="30"/>
      <c r="W179" s="30"/>
      <c r="X179" s="30"/>
      <c r="Y179" s="30"/>
      <c r="Z179" s="30"/>
      <c r="AA179" s="30"/>
      <c r="AB179" s="30"/>
      <c r="AC179" s="30"/>
      <c r="AD179" s="30"/>
      <c r="AE179" s="30"/>
      <c r="AF179" s="33"/>
      <c r="AG179" s="33"/>
      <c r="AH179" s="33"/>
      <c r="AI179" s="33"/>
      <c r="AJ179" s="30"/>
      <c r="AK179" s="30" t="str">
        <f>_xlfn.CONCAT(H179, " - ", I179, " - ",Table14[[#This Row],[Document type]])</f>
        <v xml:space="preserve"> -  - </v>
      </c>
      <c r="AL179" s="30"/>
      <c r="AM179" s="30"/>
      <c r="AN179" s="34"/>
      <c r="AO179" s="79"/>
      <c r="AP179" s="79"/>
    </row>
    <row r="180" spans="1:42" s="70" customFormat="1" ht="15" customHeight="1" x14ac:dyDescent="0.35">
      <c r="A180" s="80" t="str">
        <f t="shared" si="21"/>
        <v>Supporting Documentation</v>
      </c>
      <c r="B180" s="79" t="str">
        <f>$B$179</f>
        <v>16 Negotiated services framework and criteria</v>
      </c>
      <c r="C180" s="79" t="s">
        <v>728</v>
      </c>
      <c r="D180" s="79"/>
      <c r="E180" s="105" t="s">
        <v>770</v>
      </c>
      <c r="F180" s="79">
        <v>1</v>
      </c>
      <c r="G180" s="79"/>
      <c r="H180" s="104" t="str">
        <f>_xlfn.CONCAT(Table14[[#This Row],[Proposal Indexing]],Table14[[#This Row],[Section Ref:]],Table14[[#This Row],[Number Ref:]])</f>
        <v>16.1</v>
      </c>
      <c r="I180" s="94" t="s">
        <v>68</v>
      </c>
      <c r="J180" s="85"/>
      <c r="K180" s="85"/>
      <c r="L180" s="85"/>
      <c r="M180" s="85" t="s">
        <v>729</v>
      </c>
      <c r="N180" s="85"/>
      <c r="O180" s="53" t="s">
        <v>52</v>
      </c>
      <c r="P180" s="94"/>
      <c r="Q180" s="94"/>
      <c r="R180" s="94"/>
      <c r="S180" s="94"/>
      <c r="T180" s="94"/>
      <c r="U180" s="94"/>
      <c r="V180" s="79"/>
      <c r="W180" s="79"/>
      <c r="X180" s="79"/>
      <c r="Y180" s="79"/>
      <c r="Z180" s="79"/>
      <c r="AA180" s="79"/>
      <c r="AB180" s="79"/>
      <c r="AC180" s="79"/>
      <c r="AD180" s="79"/>
      <c r="AE180" s="107" t="s">
        <v>57</v>
      </c>
      <c r="AF180" s="96"/>
      <c r="AG180" s="96"/>
      <c r="AH180" s="136"/>
      <c r="AI180" s="135"/>
      <c r="AJ180" s="99"/>
      <c r="AK180" s="91" t="str">
        <f>_xlfn.CONCAT(H180, " - ", I180, " - ",Table14[[#This Row],[Document type]])</f>
        <v xml:space="preserve">16.1 - N/A - </v>
      </c>
      <c r="AL180" s="91" t="s">
        <v>996</v>
      </c>
      <c r="AM180" s="91" t="s">
        <v>185</v>
      </c>
      <c r="AN180" s="79"/>
      <c r="AO180" s="79" t="s">
        <v>771</v>
      </c>
      <c r="AP180" s="79"/>
    </row>
    <row r="181" spans="1:42" s="73" customFormat="1" ht="15" customHeight="1" x14ac:dyDescent="0.35">
      <c r="A181" s="28" t="str">
        <f t="shared" si="21"/>
        <v>Supporting Documentation</v>
      </c>
      <c r="B181" s="29" t="s">
        <v>772</v>
      </c>
      <c r="C181" s="30"/>
      <c r="D181" s="30"/>
      <c r="E181" s="30"/>
      <c r="F181" s="30"/>
      <c r="G181" s="30"/>
      <c r="H181" s="49" t="str">
        <f>_xlfn.CONCAT(Table14[[#This Row],[Proposal Indexing]],Table14[[#This Row],[Section Ref:]],Table14[[#This Row],[Number Ref:]])</f>
        <v/>
      </c>
      <c r="I181" s="31"/>
      <c r="J181" s="31"/>
      <c r="K181" s="31"/>
      <c r="L181" s="31"/>
      <c r="M181" s="31"/>
      <c r="N181" s="31"/>
      <c r="O181" s="31"/>
      <c r="P181" s="31"/>
      <c r="Q181" s="31"/>
      <c r="R181" s="31"/>
      <c r="S181" s="31"/>
      <c r="T181" s="31"/>
      <c r="U181" s="31"/>
      <c r="V181" s="30"/>
      <c r="W181" s="30"/>
      <c r="X181" s="30"/>
      <c r="Y181" s="30"/>
      <c r="Z181" s="30"/>
      <c r="AA181" s="30"/>
      <c r="AB181" s="30"/>
      <c r="AC181" s="30"/>
      <c r="AD181" s="30"/>
      <c r="AE181" s="30"/>
      <c r="AF181" s="33"/>
      <c r="AG181" s="33"/>
      <c r="AH181" s="33"/>
      <c r="AI181" s="33"/>
      <c r="AJ181" s="30"/>
      <c r="AK181" s="30" t="str">
        <f>_xlfn.CONCAT(H181, " - ", I181, " - ",Table14[[#This Row],[Document type]])</f>
        <v xml:space="preserve"> -  - </v>
      </c>
      <c r="AL181" s="30"/>
      <c r="AM181" s="30"/>
      <c r="AN181" s="34"/>
      <c r="AO181" s="79"/>
      <c r="AP181" s="79"/>
    </row>
    <row r="182" spans="1:42" s="70" customFormat="1" ht="15" customHeight="1" x14ac:dyDescent="0.35">
      <c r="A182" s="80" t="str">
        <f t="shared" si="21"/>
        <v>Supporting Documentation</v>
      </c>
      <c r="B182" s="79" t="str">
        <f>B181</f>
        <v>17 Connection Policy</v>
      </c>
      <c r="C182" s="79" t="s">
        <v>728</v>
      </c>
      <c r="D182" s="79"/>
      <c r="E182" s="105" t="s">
        <v>773</v>
      </c>
      <c r="F182" s="79">
        <v>1</v>
      </c>
      <c r="G182" s="79"/>
      <c r="H182" s="104" t="str">
        <f>_xlfn.CONCAT(Table14[[#This Row],[Proposal Indexing]],Table14[[#This Row],[Section Ref:]],Table14[[#This Row],[Number Ref:]])</f>
        <v>17.1</v>
      </c>
      <c r="I182" s="94" t="s">
        <v>68</v>
      </c>
      <c r="J182" s="94"/>
      <c r="K182" s="43"/>
      <c r="L182" s="43"/>
      <c r="M182" s="94" t="s">
        <v>729</v>
      </c>
      <c r="N182" s="43"/>
      <c r="O182" s="94" t="s">
        <v>52</v>
      </c>
      <c r="P182" s="43"/>
      <c r="Q182" s="94" t="s">
        <v>53</v>
      </c>
      <c r="R182" s="94"/>
      <c r="S182" s="43"/>
      <c r="T182" s="43"/>
      <c r="U182" s="43"/>
      <c r="V182" s="39"/>
      <c r="W182" s="39"/>
      <c r="X182" s="39"/>
      <c r="Y182" s="39"/>
      <c r="Z182" s="39"/>
      <c r="AA182" s="39"/>
      <c r="AB182" s="39"/>
      <c r="AC182" s="39"/>
      <c r="AD182" s="39"/>
      <c r="AE182" s="107" t="s">
        <v>57</v>
      </c>
      <c r="AF182" s="41"/>
      <c r="AG182" s="41"/>
      <c r="AH182" s="134"/>
      <c r="AI182" s="135"/>
      <c r="AJ182" s="99"/>
      <c r="AK182" s="91" t="str">
        <f>_xlfn.CONCAT(H182, " - ", I182, " - ",Table14[[#This Row],[Document type]])</f>
        <v xml:space="preserve">17.1 - N/A - </v>
      </c>
      <c r="AL182" s="91" t="s">
        <v>997</v>
      </c>
      <c r="AM182" s="91" t="s">
        <v>185</v>
      </c>
      <c r="AN182" s="39"/>
      <c r="AO182" s="79"/>
      <c r="AP182" s="79"/>
    </row>
    <row r="183" spans="1:42" s="71" customFormat="1" ht="15" customHeight="1" x14ac:dyDescent="0.35">
      <c r="A183" s="28" t="str">
        <f t="shared" si="21"/>
        <v>Supporting Documentation</v>
      </c>
      <c r="B183" s="29" t="s">
        <v>774</v>
      </c>
      <c r="C183" s="30"/>
      <c r="D183" s="30"/>
      <c r="E183" s="30"/>
      <c r="F183" s="30"/>
      <c r="G183" s="30"/>
      <c r="H183" s="49" t="str">
        <f>_xlfn.CONCAT(Table14[[#This Row],[Proposal Indexing]],Table14[[#This Row],[Section Ref:]],Table14[[#This Row],[Number Ref:]])</f>
        <v/>
      </c>
      <c r="I183" s="31"/>
      <c r="J183" s="31"/>
      <c r="K183" s="31"/>
      <c r="L183" s="31"/>
      <c r="M183" s="31"/>
      <c r="N183" s="31"/>
      <c r="O183" s="31"/>
      <c r="P183" s="31"/>
      <c r="Q183" s="31"/>
      <c r="R183" s="31"/>
      <c r="S183" s="31"/>
      <c r="T183" s="31"/>
      <c r="U183" s="31"/>
      <c r="V183" s="30"/>
      <c r="W183" s="30"/>
      <c r="X183" s="30"/>
      <c r="Y183" s="30"/>
      <c r="Z183" s="30"/>
      <c r="AA183" s="30"/>
      <c r="AB183" s="30"/>
      <c r="AC183" s="30"/>
      <c r="AD183" s="30"/>
      <c r="AE183" s="30"/>
      <c r="AF183" s="33"/>
      <c r="AG183" s="33"/>
      <c r="AH183" s="33"/>
      <c r="AI183" s="33"/>
      <c r="AJ183" s="30"/>
      <c r="AK183" s="30" t="str">
        <f>_xlfn.CONCAT(H183, " - ", I183, " - ",Table14[[#This Row],[Document type]])</f>
        <v xml:space="preserve"> -  - </v>
      </c>
      <c r="AL183" s="30"/>
      <c r="AM183" s="30"/>
      <c r="AN183" s="34"/>
      <c r="AO183" s="79"/>
      <c r="AP183" s="79"/>
    </row>
    <row r="184" spans="1:42" s="71" customFormat="1" ht="15" customHeight="1" x14ac:dyDescent="0.35">
      <c r="A184" s="80" t="str">
        <f t="shared" si="21"/>
        <v>Supporting Documentation</v>
      </c>
      <c r="B184" s="79" t="str">
        <f>$B$183</f>
        <v>18 Tariff Structure Statement</v>
      </c>
      <c r="C184" s="79"/>
      <c r="D184" s="79" t="s">
        <v>237</v>
      </c>
      <c r="E184" s="105" t="s">
        <v>775</v>
      </c>
      <c r="F184" s="79">
        <v>1</v>
      </c>
      <c r="G184" s="79"/>
      <c r="H184" s="104" t="str">
        <f>_xlfn.CONCAT(Table14[[#This Row],[Proposal Indexing]],Table14[[#This Row],[Section Ref:]],Table14[[#This Row],[Number Ref:]])</f>
        <v>18.1</v>
      </c>
      <c r="I184" s="94" t="s">
        <v>776</v>
      </c>
      <c r="J184" s="85"/>
      <c r="K184" s="85"/>
      <c r="L184" s="85"/>
      <c r="M184" s="62" t="s">
        <v>777</v>
      </c>
      <c r="N184" s="85"/>
      <c r="O184" s="53" t="s">
        <v>52</v>
      </c>
      <c r="P184" s="94"/>
      <c r="Q184" s="94"/>
      <c r="R184" s="94"/>
      <c r="S184" s="94"/>
      <c r="T184" s="94"/>
      <c r="U184" s="94"/>
      <c r="V184" s="79" t="s">
        <v>155</v>
      </c>
      <c r="W184" s="79"/>
      <c r="X184" s="79" t="s">
        <v>155</v>
      </c>
      <c r="Y184" s="79"/>
      <c r="Z184" s="79"/>
      <c r="AA184" s="79"/>
      <c r="AB184" s="79"/>
      <c r="AC184" s="79"/>
      <c r="AD184" s="79"/>
      <c r="AE184" s="107" t="s">
        <v>57</v>
      </c>
      <c r="AF184" s="96" t="s">
        <v>58</v>
      </c>
      <c r="AG184" s="96"/>
      <c r="AH184" s="130" t="s">
        <v>827</v>
      </c>
      <c r="AI184" s="79" t="s">
        <v>59</v>
      </c>
      <c r="AJ184" s="99">
        <v>8</v>
      </c>
      <c r="AK184" s="91" t="str">
        <f>_xlfn.CONCAT(H184, " - ", I184)</f>
        <v>18.1 - Long Run Marginal Cost Model - Consumption</v>
      </c>
      <c r="AL184" s="91" t="s">
        <v>998</v>
      </c>
      <c r="AM184" s="91" t="s">
        <v>185</v>
      </c>
      <c r="AN184" s="79" t="s">
        <v>778</v>
      </c>
      <c r="AO184" s="79"/>
      <c r="AP184" s="79"/>
    </row>
    <row r="185" spans="1:42" s="71" customFormat="1" ht="15" customHeight="1" x14ac:dyDescent="0.35">
      <c r="A185" s="80" t="str">
        <f t="shared" si="21"/>
        <v>Supporting Documentation</v>
      </c>
      <c r="B185" s="79" t="str">
        <f>B184</f>
        <v>18 Tariff Structure Statement</v>
      </c>
      <c r="C185" s="79"/>
      <c r="D185" s="79" t="s">
        <v>237</v>
      </c>
      <c r="E185" s="105" t="s">
        <v>775</v>
      </c>
      <c r="F185" s="81">
        <v>2</v>
      </c>
      <c r="G185" s="81"/>
      <c r="H185" s="104">
        <v>18.2</v>
      </c>
      <c r="I185" s="79" t="s">
        <v>779</v>
      </c>
      <c r="J185" s="85"/>
      <c r="K185" s="85"/>
      <c r="L185" s="85"/>
      <c r="M185" s="62" t="s">
        <v>780</v>
      </c>
      <c r="N185" s="85"/>
      <c r="O185" s="79" t="s">
        <v>52</v>
      </c>
      <c r="P185" s="94"/>
      <c r="Q185" s="94"/>
      <c r="R185" s="94"/>
      <c r="S185" s="94"/>
      <c r="T185" s="94"/>
      <c r="U185" s="79"/>
      <c r="V185" s="79" t="s">
        <v>155</v>
      </c>
      <c r="W185" s="79"/>
      <c r="X185" s="79" t="s">
        <v>155</v>
      </c>
      <c r="Y185" s="79"/>
      <c r="Z185" s="79"/>
      <c r="AA185" s="79"/>
      <c r="AB185" s="79"/>
      <c r="AC185" s="79"/>
      <c r="AD185" s="79"/>
      <c r="AE185" s="107" t="s">
        <v>57</v>
      </c>
      <c r="AF185" s="96" t="s">
        <v>58</v>
      </c>
      <c r="AG185" s="96"/>
      <c r="AH185" s="130" t="s">
        <v>827</v>
      </c>
      <c r="AI185" s="79" t="s">
        <v>59</v>
      </c>
      <c r="AJ185" s="99">
        <v>5</v>
      </c>
      <c r="AK185" s="91" t="str">
        <f>_xlfn.CONCAT(H185, " - ", I185)</f>
        <v>18.2 - Long Run Marginal Cost Model - Export</v>
      </c>
      <c r="AL185" s="91" t="s">
        <v>999</v>
      </c>
      <c r="AM185" s="91" t="s">
        <v>185</v>
      </c>
      <c r="AN185" s="79" t="s">
        <v>781</v>
      </c>
      <c r="AO185" s="79"/>
      <c r="AP185" s="79"/>
    </row>
    <row r="186" spans="1:42" s="71" customFormat="1" ht="15" customHeight="1" x14ac:dyDescent="0.35">
      <c r="A186" s="28" t="str">
        <f t="shared" si="21"/>
        <v>Supporting Documentation</v>
      </c>
      <c r="B186" s="29" t="s">
        <v>782</v>
      </c>
      <c r="C186" s="30"/>
      <c r="D186" s="30"/>
      <c r="E186" s="30"/>
      <c r="F186" s="30"/>
      <c r="G186" s="30"/>
      <c r="H186" s="49" t="str">
        <f>_xlfn.CONCAT(Table14[[#This Row],[Proposal Indexing]],Table14[[#This Row],[Section Ref:]],Table14[[#This Row],[Number Ref:]])</f>
        <v/>
      </c>
      <c r="I186" s="31"/>
      <c r="J186" s="31"/>
      <c r="K186" s="31"/>
      <c r="L186" s="31"/>
      <c r="M186" s="31"/>
      <c r="N186" s="31"/>
      <c r="O186" s="31"/>
      <c r="P186" s="31"/>
      <c r="Q186" s="31"/>
      <c r="R186" s="31"/>
      <c r="S186" s="31"/>
      <c r="T186" s="31"/>
      <c r="U186" s="31"/>
      <c r="V186" s="30"/>
      <c r="W186" s="30"/>
      <c r="X186" s="30"/>
      <c r="Y186" s="30"/>
      <c r="Z186" s="30"/>
      <c r="AA186" s="30"/>
      <c r="AB186" s="30"/>
      <c r="AC186" s="30"/>
      <c r="AD186" s="30"/>
      <c r="AE186" s="30"/>
      <c r="AF186" s="33"/>
      <c r="AG186" s="33"/>
      <c r="AH186" s="33"/>
      <c r="AI186" s="33"/>
      <c r="AJ186" s="30"/>
      <c r="AK186" s="30" t="str">
        <f>_xlfn.CONCAT(H186, " - ", I186, " - ",Table14[[#This Row],[Document type]])</f>
        <v xml:space="preserve"> -  - </v>
      </c>
      <c r="AL186" s="30"/>
      <c r="AM186" s="30"/>
      <c r="AN186" s="34"/>
      <c r="AO186" s="79"/>
      <c r="AP186" s="79"/>
    </row>
    <row r="187" spans="1:42" s="71" customFormat="1" ht="15" customHeight="1" x14ac:dyDescent="0.35">
      <c r="A187" s="80" t="str">
        <f t="shared" si="21"/>
        <v>Supporting Documentation</v>
      </c>
      <c r="B187" s="79" t="str">
        <f>$B$186</f>
        <v>19 Legacy Metering</v>
      </c>
      <c r="C187" s="79"/>
      <c r="D187" s="79" t="s">
        <v>237</v>
      </c>
      <c r="E187" s="105" t="s">
        <v>783</v>
      </c>
      <c r="F187" s="93">
        <v>1</v>
      </c>
      <c r="G187" s="93"/>
      <c r="H187" s="104" t="str">
        <f>_xlfn.CONCAT(Table14[[#This Row],[Proposal Indexing]],Table14[[#This Row],[Section Ref:]],Table14[[#This Row],[Number Ref:]])</f>
        <v>19.1</v>
      </c>
      <c r="I187" s="78" t="s">
        <v>784</v>
      </c>
      <c r="J187" s="85"/>
      <c r="K187" s="85"/>
      <c r="L187" s="85"/>
      <c r="M187" s="9" t="s">
        <v>785</v>
      </c>
      <c r="N187" s="85"/>
      <c r="O187" s="79" t="s">
        <v>52</v>
      </c>
      <c r="P187" s="94"/>
      <c r="Q187" s="94" t="s">
        <v>53</v>
      </c>
      <c r="R187" s="94"/>
      <c r="S187" s="94"/>
      <c r="T187" s="94"/>
      <c r="U187" s="79"/>
      <c r="V187" s="79" t="s">
        <v>749</v>
      </c>
      <c r="W187" s="79"/>
      <c r="X187" s="79" t="s">
        <v>121</v>
      </c>
      <c r="Y187" s="79"/>
      <c r="Z187" s="79"/>
      <c r="AA187" s="79" t="s">
        <v>68</v>
      </c>
      <c r="AB187" s="79" t="s">
        <v>68</v>
      </c>
      <c r="AC187" s="79" t="s">
        <v>157</v>
      </c>
      <c r="AD187" s="79"/>
      <c r="AE187" s="107" t="s">
        <v>57</v>
      </c>
      <c r="AF187" s="96" t="s">
        <v>58</v>
      </c>
      <c r="AG187" s="96"/>
      <c r="AH187" s="130" t="s">
        <v>827</v>
      </c>
      <c r="AI187" s="79" t="s">
        <v>59</v>
      </c>
      <c r="AJ187" s="99">
        <v>18</v>
      </c>
      <c r="AK187" s="91" t="str">
        <f t="shared" ref="AK187:AK198" si="22">_xlfn.CONCAT(H187, " - ", I187)</f>
        <v>19.1 - Standardised Legacy Metering Expenditure Model</v>
      </c>
      <c r="AL187" s="91" t="s">
        <v>1000</v>
      </c>
      <c r="AM187" s="91" t="s">
        <v>185</v>
      </c>
      <c r="AN187" s="79" t="s">
        <v>786</v>
      </c>
      <c r="AO187" s="79"/>
      <c r="AP187" s="79"/>
    </row>
    <row r="188" spans="1:42" s="71" customFormat="1" ht="15" customHeight="1" x14ac:dyDescent="0.35">
      <c r="A188" s="80" t="str">
        <f t="shared" si="21"/>
        <v>Supporting Documentation</v>
      </c>
      <c r="B188" s="79" t="str">
        <f>$B$186</f>
        <v>19 Legacy Metering</v>
      </c>
      <c r="C188" s="79"/>
      <c r="D188" s="79" t="s">
        <v>237</v>
      </c>
      <c r="E188" s="105" t="s">
        <v>783</v>
      </c>
      <c r="F188" s="93">
        <v>2</v>
      </c>
      <c r="G188" s="93"/>
      <c r="H188" s="104" t="str">
        <f>_xlfn.CONCAT(Table14[[#This Row],[Proposal Indexing]],Table14[[#This Row],[Section Ref:]],Table14[[#This Row],[Number Ref:]])</f>
        <v>19.2</v>
      </c>
      <c r="I188" s="78" t="s">
        <v>787</v>
      </c>
      <c r="J188" s="85"/>
      <c r="K188" s="85"/>
      <c r="L188" s="85"/>
      <c r="M188" s="9" t="s">
        <v>788</v>
      </c>
      <c r="N188" s="85"/>
      <c r="O188" s="79" t="s">
        <v>52</v>
      </c>
      <c r="P188" s="94"/>
      <c r="Q188" s="94" t="s">
        <v>53</v>
      </c>
      <c r="R188" s="94"/>
      <c r="S188" s="94"/>
      <c r="T188" s="94"/>
      <c r="U188" s="79"/>
      <c r="V188" s="79" t="s">
        <v>749</v>
      </c>
      <c r="W188" s="79"/>
      <c r="X188" s="79" t="s">
        <v>121</v>
      </c>
      <c r="Y188" s="79"/>
      <c r="Z188" s="79"/>
      <c r="AA188" s="79" t="s">
        <v>68</v>
      </c>
      <c r="AB188" s="79" t="s">
        <v>68</v>
      </c>
      <c r="AC188" s="79" t="s">
        <v>157</v>
      </c>
      <c r="AD188" s="79"/>
      <c r="AE188" s="107" t="s">
        <v>57</v>
      </c>
      <c r="AF188" s="96" t="s">
        <v>58</v>
      </c>
      <c r="AG188" s="96"/>
      <c r="AH188" s="130" t="s">
        <v>827</v>
      </c>
      <c r="AI188" s="79" t="s">
        <v>59</v>
      </c>
      <c r="AJ188" s="99">
        <v>11</v>
      </c>
      <c r="AK188" s="91" t="str">
        <f t="shared" si="22"/>
        <v>19.2 - Legacy Metering Roll Forward Model</v>
      </c>
      <c r="AL188" s="91" t="s">
        <v>1001</v>
      </c>
      <c r="AM188" s="91" t="s">
        <v>185</v>
      </c>
      <c r="AN188" s="79" t="s">
        <v>789</v>
      </c>
      <c r="AO188" s="79"/>
      <c r="AP188" s="79"/>
    </row>
    <row r="189" spans="1:42" s="71" customFormat="1" ht="15" customHeight="1" x14ac:dyDescent="0.35">
      <c r="A189" s="80" t="str">
        <f t="shared" si="21"/>
        <v>Supporting Documentation</v>
      </c>
      <c r="B189" s="79" t="str">
        <f>$B$186</f>
        <v>19 Legacy Metering</v>
      </c>
      <c r="C189" s="79"/>
      <c r="D189" s="79" t="s">
        <v>237</v>
      </c>
      <c r="E189" s="105" t="s">
        <v>783</v>
      </c>
      <c r="F189" s="93">
        <v>3</v>
      </c>
      <c r="G189" s="93"/>
      <c r="H189" s="104" t="str">
        <f>_xlfn.CONCAT(Table14[[#This Row],[Proposal Indexing]],Table14[[#This Row],[Section Ref:]],Table14[[#This Row],[Number Ref:]])</f>
        <v>19.3</v>
      </c>
      <c r="I189" s="78" t="s">
        <v>790</v>
      </c>
      <c r="J189" s="85"/>
      <c r="K189" s="85"/>
      <c r="L189" s="85"/>
      <c r="M189" s="9" t="s">
        <v>791</v>
      </c>
      <c r="N189" s="85"/>
      <c r="O189" s="79" t="s">
        <v>52</v>
      </c>
      <c r="P189" s="94"/>
      <c r="Q189" s="94" t="s">
        <v>53</v>
      </c>
      <c r="R189" s="94"/>
      <c r="S189" s="94"/>
      <c r="T189" s="94"/>
      <c r="U189" s="79"/>
      <c r="V189" s="79" t="s">
        <v>749</v>
      </c>
      <c r="W189" s="79"/>
      <c r="X189" s="79" t="s">
        <v>121</v>
      </c>
      <c r="Y189" s="79"/>
      <c r="Z189" s="79"/>
      <c r="AA189" s="79" t="s">
        <v>68</v>
      </c>
      <c r="AB189" s="79" t="s">
        <v>68</v>
      </c>
      <c r="AC189" s="79" t="s">
        <v>760</v>
      </c>
      <c r="AD189" s="79"/>
      <c r="AE189" s="107" t="s">
        <v>57</v>
      </c>
      <c r="AF189" s="96" t="s">
        <v>58</v>
      </c>
      <c r="AG189" s="96"/>
      <c r="AH189" s="130" t="s">
        <v>827</v>
      </c>
      <c r="AI189" s="79" t="s">
        <v>59</v>
      </c>
      <c r="AJ189" s="99">
        <v>13</v>
      </c>
      <c r="AK189" s="91" t="str">
        <f t="shared" si="22"/>
        <v>19.3 - Legacy Metering PTRM</v>
      </c>
      <c r="AL189" s="91" t="s">
        <v>1002</v>
      </c>
      <c r="AM189" s="91" t="s">
        <v>185</v>
      </c>
      <c r="AN189" s="79" t="s">
        <v>792</v>
      </c>
      <c r="AO189" s="79"/>
      <c r="AP189" s="79"/>
    </row>
    <row r="190" spans="1:42" s="71" customFormat="1" ht="15" customHeight="1" x14ac:dyDescent="0.35">
      <c r="A190" s="80" t="str">
        <f t="shared" si="21"/>
        <v>Supporting Documentation</v>
      </c>
      <c r="B190" s="79" t="str">
        <f>$B$186</f>
        <v>19 Legacy Metering</v>
      </c>
      <c r="C190" s="79"/>
      <c r="D190" s="79" t="s">
        <v>765</v>
      </c>
      <c r="E190" s="105" t="s">
        <v>783</v>
      </c>
      <c r="F190" s="93">
        <v>4</v>
      </c>
      <c r="G190" s="93"/>
      <c r="H190" s="104" t="str">
        <f>_xlfn.CONCAT(Table14[[#This Row],[Proposal Indexing]],Table14[[#This Row],[Section Ref:]],Table14[[#This Row],[Number Ref:]])</f>
        <v>19.4</v>
      </c>
      <c r="I190" s="79" t="s">
        <v>793</v>
      </c>
      <c r="J190" s="85"/>
      <c r="K190" s="85"/>
      <c r="L190" s="85"/>
      <c r="M190" s="9" t="s">
        <v>794</v>
      </c>
      <c r="N190" s="85"/>
      <c r="O190" s="79" t="s">
        <v>52</v>
      </c>
      <c r="P190" s="94"/>
      <c r="Q190" s="94" t="s">
        <v>53</v>
      </c>
      <c r="R190" s="94"/>
      <c r="S190" s="94"/>
      <c r="T190" s="94"/>
      <c r="U190" s="79"/>
      <c r="V190" s="79" t="s">
        <v>749</v>
      </c>
      <c r="W190" s="79"/>
      <c r="X190" s="79" t="s">
        <v>121</v>
      </c>
      <c r="Y190" s="79"/>
      <c r="Z190" s="79"/>
      <c r="AA190" s="79" t="s">
        <v>157</v>
      </c>
      <c r="AB190" s="79" t="s">
        <v>157</v>
      </c>
      <c r="AC190" s="79" t="s">
        <v>157</v>
      </c>
      <c r="AD190" s="79"/>
      <c r="AE190" s="107" t="s">
        <v>57</v>
      </c>
      <c r="AF190" s="96" t="s">
        <v>58</v>
      </c>
      <c r="AG190" s="96"/>
      <c r="AH190" s="130" t="s">
        <v>827</v>
      </c>
      <c r="AI190" s="79" t="s">
        <v>59</v>
      </c>
      <c r="AJ190" s="99">
        <v>26</v>
      </c>
      <c r="AK190" s="91" t="str">
        <f t="shared" si="22"/>
        <v>19.4 - Legacy Metering Transition - Towards 2030</v>
      </c>
      <c r="AL190" s="91" t="s">
        <v>1003</v>
      </c>
      <c r="AM190" s="91" t="s">
        <v>185</v>
      </c>
      <c r="AN190" s="79" t="s">
        <v>795</v>
      </c>
      <c r="AO190" s="79"/>
      <c r="AP190" s="79"/>
    </row>
    <row r="191" spans="1:42" s="71" customFormat="1" ht="15" customHeight="1" x14ac:dyDescent="0.35">
      <c r="A191" s="28" t="str">
        <f t="shared" si="21"/>
        <v>Supporting Documentation</v>
      </c>
      <c r="B191" s="29" t="s">
        <v>796</v>
      </c>
      <c r="C191" s="30"/>
      <c r="D191" s="30"/>
      <c r="E191" s="30"/>
      <c r="F191" s="30"/>
      <c r="G191" s="30"/>
      <c r="H191" s="49" t="str">
        <f>_xlfn.CONCAT(Table14[[#This Row],[Proposal Indexing]],Table14[[#This Row],[Section Ref:]],Table14[[#This Row],[Number Ref:]])</f>
        <v/>
      </c>
      <c r="I191" s="31"/>
      <c r="J191" s="31"/>
      <c r="K191" s="31"/>
      <c r="L191" s="31"/>
      <c r="M191" s="31"/>
      <c r="N191" s="31"/>
      <c r="O191" s="31"/>
      <c r="P191" s="31"/>
      <c r="Q191" s="31"/>
      <c r="R191" s="31"/>
      <c r="S191" s="31"/>
      <c r="T191" s="31"/>
      <c r="U191" s="31"/>
      <c r="V191" s="30"/>
      <c r="W191" s="30"/>
      <c r="X191" s="30"/>
      <c r="Y191" s="30"/>
      <c r="Z191" s="30"/>
      <c r="AA191" s="30"/>
      <c r="AB191" s="30"/>
      <c r="AC191" s="30"/>
      <c r="AD191" s="30"/>
      <c r="AE191" s="30"/>
      <c r="AF191" s="33"/>
      <c r="AG191" s="33"/>
      <c r="AH191" s="33"/>
      <c r="AI191" s="33"/>
      <c r="AJ191" s="30"/>
      <c r="AK191" s="30" t="str">
        <f t="shared" si="22"/>
        <v xml:space="preserve"> - </v>
      </c>
      <c r="AL191" s="30"/>
      <c r="AM191" s="30"/>
      <c r="AN191" s="34"/>
      <c r="AO191" s="79"/>
      <c r="AP191" s="79"/>
    </row>
    <row r="192" spans="1:42" s="71" customFormat="1" ht="15" customHeight="1" x14ac:dyDescent="0.35">
      <c r="A192" s="80" t="str">
        <f t="shared" si="21"/>
        <v>Supporting Documentation</v>
      </c>
      <c r="B192" s="79" t="str">
        <f>$B$191</f>
        <v>20 List of Attachments</v>
      </c>
      <c r="C192" s="79"/>
      <c r="D192" s="79" t="s">
        <v>284</v>
      </c>
      <c r="E192" s="105" t="s">
        <v>797</v>
      </c>
      <c r="F192" s="79">
        <v>1</v>
      </c>
      <c r="G192" s="79"/>
      <c r="H192" s="104" t="str">
        <f>_xlfn.CONCAT(Table14[[#This Row],[Proposal Indexing]],Table14[[#This Row],[Section Ref:]],Table14[[#This Row],[Number Ref:]])</f>
        <v>20.1</v>
      </c>
      <c r="I192" s="94" t="s">
        <v>798</v>
      </c>
      <c r="J192" s="85"/>
      <c r="K192" s="85"/>
      <c r="L192" s="85"/>
      <c r="M192" s="9" t="s">
        <v>799</v>
      </c>
      <c r="N192" s="85"/>
      <c r="O192" s="52" t="s">
        <v>52</v>
      </c>
      <c r="P192" s="94"/>
      <c r="Q192" s="94" t="s">
        <v>53</v>
      </c>
      <c r="R192" s="94"/>
      <c r="S192" s="94"/>
      <c r="T192" s="94"/>
      <c r="U192" s="94"/>
      <c r="V192" s="79" t="s">
        <v>800</v>
      </c>
      <c r="W192" s="79"/>
      <c r="X192" s="79" t="s">
        <v>168</v>
      </c>
      <c r="Y192" s="79"/>
      <c r="Z192" s="79"/>
      <c r="AA192" s="79"/>
      <c r="AB192" s="79"/>
      <c r="AC192" s="79"/>
      <c r="AD192" s="79"/>
      <c r="AE192" s="107" t="s">
        <v>57</v>
      </c>
      <c r="AF192" s="96" t="s">
        <v>52</v>
      </c>
      <c r="AG192" s="96"/>
      <c r="AH192" s="137" t="s">
        <v>827</v>
      </c>
      <c r="AI192" s="79" t="s">
        <v>59</v>
      </c>
      <c r="AJ192" s="99">
        <v>7</v>
      </c>
      <c r="AK192" s="91" t="str">
        <f t="shared" si="22"/>
        <v>20.1 - Director's Certification and CEO Statutory Declaration</v>
      </c>
      <c r="AL192" s="91" t="s">
        <v>1004</v>
      </c>
      <c r="AM192" s="91" t="s">
        <v>1005</v>
      </c>
      <c r="AN192" s="79" t="s">
        <v>801</v>
      </c>
      <c r="AO192" s="79"/>
      <c r="AP192" s="79"/>
    </row>
    <row r="193" spans="1:42" s="71" customFormat="1" ht="15" customHeight="1" x14ac:dyDescent="0.35">
      <c r="A193" s="80" t="str">
        <f t="shared" si="21"/>
        <v>Supporting Documentation</v>
      </c>
      <c r="B193" s="79" t="str">
        <f>$B$191</f>
        <v>20 List of Attachments</v>
      </c>
      <c r="C193" s="79"/>
      <c r="D193" s="79" t="s">
        <v>284</v>
      </c>
      <c r="E193" s="105" t="s">
        <v>797</v>
      </c>
      <c r="F193" s="79">
        <v>2</v>
      </c>
      <c r="G193" s="79"/>
      <c r="H193" s="104" t="str">
        <f>_xlfn.CONCAT(Table14[[#This Row],[Proposal Indexing]],Table14[[#This Row],[Section Ref:]],Table14[[#This Row],[Number Ref:]])</f>
        <v>20.2</v>
      </c>
      <c r="I193" s="94" t="s">
        <v>802</v>
      </c>
      <c r="J193" s="85"/>
      <c r="K193" s="85"/>
      <c r="L193" s="85"/>
      <c r="M193" s="9" t="s">
        <v>1006</v>
      </c>
      <c r="N193" s="85"/>
      <c r="O193" s="52" t="s">
        <v>52</v>
      </c>
      <c r="P193" s="94"/>
      <c r="Q193" s="94" t="s">
        <v>136</v>
      </c>
      <c r="R193" s="94"/>
      <c r="S193" s="94"/>
      <c r="T193" s="94"/>
      <c r="U193" s="94"/>
      <c r="V193" s="79" t="s">
        <v>168</v>
      </c>
      <c r="W193" s="79"/>
      <c r="X193" s="79" t="s">
        <v>168</v>
      </c>
      <c r="Y193" s="79"/>
      <c r="Z193" s="79"/>
      <c r="AA193" s="79"/>
      <c r="AB193" s="79"/>
      <c r="AC193" s="79"/>
      <c r="AD193" s="79"/>
      <c r="AE193" s="107" t="s">
        <v>57</v>
      </c>
      <c r="AF193" s="96" t="s">
        <v>58</v>
      </c>
      <c r="AG193" s="96"/>
      <c r="AH193" s="96" t="s">
        <v>1007</v>
      </c>
      <c r="AI193" s="79" t="s">
        <v>59</v>
      </c>
      <c r="AJ193" s="99">
        <v>7</v>
      </c>
      <c r="AK193" s="91" t="str">
        <f t="shared" si="22"/>
        <v>20.2 - Confidentiality Claim</v>
      </c>
      <c r="AL193" s="91" t="s">
        <v>1008</v>
      </c>
      <c r="AM193" s="91" t="s">
        <v>185</v>
      </c>
      <c r="AN193" s="79" t="s">
        <v>803</v>
      </c>
      <c r="AO193" s="79"/>
      <c r="AP193" s="79"/>
    </row>
    <row r="194" spans="1:42" s="71" customFormat="1" ht="15" customHeight="1" x14ac:dyDescent="0.35">
      <c r="A194" s="80" t="str">
        <f t="shared" si="21"/>
        <v>Supporting Documentation</v>
      </c>
      <c r="B194" s="79" t="str">
        <f>$B$191</f>
        <v>20 List of Attachments</v>
      </c>
      <c r="C194" s="79"/>
      <c r="D194" s="79" t="s">
        <v>284</v>
      </c>
      <c r="E194" s="105" t="s">
        <v>797</v>
      </c>
      <c r="F194" s="81">
        <v>6</v>
      </c>
      <c r="G194" s="81"/>
      <c r="H194" s="104" t="str">
        <f>_xlfn.CONCAT(Table14[[#This Row],[Proposal Indexing]],Table14[[#This Row],[Section Ref:]],Table14[[#This Row],[Number Ref:]])</f>
        <v>20.6</v>
      </c>
      <c r="I194" s="94" t="s">
        <v>804</v>
      </c>
      <c r="J194" s="85"/>
      <c r="K194" s="85"/>
      <c r="L194" s="85"/>
      <c r="M194" s="9" t="s">
        <v>805</v>
      </c>
      <c r="N194" s="9" t="s">
        <v>806</v>
      </c>
      <c r="O194" s="52" t="s">
        <v>52</v>
      </c>
      <c r="P194" s="94"/>
      <c r="Q194" s="94" t="s">
        <v>53</v>
      </c>
      <c r="R194" s="94"/>
      <c r="S194" s="94"/>
      <c r="T194" s="94"/>
      <c r="U194" s="94"/>
      <c r="V194" s="79" t="s">
        <v>245</v>
      </c>
      <c r="W194" s="79"/>
      <c r="X194" s="79" t="s">
        <v>168</v>
      </c>
      <c r="Y194" s="79"/>
      <c r="Z194" s="79"/>
      <c r="AA194" s="79"/>
      <c r="AB194" s="79"/>
      <c r="AC194" s="79"/>
      <c r="AD194" s="79"/>
      <c r="AE194" s="107" t="s">
        <v>57</v>
      </c>
      <c r="AF194" s="96" t="s">
        <v>52</v>
      </c>
      <c r="AG194" s="96"/>
      <c r="AH194" s="137" t="s">
        <v>827</v>
      </c>
      <c r="AI194" s="79" t="s">
        <v>59</v>
      </c>
      <c r="AJ194" s="99">
        <v>10</v>
      </c>
      <c r="AK194" s="91" t="str">
        <f t="shared" si="22"/>
        <v>20.6 - 20.6 SAPN-2025-30 Related Party Transaction Overivew-Confidential</v>
      </c>
      <c r="AL194" s="91" t="s">
        <v>1009</v>
      </c>
      <c r="AM194" s="91" t="s">
        <v>1010</v>
      </c>
      <c r="AN194" s="79" t="s">
        <v>807</v>
      </c>
      <c r="AO194" s="79"/>
      <c r="AP194" s="79"/>
    </row>
    <row r="195" spans="1:42" ht="12.75" customHeight="1" x14ac:dyDescent="0.35">
      <c r="A195" s="80" t="str">
        <f t="shared" si="21"/>
        <v>Supporting Documentation</v>
      </c>
      <c r="B195" s="120" t="str">
        <f>B194</f>
        <v>20 List of Attachments</v>
      </c>
      <c r="C195" s="120"/>
      <c r="D195" s="79" t="s">
        <v>284</v>
      </c>
      <c r="E195" s="105" t="s">
        <v>797</v>
      </c>
      <c r="F195" s="121">
        <v>6</v>
      </c>
      <c r="G195" s="121">
        <v>1</v>
      </c>
      <c r="H195" s="122" t="s">
        <v>808</v>
      </c>
      <c r="I195" s="120" t="s">
        <v>809</v>
      </c>
      <c r="J195" s="100"/>
      <c r="K195" s="100"/>
      <c r="L195" s="100"/>
      <c r="M195" s="9" t="s">
        <v>810</v>
      </c>
      <c r="N195" s="100"/>
      <c r="O195" s="52" t="s">
        <v>52</v>
      </c>
      <c r="P195" s="120"/>
      <c r="Q195" s="94" t="s">
        <v>53</v>
      </c>
      <c r="R195" s="120"/>
      <c r="S195" s="120"/>
      <c r="T195" s="120"/>
      <c r="U195" s="120"/>
      <c r="V195" s="120"/>
      <c r="W195" s="120"/>
      <c r="X195" s="120"/>
      <c r="Y195" s="120"/>
      <c r="Z195" s="120"/>
      <c r="AA195" s="120"/>
      <c r="AB195" s="122"/>
      <c r="AC195" s="122"/>
      <c r="AD195" s="120"/>
      <c r="AE195" s="107" t="s">
        <v>57</v>
      </c>
      <c r="AF195" s="123" t="s">
        <v>52</v>
      </c>
      <c r="AG195" s="123"/>
      <c r="AH195" s="137" t="s">
        <v>827</v>
      </c>
      <c r="AI195" s="79" t="s">
        <v>59</v>
      </c>
      <c r="AJ195" s="124">
        <v>157</v>
      </c>
      <c r="AK195" s="91" t="str">
        <f t="shared" si="22"/>
        <v>20.6.1 - 20.6.1 SAPN-2025-30 Related Party QT3450 Contract Documents-Confidential</v>
      </c>
      <c r="AL195" s="91" t="s">
        <v>1011</v>
      </c>
      <c r="AM195" s="91" t="s">
        <v>1012</v>
      </c>
      <c r="AN195" s="120" t="s">
        <v>811</v>
      </c>
      <c r="AO195" s="120"/>
      <c r="AP195" s="120"/>
    </row>
    <row r="196" spans="1:42" ht="12.75" customHeight="1" x14ac:dyDescent="0.35">
      <c r="A196" s="80" t="str">
        <f t="shared" si="21"/>
        <v>Supporting Documentation</v>
      </c>
      <c r="B196" s="120" t="str">
        <f>B195</f>
        <v>20 List of Attachments</v>
      </c>
      <c r="C196" s="120"/>
      <c r="D196" s="79" t="s">
        <v>284</v>
      </c>
      <c r="E196" s="105" t="s">
        <v>797</v>
      </c>
      <c r="F196" s="121">
        <v>6</v>
      </c>
      <c r="G196" s="121">
        <v>2</v>
      </c>
      <c r="H196" s="122" t="s">
        <v>812</v>
      </c>
      <c r="I196" s="120" t="s">
        <v>813</v>
      </c>
      <c r="J196" s="100"/>
      <c r="K196" s="100"/>
      <c r="L196" s="100"/>
      <c r="M196" s="9" t="s">
        <v>814</v>
      </c>
      <c r="N196" s="100"/>
      <c r="O196" s="52" t="s">
        <v>52</v>
      </c>
      <c r="P196" s="120"/>
      <c r="Q196" s="94" t="s">
        <v>53</v>
      </c>
      <c r="R196" s="120"/>
      <c r="S196" s="120"/>
      <c r="T196" s="120"/>
      <c r="U196" s="120"/>
      <c r="V196" s="120"/>
      <c r="W196" s="120"/>
      <c r="X196" s="120"/>
      <c r="Y196" s="120"/>
      <c r="Z196" s="120"/>
      <c r="AA196" s="120"/>
      <c r="AB196" s="122"/>
      <c r="AC196" s="122"/>
      <c r="AD196" s="120"/>
      <c r="AE196" s="107" t="s">
        <v>57</v>
      </c>
      <c r="AF196" s="123" t="s">
        <v>52</v>
      </c>
      <c r="AG196" s="123"/>
      <c r="AH196" s="137" t="s">
        <v>827</v>
      </c>
      <c r="AI196" s="79" t="s">
        <v>59</v>
      </c>
      <c r="AJ196" s="124">
        <v>127</v>
      </c>
      <c r="AK196" s="91" t="str">
        <f t="shared" si="22"/>
        <v>20.6.2 - 20.6.2 SAPN-2025-30 Related Party QT3450 Tender Documents-Confidential</v>
      </c>
      <c r="AL196" s="91" t="s">
        <v>1013</v>
      </c>
      <c r="AM196" s="91" t="s">
        <v>1012</v>
      </c>
      <c r="AN196" s="120" t="s">
        <v>815</v>
      </c>
      <c r="AO196" s="120"/>
      <c r="AP196" s="120"/>
    </row>
    <row r="197" spans="1:42" ht="12.75" customHeight="1" x14ac:dyDescent="0.35">
      <c r="A197" s="80" t="str">
        <f t="shared" si="21"/>
        <v>Supporting Documentation</v>
      </c>
      <c r="B197" s="120" t="str">
        <f>B196</f>
        <v>20 List of Attachments</v>
      </c>
      <c r="C197" s="120"/>
      <c r="D197" s="79" t="s">
        <v>284</v>
      </c>
      <c r="E197" s="105" t="s">
        <v>797</v>
      </c>
      <c r="F197" s="121">
        <v>6</v>
      </c>
      <c r="G197" s="121">
        <v>3</v>
      </c>
      <c r="H197" s="122" t="s">
        <v>816</v>
      </c>
      <c r="I197" s="120" t="s">
        <v>817</v>
      </c>
      <c r="J197" s="85"/>
      <c r="K197" s="100"/>
      <c r="L197" s="100"/>
      <c r="M197" s="9" t="s">
        <v>818</v>
      </c>
      <c r="N197" s="100"/>
      <c r="O197" s="52" t="s">
        <v>52</v>
      </c>
      <c r="P197" s="120"/>
      <c r="Q197" s="94" t="s">
        <v>53</v>
      </c>
      <c r="R197" s="120"/>
      <c r="S197" s="120"/>
      <c r="T197" s="120"/>
      <c r="U197" s="120"/>
      <c r="V197" s="120"/>
      <c r="W197" s="120"/>
      <c r="X197" s="120"/>
      <c r="Y197" s="120"/>
      <c r="Z197" s="120"/>
      <c r="AA197" s="120"/>
      <c r="AB197" s="122"/>
      <c r="AC197" s="122"/>
      <c r="AD197" s="120"/>
      <c r="AE197" s="107" t="s">
        <v>57</v>
      </c>
      <c r="AF197" s="123" t="s">
        <v>52</v>
      </c>
      <c r="AG197" s="123"/>
      <c r="AH197" s="137" t="s">
        <v>827</v>
      </c>
      <c r="AI197" s="79" t="s">
        <v>59</v>
      </c>
      <c r="AJ197" s="124">
        <v>65</v>
      </c>
      <c r="AK197" s="91" t="str">
        <f t="shared" si="22"/>
        <v>20.6.3 - 20.6.3 SAPN-2025-30 Related Party QT3480 Documents-Confidential</v>
      </c>
      <c r="AL197" s="91" t="s">
        <v>1014</v>
      </c>
      <c r="AM197" s="91" t="s">
        <v>1012</v>
      </c>
      <c r="AN197" s="120" t="s">
        <v>819</v>
      </c>
      <c r="AO197" s="120"/>
      <c r="AP197" s="120"/>
    </row>
    <row r="198" spans="1:42" ht="12.75" customHeight="1" x14ac:dyDescent="0.35">
      <c r="A198" s="80" t="str">
        <f t="shared" si="21"/>
        <v>Supporting Documentation</v>
      </c>
      <c r="B198" s="120" t="str">
        <f>B197</f>
        <v>20 List of Attachments</v>
      </c>
      <c r="C198" s="120"/>
      <c r="D198" s="79" t="s">
        <v>284</v>
      </c>
      <c r="E198" s="105" t="s">
        <v>797</v>
      </c>
      <c r="F198" s="121">
        <v>6</v>
      </c>
      <c r="G198" s="121">
        <v>4</v>
      </c>
      <c r="H198" s="122" t="s">
        <v>820</v>
      </c>
      <c r="I198" s="120" t="s">
        <v>821</v>
      </c>
      <c r="J198" s="100"/>
      <c r="K198" s="100"/>
      <c r="L198" s="100"/>
      <c r="M198" s="9" t="s">
        <v>822</v>
      </c>
      <c r="N198" s="100"/>
      <c r="O198" s="52" t="s">
        <v>52</v>
      </c>
      <c r="P198" s="120"/>
      <c r="Q198" s="94" t="s">
        <v>53</v>
      </c>
      <c r="R198" s="120"/>
      <c r="S198" s="120"/>
      <c r="T198" s="120"/>
      <c r="U198" s="120"/>
      <c r="V198" s="120"/>
      <c r="W198" s="120"/>
      <c r="X198" s="120"/>
      <c r="Y198" s="120"/>
      <c r="Z198" s="120"/>
      <c r="AA198" s="120"/>
      <c r="AB198" s="122"/>
      <c r="AC198" s="122"/>
      <c r="AD198" s="120"/>
      <c r="AE198" s="107" t="s">
        <v>57</v>
      </c>
      <c r="AF198" s="123" t="s">
        <v>52</v>
      </c>
      <c r="AG198" s="123"/>
      <c r="AH198" s="137" t="s">
        <v>827</v>
      </c>
      <c r="AI198" s="79" t="s">
        <v>59</v>
      </c>
      <c r="AJ198" s="124">
        <v>8</v>
      </c>
      <c r="AK198" s="91" t="str">
        <f t="shared" si="22"/>
        <v>20.6.4 - 20.6.4 SAPN-2025-30 Related Party-Service Agreement Contract-Confidential</v>
      </c>
      <c r="AL198" s="91" t="s">
        <v>1015</v>
      </c>
      <c r="AM198" s="91" t="s">
        <v>1012</v>
      </c>
      <c r="AN198" s="120" t="s">
        <v>823</v>
      </c>
      <c r="AO198" s="120"/>
      <c r="AP198" s="120"/>
    </row>
    <row r="199" spans="1:42" ht="12.75" customHeight="1" x14ac:dyDescent="0.35">
      <c r="A199" s="120"/>
      <c r="B199" s="120"/>
      <c r="C199" s="120"/>
      <c r="D199" s="120"/>
      <c r="E199" s="121"/>
      <c r="F199" s="121"/>
      <c r="G199" s="121"/>
      <c r="H199" s="122"/>
      <c r="I199" s="120"/>
      <c r="J199" s="100"/>
      <c r="K199" s="100"/>
      <c r="L199" s="100"/>
      <c r="M199" s="100"/>
      <c r="N199" s="100"/>
      <c r="O199" s="120"/>
      <c r="P199" s="120"/>
      <c r="Q199" s="120"/>
      <c r="R199" s="120"/>
      <c r="S199" s="120"/>
      <c r="T199" s="120"/>
      <c r="U199" s="120"/>
      <c r="V199" s="120"/>
      <c r="W199" s="120"/>
      <c r="X199" s="120"/>
      <c r="Y199" s="120"/>
      <c r="Z199" s="120"/>
      <c r="AA199" s="120"/>
      <c r="AB199" s="122"/>
      <c r="AC199" s="122"/>
      <c r="AD199" s="120"/>
      <c r="AE199" s="125"/>
      <c r="AF199" s="123"/>
      <c r="AG199" s="123"/>
      <c r="AH199" s="123"/>
      <c r="AI199" s="120"/>
      <c r="AJ199" s="126">
        <f>SUM(AJ4:AJ198)</f>
        <v>4345</v>
      </c>
      <c r="AK199" s="120"/>
      <c r="AL199" s="120"/>
      <c r="AM199" s="120"/>
      <c r="AN199" s="120"/>
      <c r="AO199" s="120"/>
      <c r="AP199" s="120"/>
    </row>
    <row r="200" spans="1:42" ht="12.75" customHeight="1" x14ac:dyDescent="0.35">
      <c r="A200" s="1"/>
      <c r="B200" s="1"/>
      <c r="C200"/>
      <c r="D200" s="1"/>
      <c r="E200" s="1"/>
      <c r="F200" s="1"/>
      <c r="G200" s="1"/>
      <c r="H200" s="11"/>
      <c r="I200" s="1"/>
      <c r="J200" s="1"/>
      <c r="K200" s="1"/>
      <c r="L200" s="1"/>
      <c r="M200" s="1"/>
      <c r="N200" s="1"/>
      <c r="O200" s="1"/>
      <c r="P200" s="1"/>
      <c r="Q200" s="1"/>
      <c r="R200" s="1"/>
      <c r="S200" s="1"/>
      <c r="T200" s="1"/>
      <c r="U200" s="1"/>
      <c r="V200" s="1"/>
      <c r="W200" s="1"/>
      <c r="X200" s="1"/>
      <c r="Y200" s="1"/>
      <c r="Z200" s="1"/>
      <c r="AA200" s="1"/>
      <c r="AB200" s="11"/>
      <c r="AC200" s="11"/>
      <c r="AD200" s="7"/>
      <c r="AE200" s="1"/>
      <c r="AF200" s="10"/>
      <c r="AG200" s="10"/>
      <c r="AH200" s="10"/>
      <c r="AI200" s="1"/>
      <c r="AJ200" s="1"/>
      <c r="AK200" s="1"/>
      <c r="AL200" s="1"/>
      <c r="AM200" s="1"/>
      <c r="AN200" s="1"/>
      <c r="AO200" s="1"/>
      <c r="AP200" s="1"/>
    </row>
  </sheetData>
  <mergeCells count="5">
    <mergeCell ref="A1:C1"/>
    <mergeCell ref="E1:I1"/>
    <mergeCell ref="S1:W1"/>
    <mergeCell ref="Z1:AE1"/>
    <mergeCell ref="AF1:AK1"/>
  </mergeCells>
  <conditionalFormatting sqref="AI4:AI26 AI28:AI40 AI43:AI44 AI46:AI47 AI49 AI51 AI53 AI55:AI60 AI62:AI64 AI66:AI71 AI73:AI75 AI77:AI79 AI81:AI83 AI85:AI96 AI98:AI104 AI106:AI109 AI111:AI114 AI116:AI121 AI123:AI145 AI147:AI149 AI151:AI155 AI157 AI159 AI161 AI163 AI165 AI167 AI169 AI171 AI173:AI178 AI180 AI182 AI184:AI185 AI187:AI190 AI192:AI198">
    <cfRule type="containsText" dxfId="21" priority="1" operator="containsText" text="3. QA Complete">
      <formula>NOT(ISERROR(SEARCH("3. QA Complete",AI4)))</formula>
    </cfRule>
    <cfRule type="containsText" dxfId="20" priority="2" operator="containsText" text="6. Final Version">
      <formula>NOT(ISERROR(SEARCH("6. Final Version",AI4)))</formula>
    </cfRule>
  </conditionalFormatting>
  <dataValidations count="2">
    <dataValidation type="list" allowBlank="1" showInputMessage="1" showErrorMessage="1" sqref="AF49:AG49 AF51:AG51 AF53:AG53 AF77:AG79 AF157:AG157 AF159:AG159 AF161:AG161 AF167:AG167 AF169:AG169 AF171:AG171 AF180:AG180 AF182:AG182 AF46:AG47 AF151:AG155 AF163:AG163 AF165:AG165 AF43:AG44 AG100:AG102 AF62:AG64 AF81:AG83 AF73:AG75 AG104 AF55:AF60 AF147:AG149 AF173:AG178 AF192:AG194 AF111:AG114 AF66:AG71 AF117:AG121 AG107:AG109 AF184:AG190 AF85:AG96 AG61 AF4:AG26 AF28:AG40 AG55:AG58 AF123:AG145" xr:uid="{1EF71CAD-20C3-40A9-81BF-065B4C4CB30A}">
      <formula1>#REF!</formula1>
    </dataValidation>
    <dataValidation type="list" allowBlank="1" showInputMessage="1" showErrorMessage="1" sqref="AI173:AI178 AI182 AI180 AI171 AI169 AI167 AI161 AI159 AI157 AI77:AI79 AI53 AI4:AI26 AI49 AI46:AI47 AI184:AI190 AI163 AI165 AI43:AI44 AI106:AI109 AI66:AI71 AI81:AI83 AI85:AI96 AI62:AI64 AI55:AI60 AI147:AI149 AI123:AI145 AI111:AI114 AI73:AI75 AI116:AI121 AI98:AI104 AI151:AI155 AI192:AI197 AI28:AI40 AI51" xr:uid="{FF7EA986-0972-4A14-9EA1-3F458FFDBB3F}">
      <formula1>#REF!</formula1>
    </dataValidation>
  </dataValidations>
  <hyperlinks>
    <hyperlink ref="M35" r:id="rId1" display="../../../../../../:x:/r/sites/Reset2025/Shared Documents/General/Reset RIN/Final Reset RIN/SAPN 2025-30 Cross Reference Table.xlsx?d=w7898010d621d46a9be50eaceea879a90&amp;csf=1&amp;web=1&amp;e=DCO3yf" xr:uid="{60139F64-665A-44DC-8A41-9A02279B8094}"/>
    <hyperlink ref="M151" r:id="rId2" xr:uid="{3ECBB94D-486F-4718-A377-6E1E9A144631}"/>
    <hyperlink ref="N194" r:id="rId3" display="../../../../../../:f:/r/sites/Reset2025/Shared Documents/General/Reset RIN/Final Reset RIN/Related Party Supporting Documents?csf=1&amp;web=1&amp;e=6ScnOp" xr:uid="{7AB16C91-F70D-426C-8C80-3F047533C484}"/>
    <hyperlink ref="M71" r:id="rId4" xr:uid="{3C41FB5C-33F7-4B1D-A65B-5D1413AB2BCA}"/>
    <hyperlink ref="M78" r:id="rId5" display="../../../../../../:x:/r/sites/Reset2025/Shared Documents/General/Reg Proposal documentation/Attachments/5. Capex/5.5 Connections/5.5.2 SAPN Expenditure and Contributions model Confidential.xlsx?d=wc4cf05ed990f4b92a9b8afe925528828&amp;csf=1&amp;web=1&amp;e=IZfTwd" xr:uid="{BBDCF1C3-E1E9-4C34-B828-1CDEBCC85621}"/>
    <hyperlink ref="M46" r:id="rId6" display="../../../../../../:x:/r/sites/Reset2025/Shared Documents/General/Reg Proposal documentation/Attachments/1. Annual Revenue Requirement and Control Mechanism/1.1 2025-30-PTRM.xlsm?d=w3777c7ea913e47169c29f8521f2f19af&amp;csf=1&amp;web=1&amp;e=zm2IXn" xr:uid="{965984ED-5CE8-44D9-9316-9DC5BBC73E5C}"/>
    <hyperlink ref="M49" r:id="rId7" display="../../../../../../:x:/r/sites/Reset2025/Shared Documents/General/Reg Proposal documentation/Attachments/2. Regulatory Asset Base/2.1 2025-30-RFM.xlsm?d=w994ac8d26bfd4dd4bb796ca8a84ed190&amp;csf=1&amp;web=1&amp;e=XdvuCR" xr:uid="{58E864D0-6CC9-4029-B9E6-394B3754B7DA}"/>
    <hyperlink ref="M53" r:id="rId8" display="../../../../../../:x:/r/sites/Reset2025/Shared Documents/General/Reg Proposal documentation/Attachments/4. Regulatory Depreciation/4.1 2025-30-Depreciation Model.xlsb?d=w1be4a18e46b94528962fb915e117d42f&amp;csf=1&amp;web=1&amp;e=rHFH0b" xr:uid="{D444BCC0-2A88-4BAA-A58C-9A01BC7D0473}"/>
    <hyperlink ref="M161" r:id="rId9" display="../../../../../../:x:/r/sites/Reset2025/Shared Documents/General/Reg Proposal documentation/Attachments/9. CESS/9.1 SAPN Proposal 2025-30 - Jan 2024 - CESS adjustment calculation for 2019-20.xlsx?d=wdf505d36ef21497c9354c6964545dae4&amp;csf=1&amp;web=1&amp;e=kephfB" xr:uid="{8C40B742-AF53-4517-9BC8-A106C956008E}"/>
    <hyperlink ref="M157" r:id="rId10" display="../../../../../../:x:/r/sites/Reset2025/Shared Documents/General/Reg Proposal documentation/Attachments/7. Corporate Income Tax/7.1 SAPN - Immediately Expensed Capex.xlsx?d=w923cbff98a5c4a11a4937b2968c280b2&amp;csf=1&amp;web=1&amp;e=odBwcb" xr:uid="{AAA6CB61-B8C6-4E0B-82D5-2FB9918CB3C5}"/>
    <hyperlink ref="M51" r:id="rId11" display="../../../../../../:w:/r/sites/Reset2025/Shared Documents/General/Reg Proposal documentation/Attachments/3. Rate of Return/SAPN Averaging Periods Letter - 2025 Proposal CONFIDENTIAL.docx?d=wb2ca09f2cf95461a97d2b13cd40da332&amp;csf=1&amp;web=1&amp;e=N53OJX" xr:uid="{3A4C81E3-4245-4F89-8765-CC79CFE28B18}"/>
    <hyperlink ref="M163" r:id="rId12" display="../../../../../../:x:/r/sites/Reset2025/Shared Documents/General/Reg Proposal documentation/Attachments/10. Service Target Performance Incentive Scheme/10.1 STPIS reliability target calculations.xlsx?d=wb8a91482f0de44ca8f2eb3da988ceefa&amp;csf=1&amp;web=1&amp;e=XkQlkH" xr:uid="{10B8751B-A208-4315-9C3E-6E1A917B1082}"/>
    <hyperlink ref="M86" r:id="rId13" xr:uid="{3FDDD0B7-2169-4DD3-AD01-7E1B558955E4}"/>
    <hyperlink ref="M133" r:id="rId14" xr:uid="{E56CBCAA-7FBE-4B7E-8486-DB17894DFF25}"/>
    <hyperlink ref="M187" r:id="rId15" display="../../../../../../:x:/r/sites/Reset2025/Shared Documents/General/Reg Proposal documentation/Attachments/19. Legacy Metering/19.1 Standardised Legacy Metering Expenditure Model - 2025-30.xlsm?d=w3d71e6dec4bb468f95efb4eb9e8de284&amp;csf=1&amp;web=1&amp;e=IDzFYw" xr:uid="{8DA19845-039B-4A71-84E7-59B4C91CA12F}"/>
    <hyperlink ref="M188" r:id="rId16" display="../../../../../../:x:/r/sites/Reset2025/Shared Documents/General/Reg Proposal documentation/Attachments/19. Legacy Metering/19.2 Legacy Metering Roll Forward Model - 2025-30.xlsm?d=wa7508f5bc4a44aa2a5c0b1d45b5942e9&amp;csf=1&amp;web=1&amp;e=fFPoLF" xr:uid="{514F8F4C-16A2-4071-9451-2B0541C94986}"/>
    <hyperlink ref="M189" r:id="rId17" display="../../../../../../:x:/r/sites/Reset2025/Shared Documents/General/Reg Proposal documentation/Attachments/19. Legacy Metering/19.3 Legacy Metering PTRM - 2025-30.xlsm?d=w82a749fd11a14da7ad95256ca314f99d&amp;csf=1&amp;web=1&amp;e=a0Epma" xr:uid="{F0434492-F420-4F94-96D9-FFEA169E4CCD}"/>
    <hyperlink ref="M195" r:id="rId18" xr:uid="{6E20E6DC-A276-4152-98F0-518156A4A26D}"/>
    <hyperlink ref="M196" r:id="rId19" xr:uid="{FBEEDE80-0565-425A-922E-4296E9BABD72}"/>
    <hyperlink ref="M197" r:id="rId20" xr:uid="{50DE503D-5B31-4AFE-8C67-7585402E177C}"/>
    <hyperlink ref="M198" r:id="rId21" xr:uid="{FA4781D7-9311-4227-A51A-564D932FE01A}"/>
    <hyperlink ref="M43" r:id="rId22" display="../../../../../../:b:/r/sites/Reset2025/Shared Documents/General/Reg Proposal documentation/Attachments/0. Customer and Stakeholder engagement program/SAPN 0.1 Community Advisory Board Independent Report Public.pdf?csf=1&amp;web=1&amp;e=EcDUlz" xr:uid="{C5331516-2C16-4B42-B7DB-06B2F976F097}"/>
    <hyperlink ref="M44" r:id="rId23" display="../../../../../../:b:/r/sites/Reset2025/Shared Documents/General/Reg Proposal documentation/Attachments/0. Customer and Stakeholder engagement program/SAPN  0.2 Marsden Jacob Associates Customer Values Research December22 Public.pdf?csf=1&amp;web=1&amp;e=S6Cbkd" xr:uid="{FEEA7F03-7866-48BE-8DF3-047CC5F1412C}"/>
    <hyperlink ref="M58" r:id="rId24" display="../../../../../../:b:/r/sites/Reset2025/Shared Documents/General/Reg Proposal documentation/Attachments/5. Capex/5.1 Capex/SAPN 5.1.6 Accounting Practice and Guideline Manual Janaury24 Public.pdf?csf=1&amp;web=1&amp;e=JQZz8V" xr:uid="{6AF06908-E5B4-4C1A-82B0-D427DE291118}"/>
    <hyperlink ref="M62" r:id="rId25" display="../../../../../../:b:/r/sites/Reset2025/Shared Documents/General/Reg Proposal documentation/Attachments/5. Capex/5.2 Network/SAPN 5.2.2 Strategic Asset Management Plan September23 Public.pdf?csf=1&amp;web=1&amp;e=aGZyhT" xr:uid="{3DFAF748-F421-4E03-BD94-307A09CA08AC}"/>
    <hyperlink ref="M63" r:id="rId26" display="../../../../../../:b:/r/sites/Reset2025/Shared Documents/General/Reg Proposal documentation/Attachments/5. Capex/5.2 Network/SAPN 5.2.4 Network Strategy January 2024 Public.pdf?csf=1&amp;web=1&amp;e=nXh93h" xr:uid="{FD0E99A4-5B7C-46CD-B40D-457853E18082}"/>
    <hyperlink ref="M109" r:id="rId27" display="../../../../../../:b:/r/sites/Reset2025/Shared Documents/General/Reg Proposal documentation/Attachments/5. Capex/5.9 Reliability/SAPN 5.9.6 - Ecosure Adelaide Flying-fox population trend May23 Public.pdf?csf=1&amp;web=1&amp;e=cqTJU2" xr:uid="{2E6F3309-8F6C-40F5-8866-30D6ADE2A39C}"/>
    <hyperlink ref="M121" r:id="rId28" display="../../../../../../:b:/r/sites/Reset2025/Shared Documents/General/Reg Proposal documentation/Attachments/5. Capex/5.11 Property/SAPN 5.11.13 Asset condition and risk CAB subcommittee letter on draft proposal August 2023 Public.pdf?csf=1&amp;web=1&amp;e=4oflAD" xr:uid="{C49DDBF4-D8E7-4279-8961-54C7A604300C}"/>
    <hyperlink ref="M152" r:id="rId29" display="../../../../../../:b:/r/sites/Reset2025/Shared Documents/General/Reg Proposal documentation/Attachments/6. Opex/SAPN 6.2 Oxford Economics - Utilities Construction Wage Forecasts to 2029-30 November23 Public.pdf?csf=1&amp;web=1&amp;e=WbWg0A" xr:uid="{3801423A-09D8-46B2-8DC9-03986D080F05}"/>
    <hyperlink ref="M90" r:id="rId30" xr:uid="{FBB0DDAA-9FC2-418B-88C8-1B4EEFA83F9E}"/>
    <hyperlink ref="M174" r:id="rId31" display="../../../../../../:x:/r/sites/Reset2025/Shared Documents/General/Reg Proposal documentation/Attachments/15. Alternative Control Services/SAPN - 15.2.1 - Public Lighting Pricing Model - Confidential.xlsm?d=wcfaf6216014b4308a7420dbf7c3e6101&amp;csf=1&amp;web=1&amp;e=0RbQEd" xr:uid="{E14583F6-E44D-4E39-B026-E6053E7D28A6}"/>
    <hyperlink ref="M175" r:id="rId32" display="../../../../../../:x:/r/sites/Reset2025/Shared Documents/General/Reg Proposal documentation/Attachments/15. Alternative Control Services/SAPN - 15.2.2 - Public Lighting PTRM - Public.xlsm?d=w5736316e7d5b4626bf924e2aab310bf2&amp;csf=1&amp;web=1&amp;e=HUxvBx" xr:uid="{EE8BC52E-B78D-4A7A-B086-87063E8CD417}"/>
    <hyperlink ref="M176" r:id="rId33" display="../../../../../../:x:/r/sites/Reset2025/Shared Documents/General/Reg Proposal documentation/Attachments/15. Alternative Control Services/SAPN - 15.2.3 - Public Lighting RAB Roll Forward Model - Public.xlsm?d=w4646825bf71747fb8f6907b036a336f9&amp;csf=1&amp;web=1&amp;e=d1vpdM" xr:uid="{3DDE08FA-DECC-479D-8E78-412EE8F1389E}"/>
    <hyperlink ref="M177" r:id="rId34" display="../../../../../../:x:/r/sites/Reset2025/Shared Documents/General/Reg Proposal documentation/Attachments/15. Alternative Control Services/SAPN - 15.2.4 - Public Lighting RAB Depreciation Module - Public.xlsb?d=w53208fbc4f6841af9ac43db7e97c43fd&amp;csf=1&amp;web=1&amp;e=m1sgHX" xr:uid="{9E540B1D-1A6E-4B27-A67E-AFDE12C5EF71}"/>
    <hyperlink ref="M173" r:id="rId35" display="../../../../../../:x:/r/sites/Reset2025/Shared Documents/General/Reg Proposal documentation/Attachments/15. Alternative Control Services/SAPN - 15.1.1 - Standardised ANS model - 2025-30.xlsb?d=w9cac66580b2045e4b2b44633c5d3b74d&amp;csf=1&amp;web=1&amp;e=xtHMqm" xr:uid="{71A9DCB3-CB0C-49B7-B62B-3AF366F91033}"/>
    <hyperlink ref="M111" r:id="rId36" xr:uid="{7F55FD0D-3534-4889-93DC-A19646EF769D}"/>
    <hyperlink ref="M112" r:id="rId37" display="../../../../../../:x:/r/sites/Reset2025/Shared Documents/General/Reg Proposal documentation/Attachments/5. Capex/5.10 Fleet/5.10.3 - Fleet EV transition model - CONFIDENTIAL.xlsx?d=w18db2c995d9647d79b032e8d62caceea&amp;csf=1&amp;web=1&amp;e=j7pWhc" xr:uid="{71253906-3312-4F3B-AE03-3DD51ECAE28C}"/>
    <hyperlink ref="M113" r:id="rId38" display="../../../../../../:x:/r/sites/Reset2025/Shared Documents/General/Reg Proposal documentation/Attachments/5. Capex/5.10 Fleet/5.10.4 - Capital Vehicle Expenditure Model 2025-30 Confidential.xlsx?d=w01e96d1fac7a4bbd9dd43ee1997df207&amp;csf=1&amp;web=1&amp;e=WLeiLH" xr:uid="{D1A8216C-CB9E-4921-A8B4-709560336B44}"/>
    <hyperlink ref="M184" r:id="rId39" xr:uid="{653F09E8-3BAC-4B59-BD96-937F114D3359}"/>
    <hyperlink ref="M185" r:id="rId40" xr:uid="{D339CA1C-81F2-4D44-8900-EA1154DDF5BF}"/>
    <hyperlink ref="M149" r:id="rId41" display="../../../../../../:b:/r/sites/Reset2025/Shared Documents/General/Reg Proposal documentation/Attachments/5. Capex/5.13 Other nonnetwork/5.13.3 SAPN 2025-30 Reset Business Case - Non-Network Plant and Tools.pdf?csf=1&amp;web=1&amp;e=fPvZHY" xr:uid="{128A80A0-5DAC-4ED4-BA81-2C8405E74A72}"/>
    <hyperlink ref="M7" r:id="rId42" display="../../../../../../:b:/r/sites/Reset2025/Shared Documents/General/Reg Proposal documentation/Attachments/2. Regulatory Asset Base/Attachment 2 Regulatory Asset Base.pdf?csf=1&amp;web=1&amp;e=GSDHaN" xr:uid="{A99F4980-D29B-43F6-8CE5-8A5648E81CAF}"/>
    <hyperlink ref="M8" r:id="rId43" display="../../../../../../:b:/r/sites/Reset2025/Shared Documents/General/Reg Proposal documentation/Attachments/3. Rate of Return/Attachment 3 Rate of Return.pdf?csf=1&amp;web=1&amp;e=l5wWuE" xr:uid="{E63AF25C-E1F5-4853-85F6-70F3457E1A12}"/>
    <hyperlink ref="M9" r:id="rId44" display="../../../../../../:b:/r/sites/Reset2025/Shared Documents/General/Reg Proposal documentation/Attachments/4. Regulatory Depreciation/Attachment 4 Regulatory Depreciation.pdf?csf=1&amp;web=1&amp;e=iuWjJ2" xr:uid="{C9881413-6FD1-4BBF-8233-8FB4D799E916}"/>
    <hyperlink ref="M12" r:id="rId45" display="../../../../../../:b:/r/sites/Reset2025/Shared Documents/General/Reg Proposal documentation/Attachments/7. Corporate Income Tax/Attachment 7 Corporate Income Tax.pdf?csf=1&amp;web=1&amp;e=IJHQGD" xr:uid="{A67F5042-780A-4187-9ABB-86113BA29D5D}"/>
    <hyperlink ref="M13" r:id="rId46" display="../../../../../../:b:/r/sites/Reset2025/Shared Documents/General/Reg Proposal documentation/Attachments/8. EBSS/Attachment 8 Efficiency Benefit Sharing Scheme.pdf?csf=1&amp;web=1&amp;e=0IVD6Y" xr:uid="{9DD1E7E0-2465-4589-83D6-96DE056BCB36}"/>
    <hyperlink ref="M14" r:id="rId47" display="../../../../../../:b:/r/sites/Reset2025/Shared Documents/General/Reg Proposal documentation/Attachments/9. CESS/Attachment 9 Capital Efficiency Sharing Scheme.pdf?csf=1&amp;web=1&amp;e=hyHNxt" xr:uid="{3CDF955D-9C1F-41AA-8CA4-2572CA7C274F}"/>
    <hyperlink ref="M18" r:id="rId48" display="../../../../../../:b:/r/sites/Reset2025/Shared Documents/General/Reg Proposal documentation/Attachments/13. Classification of Services/Attachment 13 Classification of Services.pdf?csf=1&amp;web=1&amp;e=z78VUu" xr:uid="{2EC0D8B6-E5FD-4F94-B454-CD880EA38B72}"/>
    <hyperlink ref="M21" r:id="rId49" display="../../../../../../:b:/r/sites/Reset2025/Shared Documents/General/Reg Proposal documentation/Attachments/16. Negotiated Services framework and criteria/Attachment 16 Negotiated Service Framework and Criteria.pdf?csf=1&amp;web=1&amp;e=ALbpdK" xr:uid="{0CA1D863-4F76-426B-B66D-93A1C182E9BE}"/>
    <hyperlink ref="M98" r:id="rId50" display="../../../../../../:b:/r/sites/Reset2025/Shared Documents/General/Reg Proposal documentation/Attachments/5. Capex/5.8 Augex other/5.8.1 SAPN 2025-30 Business case Augex Environment.pdf?csf=1&amp;web=1&amp;e=r8EhZs" xr:uid="{6B2B6805-2E60-4D39-B4B4-2D9437A9F192}"/>
    <hyperlink ref="M153" r:id="rId51" display="../../../../../../:b:/r/sites/Reset2025/Shared Documents/General/Reg Proposal documentation/Attachments/6. Opex/SAPN - 6.4 - Insurance Premium Increase Confidential.pdf?csf=1&amp;web=1&amp;e=0TZXFw" xr:uid="{61707A2C-0498-42F4-ACB2-1B8A536E845A}"/>
    <hyperlink ref="M155" r:id="rId52" display="../../../../../../:b:/r/sites/Reset2025/Shared Documents/General/Reg Proposal documentation/Attachments/6. Opex/SAPN - 6.7 - Marsh Insurance Report Confidential.pdf?csf=1&amp;web=1&amp;e=iLnKKB" xr:uid="{34251D6D-50FD-4F53-AE07-A73E9E879548}"/>
    <hyperlink ref="M114" r:id="rId53" display="../../../../../../:b:/r/sites/Reset2025/Shared Documents/General/Reg Proposal documentation/Attachments/5. Capex/5.10 Fleet/5.10.5 - Fleet Expenditure Forecasting Approach.pdf?csf=1&amp;web=1&amp;e=BphLp8" xr:uid="{01B00B3F-8DF7-4317-9EE0-80919B61C478}"/>
    <hyperlink ref="M123" r:id="rId54" display="../../../../../../:b:/r/sites/Reset2025/Shared Documents/General/Reg Proposal documentation/Attachments/5. Capex/5.12 Information Technology/5.12.1 SAPN 2025-30 Reset - IT Investment Plan.pdf?csf=1&amp;web=1&amp;e=KtopjC" xr:uid="{216868A6-0439-4991-A78D-D3A5648998BB}"/>
    <hyperlink ref="M124" r:id="rId55" display="../../../../../../:b:/r/sites/Reset2025/Shared Documents/General/Reg Proposal documentation/Attachments/5. Capex/5.12 Information Technology/5.12.4 SAPN 2025-30 Reset ICT Business Case RECURRENT- IT Applications Refresh.pdf?csf=1&amp;web=1&amp;e=UR3Q43" xr:uid="{897DEF70-45DF-4065-A993-DA74D37F1E8D}"/>
    <hyperlink ref="M55" r:id="rId56" display="../../../../../../:x:/r/sites/Reset2025/Shared Documents/General/Reg Proposal documentation/Attachments/5. Capex/5.1 Capex/SAPN - S4 - SCS Capex Model - Iteration 5.2 - Nov 2023.xlsx?d=w582f7f03c3fc469fa73a29ee80661766&amp;csf=1&amp;web=1&amp;e=foHkMR" xr:uid="{92A4A282-D73A-4A7D-A484-C141B30AE4E8}"/>
    <hyperlink ref="M17" r:id="rId57" display="../../../../../../:b:/r/sites/Reset2025/Shared Documents/General/Reg Proposal documentation/Attachments/12. Demand Management Incentives and Allowances/Attachment 12 Demand Management Incentives and Allowances.pdf?csf=1&amp;web=1&amp;e=Z2zQL5" xr:uid="{B63F9CD2-4811-497C-82A3-47853AF7E2BB}"/>
    <hyperlink ref="M100" r:id="rId58" display="../../../../../../:b:/r/sites/Reset2025/Shared Documents/General/Reg Proposal documentation/Attachments/5. Capex/5.8 Augex other/5.8.3 Network Resilience Mobile Generation business case.pdf?csf=1&amp;web=1&amp;e=glce2c" xr:uid="{73F12885-D7EB-4FC6-8466-3770FFDE8C7E}"/>
    <hyperlink ref="M25" r:id="rId59" display="../../../../../../:b:/r/sites/Reset2025/Shared Documents/General/Reg Proposal documentation/Attachments/19. Legacy Metering/Attachment 19 Legacy Metering .pdf?csf=1&amp;web=1&amp;e=bfORhz" xr:uid="{AF5B65B0-5427-47E4-AF98-21C7C1A50DAB}"/>
    <hyperlink ref="M126" r:id="rId60" display="../../../../../../:b:/r/sites/Reset2025/Shared Documents/General/Reg Proposal documentation/Attachments/5. Capex/5.12 Information Technology/5.12.6 SAPN 2025-30 Reset ICT Business Case RECURRENT - Cyber Security Refresh SOCI Act PROTECTED.pdf?csf=1&amp;web=1&amp;e=1nbd1g" xr:uid="{20C19CF3-C6B5-48ED-8844-9A57709F5B2B}"/>
    <hyperlink ref="M194" r:id="rId61" display="../../../../../../:b:/r/sites/Reset2025/Shared Documents/General/Reg Proposal documentation/Attachments/20. List of Proposal documentation/20.6 SAPN-2025-30 Related Party Transaction Overview-Confidential.pdf?csf=1&amp;web=1&amp;e=zxq6lL" xr:uid="{C1AF63AE-CB47-4E53-86A6-838AE97BD49E}"/>
    <hyperlink ref="M137" r:id="rId62" display="../../../../../../:b:/r/sites/Reset2025/Shared Documents/General/Reg Proposal documentation/Attachments/5. Capex/5.12 Information Technology/5.12.18 SAPN 2025-30 Reset ICT Business Case - Customer - Portals Consolidation SOCI Act Protected.pdf?csf=1&amp;web=1&amp;e=VbnhYC" xr:uid="{492F2F73-9B73-48E4-9612-124A5179753F}"/>
    <hyperlink ref="M178" r:id="rId63" display="../../../../../../:b:/r/sites/Reset2025/Shared Documents/General/Reg Proposal documentation/Attachments/15. Alternative Control Services/SAPN - 15.2.5 - Public Lighting Service Framework.pdf?csf=1&amp;web=1&amp;e=3ZBP20" xr:uid="{DA22053A-FEF7-4911-93A5-F72EDCAB399A}"/>
    <hyperlink ref="M69" r:id="rId64" display="../../../../../../:b:/r/sites/Reset2025/Shared Documents/General/Reg Proposal documentation/Attachments/5. Capex/5.3 Repex/5.3.10 Hindley Street Substation 66kV Yard Replacement.pdf?csf=1&amp;web=1&amp;e=aqKCgm" xr:uid="{6EDC73A5-9499-41B9-89E9-19687EE2A312}"/>
    <hyperlink ref="M64" r:id="rId65" display="../../../../../../:b:/r/sites/Reset2025/Shared Documents/General/Reg Proposal documentation/Attachments/5. Capex/5.2 Network/SAPN 5.2.5 Resourcing Plan for Delivering the Network Program Confidential.pdf?csf=1&amp;web=1&amp;e=GUQeuP" xr:uid="{4C88C93B-4154-4799-B6FC-50D62DE4172D}"/>
    <hyperlink ref="M154" r:id="rId66" display="../../../../../../:b:/r/sites/Reset2025/Shared Documents/General/Reg Proposal documentation/Attachments/6. Opex/SAPN - 6.5 - National Energy Retail Law Claims Regime Confidential.pdf?csf=1&amp;web=1&amp;e=GePsHI" xr:uid="{54402E2E-275A-41DC-86B4-453D6E1D3D36}"/>
    <hyperlink ref="M47" r:id="rId67" display="../../../../../../:x:/r/sites/Reset2025/Shared Documents/General/Reg Proposal documentation/Attachments/1. Annual Revenue Requirement and Control Mechanism/SAPN - 1.2 - 2025-30 Shared Asset Model - Confidential.xlsx?d=w8f0c01ccbf3947e8826865ad55a2aaf5&amp;csf=1&amp;web=1&amp;e=FAPAnc" xr:uid="{FEAE89C9-F485-4BFC-8C09-51DEDD105605}"/>
    <hyperlink ref="M138" r:id="rId68" display="../../../../../../:b:/r/sites/Reset2025/Shared Documents/General/Reg Proposal documentation/Attachments/5. Capex/5.12 Information Technology/5.12.19 SAPN 2025-30 Reset ICT Business Case - Customer -CNS Replacement SOCI Act Protected.pdf?csf=1&amp;web=1&amp;e=qCkbU2" xr:uid="{F867B65D-6C08-44D6-BEC4-F0C651F8AC83}"/>
    <hyperlink ref="M104" r:id="rId69" xr:uid="{E4F877F2-B7C8-46F4-8443-0752BDD1CB9D}"/>
    <hyperlink ref="M77" r:id="rId70" display="../../../../../../:b:/r/sites/Reset2025/Shared Documents/General/Reg Proposal documentation/Attachments/5. Capex/5.5 Connections/5.5.1 SAPN Connections capex justification.pdf?csf=1&amp;web=1&amp;e=KPdRF9" xr:uid="{86322337-5252-4CFA-A36A-5B9CB1392FCA}"/>
    <hyperlink ref="M101" r:id="rId71" xr:uid="{422C1332-7061-45B5-BE6F-E6152F83944D}"/>
    <hyperlink ref="M70" r:id="rId72" display="../../../../../../:b:/r/sites/Reset2025/Shared Documents/General/Reg Proposal documentation/Attachments/5. Capex/5.3 Repex/5.3.11 - Mobile Substation Replacement.pdf?csf=1&amp;web=1&amp;e=gTX7CV" xr:uid="{2FF83B76-D50F-4B5A-B410-8629FE534C90}"/>
    <hyperlink ref="M11" r:id="rId73" display="../../../../../../:b:/r/sites/Reset2025/Shared Documents/General/Reg Proposal documentation/Attachments/6. Opex/SAPN - Attachment 6 - Operating expenditure.pdf?csf=1&amp;web=1&amp;e=yDHPIE" xr:uid="{1A606EF9-6A52-4EEE-AAE7-066280014211}"/>
    <hyperlink ref="M117" r:id="rId74" display="../../../../../../:b:/r/sites/Reset2025/Shared Documents/General/Reg Proposal documentation/Attachments/5. Capex/5.11 Property/5.11.7 2025-30 Reset Property Business Case - RECURRENT PORTFOLIO Confidential.pdf?csf=1&amp;web=1&amp;e=8ear6K" xr:uid="{09B51B68-E4B2-487A-A727-79C85DCCDAC2}"/>
    <hyperlink ref="M87" r:id="rId75" display="../../../../../../:b:/r/sites/Reset2025/Shared Documents/General/Reg Proposal documentation/Attachments/5. Capex/5.7 Energy Transition/5.7.4 SAPN 2025-30 Reset Business Case CER Integration.pdf?csf=1&amp;web=1&amp;e=IdttCa" xr:uid="{B1009700-0FFB-4672-93BE-05AA856CD2BF}"/>
    <hyperlink ref="M88" r:id="rId76" display="../../../../../../:b:/r/sites/Reset2025/Shared Documents/General/Reg Proposal documentation/Attachments/5. Capex/5.7 Energy Transition/5.7.5 SAPN 2025-30 Reset Business Case Demand Flexibility.pdf?csf=1&amp;web=1&amp;e=mG5E5e" xr:uid="{4764A369-DCD4-4E53-8D4B-34F9A67E4E12}"/>
    <hyperlink ref="M89" r:id="rId77" display="../../../../../../:b:/r/sites/Reset2025/Shared Documents/General/Reg Proposal documentation/Attachments/5. Capex/5.7 Energy Transition/5.7.6 SAPN 2025-30 Reset Business Case visibility.pdf?csf=1&amp;web=1&amp;e=dKszXr" xr:uid="{E347B089-B5D4-4CBB-B635-FA7167E74E0A}"/>
    <hyperlink ref="M107" r:id="rId78" display="../../../../../../:b:/r/sites/Reset2025/Shared Documents/General/Reg Proposal documentation/Attachments/5. Capex/5.9 Reliability/5.9.3 Maintain Underlying Reliability Performance Program.pdf?csf=1&amp;web=1&amp;e=Tfjqec" xr:uid="{83B05F5D-13C1-457D-BE5A-56DEB4F89EBF}"/>
    <hyperlink ref="M119" r:id="rId79" display="../../../../../../:b:/r/sites/Reset2025/Shared Documents/General/Reg Proposal documentation/Attachments/5. Capex/5.11 Property/5.11.10 2025-30 Reset Property Business Case RECURRENT - Port Augusta Depot Confidential.pdf?csf=1&amp;web=1&amp;e=g3b4Jw" xr:uid="{4BC59DD9-51B0-4DEC-87AF-A1916E599820}"/>
    <hyperlink ref="M120" r:id="rId80" display="../../../../../../:b:/r/sites/Reset2025/Shared Documents/General/Reg Proposal documentation/Attachments/5. Capex/5.11 Property/5.11.12 2025-30 Reset Property Business Case RECURRENT - Mt Barker Depot Confidential.pdf?csf=1&amp;web=1&amp;e=101myp" xr:uid="{405F66E4-A512-4F11-A53B-6577EE3EBDDE}"/>
    <hyperlink ref="M102" r:id="rId81" display="../../../../../../:b:/r/sites/Reset2025/Shared Documents/General/Reg Proposal documentation/Attachments/5. Capex/5.8 Augex other/5.8.5 SAPN 2025-30 Reset Business Case - Augex Safety.pdf?csf=1&amp;web=1&amp;e=DuiAZy" xr:uid="{735768A8-A630-4B2F-882C-76FE00D653DC}"/>
    <hyperlink ref="M82" r:id="rId82" display="../../../../../../:b:/r/sites/Reset2025/Shared Documents/General/Reg Proposal documentation/Attachments/5. Capex/5.6 Safety/5.6.2 - Bushfire Risk Management forecasting approach - Methodology.pdf?csf=1&amp;web=1&amp;e=xm9BCU" xr:uid="{CDF44CFF-2745-4501-B50D-72573C9023EF}"/>
    <hyperlink ref="M83" r:id="rId83" display="../../../../../../:b:/r/sites/Reset2025/Shared Documents/General/Reg Proposal documentation/Attachments/5. Capex/5.6 Safety/5.6.3 - Bushfire Model Framework - Methodology.pdf?csf=1&amp;web=1&amp;e=OiCech" xr:uid="{B8241227-A902-408C-83E9-53F5F4FD2101}"/>
    <hyperlink ref="M129" r:id="rId84" display="../../../../../../:b:/r/sites/Reset2025/Shared Documents/General/Reg Proposal documentation/Attachments/5. Capex/5.12 Information Technology/5.12.9 SAPN 2025-30 Reset ICT Business Case - Cyber Security Uplift SOCI Act Protected.pdf?csf=1&amp;web=1&amp;e=PZqoxW" xr:uid="{E4C12D4C-D5E4-43FC-B29F-7D7DC85696AB}"/>
    <hyperlink ref="M144" r:id="rId85" display="../../../../../../:b:/r/sites/Reset2025/Shared Documents/General/Reg Proposal documentation/Attachments/5. Capex/5.12 Information Technology/5.12.27 SAPN 2025-30 Program Overview - ICT Non-Recurrent Customer Technology Program SOCI Act Protected.pdf?csf=1&amp;web=1&amp;e=M26SAG" xr:uid="{F8FB4475-4E80-488A-8100-FFD37AAABF7D}"/>
    <hyperlink ref="M145" r:id="rId86" display="../../../../../../:b:/r/sites/Reset2025/Shared Documents/General/Reg Proposal documentation/Attachments/5. Capex/5.12 Information Technology/5.12.29 SAPN 2025-30 Reset ICT Business Case - ESB AEMO Post 2025 Roadmap Changes.pdf?csf=1&amp;web=1&amp;e=QUjMeP" xr:uid="{A17970F2-9A27-4874-ADBB-55DCCDCBB847}"/>
    <hyperlink ref="M106" r:id="rId87" display="../../../../../../:b:/r/sites/Reset2025/Shared Documents/General/Reg Proposal documentation/Attachments/5. Capex/5.9 Reliability/5.9.1 - Augex Reliability forecasting structure - Methodology.pdf?csf=1&amp;web=1&amp;e=FBu6ew" xr:uid="{4F9FE9B5-EBA8-445E-A7D4-B6E30EF77446}"/>
    <hyperlink ref="M148" r:id="rId88" display="../../../../../../:b:/r/sites/Reset2025/Shared Documents/General/Reg Proposal documentation/Attachments/5. Capex/5.13 Other nonnetwork/5.13.2 SAPN 2025-30 Reset Business Case - Telecommunications Systems.pdf?csf=1&amp;web=1&amp;e=bhdUvS" xr:uid="{C02D9478-5B41-4BAE-AA61-74C45ED6CA89}"/>
    <hyperlink ref="M141" r:id="rId89" display="../../../../../../:b:/r/sites/Reset2025/Shared Documents/General/Reg Proposal documentation/Attachments/5. Capex/5.12 Information Technology/5.12.22 SAPN 2025-30 Reset ICT Business Case - Customer - Personalised on Demand Services.pdf?csf=1&amp;web=1&amp;e=hhq7Cv" xr:uid="{BE8AE75A-4859-417D-9756-1859AF5CD5A3}"/>
    <hyperlink ref="M6" r:id="rId90" display="../../../../../../:b:/r/sites/Reset2025/Shared Documents/General/Reg Proposal documentation/Attachments/1. Annual Revenue Requirement and Control Mechanism/Attachment 1 ARR and Control Mechanism.pdf?csf=1&amp;web=1&amp;e=qK8xcg" xr:uid="{8D4FDAA3-8B64-48ED-9633-1DD327960415}"/>
    <hyperlink ref="M15" r:id="rId91" display="../../../../../../:b:/r/sites/Reset2025/Shared Documents/General/Reg Proposal documentation/Attachments/10. Service Target Performance Incentive Scheme/Attachment 10 Service Target Performance Incentive Scheme.pdf?csf=1&amp;web=1&amp;e=GlEnra" xr:uid="{18B6C028-40DF-4674-881F-26A2E1D0100F}"/>
    <hyperlink ref="M96" r:id="rId92" display="../../../../../../:b:/r/sites/Reset2025/Shared Documents/General/Reg Proposal documentation/Attachments/5. Capex/5.7 Energy Transition/5.7.15 CER Integration Strategy.pdf?csf=1&amp;web=1&amp;e=x0swVj" xr:uid="{5335105B-1473-487A-B9EC-448A34DC7D3D}"/>
    <hyperlink ref="M139" r:id="rId93" display="../../../../../../:b:/r/sites/Reset2025/Shared Documents/General/Reg Proposal documentation/Attachments/5. Capex/5.12 Information Technology/5.12.20 SAPN 2025-30 Reset ICT Business Case - Customer - MDI Replacement.pdf?csf=1&amp;web=1&amp;e=nB3slQ" xr:uid="{AC118D28-E757-4043-A4EE-D464A1AD4FD3}"/>
    <hyperlink ref="M140" r:id="rId94" display="../../../../../../:b:/r/sites/Reset2025/Shared Documents/General/Reg Proposal documentation/Attachments/5. Capex/5.12 Information Technology/5.12.21 SAPN 2025-30 Reset ICT Business Case - Customer - CRM Replacement %26 Data Consolidation.pdf?csf=1&amp;web=1&amp;e=YQtPAu" xr:uid="{50CE1E21-2423-4DBC-AB06-8CADC9046E8D}"/>
    <hyperlink ref="M142" r:id="rId95" display="../../../../../../:b:/r/sites/Reset2025/Shared Documents/General/Reg Proposal documentation/Attachments/5. Capex/5.12 Information Technology/5.12.23 SAPN 2025-30 ICT  Forecasting Methodology and Business Case Structure.pdf?csf=1&amp;web=1&amp;e=ts9aXu" xr:uid="{02E617A5-1FFD-4C60-9A83-7F5B966788AA}"/>
    <hyperlink ref="M85" r:id="rId96" display="../../../../../../:b:/r/sites/Reset2025/Shared Documents/General/Reg Proposal documentation/Attachments/5. Capex/5.7 Energy Transition/5.7.2 - Compliance Strategy.pdf?csf=1&amp;web=1&amp;e=CiE1di" xr:uid="{C72F7CB0-448A-4A7F-9FB1-88D787FD1BAB}"/>
    <hyperlink ref="M66" r:id="rId97" display="../../../../../../:b:/r/sites/Reset2025/Shared Documents/General/Reg Proposal documentation/Attachments/5. Capex/5.3 Repex/5.3.1 Repex justification.pdf?csf=1&amp;web=1&amp;e=4BPTmR" xr:uid="{6EFEB41A-0A1C-4E2A-BC68-D310BFE36CD8}"/>
    <hyperlink ref="M103" r:id="rId98" display="../../../../../../:b:/r/sites/Reset2025/Shared Documents/General/Reg Proposal documentation/Attachments/5. Capex/5.8 Augex other/5.8.8 SAPN 2025-30 RIN response 4.4.10 - 14 Non-Network alternatives.pdf?csf=1&amp;web=1&amp;e=l07kUX" xr:uid="{4A3789DB-8BF1-479E-8737-ADCC88AFEC9E}"/>
    <hyperlink ref="M30" r:id="rId99" display="../../../../../../:x:/r/sites/Reset2025/Shared Documents/General/Reg Proposal documentation/RIN/SAPN - RIN2.1 - Workbook 2 - New Historical - Actual - Confidential.xlsm?d=w5c15241deef54c0ebd1f6774a8d90b93&amp;csf=1&amp;web=1&amp;e=w6oe1O" xr:uid="{94F25527-AF31-46F6-A839-2E8241FF5A20}"/>
    <hyperlink ref="M29" r:id="rId100" display="../../../../../../:x:/r/sites/Reset2025/Shared Documents/General/Reg Proposal documentation/RIN/SAPN - RIN2 - Workbook 2 - New Historical - Consolidated - Confidential.xlsm?d=w034fa3e1c8294f33bdb199c856a5c725&amp;csf=1&amp;web=1&amp;e=oeCkrc" xr:uid="{B648ACB2-2DDD-4EFC-85CE-17490B0C87D0}"/>
    <hyperlink ref="M31" r:id="rId101" display="../../../../../../:x:/r/sites/Reset2025/Shared Documents/General/Reg Proposal documentation/RIN/SAPN - RIN2.2 - Workbook 2 - New Historical - Estimated - Confidential.xlsm?d=w3917936c47594d73aa50a132e411dc29&amp;csf=1&amp;web=1&amp;e=hN4YqZ" xr:uid="{EC5F6ED8-B090-4E30-AC34-25E71DAF4C1C}"/>
    <hyperlink ref="M32" r:id="rId102" display="../../../../../../:x:/r/sites/Reset2025/Shared Documents/General/Reg Proposal documentation/RIN/SAPN - RIN3 - Workbook 3 - EBSS.xlsm?d=w32f7ce2830e4492a81e27b0e81b89961&amp;csf=1&amp;web=1&amp;e=hVjMAo" xr:uid="{B57E48F0-23EF-4F08-9239-D3DDFD8F0B63}"/>
    <hyperlink ref="M33" r:id="rId103" display="../../../../../../:x:/r/sites/Reset2025/Shared Documents/General/Reg Proposal documentation/RIN/SAPN - RIN4 - Workbook 4 - CESS.xlsx?d=wc6e1eb1966634ded847b0a389ef9ada9&amp;csf=1&amp;web=1&amp;e=HIDH3r" xr:uid="{B3B32643-EC5E-4496-9A33-12F268060240}"/>
    <hyperlink ref="M68" r:id="rId104" display="../../../../../../:b:/r/sites/Reset2025/Shared Documents/General/Reg Proposal documentation/Attachments/5. Capex/5.3 Repex/5.3.4 - Repex model framework - Methodology.pdf?csf=1&amp;web=1&amp;e=ZAGnoE" xr:uid="{FE1DFFA2-182A-4E8B-AFC0-CA716C7C0E40}"/>
    <hyperlink ref="M67" r:id="rId105" display="../../../../../../:b:/r/sites/Reset2025/Shared Documents/General/Reg Proposal documentation/Attachments/5. Capex/5.3 Repex/5.3.2 - Repex Forecasting Approach - Methodology.pdf?csf=1&amp;web=1&amp;e=Ptnsyg" xr:uid="{44008221-1049-4F09-9A91-E6B06B81FE86}"/>
    <hyperlink ref="M36" r:id="rId106" display="../../../../../../:x:/r/sites/Reset2025/Shared Documents/General/Reg Proposal documentation/RIN/SAPN - RIN9 - Basis of Preparation (BoP) and Network Supporting Information - Public.xlsx?d=w82b70996b1b74e7ebfc2ffbaa0799e1a&amp;csf=1&amp;web=1&amp;e=1OmiSk" xr:uid="{445E3D51-B9AA-4520-9B15-466AC7AAC57A}"/>
    <hyperlink ref="M116" r:id="rId107" display="../../../../../../:b:/r/sites/Reset2025/Shared Documents/General/Reg Proposal documentation/Attachments/5. Capex/5.11 Property/5.11.1 - Property expenditure forecasting Methodology.pdf?csf=1&amp;web=1&amp;e=0TTUPq" xr:uid="{5752B2A7-C659-4411-92D0-004AF472096A}"/>
    <hyperlink ref="M73" r:id="rId108" display="../../../../../../:b:/r/sites/Reset2025/Shared Documents/General/Reg Proposal documentation/Attachments/5. Capex/5.4 Capacity/5.4.1 SAPN 2025-30 Reset Augex forecasting methodology.pdf?csf=1&amp;web=1&amp;e=BvMfgi" xr:uid="{8D4CE551-5BDB-443B-9756-58F9CE1E2F35}"/>
    <hyperlink ref="M19" r:id="rId109" display="../../../../../../:b:/r/sites/Reset2025/Shared Documents/General/Reg Proposal documentation/Attachments/14. Pass through events/Attachment 14 - Pass through events .pdf?csf=1&amp;web=1&amp;e=3ycAIi" xr:uid="{12C82A52-2697-4E89-B286-77019B14A81D}"/>
    <hyperlink ref="M74" r:id="rId110" display="../../../../../../:b:/r/sites/Reset2025/Shared Documents/General/Reg Proposal documentation/Attachments/5. Capex/5.4 Capacity/5.4.2 SAPN 2025-30 Reset Business Case - Augex Capacity.pdf?csf=1&amp;web=1&amp;e=6dUuua" xr:uid="{3DB65446-7336-402A-89C6-85CE84F68857}"/>
    <hyperlink ref="M190" r:id="rId111" display="../../../../../../:b:/r/sites/Reset2025/Shared Documents/General/Reg Proposal documentation/Attachments/19. Legacy Metering/19.4 - Legacy Metering Transition - Towards 2030.pdf?csf=1&amp;web=1&amp;e=qFqmvr" xr:uid="{FDC507E1-8ECA-47E8-B029-DF32714248BB}"/>
    <hyperlink ref="M92" r:id="rId112" display="../../../../../../:b:/r/sites/Reset2025/Shared Documents/General/Reg Proposal documentation/Attachments/5. Capex/5.7 Energy Transition/5.7.11 EV uptake forecasting Confidential.pdf?csf=1&amp;web=1&amp;e=fPMQy6" xr:uid="{1E5E8969-2341-4161-A8E7-5F5A3988340E}"/>
    <hyperlink ref="M93" r:id="rId113" display="../../../../../../:b:/r/sites/Reset2025/Shared Documents/General/Reg Proposal documentation/Attachments/5. Capex/5.7 Energy Transition/5.7.12 CER uptake forecasting Confidential.pdf?csf=1&amp;web=1&amp;e=1aJGks" xr:uid="{51FCD695-335A-4455-B73E-6FD2B34A0EEF}"/>
    <hyperlink ref="M127" r:id="rId114" display="../../../../../../:b:/r/sites/Reset2025/Shared Documents/General/Reg Proposal documentation/Attachments/5. Capex/5.12 Information Technology/5.12.7 SAPN 2025-30 Reset ICT Business Case RECURRENT- IT Infrastructure Refresh.pdf?csf=1&amp;web=1&amp;e=c7eFBW" xr:uid="{113E1172-824B-4A61-9BDA-A7CABFC93F01}"/>
    <hyperlink ref="M125" r:id="rId115" display="../../../../../../:b:/r/sites/Reset2025/Shared Documents/General/Reg Proposal documentation/Attachments/5. Capex/5.12 Information Technology/5.12.5 SAPN 2025-30 Reset ICT Business Case RECURRENT - Client Device Refresh.pdf?csf=1&amp;web=1&amp;e=ORBR6O" xr:uid="{834EEE77-5A39-4F52-BEAE-D2CA1DB8E62F}"/>
    <hyperlink ref="M128" r:id="rId116" display="../../../../../../:b:/r/sites/Reset2025/Shared Documents/General/Reg Proposal documentation/Attachments/5. Capex/5.12 Information Technology/5.12.8 SAPN 2025-30 Reset ICT Business Case RECURRENT - Data Analytics and Intelligent Systems.pdf?csf=1&amp;web=1&amp;e=9FK8we" xr:uid="{830AD9BB-E19C-41DC-95FD-D9C2C9CCE49E}"/>
    <hyperlink ref="M130" r:id="rId117" display="../../../../../../:b:/r/sites/Reset2025/Shared Documents/General/Reg Proposal documentation/Attachments/5. Capex/5.12 Information Technology/5.12.10 SAPN 2025-30 Reset ICT Business Case NON-RECURRENT - Click Replacement.pdf?csf=1&amp;web=1&amp;e=k53gIO" xr:uid="{4BBD7F55-E2F5-4D6C-9283-3B65C7D573BD}"/>
    <hyperlink ref="M131" r:id="rId118" display="../../../../../../:b:/r/sites/Reset2025/Shared Documents/General/Reg Proposal documentation/Attachments/5. Capex/5.12 Information Technology/5.12.11 SAPN 2025-30 Reset ICT Business Case - Data Warehouse replacement.pdf?csf=1&amp;web=1&amp;e=MYJ9z4" xr:uid="{5ABB4422-6869-49B3-A1C9-FE02CC15F908}"/>
    <hyperlink ref="M132" r:id="rId119" display="../../../../../../:b:/r/sites/Reset2025/Shared Documents/General/Reg Proposal documentation/Attachments/5. Capex/5.12 Information Technology/5.12.12 SAPN 2025-30 Reset ICT Business Case - Integration Platform Replacement.pdf?csf=1&amp;web=1&amp;e=lddGrq" xr:uid="{30D65CE9-A58C-42A3-9087-E681A6495B19}"/>
    <hyperlink ref="M134" r:id="rId120" display="../../../../../../:b:/r/sites/Reset2025/Shared Documents/General/Reg Proposal documentation/Attachments/5. Capex/5.12 Information Technology/5.12.14 Reset ICT Business Case - SAP Small Module Lifecycle Management.pdf?csf=1&amp;web=1&amp;e=IacnOf" xr:uid="{51015E7F-D673-47D1-9C63-1687171FD615}"/>
    <hyperlink ref="M108" r:id="rId121" display="../../../../../../:b:/r/sites/Reset2025/Shared Documents/General/Reg Proposal documentation/Attachments/5. Capex/5.9 Reliability/5.9.5 Worst served customers reliability improvement program.pdf?csf=1&amp;web=1&amp;e=zIdC26" xr:uid="{73C9CB45-9EC5-4068-8FD1-4C6052143ED0}"/>
    <hyperlink ref="M135" r:id="rId122" display="../../../../../../:b:/r/sites/Reset2025/Shared Documents/General/Reg Proposal documentation/Attachments/5. Capex/5.12 Information Technology/5.12.15 SAPN 2025-30 Reset ICT Business Case - Assets %26 Work Phase 3.pdf?csf=1&amp;web=1&amp;e=PV8Scz" xr:uid="{A3E379D6-0028-43E1-B621-3971FFD36A7A}"/>
    <hyperlink ref="M136" r:id="rId123" display="../../../../../../:b:/r/sites/Reset2025/Shared Documents/General/Reg Proposal documentation/Attachments/5. Capex/5.12 Information Technology/5.12.17 SAPN 2025-30 Reset ICT Business Case - Customer - Website Replacement.pdf?csf=1&amp;web=1&amp;e=Y9jJbb" xr:uid="{E4619790-4083-4577-BF88-9C297F264C16}"/>
    <hyperlink ref="M79" r:id="rId124" display="../../../../../../:b:/r/sites/Reset2025/Shared Documents/General/Reg Proposal documentation/Attachments/5. Capex/5.5 Connections/5.5.3 Oxford Economics Australia Gross Customer Connections Expenditure Forecast to 2030-31 Confidential.pdf?csf=1&amp;web=1&amp;e=EtYNG5" xr:uid="{59FF0B2B-96FB-4F93-B6A3-E92E810B4006}"/>
    <hyperlink ref="M20" r:id="rId125" display="../../../../../../:b:/r/sites/Reset2025/Shared Documents/General/Reg Proposal documentation/Attachments/15. Alternative Control Services/Attachment 15 Alternative Control Services.pdf?csf=1&amp;web=1&amp;e=qOJAIZ" xr:uid="{3D67690C-EDB8-45E9-967F-6B490C1A9438}"/>
    <hyperlink ref="M34" r:id="rId126" display="../../../../../../:x:/r/sites/Reset2025/Shared Documents/General/Reg Proposal documentation/RIN/SAPN - RIN5 - Workbook 5 - Bill Impacts.xlsm?d=w0c02b6ba7d4d4da8b18bd36f62dfb883&amp;csf=1&amp;web=1&amp;e=pbdkKy" xr:uid="{2AC9BC5C-8460-43AD-B714-3D5DDE25E2FD}"/>
    <hyperlink ref="M39" r:id="rId127" display="../../../../../../:x:/r/sites/Reset2025/Shared Documents/General/Reg Proposal documentation/RIN/SAPN - RIN12 - Workbook 5 - Bill Impacts - Metering ACS.xlsm?d=wf833ae7e33164b5fb9eb3810f708638d&amp;csf=1&amp;web=1&amp;e=z6qCQf" xr:uid="{A919D68E-D35C-4AF3-B41D-4CE0D95F51E3}"/>
    <hyperlink ref="M16" r:id="rId128" display="../../../../../../:b:/r/sites/Reset2025/Shared Documents/General/Reg Proposal documentation/Attachments/11. Customer Service Incentive Scheme/Attachment 11 Customer Service Incentive Scheme Reg Proposal 2025-2030.pdf?csf=1&amp;web=1&amp;e=Cq7gZ9" xr:uid="{8EEA0FDA-556D-45A2-A924-0FAD8C18771E}"/>
    <hyperlink ref="M91" r:id="rId129" display="../../../../../../:b:/r/sites/Reset2025/Shared Documents/General/Reg Proposal documentation/Attachments/5. Capex/5.7 Energy Transition/5.7.9 CER integration modelling methodology.pdf?csf=1&amp;web=1&amp;e=GwejqO" xr:uid="{6F543DCF-E1D1-4899-92B8-0C9779563958}"/>
    <hyperlink ref="M147" r:id="rId130" display="../../../../../../:b:/r/sites/Reset2025/Shared Documents/General/Reg Proposal documentation/Attachments/5. Capex/5.13 Other nonnetwork/5.13.1 SAPN 2025-30 Reset Business Case - ADMS Version Upgrade SOCI Act Protected.pdf?csf=1&amp;web=1&amp;e=fMYpTE" xr:uid="{9C578A37-8222-4C1C-B2C5-C5997CA752A2}"/>
    <hyperlink ref="M94" r:id="rId131" display="../../../../../../:b:/r/sites/Reset2025/Shared Documents/General/Reg Proposal documentation/Attachments/5. Capex/5.7 Energy Transition/5.7.13 Avoided generation capacity investment report.pdf?csf=1&amp;web=1&amp;e=YBP1iX" xr:uid="{D9111923-ABF3-43A6-AE57-0EFBD1884706}"/>
    <hyperlink ref="M28" r:id="rId132" display="../../../../../../:x:/r/sites/Reset2025/Shared Documents/General/Reg Proposal documentation/RIN/SAPN - RIN1 - Workbook 1 - Forecast data - Confidential.xlsm?d=w6bfbe49d8c2f4265a18ac80ff698c80a&amp;csf=1&amp;web=1&amp;e=IBNe7v" xr:uid="{A73D16F5-F71C-468A-8A26-0A2F66C75BCD}"/>
    <hyperlink ref="M38" r:id="rId133" display="../../../../../../:x:/r/sites/Reset2025/Shared Documents/General/Reg Proposal documentation/RIN/SAPN - RIN11 - Workbook 1 - Forecast data - Metering ACS - Confidential.xlsm?d=w8f51ac397aee4d8ca35f17c95a43c36d&amp;csf=1&amp;web=1&amp;e=dCv7tW" xr:uid="{2BB80CFA-EF30-4D60-B1C6-71E61CC55F0D}"/>
    <hyperlink ref="M5" r:id="rId134" display="../../../../../../:b:/r/sites/Reset2025/Shared Documents/General/Reg Proposal documentation/Attachments/0. Customer and Stakeholder engagement program/SAPN_230282_Stakeholder Engagement Report 240129 R1.pdf?csf=1&amp;web=1&amp;e=1L5xQT" xr:uid="{A2F439E4-458C-4C3E-ACBF-3BF58F39C406}"/>
    <hyperlink ref="M75" r:id="rId135" display="../../../../../../:b:/r/sites/Reset2025/Shared Documents/General/Reg Proposal documentation/Attachments/5. Capex/5.4 Capacity/5.4.3 Connection Point Power Factors Letter Confidential.pdf?csf=1&amp;web=1&amp;e=eaeCfr" xr:uid="{6D35F133-7E48-4556-8979-540A47FF28D8}"/>
    <hyperlink ref="M40" r:id="rId136" display="../../../../../../:x:/r/sites/Reset2025/Shared Documents/General/Reg Proposal documentation/RIN/SAPN-2025-30 RIN 012 Reconciliation-Public.xlsx?d=w641b4ba1bf774e3988ebdce5fb9820d9&amp;csf=1&amp;web=1&amp;e=Is9jQI" xr:uid="{F835E9F5-798A-4AAC-BA92-89E1F42DF4A8}"/>
    <hyperlink ref="M143" r:id="rId137" display="../../../../../../:b:/r/sites/Reset2025/Shared Documents/General/Reg Proposal documentation/Attachments/5. Capex/5.12 Information Technology/5.12.24 External Review of ICT Cyber Expenditure Treatment.pdf?csf=1&amp;web=1&amp;e=ec2HoD" xr:uid="{24F2512F-E3AD-4AD0-9578-361B24BE2FD0}"/>
    <hyperlink ref="M95" r:id="rId138" display="../../../../../../:b:/r/sites/Reset2025/Shared Documents/General/Reg Proposal documentation/Attachments/5. Capex/5.7 Energy Transition/5.7.14 LV Planning Engine Review.pdf?csf=1&amp;web=1&amp;e=nMsWc4" xr:uid="{9E1C18C9-544A-4643-9A83-3A8BBE62D80A}"/>
    <hyperlink ref="M59" r:id="rId139" display="../../../../../../:x:/r/sites/Reset2025/Shared Documents/General/Reg Proposal documentation/Attachments/5. Capex/5.1 Capex/5.1.7 Business cases to expenditure models reconciliation.xlsx?d=wc2c2e31525704ab8983441086d29dedb&amp;csf=1&amp;web=1&amp;e=DJPrVr" xr:uid="{642849FA-B3DD-48AC-9B9A-D5711E5978D9}"/>
    <hyperlink ref="M99" r:id="rId140" display="../../../../../../:b:/r/sites/Reset2025/Shared Documents/General/Reg Proposal documentation/Attachments/5. Capex/5.8 Augex other/5.8.2 SAPN 2025-30 Reset Business Case - Augex Strategic.pdf?csf=1&amp;web=1&amp;e=2qs0yM" xr:uid="{7E4F85C4-E8C6-47E9-818F-0CD9351F45C8}"/>
    <hyperlink ref="M10" r:id="rId141" display="../../../../../../:b:/r/sites/Reset2025/Shared Documents/General/Reg Proposal documentation/Attachments/5. Capex/SAPN - Attachment 5 - Capital expenditure V0.1.pdf?csf=1&amp;web=1&amp;e=MZkmrn" xr:uid="{DD4B2A44-C560-4463-B79C-AAD71E49331A}"/>
    <hyperlink ref="M118" r:id="rId142" display="../../../../../../:b:/r/sites/Reset2025/Shared Documents/General/Reg Proposal documentation/Attachments/5. Capex/5.11 Property/5.11.8 2025-30 Reset Property Business Case NON RECURRENT - Transformer Workshop Confidential.pdf?csf=1&amp;web=1&amp;e=EkvV8F" xr:uid="{0338AD81-98F6-40B7-B87C-7C82A86EC28B}"/>
    <hyperlink ref="M192" r:id="rId143" display="../../../../../../:b:/r/sites/Reset2025/Shared Documents/General/Reg Proposal documentation/Attachments/20. List of Proposal documentation/20.1 Directors certification and CEO Statutory Declaration Confidential.pdf?csf=1&amp;web=1&amp;e=m94Za5" xr:uid="{B782928B-3CE8-4753-921C-89B5DA77AD6F}"/>
    <hyperlink ref="M60" r:id="rId144" display="../../../../../../:b:/r/sites/Reset2025/Shared Documents/General/Reg Proposal documentation/Attachments/5. Capex/5.1 Capex/5.1.8 SAPN 2025-30 RIN response 4.4.4 Transparency.pdf?csf=1&amp;web=1&amp;e=77fK1a" xr:uid="{AA29E18B-B0D8-41C2-B72C-D2F4026A6570}"/>
    <hyperlink ref="M56" r:id="rId145" display="../../../../../../:b:/r/sites/Reset2025/Shared Documents/General/Reg Proposal documentation/Attachments/5. Capex/5.1 Capex/5.1.2 Expenditure Governance Procedures.pdf?csf=1&amp;web=1&amp;e=Q9JPs4" xr:uid="{00592D6C-9F99-498E-A02D-060EEFEE1727}"/>
    <hyperlink ref="M81" r:id="rId146" display="../../../../../../:b:/r/sites/Reset2025/Shared Documents/General/Reg Proposal documentation/Attachments/5. Capex/5.6 Safety/5.6.1 Bushfire risk management business case confidential.pdf?csf=1&amp;web=1&amp;e=DYa3Vp" xr:uid="{40AAFB81-3ABE-453D-8B7C-5C8699B3BF04}"/>
    <hyperlink ref="M23" r:id="rId147" display="../../../../../../:b:/r/sites/Reset2025/Shared Documents/General/Reg Proposal documentation/Attachments/18. TSS/TSS Part A.pdf?csf=1&amp;web=1&amp;e=3n9edm" xr:uid="{F53A1216-8B07-4C92-875A-5A8688936467}"/>
    <hyperlink ref="M24" r:id="rId148" display="../../../../../../:b:/r/sites/Reset2025/Shared Documents/General/Reg Proposal documentation/Attachments/18. TSS/TSS Part B.pdf?csf=1&amp;web=1&amp;e=D3TEWf" xr:uid="{E58376D3-35B4-49CF-A9C7-02F4CFDFB4BD}"/>
    <hyperlink ref="M22" r:id="rId149" display="../../../../../../:b:/r/sites/Reset2025/Shared Documents/General/Reg Proposal documentation/Attachments/17. Connection Policy/SAPN Attachment 17 Connection Policy.pdf?csf=1&amp;web=1&amp;e=bkRJmk" xr:uid="{DA8141D5-586C-4B1C-92F5-D6A86D5E872D}"/>
    <hyperlink ref="M57" r:id="rId150" display="../../../../../../:b:/r/sites/Reset2025/Shared Documents/General/Reg Proposal documentation/Attachments/5. Capex/5.1 Capex/5.1.5 - Value framework.pdf?csf=1&amp;web=1&amp;e=3QJqLO" xr:uid="{9CE234AB-C9B9-4B6F-A049-EE18A62C6136}"/>
    <hyperlink ref="M26" r:id="rId151" display="../../../../../../:x:/r/sites/Reset2025/Shared Documents/General/Reg Proposal documentation/Attachments/20. List of Proposal documentation/SAPN Attachment 20 List of Proposal Documentation Jan2024 Public.xlsx?d=wb853237f60ae4e98a9f8f968a6454dc4&amp;csf=1&amp;web=1&amp;e=xgYXkH" xr:uid="{5E826296-2119-460A-8F14-E76139ECD74E}"/>
    <hyperlink ref="M4" r:id="rId152" display="../../../../../../:b:/r/sites/Reset2025/Shared Documents/General/Reg Proposal documentation/Attachments/Overview/SA Power Networks 2025-30 Regulatory Proposal Overview January 2024 240131.pdf?csf=1&amp;web=1&amp;e=xFFd7o" xr:uid="{07B6D119-B792-479C-8AD8-0E321B04A559}"/>
    <hyperlink ref="M193" r:id="rId153" display="../../../../../../:b:/r/sites/Reset2025/Shared Documents/General/Reg Proposal documentation/Confidentiality/Confidentiality Template v0.3.pdf?csf=1&amp;web=1&amp;e=ezUP1k" xr:uid="{E7A6FD65-03DF-4651-9DD2-28029E40F296}"/>
  </hyperlinks>
  <pageMargins left="0.23622047244094491" right="0.23622047244094491" top="0.74803149606299213" bottom="0.74803149606299213" header="0.31496062992125984" footer="0.31496062992125984"/>
  <pageSetup paperSize="8" scale="55" fitToHeight="8" orientation="landscape" r:id="rId154"/>
  <drawing r:id="rId155"/>
  <legacyDrawing r:id="rId156"/>
  <tableParts count="1">
    <tablePart r:id="rId15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47192EE784F942B38F164D75803B86" ma:contentTypeVersion="19" ma:contentTypeDescription="Create a new document." ma:contentTypeScope="" ma:versionID="3dcfea43a2e7df21d442815db8ea03ac">
  <xsd:schema xmlns:xsd="http://www.w3.org/2001/XMLSchema" xmlns:xs="http://www.w3.org/2001/XMLSchema" xmlns:p="http://schemas.microsoft.com/office/2006/metadata/properties" xmlns:ns2="d3f9e2a3-ddce-444d-9f34-47b009369a7d" xmlns:ns3="a7057c79-7d51-421d-a905-1d0948ddf619" targetNamespace="http://schemas.microsoft.com/office/2006/metadata/properties" ma:root="true" ma:fieldsID="4f910c383628dac07f170b7d88f101d8" ns2:_="" ns3:_="">
    <xsd:import namespace="d3f9e2a3-ddce-444d-9f34-47b009369a7d"/>
    <xsd:import namespace="a7057c79-7d51-421d-a905-1d0948ddf6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LengthInSeconds" minOccurs="0"/>
                <xsd:element ref="ns2:Hyperlink"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f9e2a3-ddce-444d-9f34-47b009369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3fa0c65-e2e5-4f28-bda6-cd98279e42d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Hyperlink" ma:index="24"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057c79-7d51-421d-a905-1d0948ddf61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e3cf351-d332-41a0-914e-1463d64445e7}" ma:internalName="TaxCatchAll" ma:showField="CatchAllData" ma:web="a7057c79-7d51-421d-a905-1d0948ddf6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7057c79-7d51-421d-a905-1d0948ddf619">
      <UserInfo>
        <DisplayName>SharingLinks.05f1e083-1bd2-4ff8-b12d-6388dcc1a57d.Flexible.82e74e13-3191-4c33-8712-ab64c60e3ef5</DisplayName>
        <AccountId>109</AccountId>
        <AccountType/>
      </UserInfo>
      <UserInfo>
        <DisplayName>Annelie Lourens</DisplayName>
        <AccountId>52</AccountId>
        <AccountType/>
      </UserInfo>
      <UserInfo>
        <DisplayName>Avepoint Backup User 5</DisplayName>
        <AccountId>17</AccountId>
        <AccountType/>
      </UserInfo>
      <UserInfo>
        <DisplayName>SharingLinks.d463fa4f-fa6c-4fac-9be7-f83030bb58cf.Flexible.17c1727b-1395-48f0-aabb-04de7fdc91d8</DisplayName>
        <AccountId>140</AccountId>
        <AccountType/>
      </UserInfo>
      <UserInfo>
        <DisplayName>SharingLinks.96c6a067-a67a-48e6-a9dc-902af0993fd4.Flexible.6b79deed-7d2e-487a-b3a0-0876650d7c8d</DisplayName>
        <AccountId>142</AccountId>
        <AccountType/>
      </UserInfo>
      <UserInfo>
        <DisplayName>SharingLinks.e03e78c1-0085-4b00-bff0-88bd716b2747.Flexible.a1a4571b-1369-4070-a59a-5ead2cc0ff61</DisplayName>
        <AccountId>143</AccountId>
        <AccountType/>
      </UserInfo>
      <UserInfo>
        <DisplayName>Fiona Hewlett</DisplayName>
        <AccountId>77</AccountId>
        <AccountType/>
      </UserInfo>
      <UserInfo>
        <DisplayName>Helen White</DisplayName>
        <AccountId>62</AccountId>
        <AccountType/>
      </UserInfo>
      <UserInfo>
        <DisplayName>Paul Roberts</DisplayName>
        <AccountId>134</AccountId>
        <AccountType/>
      </UserInfo>
      <UserInfo>
        <DisplayName>SharingLinks.26a3cbd5-46f1-42d3-8b6d-fb2efb619359.Flexible.63ee7cff-8db1-4f4e-b59b-4260972a020c</DisplayName>
        <AccountId>68</AccountId>
        <AccountType/>
      </UserInfo>
      <UserInfo>
        <DisplayName>Matthew Napolitano</DisplayName>
        <AccountId>81</AccountId>
        <AccountType/>
      </UserInfo>
      <UserInfo>
        <DisplayName>Narelle Farmer</DisplayName>
        <AccountId>65</AccountId>
        <AccountType/>
      </UserInfo>
      <UserInfo>
        <DisplayName>SharingLinks.e1fab6b3-939c-4c24-920f-2c80356781c2.Flexible.eede6040-3c3a-4fdb-9844-349db1b5a8c7</DisplayName>
        <AccountId>69</AccountId>
        <AccountType/>
      </UserInfo>
      <UserInfo>
        <DisplayName>SharingLinks.02bbddb4-965b-4777-b84f-ba125b972cd4.Flexible.986810ad-7b43-4943-bc7f-d6dab15a7bb4</DisplayName>
        <AccountId>120</AccountId>
        <AccountType/>
      </UserInfo>
      <UserInfo>
        <DisplayName>Cathryn McDonald</DisplayName>
        <AccountId>119</AccountId>
        <AccountType/>
      </UserInfo>
      <UserInfo>
        <DisplayName>Mark Vincent</DisplayName>
        <AccountId>31</AccountId>
        <AccountType/>
      </UserInfo>
      <UserInfo>
        <DisplayName>Kym Williams</DisplayName>
        <AccountId>88</AccountId>
        <AccountType/>
      </UserInfo>
      <UserInfo>
        <DisplayName>SharingLinks.7bcb7d0b-fec1-4087-8280-f6eeaa63d5aa.Flexible.a7775a5e-b8bd-4753-90ef-1d7f62a70aa6</DisplayName>
        <AccountId>78</AccountId>
        <AccountType/>
      </UserInfo>
      <UserInfo>
        <DisplayName>SharingLinks.822a6c30-f5d6-4e88-a026-709f9dd983f0.Flexible.46935828-9082-4477-9e22-c6ba57c232e2</DisplayName>
        <AccountId>144</AccountId>
        <AccountType/>
      </UserInfo>
      <UserInfo>
        <DisplayName>Robert Stobbe (CEO)</DisplayName>
        <AccountId>164</AccountId>
        <AccountType/>
      </UserInfo>
      <UserInfo>
        <DisplayName>Debbie Voltz</DisplayName>
        <AccountId>21</AccountId>
        <AccountType/>
      </UserInfo>
      <UserInfo>
        <DisplayName>Dannielle Kurbatfinski</DisplayName>
        <AccountId>36</AccountId>
        <AccountType/>
      </UserInfo>
      <UserInfo>
        <DisplayName>Paige Jury</DisplayName>
        <AccountId>66</AccountId>
        <AccountType/>
      </UserInfo>
      <UserInfo>
        <DisplayName>Edward Heaton</DisplayName>
        <AccountId>12</AccountId>
        <AccountType/>
      </UserInfo>
      <UserInfo>
        <DisplayName>Grant Cox</DisplayName>
        <AccountId>24</AccountId>
        <AccountType/>
      </UserInfo>
      <UserInfo>
        <DisplayName>David Craig</DisplayName>
        <AccountId>35</AccountId>
        <AccountType/>
      </UserInfo>
      <UserInfo>
        <DisplayName>James Bennett</DisplayName>
        <AccountId>112</AccountId>
        <AccountType/>
      </UserInfo>
      <UserInfo>
        <DisplayName>Richard Sibly</DisplayName>
        <AccountId>26</AccountId>
        <AccountType/>
      </UserInfo>
      <UserInfo>
        <DisplayName>Bruno Coelho</DisplayName>
        <AccountId>30</AccountId>
        <AccountType/>
      </UserInfo>
      <UserInfo>
        <DisplayName>Anna Lebedev</DisplayName>
        <AccountId>175</AccountId>
        <AccountType/>
      </UserInfo>
      <UserInfo>
        <DisplayName>Craig Parsons</DisplayName>
        <AccountId>11</AccountId>
        <AccountType/>
      </UserInfo>
      <UserInfo>
        <DisplayName>Mark Pritchard</DisplayName>
        <AccountId>91</AccountId>
        <AccountType/>
      </UserInfo>
      <UserInfo>
        <DisplayName>Dan Popping</DisplayName>
        <AccountId>145</AccountId>
        <AccountType/>
      </UserInfo>
      <UserInfo>
        <DisplayName>Alex Lewis</DisplayName>
        <AccountId>76</AccountId>
        <AccountType/>
      </UserInfo>
      <UserInfo>
        <DisplayName>Tim McCullough</DisplayName>
        <AccountId>130</AccountId>
        <AccountType/>
      </UserInfo>
      <UserInfo>
        <DisplayName>Glenn Clarke</DisplayName>
        <AccountId>93</AccountId>
        <AccountType/>
      </UserInfo>
      <UserInfo>
        <DisplayName>Peter Chapman</DisplayName>
        <AccountId>85</AccountId>
        <AccountType/>
      </UserInfo>
      <UserInfo>
        <DisplayName>Rob Riddell</DisplayName>
        <AccountId>357</AccountId>
        <AccountType/>
      </UserInfo>
      <UserInfo>
        <DisplayName>Scott Badnall</DisplayName>
        <AccountId>562</AccountId>
        <AccountType/>
      </UserInfo>
      <UserInfo>
        <DisplayName>James Lound</DisplayName>
        <AccountId>1197</AccountId>
        <AccountType/>
      </UserInfo>
      <UserInfo>
        <DisplayName>Duska Vojinovic</DisplayName>
        <AccountId>365</AccountId>
        <AccountType/>
      </UserInfo>
    </SharedWithUsers>
    <TaxCatchAll xmlns="a7057c79-7d51-421d-a905-1d0948ddf619" xsi:nil="true"/>
    <lcf76f155ced4ddcb4097134ff3c332f xmlns="d3f9e2a3-ddce-444d-9f34-47b009369a7d">
      <Terms xmlns="http://schemas.microsoft.com/office/infopath/2007/PartnerControls"/>
    </lcf76f155ced4ddcb4097134ff3c332f>
    <Hyperlink xmlns="d3f9e2a3-ddce-444d-9f34-47b009369a7d">
      <Url xsi:nil="true"/>
      <Description xsi:nil="true"/>
    </Hyperlink>
  </documentManagement>
</p:properties>
</file>

<file path=customXml/itemProps1.xml><?xml version="1.0" encoding="utf-8"?>
<ds:datastoreItem xmlns:ds="http://schemas.openxmlformats.org/officeDocument/2006/customXml" ds:itemID="{C5875355-F4B9-45D2-AEB4-3A3A7311B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f9e2a3-ddce-444d-9f34-47b009369a7d"/>
    <ds:schemaRef ds:uri="a7057c79-7d51-421d-a905-1d0948ddf6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CF0DCE-367D-4930-A36B-7ED6CD136544}">
  <ds:schemaRefs>
    <ds:schemaRef ds:uri="http://schemas.microsoft.com/sharepoint/v3/contenttype/forms"/>
  </ds:schemaRefs>
</ds:datastoreItem>
</file>

<file path=customXml/itemProps3.xml><?xml version="1.0" encoding="utf-8"?>
<ds:datastoreItem xmlns:ds="http://schemas.openxmlformats.org/officeDocument/2006/customXml" ds:itemID="{65FCD8AA-C584-48A6-80CE-D7E848626454}">
  <ds:schemaRefs>
    <ds:schemaRef ds:uri="http://purl.org/dc/dcmitype/"/>
    <ds:schemaRef ds:uri="http://purl.org/dc/elements/1.1/"/>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a7057c79-7d51-421d-a905-1d0948ddf619"/>
    <ds:schemaRef ds:uri="d3f9e2a3-ddce-444d-9f34-47b009369a7d"/>
    <ds:schemaRef ds:uri="http://schemas.microsoft.com/office/2006/metadata/properties"/>
  </ds:schemaRefs>
</ds:datastoreItem>
</file>

<file path=docMetadata/LabelInfo.xml><?xml version="1.0" encoding="utf-8"?>
<clbl:labelList xmlns:clbl="http://schemas.microsoft.com/office/2020/mipLabelMetadata">
  <clbl:label id="{8c9b06d0-cb4a-4a03-b449-1f5a2548a910}" enabled="0" method="" siteId="{8c9b06d0-cb4a-4a03-b449-1f5a2548a9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1) To be submitted</vt:lpstr>
      <vt:lpstr>filenames</vt:lpstr>
      <vt:lpstr>filenames!_Toc153392732</vt:lpstr>
      <vt:lpstr>'1) To be submitted'!Print_Area</vt:lpstr>
      <vt:lpstr>filenames!Print_Area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Camarinha</dc:creator>
  <cp:keywords/>
  <dc:description/>
  <cp:lastModifiedBy>Debbie Voltz</cp:lastModifiedBy>
  <cp:revision/>
  <cp:lastPrinted>2024-12-01T06:06:39Z</cp:lastPrinted>
  <dcterms:created xsi:type="dcterms:W3CDTF">2018-07-18T01:19:56Z</dcterms:created>
  <dcterms:modified xsi:type="dcterms:W3CDTF">2024-12-02T01:31:37Z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0x010100F847192EE784F942B38F164D75803B86</vt:lpwstr>
  </property>
  <property fmtid="{D5CDD505-2E9C-101B-9397-08002B2CF9AE}" pid="3" name="AuthorIds_UIVersion_45568">
    <vt:lpwstr>15</vt:lpwstr>
  </property>
  <property fmtid="{D5CDD505-2E9C-101B-9397-08002B2CF9AE}" pid="4" name="AuthorIds_UIVersion_211456">
    <vt:lpwstr>61</vt:lpwstr>
  </property>
  <property fmtid="{D5CDD505-2E9C-101B-9397-08002B2CF9AE}" pid="5" name="MediaServiceImageTags">
    <vt:lpwstr/>
  </property>
</Properties>
</file>