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energyqonline.sharepoint.com/sites/AER2025/Shared Documents/General/Revised Regulatory Proposal (Energex &amp; Ergon)/RRP Supporting Docs_Ergon/05 Capex/5.03 Our response to EMCA Review/"/>
    </mc:Choice>
  </mc:AlternateContent>
  <xr:revisionPtr revIDLastSave="2" documentId="8_{E1D2E5C8-0EA8-4D38-9D7C-EB031FBC209F}" xr6:coauthVersionLast="47" xr6:coauthVersionMax="47" xr10:uidLastSave="{F8F0378A-7957-4F6F-9366-FA244F345AA3}"/>
  <bookViews>
    <workbookView xWindow="25080" yWindow="-120" windowWidth="25440" windowHeight="15390" activeTab="2" xr2:uid="{809CA484-B907-4E6D-8781-CA25A5382476}"/>
  </bookViews>
  <sheets>
    <sheet name="Input Data" sheetId="1" r:id="rId1"/>
    <sheet name="Raw Cost Values" sheetId="2" r:id="rId2"/>
    <sheet name="NPVs with CF at 0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2" l="1"/>
  <c r="D36" i="2"/>
  <c r="D54" i="2"/>
  <c r="D18" i="2"/>
  <c r="K34" i="3" l="1"/>
  <c r="L34" i="3"/>
  <c r="M34" i="3"/>
  <c r="N34" i="3"/>
  <c r="O34" i="3"/>
  <c r="P34" i="3"/>
  <c r="Q34" i="3"/>
  <c r="R34" i="3"/>
  <c r="S34" i="3"/>
  <c r="T34" i="3"/>
  <c r="U34" i="3"/>
  <c r="V34" i="3"/>
  <c r="W34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F16" i="3"/>
  <c r="G16" i="3"/>
  <c r="H16" i="3"/>
  <c r="I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E70" i="2"/>
  <c r="F32" i="3" s="1"/>
  <c r="F70" i="2"/>
  <c r="G32" i="3" s="1"/>
  <c r="G70" i="2"/>
  <c r="H34" i="3" s="1"/>
  <c r="H70" i="2"/>
  <c r="I32" i="3" s="1"/>
  <c r="D70" i="2"/>
  <c r="E32" i="3" s="1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D61" i="2"/>
  <c r="D62" i="2"/>
  <c r="E62" i="2"/>
  <c r="D63" i="2"/>
  <c r="E63" i="2"/>
  <c r="F63" i="2"/>
  <c r="G63" i="2"/>
  <c r="D65" i="2"/>
  <c r="D66" i="2"/>
  <c r="E66" i="2"/>
  <c r="F66" i="2"/>
  <c r="D67" i="2"/>
  <c r="E67" i="2"/>
  <c r="D68" i="2"/>
  <c r="E68" i="2"/>
  <c r="F68" i="2"/>
  <c r="G68" i="2"/>
  <c r="E59" i="2"/>
  <c r="F59" i="2"/>
  <c r="D59" i="2"/>
  <c r="I52" i="2"/>
  <c r="J26" i="3" s="1"/>
  <c r="D52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E44" i="2"/>
  <c r="F44" i="2"/>
  <c r="G44" i="2"/>
  <c r="H44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D44" i="2"/>
  <c r="D45" i="2"/>
  <c r="D48" i="2"/>
  <c r="D49" i="2"/>
  <c r="D50" i="2"/>
  <c r="D41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D24" i="2"/>
  <c r="D25" i="2"/>
  <c r="D26" i="2"/>
  <c r="D27" i="2"/>
  <c r="D28" i="2"/>
  <c r="D29" i="2"/>
  <c r="D30" i="2"/>
  <c r="D31" i="2"/>
  <c r="D32" i="2"/>
  <c r="D23" i="2"/>
  <c r="E16" i="2"/>
  <c r="F16" i="2"/>
  <c r="G14" i="3" s="1"/>
  <c r="G16" i="2"/>
  <c r="H9" i="3" s="1"/>
  <c r="H16" i="2"/>
  <c r="I9" i="3" s="1"/>
  <c r="D16" i="2"/>
  <c r="E14" i="3" s="1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E7" i="2"/>
  <c r="E8" i="2"/>
  <c r="F8" i="2"/>
  <c r="G8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E11" i="2"/>
  <c r="F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E13" i="2"/>
  <c r="F13" i="2"/>
  <c r="G13" i="2"/>
  <c r="H13" i="2"/>
  <c r="I13" i="2"/>
  <c r="I15" i="2" s="1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D6" i="2"/>
  <c r="D7" i="2"/>
  <c r="D8" i="2"/>
  <c r="D9" i="2"/>
  <c r="D11" i="2"/>
  <c r="D12" i="2"/>
  <c r="D13" i="2"/>
  <c r="D14" i="2"/>
  <c r="D5" i="2"/>
  <c r="C34" i="1"/>
  <c r="E5" i="3" l="1"/>
  <c r="W15" i="2"/>
  <c r="G18" i="3"/>
  <c r="V15" i="2"/>
  <c r="U15" i="2"/>
  <c r="V8" i="3" s="1"/>
  <c r="G69" i="2"/>
  <c r="E30" i="3"/>
  <c r="I18" i="3"/>
  <c r="D15" i="2"/>
  <c r="T15" i="2"/>
  <c r="U29" i="3" s="1"/>
  <c r="H15" i="2"/>
  <c r="I8" i="3" s="1"/>
  <c r="Q15" i="2"/>
  <c r="R29" i="3" s="1"/>
  <c r="P15" i="2"/>
  <c r="P51" i="2"/>
  <c r="Q21" i="3" s="1"/>
  <c r="Q51" i="2"/>
  <c r="R25" i="3" s="1"/>
  <c r="E51" i="2"/>
  <c r="I34" i="3"/>
  <c r="G9" i="3"/>
  <c r="S15" i="2"/>
  <c r="T29" i="3" s="1"/>
  <c r="G15" i="2"/>
  <c r="H8" i="3" s="1"/>
  <c r="O15" i="2"/>
  <c r="P8" i="3" s="1"/>
  <c r="E26" i="3"/>
  <c r="I30" i="3"/>
  <c r="K15" i="2"/>
  <c r="L8" i="3" s="1"/>
  <c r="N15" i="2"/>
  <c r="O8" i="3" s="1"/>
  <c r="N51" i="2"/>
  <c r="O25" i="3" s="1"/>
  <c r="J15" i="2"/>
  <c r="M51" i="2"/>
  <c r="N25" i="3" s="1"/>
  <c r="G7" i="3"/>
  <c r="I26" i="3"/>
  <c r="D33" i="2"/>
  <c r="P33" i="2"/>
  <c r="Q31" i="3" s="1"/>
  <c r="I5" i="3"/>
  <c r="H5" i="3"/>
  <c r="F18" i="3"/>
  <c r="I33" i="2"/>
  <c r="J4" i="3" s="1"/>
  <c r="K33" i="2"/>
  <c r="G5" i="3"/>
  <c r="J33" i="2"/>
  <c r="K17" i="3" s="1"/>
  <c r="L33" i="2"/>
  <c r="O51" i="2"/>
  <c r="V51" i="2"/>
  <c r="W21" i="3" s="1"/>
  <c r="J51" i="2"/>
  <c r="K6" i="3" s="1"/>
  <c r="U51" i="2"/>
  <c r="V21" i="3" s="1"/>
  <c r="I51" i="2"/>
  <c r="J33" i="3" s="1"/>
  <c r="I14" i="3"/>
  <c r="I22" i="3"/>
  <c r="H22" i="3"/>
  <c r="H26" i="3"/>
  <c r="G34" i="3"/>
  <c r="L15" i="2"/>
  <c r="M29" i="3" s="1"/>
  <c r="U33" i="2"/>
  <c r="V31" i="3" s="1"/>
  <c r="T33" i="2"/>
  <c r="U17" i="3" s="1"/>
  <c r="I7" i="3"/>
  <c r="G22" i="3"/>
  <c r="G26" i="3"/>
  <c r="F34" i="3"/>
  <c r="W33" i="2"/>
  <c r="X4" i="3" s="1"/>
  <c r="H33" i="2"/>
  <c r="I13" i="3" s="1"/>
  <c r="V33" i="2"/>
  <c r="W31" i="3" s="1"/>
  <c r="H7" i="3"/>
  <c r="F26" i="3"/>
  <c r="J8" i="3"/>
  <c r="F14" i="3"/>
  <c r="F5" i="3"/>
  <c r="W29" i="3"/>
  <c r="V29" i="3"/>
  <c r="G33" i="2"/>
  <c r="F33" i="2"/>
  <c r="D69" i="2"/>
  <c r="D71" i="2" s="1"/>
  <c r="D73" i="2" s="1"/>
  <c r="Q33" i="2"/>
  <c r="S51" i="2"/>
  <c r="T33" i="3" s="1"/>
  <c r="G51" i="2"/>
  <c r="E34" i="3"/>
  <c r="F51" i="2"/>
  <c r="E69" i="2"/>
  <c r="F15" i="2"/>
  <c r="N33" i="2"/>
  <c r="M33" i="2"/>
  <c r="F9" i="3"/>
  <c r="F22" i="3"/>
  <c r="F69" i="2"/>
  <c r="L51" i="2"/>
  <c r="R51" i="2"/>
  <c r="S33" i="3" s="1"/>
  <c r="W51" i="2"/>
  <c r="X6" i="3" s="1"/>
  <c r="K51" i="2"/>
  <c r="L33" i="3" s="1"/>
  <c r="X8" i="3"/>
  <c r="K29" i="3"/>
  <c r="O33" i="2"/>
  <c r="E24" i="3"/>
  <c r="E16" i="3"/>
  <c r="E22" i="3"/>
  <c r="S33" i="2"/>
  <c r="T51" i="2"/>
  <c r="U33" i="3" s="1"/>
  <c r="E33" i="2"/>
  <c r="E7" i="3"/>
  <c r="R15" i="2"/>
  <c r="W8" i="3"/>
  <c r="M15" i="2"/>
  <c r="N29" i="3" s="1"/>
  <c r="J29" i="3"/>
  <c r="E15" i="2"/>
  <c r="W25" i="3"/>
  <c r="V25" i="3"/>
  <c r="J22" i="3"/>
  <c r="J7" i="3"/>
  <c r="J34" i="3"/>
  <c r="J16" i="3"/>
  <c r="R33" i="2"/>
  <c r="D51" i="2"/>
  <c r="H51" i="2"/>
  <c r="I33" i="3" s="1"/>
  <c r="F7" i="3"/>
  <c r="H29" i="3"/>
  <c r="I31" i="3"/>
  <c r="E9" i="3"/>
  <c r="H14" i="3"/>
  <c r="E18" i="3"/>
  <c r="H30" i="3"/>
  <c r="G30" i="3"/>
  <c r="F30" i="3"/>
  <c r="H32" i="3"/>
  <c r="H18" i="3"/>
  <c r="G19" i="1"/>
  <c r="M28" i="1"/>
  <c r="J20" i="1"/>
  <c r="L28" i="1"/>
  <c r="M21" i="1"/>
  <c r="I20" i="1"/>
  <c r="K28" i="1"/>
  <c r="C24" i="1"/>
  <c r="J28" i="1"/>
  <c r="E21" i="1"/>
  <c r="G20" i="1"/>
  <c r="D20" i="1"/>
  <c r="C23" i="1"/>
  <c r="D28" i="1"/>
  <c r="D21" i="1"/>
  <c r="F20" i="1"/>
  <c r="V27" i="1"/>
  <c r="F23" i="1"/>
  <c r="T20" i="1"/>
  <c r="V28" i="1"/>
  <c r="D23" i="1"/>
  <c r="S20" i="1"/>
  <c r="O19" i="1"/>
  <c r="P28" i="1"/>
  <c r="Q21" i="1"/>
  <c r="R20" i="1"/>
  <c r="N19" i="1"/>
  <c r="N21" i="1"/>
  <c r="F19" i="1"/>
  <c r="C25" i="1"/>
  <c r="H20" i="1"/>
  <c r="D19" i="1"/>
  <c r="C22" i="1"/>
  <c r="G23" i="1"/>
  <c r="V20" i="1"/>
  <c r="R19" i="1"/>
  <c r="C21" i="1"/>
  <c r="U20" i="1"/>
  <c r="Q19" i="1"/>
  <c r="C20" i="1"/>
  <c r="E23" i="1"/>
  <c r="P19" i="1"/>
  <c r="O28" i="1"/>
  <c r="P21" i="1"/>
  <c r="L20" i="1"/>
  <c r="M19" i="1"/>
  <c r="E19" i="1"/>
  <c r="L21" i="1"/>
  <c r="N28" i="1"/>
  <c r="O21" i="1"/>
  <c r="K20" i="1"/>
  <c r="L19" i="1"/>
  <c r="E26" i="1"/>
  <c r="L25" i="1"/>
  <c r="G24" i="1"/>
  <c r="N23" i="1"/>
  <c r="F25" i="1"/>
  <c r="F22" i="1"/>
  <c r="E25" i="1"/>
  <c r="D25" i="1"/>
  <c r="H23" i="1"/>
  <c r="K21" i="1"/>
  <c r="U28" i="1"/>
  <c r="I28" i="1"/>
  <c r="D26" i="1"/>
  <c r="K25" i="1"/>
  <c r="F24" i="1"/>
  <c r="M23" i="1"/>
  <c r="V21" i="1"/>
  <c r="J21" i="1"/>
  <c r="Q20" i="1"/>
  <c r="E20" i="1"/>
  <c r="K19" i="1"/>
  <c r="C19" i="1"/>
  <c r="T28" i="1"/>
  <c r="H28" i="1"/>
  <c r="J25" i="1"/>
  <c r="E24" i="1"/>
  <c r="L23" i="1"/>
  <c r="U21" i="1"/>
  <c r="I21" i="1"/>
  <c r="P20" i="1"/>
  <c r="V19" i="1"/>
  <c r="J19" i="1"/>
  <c r="C28" i="1"/>
  <c r="S28" i="1"/>
  <c r="G28" i="1"/>
  <c r="I25" i="1"/>
  <c r="D24" i="1"/>
  <c r="K23" i="1"/>
  <c r="T21" i="1"/>
  <c r="H21" i="1"/>
  <c r="O20" i="1"/>
  <c r="U19" i="1"/>
  <c r="I19" i="1"/>
  <c r="C27" i="1"/>
  <c r="R28" i="1"/>
  <c r="F28" i="1"/>
  <c r="H25" i="1"/>
  <c r="J23" i="1"/>
  <c r="S21" i="1"/>
  <c r="G21" i="1"/>
  <c r="N20" i="1"/>
  <c r="T19" i="1"/>
  <c r="H19" i="1"/>
  <c r="C26" i="1"/>
  <c r="Q28" i="1"/>
  <c r="E28" i="1"/>
  <c r="G25" i="1"/>
  <c r="I23" i="1"/>
  <c r="R21" i="1"/>
  <c r="F21" i="1"/>
  <c r="M20" i="1"/>
  <c r="S19" i="1"/>
  <c r="K27" i="1"/>
  <c r="J27" i="1"/>
  <c r="U27" i="1"/>
  <c r="I27" i="1"/>
  <c r="T27" i="1"/>
  <c r="H27" i="1"/>
  <c r="S27" i="1"/>
  <c r="G27" i="1"/>
  <c r="R27" i="1"/>
  <c r="F27" i="1"/>
  <c r="Q27" i="1"/>
  <c r="E27" i="1"/>
  <c r="P27" i="1"/>
  <c r="D27" i="1"/>
  <c r="O27" i="1"/>
  <c r="N27" i="1"/>
  <c r="M27" i="1"/>
  <c r="L27" i="1"/>
  <c r="E22" i="1"/>
  <c r="D22" i="1"/>
  <c r="T4" i="3" l="1"/>
  <c r="E4" i="3"/>
  <c r="D17" i="2"/>
  <c r="D19" i="2" s="1"/>
  <c r="D35" i="2"/>
  <c r="D37" i="2" s="1"/>
  <c r="T8" i="3"/>
  <c r="D53" i="2"/>
  <c r="D55" i="2" s="1"/>
  <c r="M13" i="3"/>
  <c r="V33" i="3"/>
  <c r="V6" i="3"/>
  <c r="R33" i="3"/>
  <c r="E13" i="3"/>
  <c r="U8" i="3"/>
  <c r="P29" i="3"/>
  <c r="U4" i="3"/>
  <c r="P4" i="3"/>
  <c r="U13" i="3"/>
  <c r="J21" i="3"/>
  <c r="K33" i="3"/>
  <c r="K25" i="3"/>
  <c r="L4" i="3"/>
  <c r="Q6" i="3"/>
  <c r="Q4" i="3"/>
  <c r="L29" i="3"/>
  <c r="Q17" i="3"/>
  <c r="O6" i="3"/>
  <c r="J13" i="3"/>
  <c r="Q15" i="3"/>
  <c r="W33" i="3"/>
  <c r="J6" i="3"/>
  <c r="P6" i="3"/>
  <c r="L15" i="3"/>
  <c r="W15" i="3"/>
  <c r="Q29" i="3"/>
  <c r="I4" i="3"/>
  <c r="J23" i="3"/>
  <c r="J15" i="3"/>
  <c r="R21" i="3"/>
  <c r="J17" i="3"/>
  <c r="O21" i="3"/>
  <c r="R8" i="3"/>
  <c r="J25" i="3"/>
  <c r="K21" i="3"/>
  <c r="R23" i="3"/>
  <c r="K8" i="3"/>
  <c r="R6" i="3"/>
  <c r="N23" i="3"/>
  <c r="N33" i="3"/>
  <c r="F21" i="3"/>
  <c r="R4" i="3"/>
  <c r="Q13" i="3"/>
  <c r="J31" i="3"/>
  <c r="Q8" i="3"/>
  <c r="O4" i="3"/>
  <c r="H6" i="3"/>
  <c r="P23" i="3"/>
  <c r="Q23" i="3"/>
  <c r="I6" i="3"/>
  <c r="I29" i="3"/>
  <c r="Q33" i="3"/>
  <c r="K13" i="3"/>
  <c r="Q25" i="3"/>
  <c r="L31" i="3"/>
  <c r="O29" i="3"/>
  <c r="L17" i="3"/>
  <c r="O33" i="3"/>
  <c r="L13" i="3"/>
  <c r="W6" i="3"/>
  <c r="V15" i="3"/>
  <c r="V17" i="3"/>
  <c r="M31" i="3"/>
  <c r="K23" i="3"/>
  <c r="V13" i="3"/>
  <c r="M4" i="3"/>
  <c r="W4" i="3"/>
  <c r="P25" i="3"/>
  <c r="W17" i="3"/>
  <c r="M8" i="3"/>
  <c r="V23" i="3"/>
  <c r="P33" i="3"/>
  <c r="W13" i="3"/>
  <c r="K31" i="3"/>
  <c r="P21" i="3"/>
  <c r="I17" i="3"/>
  <c r="O31" i="3"/>
  <c r="V4" i="3"/>
  <c r="M17" i="3"/>
  <c r="W23" i="3"/>
  <c r="K4" i="3"/>
  <c r="U15" i="3"/>
  <c r="N31" i="3"/>
  <c r="U31" i="3"/>
  <c r="E17" i="3"/>
  <c r="K15" i="3"/>
  <c r="U6" i="3"/>
  <c r="L25" i="3"/>
  <c r="L23" i="3"/>
  <c r="L21" i="3"/>
  <c r="O17" i="3"/>
  <c r="O15" i="3"/>
  <c r="O13" i="3"/>
  <c r="H25" i="3"/>
  <c r="H23" i="3"/>
  <c r="H21" i="3"/>
  <c r="G4" i="3"/>
  <c r="G6" i="3"/>
  <c r="G8" i="3"/>
  <c r="S6" i="3"/>
  <c r="S4" i="3"/>
  <c r="S29" i="3"/>
  <c r="S8" i="3"/>
  <c r="M25" i="3"/>
  <c r="M23" i="3"/>
  <c r="M21" i="3"/>
  <c r="M33" i="3"/>
  <c r="E23" i="3"/>
  <c r="E21" i="3"/>
  <c r="E25" i="3"/>
  <c r="G17" i="3"/>
  <c r="G15" i="3"/>
  <c r="G13" i="3"/>
  <c r="S31" i="3"/>
  <c r="S17" i="3"/>
  <c r="S13" i="3"/>
  <c r="S15" i="3"/>
  <c r="T31" i="3"/>
  <c r="E6" i="3"/>
  <c r="N6" i="3"/>
  <c r="N8" i="3"/>
  <c r="N4" i="3"/>
  <c r="T6" i="3"/>
  <c r="O23" i="3"/>
  <c r="F31" i="3"/>
  <c r="F33" i="3"/>
  <c r="F29" i="3"/>
  <c r="F25" i="3"/>
  <c r="H33" i="3"/>
  <c r="R15" i="3"/>
  <c r="R17" i="3"/>
  <c r="R31" i="3"/>
  <c r="R13" i="3"/>
  <c r="I21" i="3"/>
  <c r="I25" i="3"/>
  <c r="I23" i="3"/>
  <c r="G31" i="3"/>
  <c r="G33" i="3"/>
  <c r="G29" i="3"/>
  <c r="E15" i="3"/>
  <c r="P17" i="3"/>
  <c r="P31" i="3"/>
  <c r="P15" i="3"/>
  <c r="P13" i="3"/>
  <c r="N21" i="3"/>
  <c r="G23" i="3"/>
  <c r="G21" i="3"/>
  <c r="G25" i="3"/>
  <c r="L6" i="3"/>
  <c r="M6" i="3"/>
  <c r="F17" i="3"/>
  <c r="F15" i="3"/>
  <c r="F13" i="3"/>
  <c r="H17" i="3"/>
  <c r="H31" i="3"/>
  <c r="H15" i="3"/>
  <c r="H13" i="3"/>
  <c r="T25" i="3"/>
  <c r="T23" i="3"/>
  <c r="T21" i="3"/>
  <c r="S23" i="3"/>
  <c r="S21" i="3"/>
  <c r="S25" i="3"/>
  <c r="U25" i="3"/>
  <c r="U23" i="3"/>
  <c r="U21" i="3"/>
  <c r="F4" i="3"/>
  <c r="F6" i="3"/>
  <c r="F8" i="3"/>
  <c r="T17" i="3"/>
  <c r="T15" i="3"/>
  <c r="T13" i="3"/>
  <c r="E33" i="3"/>
  <c r="E31" i="3"/>
  <c r="E29" i="3"/>
  <c r="F23" i="3"/>
  <c r="N17" i="3"/>
  <c r="N15" i="3"/>
  <c r="N13" i="3"/>
  <c r="H4" i="3"/>
  <c r="M15" i="3"/>
  <c r="I15" i="3"/>
  <c r="E8" i="3"/>
  <c r="C29" i="1"/>
  <c r="C30" i="1" s="1"/>
  <c r="M25" i="1"/>
  <c r="G22" i="1"/>
  <c r="O23" i="1"/>
  <c r="H24" i="1"/>
  <c r="F26" i="1"/>
  <c r="F29" i="1" s="1"/>
  <c r="D29" i="1"/>
  <c r="E29" i="1"/>
  <c r="C29" i="3" l="1"/>
  <c r="C23" i="3"/>
  <c r="C13" i="3"/>
  <c r="C4" i="3"/>
  <c r="C17" i="3"/>
  <c r="C15" i="3"/>
  <c r="C8" i="3"/>
  <c r="C31" i="3"/>
  <c r="C6" i="3"/>
  <c r="C33" i="3"/>
  <c r="C25" i="3"/>
  <c r="C21" i="3"/>
  <c r="F30" i="1"/>
  <c r="D30" i="1"/>
  <c r="E30" i="1"/>
  <c r="G26" i="1"/>
  <c r="G29" i="1" s="1"/>
  <c r="G30" i="1" s="1"/>
  <c r="H22" i="1"/>
  <c r="I24" i="1"/>
  <c r="N25" i="1"/>
  <c r="P23" i="1"/>
  <c r="Q23" i="1" l="1"/>
  <c r="O25" i="1"/>
  <c r="J24" i="1"/>
  <c r="I22" i="1"/>
  <c r="H26" i="1"/>
  <c r="H29" i="1" s="1"/>
  <c r="H30" i="1" s="1"/>
  <c r="R23" i="1" l="1"/>
  <c r="I26" i="1"/>
  <c r="I29" i="1" s="1"/>
  <c r="I30" i="1" s="1"/>
  <c r="J22" i="1"/>
  <c r="K24" i="1"/>
  <c r="P25" i="1"/>
  <c r="J26" i="1" l="1"/>
  <c r="J29" i="1" s="1"/>
  <c r="J30" i="1" s="1"/>
  <c r="S23" i="1"/>
  <c r="Q25" i="1"/>
  <c r="L24" i="1"/>
  <c r="K22" i="1"/>
  <c r="L22" i="1" l="1"/>
  <c r="M24" i="1"/>
  <c r="R25" i="1"/>
  <c r="T23" i="1"/>
  <c r="K26" i="1"/>
  <c r="K29" i="1" s="1"/>
  <c r="K30" i="1" s="1"/>
  <c r="L26" i="1" l="1"/>
  <c r="L29" i="1" s="1"/>
  <c r="L30" i="1" s="1"/>
  <c r="V23" i="1"/>
  <c r="U23" i="1"/>
  <c r="S25" i="1"/>
  <c r="N24" i="1"/>
  <c r="M22" i="1"/>
  <c r="O24" i="1" l="1"/>
  <c r="T25" i="1"/>
  <c r="N22" i="1"/>
  <c r="M26" i="1"/>
  <c r="M29" i="1" s="1"/>
  <c r="M30" i="1" s="1"/>
  <c r="N26" i="1" l="1"/>
  <c r="N29" i="1" s="1"/>
  <c r="N30" i="1" s="1"/>
  <c r="O22" i="1"/>
  <c r="V25" i="1"/>
  <c r="U25" i="1"/>
  <c r="P24" i="1"/>
  <c r="P22" i="1" l="1"/>
  <c r="Q24" i="1"/>
  <c r="O26" i="1"/>
  <c r="O29" i="1" s="1"/>
  <c r="O30" i="1" s="1"/>
  <c r="P26" i="1" l="1"/>
  <c r="P29" i="1" s="1"/>
  <c r="P30" i="1" s="1"/>
  <c r="R24" i="1"/>
  <c r="Q22" i="1"/>
  <c r="R22" i="1" l="1"/>
  <c r="S24" i="1"/>
  <c r="Q26" i="1"/>
  <c r="Q29" i="1" s="1"/>
  <c r="Q30" i="1" s="1"/>
  <c r="R26" i="1" l="1"/>
  <c r="R29" i="1" s="1"/>
  <c r="R30" i="1" s="1"/>
  <c r="T24" i="1"/>
  <c r="S22" i="1"/>
  <c r="T22" i="1" l="1"/>
  <c r="V24" i="1"/>
  <c r="U24" i="1"/>
  <c r="S26" i="1"/>
  <c r="S29" i="1" s="1"/>
  <c r="S30" i="1" s="1"/>
  <c r="V22" i="1" l="1"/>
  <c r="U22" i="1"/>
  <c r="T26" i="1"/>
  <c r="T29" i="1" s="1"/>
  <c r="T30" i="1" s="1"/>
  <c r="V26" i="1" l="1"/>
  <c r="U26" i="1"/>
  <c r="U29" i="1" s="1"/>
  <c r="U30" i="1" s="1"/>
  <c r="V29" i="1"/>
  <c r="V30" i="1" l="1"/>
</calcChain>
</file>

<file path=xl/sharedStrings.xml><?xml version="1.0" encoding="utf-8"?>
<sst xmlns="http://schemas.openxmlformats.org/spreadsheetml/2006/main" count="81" uniqueCount="28">
  <si>
    <t>Pole</t>
  </si>
  <si>
    <t>Individual Risk Value</t>
  </si>
  <si>
    <t>Cost of Pole Installation</t>
  </si>
  <si>
    <t>WACC</t>
  </si>
  <si>
    <t>Annualised Cost of Replacement</t>
  </si>
  <si>
    <t>Threshold for Replacement</t>
  </si>
  <si>
    <t>Pole Replacements per year</t>
  </si>
  <si>
    <t>Replacements / year</t>
  </si>
  <si>
    <t>Sum of Risk Cashflows</t>
  </si>
  <si>
    <t>Sum of Cost Cashflows</t>
  </si>
  <si>
    <t>NPV of Risk</t>
  </si>
  <si>
    <t>NPV of Cost</t>
  </si>
  <si>
    <t>NPV</t>
  </si>
  <si>
    <t>1 / year raw cashflows</t>
  </si>
  <si>
    <t>Do Nothing Raw Cashflows</t>
  </si>
  <si>
    <t>Replace 4 then 1 Cashflows</t>
  </si>
  <si>
    <t>Replace all poles Cashflows</t>
  </si>
  <si>
    <t>Risk Reduction Cashflows</t>
  </si>
  <si>
    <t>Cost Increase Cashflows</t>
  </si>
  <si>
    <t>4 then 1</t>
  </si>
  <si>
    <t>Do Nothing</t>
  </si>
  <si>
    <t>Replace all poles</t>
  </si>
  <si>
    <t>CF: 1 per year</t>
  </si>
  <si>
    <t>Cost Reduction Cashflows</t>
  </si>
  <si>
    <t>CF: 4 then 1</t>
  </si>
  <si>
    <t>CF: Do Nothing</t>
  </si>
  <si>
    <t>1 per year</t>
  </si>
  <si>
    <t>CF: Replace all poles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</si>
</sst>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/>
    <xf numFmtId="0" fontId="0" fillId="0" borderId="1" xfId="0" applyBorder="1"/>
    <xf numFmtId="9" fontId="0" fillId="0" borderId="0" xfId="0" applyNumberFormat="1"/>
    <xf numFmtId="1" fontId="0" fillId="0" borderId="1" xfId="0" applyNumberFormat="1" applyBorder="1"/>
    <xf numFmtId="6" fontId="0" fillId="0" borderId="0" xfId="0" applyNumberFormat="1"/>
    <xf numFmtId="10" fontId="0" fillId="0" borderId="0" xfId="0" applyNumberFormat="1"/>
    <xf numFmtId="8" fontId="0" fillId="0" borderId="0" xfId="0" applyNumberFormat="1"/>
    <xf numFmtId="1" fontId="0" fillId="0" borderId="0" xfId="0" applyNumberFormat="1"/>
    <xf numFmtId="0" fontId="3" fillId="3" borderId="0" xfId="0" applyFont="1" applyFill="1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0" xfId="0" applyNumberFormat="1"/>
    <xf numFmtId="0" fontId="0" fillId="0" borderId="1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57D98-2C1D-4CF0-8C42-852157B90321}">
  <dimension ref="B2:V34"/>
  <sheetViews>
    <sheetView topLeftCell="A7" workbookViewId="0">
      <selection activeCell="C2" sqref="C2"/>
    </sheetView>
  </sheetViews>
  <sheetFormatPr defaultRowHeight="15" x14ac:dyDescent="0.25"/>
  <cols>
    <col min="2" max="2" width="21.7109375" customWidth="1"/>
    <col min="3" max="3" width="9.85546875" bestFit="1" customWidth="1"/>
    <col min="4" max="22" width="9.5703125" bestFit="1" customWidth="1"/>
  </cols>
  <sheetData>
    <row r="2" spans="2:22" x14ac:dyDescent="0.25">
      <c r="C2" s="3"/>
    </row>
    <row r="3" spans="2:22" x14ac:dyDescent="0.25">
      <c r="B3" s="1" t="s">
        <v>1</v>
      </c>
    </row>
    <row r="4" spans="2:22" x14ac:dyDescent="0.25">
      <c r="B4" s="1" t="s">
        <v>0</v>
      </c>
      <c r="C4" s="1">
        <v>2025</v>
      </c>
      <c r="D4" s="1">
        <v>2026</v>
      </c>
      <c r="E4" s="1">
        <v>2027</v>
      </c>
      <c r="F4" s="1">
        <v>2028</v>
      </c>
      <c r="G4" s="1">
        <v>2029</v>
      </c>
      <c r="H4" s="1">
        <v>2030</v>
      </c>
      <c r="I4" s="1">
        <v>2031</v>
      </c>
      <c r="J4" s="1">
        <v>2032</v>
      </c>
      <c r="K4" s="1">
        <v>2033</v>
      </c>
      <c r="L4" s="1">
        <v>2034</v>
      </c>
      <c r="M4" s="1">
        <v>2035</v>
      </c>
      <c r="N4" s="1">
        <v>2036</v>
      </c>
      <c r="O4" s="1">
        <v>2037</v>
      </c>
      <c r="P4" s="1">
        <v>2038</v>
      </c>
      <c r="Q4" s="1">
        <v>2039</v>
      </c>
      <c r="R4" s="1">
        <v>2040</v>
      </c>
      <c r="S4" s="1">
        <v>2041</v>
      </c>
      <c r="T4" s="1">
        <v>2042</v>
      </c>
      <c r="U4" s="1">
        <v>2043</v>
      </c>
      <c r="V4" s="1">
        <v>2044</v>
      </c>
    </row>
    <row r="5" spans="2:22" x14ac:dyDescent="0.25">
      <c r="B5" s="2">
        <v>1</v>
      </c>
      <c r="C5" s="2">
        <v>200</v>
      </c>
      <c r="D5" s="4">
        <v>210</v>
      </c>
      <c r="E5" s="4">
        <v>220.5</v>
      </c>
      <c r="F5" s="4">
        <v>231.52500000000001</v>
      </c>
      <c r="G5" s="4">
        <v>243.10125000000002</v>
      </c>
      <c r="H5" s="4">
        <v>255.25631250000004</v>
      </c>
      <c r="I5" s="4">
        <v>268.01912812500007</v>
      </c>
      <c r="J5" s="4">
        <v>281.4200845312501</v>
      </c>
      <c r="K5" s="4">
        <v>295.49108875781263</v>
      </c>
      <c r="L5" s="4">
        <v>310.26564319570326</v>
      </c>
      <c r="M5" s="4">
        <v>325.77892535548841</v>
      </c>
      <c r="N5" s="4">
        <v>342.06787162326287</v>
      </c>
      <c r="O5" s="4">
        <v>359.17126520442605</v>
      </c>
      <c r="P5" s="4">
        <v>377.12982846464735</v>
      </c>
      <c r="Q5" s="4">
        <v>395.98631988787974</v>
      </c>
      <c r="R5" s="4">
        <v>415.78563588227377</v>
      </c>
      <c r="S5" s="4">
        <v>436.57491767638749</v>
      </c>
      <c r="T5" s="4">
        <v>458.40366356020689</v>
      </c>
      <c r="U5" s="4">
        <v>481.32384673821724</v>
      </c>
      <c r="V5" s="4">
        <v>505.39003907512813</v>
      </c>
    </row>
    <row r="6" spans="2:22" x14ac:dyDescent="0.25">
      <c r="B6" s="2">
        <v>2</v>
      </c>
      <c r="C6" s="2">
        <v>800</v>
      </c>
      <c r="D6" s="4">
        <v>840</v>
      </c>
      <c r="E6" s="4">
        <v>882</v>
      </c>
      <c r="F6" s="4">
        <v>926.1</v>
      </c>
      <c r="G6" s="4">
        <v>972.40500000000009</v>
      </c>
      <c r="H6" s="4">
        <v>1021.0252500000001</v>
      </c>
      <c r="I6" s="4">
        <v>1072.0765125000003</v>
      </c>
      <c r="J6" s="4">
        <v>1125.6803381250004</v>
      </c>
      <c r="K6" s="4">
        <v>1181.9643550312505</v>
      </c>
      <c r="L6" s="4">
        <v>1241.062572782813</v>
      </c>
      <c r="M6" s="4">
        <v>1303.1157014219536</v>
      </c>
      <c r="N6" s="4">
        <v>1368.2714864930515</v>
      </c>
      <c r="O6" s="4">
        <v>1436.6850608177042</v>
      </c>
      <c r="P6" s="4">
        <v>1508.5193138585894</v>
      </c>
      <c r="Q6" s="4">
        <v>1583.945279551519</v>
      </c>
      <c r="R6" s="4">
        <v>1663.1425435290951</v>
      </c>
      <c r="S6" s="4">
        <v>1746.2996707055499</v>
      </c>
      <c r="T6" s="4">
        <v>1833.6146542408276</v>
      </c>
      <c r="U6" s="4">
        <v>1925.295386952869</v>
      </c>
      <c r="V6" s="4">
        <v>2021.5601563005125</v>
      </c>
    </row>
    <row r="7" spans="2:22" x14ac:dyDescent="0.25">
      <c r="B7" s="2">
        <v>3</v>
      </c>
      <c r="C7" s="2">
        <v>600</v>
      </c>
      <c r="D7" s="4">
        <v>630</v>
      </c>
      <c r="E7" s="4">
        <v>661.5</v>
      </c>
      <c r="F7" s="4">
        <v>694.57500000000005</v>
      </c>
      <c r="G7" s="4">
        <v>729.30375000000004</v>
      </c>
      <c r="H7" s="4">
        <v>765.76893750000011</v>
      </c>
      <c r="I7" s="4">
        <v>804.0573843750002</v>
      </c>
      <c r="J7" s="4">
        <v>844.26025359375024</v>
      </c>
      <c r="K7" s="4">
        <v>886.47326627343773</v>
      </c>
      <c r="L7" s="4">
        <v>930.79692958710962</v>
      </c>
      <c r="M7" s="4">
        <v>977.33677606646518</v>
      </c>
      <c r="N7" s="4">
        <v>1026.2036148697885</v>
      </c>
      <c r="O7" s="4">
        <v>1077.513795613278</v>
      </c>
      <c r="P7" s="4">
        <v>1131.3894853939421</v>
      </c>
      <c r="Q7" s="4">
        <v>1187.9589596636392</v>
      </c>
      <c r="R7" s="4">
        <v>1247.3569076468214</v>
      </c>
      <c r="S7" s="4">
        <v>1309.7247530291625</v>
      </c>
      <c r="T7" s="4">
        <v>1375.2109906806206</v>
      </c>
      <c r="U7" s="4">
        <v>1443.9715402146517</v>
      </c>
      <c r="V7" s="4">
        <v>1516.1701172253843</v>
      </c>
    </row>
    <row r="8" spans="2:22" x14ac:dyDescent="0.25">
      <c r="B8" s="2">
        <v>4</v>
      </c>
      <c r="C8" s="2">
        <v>400</v>
      </c>
      <c r="D8" s="4">
        <v>420</v>
      </c>
      <c r="E8" s="4">
        <v>441</v>
      </c>
      <c r="F8" s="4">
        <v>463.05</v>
      </c>
      <c r="G8" s="4">
        <v>486.20250000000004</v>
      </c>
      <c r="H8" s="4">
        <v>510.51262500000007</v>
      </c>
      <c r="I8" s="4">
        <v>536.03825625000013</v>
      </c>
      <c r="J8" s="4">
        <v>562.84016906250019</v>
      </c>
      <c r="K8" s="4">
        <v>590.98217751562527</v>
      </c>
      <c r="L8" s="4">
        <v>620.53128639140652</v>
      </c>
      <c r="M8" s="4">
        <v>651.55785071097682</v>
      </c>
      <c r="N8" s="4">
        <v>684.13574324652575</v>
      </c>
      <c r="O8" s="4">
        <v>718.3425304088521</v>
      </c>
      <c r="P8" s="4">
        <v>754.25965692929469</v>
      </c>
      <c r="Q8" s="4">
        <v>791.97263977575949</v>
      </c>
      <c r="R8" s="4">
        <v>831.57127176454753</v>
      </c>
      <c r="S8" s="4">
        <v>873.14983535277497</v>
      </c>
      <c r="T8" s="4">
        <v>916.80732712041379</v>
      </c>
      <c r="U8" s="4">
        <v>962.64769347643448</v>
      </c>
      <c r="V8" s="4">
        <v>1010.7800781502563</v>
      </c>
    </row>
    <row r="9" spans="2:22" x14ac:dyDescent="0.25">
      <c r="B9" s="2">
        <v>5</v>
      </c>
      <c r="C9" s="2">
        <v>85</v>
      </c>
      <c r="D9" s="4">
        <v>89.25</v>
      </c>
      <c r="E9" s="4">
        <v>93.712500000000006</v>
      </c>
      <c r="F9" s="4">
        <v>98.398125000000007</v>
      </c>
      <c r="G9" s="4">
        <v>103.31803125000002</v>
      </c>
      <c r="H9" s="4">
        <v>108.48393281250003</v>
      </c>
      <c r="I9" s="4">
        <v>113.90812945312504</v>
      </c>
      <c r="J9" s="4">
        <v>119.6035359257813</v>
      </c>
      <c r="K9" s="4">
        <v>125.58371272207037</v>
      </c>
      <c r="L9" s="4">
        <v>131.86289835817391</v>
      </c>
      <c r="M9" s="4">
        <v>138.4560432760826</v>
      </c>
      <c r="N9" s="4">
        <v>145.37884543988673</v>
      </c>
      <c r="O9" s="4">
        <v>152.64778771188108</v>
      </c>
      <c r="P9" s="4">
        <v>160.28017709747513</v>
      </c>
      <c r="Q9" s="4">
        <v>168.2941859523489</v>
      </c>
      <c r="R9" s="4">
        <v>176.70889524996636</v>
      </c>
      <c r="S9" s="4">
        <v>185.54434001246469</v>
      </c>
      <c r="T9" s="4">
        <v>194.82155701308793</v>
      </c>
      <c r="U9" s="4">
        <v>204.56263486374232</v>
      </c>
      <c r="V9" s="4">
        <v>214.79076660692945</v>
      </c>
    </row>
    <row r="10" spans="2:22" x14ac:dyDescent="0.25">
      <c r="B10" s="2">
        <v>6</v>
      </c>
      <c r="C10" s="2">
        <v>850</v>
      </c>
      <c r="D10" s="4">
        <v>892.5</v>
      </c>
      <c r="E10" s="4">
        <v>937.125</v>
      </c>
      <c r="F10" s="4">
        <v>983.98125000000005</v>
      </c>
      <c r="G10" s="4">
        <v>1033.1803125000001</v>
      </c>
      <c r="H10" s="4">
        <v>1084.8393281250003</v>
      </c>
      <c r="I10" s="4">
        <v>1139.0812945312503</v>
      </c>
      <c r="J10" s="4">
        <v>1196.0353592578128</v>
      </c>
      <c r="K10" s="4">
        <v>1255.8371272207035</v>
      </c>
      <c r="L10" s="4">
        <v>1318.6289835817386</v>
      </c>
      <c r="M10" s="4">
        <v>1384.5604327608255</v>
      </c>
      <c r="N10" s="4">
        <v>1453.7884543988669</v>
      </c>
      <c r="O10" s="4">
        <v>1526.4778771188103</v>
      </c>
      <c r="P10" s="4">
        <v>1602.8017709747508</v>
      </c>
      <c r="Q10" s="4">
        <v>1682.9418595234883</v>
      </c>
      <c r="R10" s="4">
        <v>1767.0889524996628</v>
      </c>
      <c r="S10" s="4">
        <v>1855.4434001246461</v>
      </c>
      <c r="T10" s="4">
        <v>1948.2155701308786</v>
      </c>
      <c r="U10" s="4">
        <v>2045.6263486374226</v>
      </c>
      <c r="V10" s="4">
        <v>2147.9076660692936</v>
      </c>
    </row>
    <row r="11" spans="2:22" x14ac:dyDescent="0.25">
      <c r="B11" s="2">
        <v>7</v>
      </c>
      <c r="C11" s="2">
        <v>550</v>
      </c>
      <c r="D11" s="4">
        <v>577.5</v>
      </c>
      <c r="E11" s="4">
        <v>606.375</v>
      </c>
      <c r="F11" s="4">
        <v>636.69375000000002</v>
      </c>
      <c r="G11" s="4">
        <v>668.5284375</v>
      </c>
      <c r="H11" s="4">
        <v>701.95485937500007</v>
      </c>
      <c r="I11" s="4">
        <v>737.0526023437501</v>
      </c>
      <c r="J11" s="4">
        <v>773.90523246093767</v>
      </c>
      <c r="K11" s="4">
        <v>812.60049408398459</v>
      </c>
      <c r="L11" s="4">
        <v>853.23051878818387</v>
      </c>
      <c r="M11" s="4">
        <v>895.89204472759309</v>
      </c>
      <c r="N11" s="4">
        <v>940.68664696397275</v>
      </c>
      <c r="O11" s="4">
        <v>987.72097931217138</v>
      </c>
      <c r="P11" s="4">
        <v>1037.10702827778</v>
      </c>
      <c r="Q11" s="4">
        <v>1088.9623796916692</v>
      </c>
      <c r="R11" s="4">
        <v>1143.4104986762527</v>
      </c>
      <c r="S11" s="4">
        <v>1200.5810236100654</v>
      </c>
      <c r="T11" s="4">
        <v>1260.6100747905687</v>
      </c>
      <c r="U11" s="4">
        <v>1323.6405785300972</v>
      </c>
      <c r="V11" s="4">
        <v>1389.8226074566021</v>
      </c>
    </row>
    <row r="12" spans="2:22" x14ac:dyDescent="0.25">
      <c r="B12" s="2">
        <v>8</v>
      </c>
      <c r="C12" s="2">
        <v>200</v>
      </c>
      <c r="D12" s="4">
        <v>210</v>
      </c>
      <c r="E12" s="4">
        <v>220.5</v>
      </c>
      <c r="F12" s="4">
        <v>231.52500000000001</v>
      </c>
      <c r="G12" s="4">
        <v>243.10125000000002</v>
      </c>
      <c r="H12" s="4">
        <v>255.25631250000004</v>
      </c>
      <c r="I12" s="4">
        <v>268.01912812500007</v>
      </c>
      <c r="J12" s="4">
        <v>281.4200845312501</v>
      </c>
      <c r="K12" s="4">
        <v>295.49108875781263</v>
      </c>
      <c r="L12" s="4">
        <v>310.26564319570326</v>
      </c>
      <c r="M12" s="4">
        <v>325.77892535548841</v>
      </c>
      <c r="N12" s="4">
        <v>342.06787162326287</v>
      </c>
      <c r="O12" s="4">
        <v>359.17126520442605</v>
      </c>
      <c r="P12" s="4">
        <v>377.12982846464735</v>
      </c>
      <c r="Q12" s="4">
        <v>395.98631988787974</v>
      </c>
      <c r="R12" s="4">
        <v>415.78563588227377</v>
      </c>
      <c r="S12" s="4">
        <v>436.57491767638749</v>
      </c>
      <c r="T12" s="4">
        <v>458.40366356020689</v>
      </c>
      <c r="U12" s="4">
        <v>481.32384673821724</v>
      </c>
      <c r="V12" s="4">
        <v>505.39003907512813</v>
      </c>
    </row>
    <row r="13" spans="2:22" x14ac:dyDescent="0.25">
      <c r="B13" s="2">
        <v>9</v>
      </c>
      <c r="C13" s="2">
        <v>350</v>
      </c>
      <c r="D13" s="4">
        <v>367.5</v>
      </c>
      <c r="E13" s="4">
        <v>385.875</v>
      </c>
      <c r="F13" s="4">
        <v>405.16875000000005</v>
      </c>
      <c r="G13" s="4">
        <v>425.42718750000006</v>
      </c>
      <c r="H13" s="4">
        <v>446.69854687500009</v>
      </c>
      <c r="I13" s="4">
        <v>469.03347421875009</v>
      </c>
      <c r="J13" s="4">
        <v>492.48514792968763</v>
      </c>
      <c r="K13" s="4">
        <v>517.10940532617201</v>
      </c>
      <c r="L13" s="4">
        <v>542.96487559248067</v>
      </c>
      <c r="M13" s="4">
        <v>570.11311937210473</v>
      </c>
      <c r="N13" s="4">
        <v>598.61877534071004</v>
      </c>
      <c r="O13" s="4">
        <v>628.54971410774556</v>
      </c>
      <c r="P13" s="4">
        <v>659.97719981313287</v>
      </c>
      <c r="Q13" s="4">
        <v>692.97605980378955</v>
      </c>
      <c r="R13" s="4">
        <v>727.6248627939791</v>
      </c>
      <c r="S13" s="4">
        <v>764.0061059336781</v>
      </c>
      <c r="T13" s="4">
        <v>802.20641123036205</v>
      </c>
      <c r="U13" s="4">
        <v>842.31673179188022</v>
      </c>
      <c r="V13" s="4">
        <v>884.43256838147431</v>
      </c>
    </row>
    <row r="14" spans="2:22" x14ac:dyDescent="0.25">
      <c r="B14" s="2">
        <v>10</v>
      </c>
      <c r="C14" s="2">
        <v>50</v>
      </c>
      <c r="D14" s="4">
        <v>52.5</v>
      </c>
      <c r="E14" s="4">
        <v>55.125</v>
      </c>
      <c r="F14" s="4">
        <v>57.881250000000001</v>
      </c>
      <c r="G14" s="4">
        <v>60.775312500000005</v>
      </c>
      <c r="H14" s="4">
        <v>63.814078125000009</v>
      </c>
      <c r="I14" s="4">
        <v>67.004782031250016</v>
      </c>
      <c r="J14" s="4">
        <v>70.355021132812524</v>
      </c>
      <c r="K14" s="4">
        <v>73.872772189453158</v>
      </c>
      <c r="L14" s="4">
        <v>77.566410798925816</v>
      </c>
      <c r="M14" s="4">
        <v>81.444731338872103</v>
      </c>
      <c r="N14" s="4">
        <v>85.516967905815719</v>
      </c>
      <c r="O14" s="4">
        <v>89.792816301106512</v>
      </c>
      <c r="P14" s="4">
        <v>94.282457116161837</v>
      </c>
      <c r="Q14" s="4">
        <v>98.996579971969936</v>
      </c>
      <c r="R14" s="4">
        <v>103.94640897056844</v>
      </c>
      <c r="S14" s="4">
        <v>109.14372941909687</v>
      </c>
      <c r="T14" s="4">
        <v>114.60091589005172</v>
      </c>
      <c r="U14" s="4">
        <v>120.33096168455431</v>
      </c>
      <c r="V14" s="4">
        <v>126.34750976878203</v>
      </c>
    </row>
    <row r="15" spans="2:22" x14ac:dyDescent="0.2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7" spans="2:22" x14ac:dyDescent="0.25">
      <c r="B17" s="1" t="s">
        <v>5</v>
      </c>
    </row>
    <row r="18" spans="2:22" x14ac:dyDescent="0.25">
      <c r="B18" s="1" t="s">
        <v>0</v>
      </c>
      <c r="C18" s="1">
        <v>2025</v>
      </c>
      <c r="D18" s="1">
        <v>2026</v>
      </c>
      <c r="E18" s="1">
        <v>2027</v>
      </c>
      <c r="F18" s="1">
        <v>2028</v>
      </c>
      <c r="G18" s="1">
        <v>2029</v>
      </c>
      <c r="H18" s="1">
        <v>2030</v>
      </c>
      <c r="I18" s="1">
        <v>2031</v>
      </c>
      <c r="J18" s="1">
        <v>2032</v>
      </c>
      <c r="K18" s="1">
        <v>2033</v>
      </c>
      <c r="L18" s="1">
        <v>2034</v>
      </c>
      <c r="M18" s="1">
        <v>2035</v>
      </c>
      <c r="N18" s="1">
        <v>2036</v>
      </c>
      <c r="O18" s="1">
        <v>2037</v>
      </c>
      <c r="P18" s="1">
        <v>2038</v>
      </c>
      <c r="Q18" s="1">
        <v>2039</v>
      </c>
      <c r="R18" s="1">
        <v>2040</v>
      </c>
      <c r="S18" s="1">
        <v>2041</v>
      </c>
      <c r="T18" s="1">
        <v>2042</v>
      </c>
      <c r="U18" s="1">
        <v>2043</v>
      </c>
      <c r="V18" s="1">
        <v>2044</v>
      </c>
    </row>
    <row r="19" spans="2:22" x14ac:dyDescent="0.25">
      <c r="B19" s="2">
        <v>1</v>
      </c>
      <c r="C19" s="2">
        <f t="shared" ref="C19:V19" si="0">IF($C$34&lt;C5,1, 0)</f>
        <v>0</v>
      </c>
      <c r="D19" s="2">
        <f t="shared" si="0"/>
        <v>0</v>
      </c>
      <c r="E19" s="2">
        <f t="shared" si="0"/>
        <v>0</v>
      </c>
      <c r="F19" s="2">
        <f t="shared" si="0"/>
        <v>0</v>
      </c>
      <c r="G19" s="2">
        <f t="shared" si="0"/>
        <v>0</v>
      </c>
      <c r="H19" s="2">
        <f t="shared" si="0"/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  <c r="L19" s="2">
        <f t="shared" si="0"/>
        <v>0</v>
      </c>
      <c r="M19" s="2">
        <f t="shared" si="0"/>
        <v>0</v>
      </c>
      <c r="N19" s="2">
        <f t="shared" si="0"/>
        <v>0</v>
      </c>
      <c r="O19" s="2">
        <f t="shared" si="0"/>
        <v>0</v>
      </c>
      <c r="P19" s="2">
        <f t="shared" si="0"/>
        <v>0</v>
      </c>
      <c r="Q19" s="2">
        <f t="shared" si="0"/>
        <v>0</v>
      </c>
      <c r="R19" s="2">
        <f t="shared" si="0"/>
        <v>0</v>
      </c>
      <c r="S19" s="2">
        <f t="shared" si="0"/>
        <v>0</v>
      </c>
      <c r="T19" s="2">
        <f t="shared" si="0"/>
        <v>0</v>
      </c>
      <c r="U19" s="2">
        <f t="shared" si="0"/>
        <v>0</v>
      </c>
      <c r="V19" s="2">
        <f t="shared" si="0"/>
        <v>0</v>
      </c>
    </row>
    <row r="20" spans="2:22" x14ac:dyDescent="0.25">
      <c r="B20" s="2">
        <v>2</v>
      </c>
      <c r="C20" s="2">
        <f t="shared" ref="C20:V20" si="1">IF($C$34&lt;C6,1, 0)</f>
        <v>1</v>
      </c>
      <c r="D20" s="2">
        <f t="shared" si="1"/>
        <v>1</v>
      </c>
      <c r="E20" s="2">
        <f t="shared" si="1"/>
        <v>1</v>
      </c>
      <c r="F20" s="2">
        <f t="shared" si="1"/>
        <v>1</v>
      </c>
      <c r="G20" s="2">
        <f t="shared" si="1"/>
        <v>1</v>
      </c>
      <c r="H20" s="2">
        <f t="shared" si="1"/>
        <v>1</v>
      </c>
      <c r="I20" s="2">
        <f t="shared" si="1"/>
        <v>1</v>
      </c>
      <c r="J20" s="2">
        <f t="shared" si="1"/>
        <v>1</v>
      </c>
      <c r="K20" s="2">
        <f t="shared" si="1"/>
        <v>1</v>
      </c>
      <c r="L20" s="2">
        <f t="shared" si="1"/>
        <v>1</v>
      </c>
      <c r="M20" s="2">
        <f t="shared" si="1"/>
        <v>1</v>
      </c>
      <c r="N20" s="2">
        <f t="shared" si="1"/>
        <v>1</v>
      </c>
      <c r="O20" s="2">
        <f t="shared" si="1"/>
        <v>1</v>
      </c>
      <c r="P20" s="2">
        <f t="shared" si="1"/>
        <v>1</v>
      </c>
      <c r="Q20" s="2">
        <f t="shared" si="1"/>
        <v>1</v>
      </c>
      <c r="R20" s="2">
        <f t="shared" si="1"/>
        <v>1</v>
      </c>
      <c r="S20" s="2">
        <f t="shared" si="1"/>
        <v>1</v>
      </c>
      <c r="T20" s="2">
        <f t="shared" si="1"/>
        <v>1</v>
      </c>
      <c r="U20" s="2">
        <f t="shared" si="1"/>
        <v>1</v>
      </c>
      <c r="V20" s="2">
        <f t="shared" si="1"/>
        <v>1</v>
      </c>
    </row>
    <row r="21" spans="2:22" x14ac:dyDescent="0.25">
      <c r="B21" s="2">
        <v>3</v>
      </c>
      <c r="C21" s="2">
        <f t="shared" ref="C21:V21" si="2">IF($C$34&lt;C7,1, 0)</f>
        <v>1</v>
      </c>
      <c r="D21" s="2">
        <f t="shared" si="2"/>
        <v>1</v>
      </c>
      <c r="E21" s="2">
        <f t="shared" si="2"/>
        <v>1</v>
      </c>
      <c r="F21" s="2">
        <f t="shared" si="2"/>
        <v>1</v>
      </c>
      <c r="G21" s="2">
        <f t="shared" si="2"/>
        <v>1</v>
      </c>
      <c r="H21" s="2">
        <f t="shared" si="2"/>
        <v>1</v>
      </c>
      <c r="I21" s="2">
        <f t="shared" si="2"/>
        <v>1</v>
      </c>
      <c r="J21" s="2">
        <f t="shared" si="2"/>
        <v>1</v>
      </c>
      <c r="K21" s="2">
        <f t="shared" si="2"/>
        <v>1</v>
      </c>
      <c r="L21" s="2">
        <f t="shared" si="2"/>
        <v>1</v>
      </c>
      <c r="M21" s="2">
        <f t="shared" si="2"/>
        <v>1</v>
      </c>
      <c r="N21" s="2">
        <f t="shared" si="2"/>
        <v>1</v>
      </c>
      <c r="O21" s="2">
        <f t="shared" si="2"/>
        <v>1</v>
      </c>
      <c r="P21" s="2">
        <f t="shared" si="2"/>
        <v>1</v>
      </c>
      <c r="Q21" s="2">
        <f t="shared" si="2"/>
        <v>1</v>
      </c>
      <c r="R21" s="2">
        <f t="shared" si="2"/>
        <v>1</v>
      </c>
      <c r="S21" s="2">
        <f t="shared" si="2"/>
        <v>1</v>
      </c>
      <c r="T21" s="2">
        <f t="shared" si="2"/>
        <v>1</v>
      </c>
      <c r="U21" s="2">
        <f t="shared" si="2"/>
        <v>1</v>
      </c>
      <c r="V21" s="2">
        <f t="shared" si="2"/>
        <v>1</v>
      </c>
    </row>
    <row r="22" spans="2:22" x14ac:dyDescent="0.25">
      <c r="B22" s="2">
        <v>4</v>
      </c>
      <c r="C22" s="2">
        <f t="shared" ref="C22:V22" si="3">IF($C$34&lt;C8,1, 0)</f>
        <v>0</v>
      </c>
      <c r="D22" s="2">
        <f t="shared" si="3"/>
        <v>0</v>
      </c>
      <c r="E22" s="2">
        <f t="shared" si="3"/>
        <v>0</v>
      </c>
      <c r="F22" s="2">
        <f t="shared" si="3"/>
        <v>0</v>
      </c>
      <c r="G22" s="2">
        <f t="shared" si="3"/>
        <v>0</v>
      </c>
      <c r="H22" s="2">
        <f t="shared" si="3"/>
        <v>1</v>
      </c>
      <c r="I22" s="2">
        <f t="shared" si="3"/>
        <v>1</v>
      </c>
      <c r="J22" s="2">
        <f t="shared" si="3"/>
        <v>1</v>
      </c>
      <c r="K22" s="2">
        <f t="shared" si="3"/>
        <v>1</v>
      </c>
      <c r="L22" s="2">
        <f t="shared" si="3"/>
        <v>1</v>
      </c>
      <c r="M22" s="2">
        <f t="shared" si="3"/>
        <v>1</v>
      </c>
      <c r="N22" s="2">
        <f t="shared" si="3"/>
        <v>1</v>
      </c>
      <c r="O22" s="2">
        <f t="shared" si="3"/>
        <v>1</v>
      </c>
      <c r="P22" s="2">
        <f t="shared" si="3"/>
        <v>1</v>
      </c>
      <c r="Q22" s="2">
        <f t="shared" si="3"/>
        <v>1</v>
      </c>
      <c r="R22" s="2">
        <f t="shared" si="3"/>
        <v>1</v>
      </c>
      <c r="S22" s="2">
        <f t="shared" si="3"/>
        <v>1</v>
      </c>
      <c r="T22" s="2">
        <f t="shared" si="3"/>
        <v>1</v>
      </c>
      <c r="U22" s="2">
        <f t="shared" si="3"/>
        <v>1</v>
      </c>
      <c r="V22" s="2">
        <f t="shared" si="3"/>
        <v>1</v>
      </c>
    </row>
    <row r="23" spans="2:22" x14ac:dyDescent="0.25">
      <c r="B23" s="2">
        <v>5</v>
      </c>
      <c r="C23" s="2">
        <f t="shared" ref="C23:V23" si="4">IF($C$34&lt;C9,1, 0)</f>
        <v>0</v>
      </c>
      <c r="D23" s="2">
        <f t="shared" si="4"/>
        <v>0</v>
      </c>
      <c r="E23" s="2">
        <f t="shared" si="4"/>
        <v>0</v>
      </c>
      <c r="F23" s="2">
        <f t="shared" si="4"/>
        <v>0</v>
      </c>
      <c r="G23" s="2">
        <f t="shared" si="4"/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si="4"/>
        <v>0</v>
      </c>
      <c r="O23" s="2">
        <f t="shared" si="4"/>
        <v>0</v>
      </c>
      <c r="P23" s="2">
        <f t="shared" si="4"/>
        <v>0</v>
      </c>
      <c r="Q23" s="2">
        <f t="shared" si="4"/>
        <v>0</v>
      </c>
      <c r="R23" s="2">
        <f t="shared" si="4"/>
        <v>0</v>
      </c>
      <c r="S23" s="2">
        <f t="shared" si="4"/>
        <v>0</v>
      </c>
      <c r="T23" s="2">
        <f t="shared" si="4"/>
        <v>0</v>
      </c>
      <c r="U23" s="2">
        <f t="shared" si="4"/>
        <v>0</v>
      </c>
      <c r="V23" s="2">
        <f t="shared" si="4"/>
        <v>0</v>
      </c>
    </row>
    <row r="24" spans="2:22" x14ac:dyDescent="0.25">
      <c r="B24" s="2">
        <v>6</v>
      </c>
      <c r="C24" s="2">
        <f t="shared" ref="C24:V24" si="5">IF($C$34&lt;C10,1, 0)</f>
        <v>1</v>
      </c>
      <c r="D24" s="2">
        <f t="shared" si="5"/>
        <v>1</v>
      </c>
      <c r="E24" s="2">
        <f t="shared" si="5"/>
        <v>1</v>
      </c>
      <c r="F24" s="2">
        <f t="shared" si="5"/>
        <v>1</v>
      </c>
      <c r="G24" s="2">
        <f t="shared" si="5"/>
        <v>1</v>
      </c>
      <c r="H24" s="2">
        <f t="shared" si="5"/>
        <v>1</v>
      </c>
      <c r="I24" s="2">
        <f t="shared" si="5"/>
        <v>1</v>
      </c>
      <c r="J24" s="2">
        <f t="shared" si="5"/>
        <v>1</v>
      </c>
      <c r="K24" s="2">
        <f t="shared" si="5"/>
        <v>1</v>
      </c>
      <c r="L24" s="2">
        <f t="shared" si="5"/>
        <v>1</v>
      </c>
      <c r="M24" s="2">
        <f t="shared" si="5"/>
        <v>1</v>
      </c>
      <c r="N24" s="2">
        <f t="shared" si="5"/>
        <v>1</v>
      </c>
      <c r="O24" s="2">
        <f t="shared" si="5"/>
        <v>1</v>
      </c>
      <c r="P24" s="2">
        <f t="shared" si="5"/>
        <v>1</v>
      </c>
      <c r="Q24" s="2">
        <f t="shared" si="5"/>
        <v>1</v>
      </c>
      <c r="R24" s="2">
        <f t="shared" si="5"/>
        <v>1</v>
      </c>
      <c r="S24" s="2">
        <f t="shared" si="5"/>
        <v>1</v>
      </c>
      <c r="T24" s="2">
        <f t="shared" si="5"/>
        <v>1</v>
      </c>
      <c r="U24" s="2">
        <f t="shared" si="5"/>
        <v>1</v>
      </c>
      <c r="V24" s="2">
        <f t="shared" si="5"/>
        <v>1</v>
      </c>
    </row>
    <row r="25" spans="2:22" x14ac:dyDescent="0.25">
      <c r="B25" s="2">
        <v>7</v>
      </c>
      <c r="C25" s="2">
        <f t="shared" ref="C25:V25" si="6">IF($C$34&lt;C11,1, 0)</f>
        <v>1</v>
      </c>
      <c r="D25" s="2">
        <f t="shared" si="6"/>
        <v>1</v>
      </c>
      <c r="E25" s="2">
        <f t="shared" si="6"/>
        <v>1</v>
      </c>
      <c r="F25" s="2">
        <f t="shared" si="6"/>
        <v>1</v>
      </c>
      <c r="G25" s="2">
        <f t="shared" si="6"/>
        <v>1</v>
      </c>
      <c r="H25" s="2">
        <f t="shared" si="6"/>
        <v>1</v>
      </c>
      <c r="I25" s="2">
        <f t="shared" si="6"/>
        <v>1</v>
      </c>
      <c r="J25" s="2">
        <f t="shared" si="6"/>
        <v>1</v>
      </c>
      <c r="K25" s="2">
        <f t="shared" si="6"/>
        <v>1</v>
      </c>
      <c r="L25" s="2">
        <f t="shared" si="6"/>
        <v>1</v>
      </c>
      <c r="M25" s="2">
        <f t="shared" si="6"/>
        <v>1</v>
      </c>
      <c r="N25" s="2">
        <f t="shared" si="6"/>
        <v>1</v>
      </c>
      <c r="O25" s="2">
        <f t="shared" si="6"/>
        <v>1</v>
      </c>
      <c r="P25" s="2">
        <f t="shared" si="6"/>
        <v>1</v>
      </c>
      <c r="Q25" s="2">
        <f t="shared" si="6"/>
        <v>1</v>
      </c>
      <c r="R25" s="2">
        <f t="shared" si="6"/>
        <v>1</v>
      </c>
      <c r="S25" s="2">
        <f t="shared" si="6"/>
        <v>1</v>
      </c>
      <c r="T25" s="2">
        <f t="shared" si="6"/>
        <v>1</v>
      </c>
      <c r="U25" s="2">
        <f t="shared" si="6"/>
        <v>1</v>
      </c>
      <c r="V25" s="2">
        <f t="shared" si="6"/>
        <v>1</v>
      </c>
    </row>
    <row r="26" spans="2:22" x14ac:dyDescent="0.25">
      <c r="B26" s="2">
        <v>8</v>
      </c>
      <c r="C26" s="2">
        <f t="shared" ref="C26:V26" si="7">IF($C$34&lt;C12,1, 0)</f>
        <v>0</v>
      </c>
      <c r="D26" s="2">
        <f t="shared" si="7"/>
        <v>0</v>
      </c>
      <c r="E26" s="2">
        <f t="shared" si="7"/>
        <v>0</v>
      </c>
      <c r="F26" s="2">
        <f t="shared" si="7"/>
        <v>0</v>
      </c>
      <c r="G26" s="2">
        <f t="shared" si="7"/>
        <v>0</v>
      </c>
      <c r="H26" s="2">
        <f t="shared" si="7"/>
        <v>0</v>
      </c>
      <c r="I26" s="2">
        <f t="shared" si="7"/>
        <v>0</v>
      </c>
      <c r="J26" s="2">
        <f t="shared" si="7"/>
        <v>0</v>
      </c>
      <c r="K26" s="2">
        <f t="shared" si="7"/>
        <v>0</v>
      </c>
      <c r="L26" s="2">
        <f t="shared" si="7"/>
        <v>0</v>
      </c>
      <c r="M26" s="2">
        <f t="shared" si="7"/>
        <v>0</v>
      </c>
      <c r="N26" s="2">
        <f t="shared" si="7"/>
        <v>0</v>
      </c>
      <c r="O26" s="2">
        <f t="shared" si="7"/>
        <v>0</v>
      </c>
      <c r="P26" s="2">
        <f t="shared" si="7"/>
        <v>0</v>
      </c>
      <c r="Q26" s="2">
        <f t="shared" si="7"/>
        <v>0</v>
      </c>
      <c r="R26" s="2">
        <f t="shared" si="7"/>
        <v>0</v>
      </c>
      <c r="S26" s="2">
        <f t="shared" si="7"/>
        <v>0</v>
      </c>
      <c r="T26" s="2">
        <f t="shared" si="7"/>
        <v>0</v>
      </c>
      <c r="U26" s="2">
        <f t="shared" si="7"/>
        <v>0</v>
      </c>
      <c r="V26" s="2">
        <f t="shared" si="7"/>
        <v>0</v>
      </c>
    </row>
    <row r="27" spans="2:22" x14ac:dyDescent="0.25">
      <c r="B27" s="2">
        <v>9</v>
      </c>
      <c r="C27" s="2">
        <f t="shared" ref="C27:V27" si="8">IF($C$34&lt;C13,1, 0)</f>
        <v>0</v>
      </c>
      <c r="D27" s="2">
        <f t="shared" si="8"/>
        <v>0</v>
      </c>
      <c r="E27" s="2">
        <f t="shared" si="8"/>
        <v>0</v>
      </c>
      <c r="F27" s="2">
        <f t="shared" si="8"/>
        <v>0</v>
      </c>
      <c r="G27" s="2">
        <f t="shared" si="8"/>
        <v>0</v>
      </c>
      <c r="H27" s="2">
        <f t="shared" si="8"/>
        <v>0</v>
      </c>
      <c r="I27" s="2">
        <f t="shared" si="8"/>
        <v>0</v>
      </c>
      <c r="J27" s="2">
        <f t="shared" si="8"/>
        <v>0</v>
      </c>
      <c r="K27" s="2">
        <f t="shared" si="8"/>
        <v>1</v>
      </c>
      <c r="L27" s="2">
        <f t="shared" si="8"/>
        <v>1</v>
      </c>
      <c r="M27" s="2">
        <f t="shared" si="8"/>
        <v>1</v>
      </c>
      <c r="N27" s="2">
        <f t="shared" si="8"/>
        <v>1</v>
      </c>
      <c r="O27" s="2">
        <f t="shared" si="8"/>
        <v>1</v>
      </c>
      <c r="P27" s="2">
        <f t="shared" si="8"/>
        <v>1</v>
      </c>
      <c r="Q27" s="2">
        <f t="shared" si="8"/>
        <v>1</v>
      </c>
      <c r="R27" s="2">
        <f t="shared" si="8"/>
        <v>1</v>
      </c>
      <c r="S27" s="2">
        <f t="shared" si="8"/>
        <v>1</v>
      </c>
      <c r="T27" s="2">
        <f t="shared" si="8"/>
        <v>1</v>
      </c>
      <c r="U27" s="2">
        <f t="shared" si="8"/>
        <v>1</v>
      </c>
      <c r="V27" s="2">
        <f t="shared" si="8"/>
        <v>1</v>
      </c>
    </row>
    <row r="28" spans="2:22" x14ac:dyDescent="0.25">
      <c r="B28" s="2">
        <v>10</v>
      </c>
      <c r="C28" s="2">
        <f t="shared" ref="C28:V28" si="9">IF($C$34&lt;C14,1, 0)</f>
        <v>0</v>
      </c>
      <c r="D28" s="2">
        <f t="shared" si="9"/>
        <v>0</v>
      </c>
      <c r="E28" s="2">
        <f t="shared" si="9"/>
        <v>0</v>
      </c>
      <c r="F28" s="2">
        <f t="shared" si="9"/>
        <v>0</v>
      </c>
      <c r="G28" s="2">
        <f t="shared" si="9"/>
        <v>0</v>
      </c>
      <c r="H28" s="2">
        <f t="shared" si="9"/>
        <v>0</v>
      </c>
      <c r="I28" s="2">
        <f t="shared" si="9"/>
        <v>0</v>
      </c>
      <c r="J28" s="2">
        <f t="shared" si="9"/>
        <v>0</v>
      </c>
      <c r="K28" s="2">
        <f t="shared" si="9"/>
        <v>0</v>
      </c>
      <c r="L28" s="2">
        <f t="shared" si="9"/>
        <v>0</v>
      </c>
      <c r="M28" s="2">
        <f t="shared" si="9"/>
        <v>0</v>
      </c>
      <c r="N28" s="2">
        <f t="shared" si="9"/>
        <v>0</v>
      </c>
      <c r="O28" s="2">
        <f t="shared" si="9"/>
        <v>0</v>
      </c>
      <c r="P28" s="2">
        <f t="shared" si="9"/>
        <v>0</v>
      </c>
      <c r="Q28" s="2">
        <f t="shared" si="9"/>
        <v>0</v>
      </c>
      <c r="R28" s="2">
        <f t="shared" si="9"/>
        <v>0</v>
      </c>
      <c r="S28" s="2">
        <f t="shared" si="9"/>
        <v>0</v>
      </c>
      <c r="T28" s="2">
        <f t="shared" si="9"/>
        <v>0</v>
      </c>
      <c r="U28" s="2">
        <f t="shared" si="9"/>
        <v>0</v>
      </c>
      <c r="V28" s="2">
        <f t="shared" si="9"/>
        <v>0</v>
      </c>
    </row>
    <row r="29" spans="2:22" x14ac:dyDescent="0.25">
      <c r="B29" s="1" t="s">
        <v>6</v>
      </c>
      <c r="C29" s="2">
        <f>SUM(C19:C28)</f>
        <v>4</v>
      </c>
      <c r="D29" s="2">
        <f>SUM(D19:D28)</f>
        <v>4</v>
      </c>
      <c r="E29" s="2">
        <f t="shared" ref="E29:V29" si="10">SUM(E19:E28)</f>
        <v>4</v>
      </c>
      <c r="F29" s="2">
        <f t="shared" si="10"/>
        <v>4</v>
      </c>
      <c r="G29" s="2">
        <f t="shared" si="10"/>
        <v>4</v>
      </c>
      <c r="H29" s="2">
        <f t="shared" si="10"/>
        <v>5</v>
      </c>
      <c r="I29" s="2">
        <f t="shared" si="10"/>
        <v>5</v>
      </c>
      <c r="J29" s="2">
        <f t="shared" si="10"/>
        <v>5</v>
      </c>
      <c r="K29" s="2">
        <f t="shared" si="10"/>
        <v>6</v>
      </c>
      <c r="L29" s="2">
        <f t="shared" si="10"/>
        <v>6</v>
      </c>
      <c r="M29" s="2">
        <f t="shared" si="10"/>
        <v>6</v>
      </c>
      <c r="N29" s="2">
        <f t="shared" si="10"/>
        <v>6</v>
      </c>
      <c r="O29" s="2">
        <f t="shared" si="10"/>
        <v>6</v>
      </c>
      <c r="P29" s="2">
        <f t="shared" si="10"/>
        <v>6</v>
      </c>
      <c r="Q29" s="2">
        <f t="shared" si="10"/>
        <v>6</v>
      </c>
      <c r="R29" s="2">
        <f t="shared" si="10"/>
        <v>6</v>
      </c>
      <c r="S29" s="2">
        <f t="shared" si="10"/>
        <v>6</v>
      </c>
      <c r="T29" s="2">
        <f t="shared" si="10"/>
        <v>6</v>
      </c>
      <c r="U29" s="2">
        <f t="shared" si="10"/>
        <v>6</v>
      </c>
      <c r="V29" s="2">
        <f t="shared" si="10"/>
        <v>6</v>
      </c>
    </row>
    <row r="30" spans="2:22" x14ac:dyDescent="0.25">
      <c r="B30" s="1" t="s">
        <v>7</v>
      </c>
      <c r="C30" s="2">
        <f>C29</f>
        <v>4</v>
      </c>
      <c r="D30" s="2">
        <f>D29-C29</f>
        <v>0</v>
      </c>
      <c r="E30" s="2">
        <f t="shared" ref="E30:V30" si="11">E29-D29</f>
        <v>0</v>
      </c>
      <c r="F30" s="2">
        <f t="shared" si="11"/>
        <v>0</v>
      </c>
      <c r="G30" s="2">
        <f t="shared" si="11"/>
        <v>0</v>
      </c>
      <c r="H30" s="2">
        <f t="shared" si="11"/>
        <v>1</v>
      </c>
      <c r="I30" s="2">
        <f t="shared" si="11"/>
        <v>0</v>
      </c>
      <c r="J30" s="2">
        <f t="shared" si="11"/>
        <v>0</v>
      </c>
      <c r="K30" s="2">
        <f t="shared" si="11"/>
        <v>1</v>
      </c>
      <c r="L30" s="2">
        <f t="shared" si="11"/>
        <v>0</v>
      </c>
      <c r="M30" s="2">
        <f t="shared" si="11"/>
        <v>0</v>
      </c>
      <c r="N30" s="2">
        <f t="shared" si="11"/>
        <v>0</v>
      </c>
      <c r="O30" s="2">
        <f t="shared" si="11"/>
        <v>0</v>
      </c>
      <c r="P30" s="2">
        <f t="shared" si="11"/>
        <v>0</v>
      </c>
      <c r="Q30" s="2">
        <f t="shared" si="11"/>
        <v>0</v>
      </c>
      <c r="R30" s="2">
        <f t="shared" si="11"/>
        <v>0</v>
      </c>
      <c r="S30" s="2">
        <f t="shared" si="11"/>
        <v>0</v>
      </c>
      <c r="T30" s="2">
        <f t="shared" si="11"/>
        <v>0</v>
      </c>
      <c r="U30" s="2">
        <f t="shared" si="11"/>
        <v>0</v>
      </c>
      <c r="V30" s="2">
        <f t="shared" si="11"/>
        <v>0</v>
      </c>
    </row>
    <row r="32" spans="2:22" x14ac:dyDescent="0.25">
      <c r="B32" s="1" t="s">
        <v>2</v>
      </c>
      <c r="C32" s="5">
        <v>7200</v>
      </c>
    </row>
    <row r="33" spans="2:3" x14ac:dyDescent="0.25">
      <c r="B33" s="1" t="s">
        <v>3</v>
      </c>
      <c r="C33" s="6">
        <v>3.5000000000000003E-2</v>
      </c>
    </row>
    <row r="34" spans="2:3" x14ac:dyDescent="0.25">
      <c r="B34" s="1" t="s">
        <v>4</v>
      </c>
      <c r="C34" s="5">
        <f>(C32*C33)/(1-(1+C33)^-20)</f>
        <v>506.59975283778937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1DA6-0D65-46A5-9480-D4E21B97FFEB}">
  <dimension ref="B3:W73"/>
  <sheetViews>
    <sheetView topLeftCell="A45" workbookViewId="0">
      <selection activeCell="B57" sqref="B57"/>
    </sheetView>
  </sheetViews>
  <sheetFormatPr defaultRowHeight="15" x14ac:dyDescent="0.25"/>
  <cols>
    <col min="2" max="2" width="31.85546875" bestFit="1" customWidth="1"/>
    <col min="3" max="3" width="21" bestFit="1" customWidth="1"/>
    <col min="4" max="4" width="12" bestFit="1" customWidth="1"/>
    <col min="5" max="23" width="10.5703125" bestFit="1" customWidth="1"/>
  </cols>
  <sheetData>
    <row r="3" spans="2:23" ht="18.75" x14ac:dyDescent="0.3">
      <c r="B3" s="9" t="s">
        <v>13</v>
      </c>
      <c r="C3" s="1" t="s">
        <v>1</v>
      </c>
    </row>
    <row r="4" spans="2:23" x14ac:dyDescent="0.25">
      <c r="C4" s="1" t="s">
        <v>0</v>
      </c>
      <c r="D4" s="1">
        <v>2025</v>
      </c>
      <c r="E4" s="1">
        <v>2026</v>
      </c>
      <c r="F4" s="1">
        <v>2027</v>
      </c>
      <c r="G4" s="1">
        <v>2028</v>
      </c>
      <c r="H4" s="1">
        <v>2029</v>
      </c>
      <c r="I4" s="1">
        <v>2030</v>
      </c>
      <c r="J4" s="1">
        <v>2031</v>
      </c>
      <c r="K4" s="1">
        <v>2032</v>
      </c>
      <c r="L4" s="1">
        <v>2033</v>
      </c>
      <c r="M4" s="1">
        <v>2034</v>
      </c>
      <c r="N4" s="1">
        <v>2035</v>
      </c>
      <c r="O4" s="1">
        <v>2036</v>
      </c>
      <c r="P4" s="1">
        <v>2037</v>
      </c>
      <c r="Q4" s="1">
        <v>2038</v>
      </c>
      <c r="R4" s="1">
        <v>2039</v>
      </c>
      <c r="S4" s="1">
        <v>2040</v>
      </c>
      <c r="T4" s="1">
        <v>2041</v>
      </c>
      <c r="U4" s="1">
        <v>2042</v>
      </c>
      <c r="V4" s="1">
        <v>2043</v>
      </c>
      <c r="W4" s="1">
        <v>2044</v>
      </c>
    </row>
    <row r="5" spans="2:23" x14ac:dyDescent="0.25">
      <c r="C5" s="2">
        <v>1</v>
      </c>
      <c r="D5" s="8">
        <f>'Input Data'!C5</f>
        <v>200</v>
      </c>
      <c r="E5" s="8">
        <f>'Input Data'!D5</f>
        <v>210</v>
      </c>
      <c r="F5" s="8">
        <f>'Input Data'!E5</f>
        <v>220.5</v>
      </c>
      <c r="G5" s="8">
        <f>'Input Data'!F5</f>
        <v>231.52500000000001</v>
      </c>
      <c r="H5" s="8">
        <f>'Input Data'!G5</f>
        <v>243.10125000000002</v>
      </c>
      <c r="I5" s="8">
        <f>'Input Data'!H5</f>
        <v>255.25631250000004</v>
      </c>
      <c r="J5" s="8">
        <f>'Input Data'!I5</f>
        <v>268.01912812500007</v>
      </c>
      <c r="K5" s="8">
        <f>'Input Data'!J5</f>
        <v>281.4200845312501</v>
      </c>
      <c r="L5" s="8">
        <f>'Input Data'!K5</f>
        <v>295.49108875781263</v>
      </c>
      <c r="M5" s="8">
        <f>'Input Data'!L5</f>
        <v>310.26564319570326</v>
      </c>
      <c r="N5" s="8">
        <f>'Input Data'!M5</f>
        <v>325.77892535548841</v>
      </c>
      <c r="O5" s="8">
        <f>'Input Data'!N5</f>
        <v>342.06787162326287</v>
      </c>
      <c r="P5" s="8">
        <f>'Input Data'!O5</f>
        <v>359.17126520442605</v>
      </c>
      <c r="Q5" s="8">
        <f>'Input Data'!P5</f>
        <v>377.12982846464735</v>
      </c>
      <c r="R5" s="8">
        <f>'Input Data'!Q5</f>
        <v>395.98631988787974</v>
      </c>
      <c r="S5" s="8">
        <f>'Input Data'!R5</f>
        <v>415.78563588227377</v>
      </c>
      <c r="T5" s="8">
        <f>'Input Data'!S5</f>
        <v>436.57491767638749</v>
      </c>
      <c r="U5" s="8">
        <f>'Input Data'!T5</f>
        <v>458.40366356020689</v>
      </c>
      <c r="V5" s="8">
        <f>'Input Data'!U5</f>
        <v>481.32384673821724</v>
      </c>
      <c r="W5" s="8">
        <f>'Input Data'!V5</f>
        <v>505.39003907512813</v>
      </c>
    </row>
    <row r="6" spans="2:23" x14ac:dyDescent="0.25">
      <c r="C6" s="2">
        <v>2</v>
      </c>
      <c r="D6" s="8">
        <f>'Input Data'!C6</f>
        <v>800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</row>
    <row r="7" spans="2:23" x14ac:dyDescent="0.25">
      <c r="C7" s="2">
        <v>3</v>
      </c>
      <c r="D7" s="8">
        <f>'Input Data'!C7</f>
        <v>600</v>
      </c>
      <c r="E7" s="8">
        <f>'Input Data'!D7</f>
        <v>630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</row>
    <row r="8" spans="2:23" x14ac:dyDescent="0.25">
      <c r="C8" s="2">
        <v>4</v>
      </c>
      <c r="D8" s="8">
        <f>'Input Data'!C8</f>
        <v>400</v>
      </c>
      <c r="E8" s="8">
        <f>'Input Data'!D8</f>
        <v>420</v>
      </c>
      <c r="F8" s="8">
        <f>'Input Data'!E8</f>
        <v>441</v>
      </c>
      <c r="G8" s="8">
        <f>'Input Data'!F8</f>
        <v>463.05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</row>
    <row r="9" spans="2:23" x14ac:dyDescent="0.25">
      <c r="C9" s="2">
        <v>5</v>
      </c>
      <c r="D9" s="8">
        <f>'Input Data'!C9</f>
        <v>85</v>
      </c>
      <c r="E9" s="8">
        <f>'Input Data'!D9</f>
        <v>89.25</v>
      </c>
      <c r="F9" s="8">
        <f>'Input Data'!E9</f>
        <v>93.712500000000006</v>
      </c>
      <c r="G9" s="8">
        <f>'Input Data'!F9</f>
        <v>98.398125000000007</v>
      </c>
      <c r="H9" s="8">
        <f>'Input Data'!G9</f>
        <v>103.31803125000002</v>
      </c>
      <c r="I9" s="8">
        <f>'Input Data'!H9</f>
        <v>108.48393281250003</v>
      </c>
      <c r="J9" s="8">
        <f>'Input Data'!I9</f>
        <v>113.90812945312504</v>
      </c>
      <c r="K9" s="8">
        <f>'Input Data'!J9</f>
        <v>119.6035359257813</v>
      </c>
      <c r="L9" s="8">
        <f>'Input Data'!K9</f>
        <v>125.58371272207037</v>
      </c>
      <c r="M9" s="8">
        <f>'Input Data'!L9</f>
        <v>131.86289835817391</v>
      </c>
      <c r="N9" s="8">
        <f>'Input Data'!M9</f>
        <v>138.4560432760826</v>
      </c>
      <c r="O9" s="8">
        <f>'Input Data'!N9</f>
        <v>145.37884543988673</v>
      </c>
      <c r="P9" s="8">
        <f>'Input Data'!O9</f>
        <v>152.64778771188108</v>
      </c>
      <c r="Q9" s="8">
        <f>'Input Data'!P9</f>
        <v>160.28017709747513</v>
      </c>
      <c r="R9" s="8">
        <f>'Input Data'!Q9</f>
        <v>168.2941859523489</v>
      </c>
      <c r="S9" s="8">
        <f>'Input Data'!R9</f>
        <v>176.70889524996636</v>
      </c>
      <c r="T9" s="8">
        <f>'Input Data'!S9</f>
        <v>185.54434001246469</v>
      </c>
      <c r="U9" s="8">
        <f>'Input Data'!T9</f>
        <v>194.82155701308793</v>
      </c>
      <c r="V9" s="8">
        <f>'Input Data'!U9</f>
        <v>204.56263486374232</v>
      </c>
      <c r="W9" s="8">
        <f>'Input Data'!V9</f>
        <v>214.79076660692945</v>
      </c>
    </row>
    <row r="10" spans="2:23" x14ac:dyDescent="0.25">
      <c r="C10" s="2">
        <v>6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</row>
    <row r="11" spans="2:23" x14ac:dyDescent="0.25">
      <c r="C11" s="2">
        <v>7</v>
      </c>
      <c r="D11" s="8">
        <f>'Input Data'!C11</f>
        <v>550</v>
      </c>
      <c r="E11" s="8">
        <f>'Input Data'!D11</f>
        <v>577.5</v>
      </c>
      <c r="F11" s="8">
        <f>'Input Data'!E11</f>
        <v>606.375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</row>
    <row r="12" spans="2:23" x14ac:dyDescent="0.25">
      <c r="C12" s="2">
        <v>8</v>
      </c>
      <c r="D12" s="8">
        <f>'Input Data'!C12</f>
        <v>200</v>
      </c>
      <c r="E12" s="8">
        <f>'Input Data'!D12</f>
        <v>210</v>
      </c>
      <c r="F12" s="8">
        <f>'Input Data'!E12</f>
        <v>220.5</v>
      </c>
      <c r="G12" s="8">
        <f>'Input Data'!F12</f>
        <v>231.52500000000001</v>
      </c>
      <c r="H12" s="8">
        <f>'Input Data'!G12</f>
        <v>243.10125000000002</v>
      </c>
      <c r="I12" s="8">
        <f>'Input Data'!H12</f>
        <v>255.25631250000004</v>
      </c>
      <c r="J12" s="8">
        <f>'Input Data'!I12</f>
        <v>268.01912812500007</v>
      </c>
      <c r="K12" s="8">
        <f>'Input Data'!J12</f>
        <v>281.4200845312501</v>
      </c>
      <c r="L12" s="8">
        <f>'Input Data'!K12</f>
        <v>295.49108875781263</v>
      </c>
      <c r="M12" s="8">
        <f>'Input Data'!L12</f>
        <v>310.26564319570326</v>
      </c>
      <c r="N12" s="8">
        <f>'Input Data'!M12</f>
        <v>325.77892535548841</v>
      </c>
      <c r="O12" s="8">
        <f>'Input Data'!N12</f>
        <v>342.06787162326287</v>
      </c>
      <c r="P12" s="8">
        <f>'Input Data'!O12</f>
        <v>359.17126520442605</v>
      </c>
      <c r="Q12" s="8">
        <f>'Input Data'!P12</f>
        <v>377.12982846464735</v>
      </c>
      <c r="R12" s="8">
        <f>'Input Data'!Q12</f>
        <v>395.98631988787974</v>
      </c>
      <c r="S12" s="8">
        <f>'Input Data'!R12</f>
        <v>415.78563588227377</v>
      </c>
      <c r="T12" s="8">
        <f>'Input Data'!S12</f>
        <v>436.57491767638749</v>
      </c>
      <c r="U12" s="8">
        <f>'Input Data'!T12</f>
        <v>458.40366356020689</v>
      </c>
      <c r="V12" s="8">
        <f>'Input Data'!U12</f>
        <v>481.32384673821724</v>
      </c>
      <c r="W12" s="8">
        <f>'Input Data'!V12</f>
        <v>505.39003907512813</v>
      </c>
    </row>
    <row r="13" spans="2:23" x14ac:dyDescent="0.25">
      <c r="C13" s="2">
        <v>9</v>
      </c>
      <c r="D13" s="8">
        <f>'Input Data'!C13</f>
        <v>350</v>
      </c>
      <c r="E13" s="8">
        <f>'Input Data'!D13</f>
        <v>367.5</v>
      </c>
      <c r="F13" s="8">
        <f>'Input Data'!E13</f>
        <v>385.875</v>
      </c>
      <c r="G13" s="8">
        <f>'Input Data'!F13</f>
        <v>405.16875000000005</v>
      </c>
      <c r="H13" s="8">
        <f>'Input Data'!G13</f>
        <v>425.42718750000006</v>
      </c>
      <c r="I13" s="8">
        <f>'Input Data'!H13</f>
        <v>446.69854687500009</v>
      </c>
      <c r="J13" s="8">
        <f>'Input Data'!I13</f>
        <v>469.03347421875009</v>
      </c>
      <c r="K13" s="8">
        <f>'Input Data'!J13</f>
        <v>492.48514792968763</v>
      </c>
      <c r="L13" s="8">
        <f>'Input Data'!K13</f>
        <v>517.10940532617201</v>
      </c>
      <c r="M13" s="8">
        <f>'Input Data'!L13</f>
        <v>542.96487559248067</v>
      </c>
      <c r="N13" s="8">
        <f>'Input Data'!M13</f>
        <v>570.11311937210473</v>
      </c>
      <c r="O13" s="8">
        <f>'Input Data'!N13</f>
        <v>598.61877534071004</v>
      </c>
      <c r="P13" s="8">
        <f>'Input Data'!O13</f>
        <v>628.54971410774556</v>
      </c>
      <c r="Q13" s="8">
        <f>'Input Data'!P13</f>
        <v>659.97719981313287</v>
      </c>
      <c r="R13" s="8">
        <f>'Input Data'!Q13</f>
        <v>692.97605980378955</v>
      </c>
      <c r="S13" s="8">
        <f>'Input Data'!R13</f>
        <v>727.6248627939791</v>
      </c>
      <c r="T13" s="8">
        <f>'Input Data'!S13</f>
        <v>764.0061059336781</v>
      </c>
      <c r="U13" s="8">
        <f>'Input Data'!T13</f>
        <v>802.20641123036205</v>
      </c>
      <c r="V13" s="8">
        <f>'Input Data'!U13</f>
        <v>842.31673179188022</v>
      </c>
      <c r="W13" s="8">
        <f>'Input Data'!V13</f>
        <v>884.43256838147431</v>
      </c>
    </row>
    <row r="14" spans="2:23" x14ac:dyDescent="0.25">
      <c r="C14" s="2">
        <v>10</v>
      </c>
      <c r="D14" s="8">
        <f>'Input Data'!C14</f>
        <v>50</v>
      </c>
      <c r="E14" s="8">
        <f>'Input Data'!D14</f>
        <v>52.5</v>
      </c>
      <c r="F14" s="8">
        <f>'Input Data'!E14</f>
        <v>55.125</v>
      </c>
      <c r="G14" s="8">
        <f>'Input Data'!F14</f>
        <v>57.881250000000001</v>
      </c>
      <c r="H14" s="8">
        <f>'Input Data'!G14</f>
        <v>60.775312500000005</v>
      </c>
      <c r="I14" s="8">
        <f>'Input Data'!H14</f>
        <v>63.814078125000009</v>
      </c>
      <c r="J14" s="8">
        <f>'Input Data'!I14</f>
        <v>67.004782031250016</v>
      </c>
      <c r="K14" s="8">
        <f>'Input Data'!J14</f>
        <v>70.355021132812524</v>
      </c>
      <c r="L14" s="8">
        <f>'Input Data'!K14</f>
        <v>73.872772189453158</v>
      </c>
      <c r="M14" s="8">
        <f>'Input Data'!L14</f>
        <v>77.566410798925816</v>
      </c>
      <c r="N14" s="8">
        <f>'Input Data'!M14</f>
        <v>81.444731338872103</v>
      </c>
      <c r="O14" s="8">
        <f>'Input Data'!N14</f>
        <v>85.516967905815719</v>
      </c>
      <c r="P14" s="8">
        <f>'Input Data'!O14</f>
        <v>89.792816301106512</v>
      </c>
      <c r="Q14" s="8">
        <f>'Input Data'!P14</f>
        <v>94.282457116161837</v>
      </c>
      <c r="R14" s="8">
        <f>'Input Data'!Q14</f>
        <v>98.996579971969936</v>
      </c>
      <c r="S14" s="8">
        <f>'Input Data'!R14</f>
        <v>103.94640897056844</v>
      </c>
      <c r="T14" s="8">
        <f>'Input Data'!S14</f>
        <v>109.14372941909687</v>
      </c>
      <c r="U14" s="8">
        <f>'Input Data'!T14</f>
        <v>114.60091589005172</v>
      </c>
      <c r="V14" s="8">
        <f>'Input Data'!U14</f>
        <v>120.33096168455431</v>
      </c>
      <c r="W14" s="8">
        <f>'Input Data'!V14</f>
        <v>126.34750976878203</v>
      </c>
    </row>
    <row r="15" spans="2:23" x14ac:dyDescent="0.25">
      <c r="C15" t="s">
        <v>8</v>
      </c>
      <c r="D15" s="8">
        <f>SUM(D5:D14)</f>
        <v>3235</v>
      </c>
      <c r="E15" s="8">
        <f t="shared" ref="E15:W15" si="0">SUM(E5:E14)</f>
        <v>2556.75</v>
      </c>
      <c r="F15" s="8">
        <f t="shared" si="0"/>
        <v>2023.0875000000001</v>
      </c>
      <c r="G15" s="8">
        <f t="shared" si="0"/>
        <v>1487.548125</v>
      </c>
      <c r="H15" s="8">
        <f t="shared" si="0"/>
        <v>1075.7230312500001</v>
      </c>
      <c r="I15" s="8">
        <f t="shared" si="0"/>
        <v>1129.5091828125001</v>
      </c>
      <c r="J15" s="8">
        <f t="shared" si="0"/>
        <v>1185.9846419531252</v>
      </c>
      <c r="K15" s="8">
        <f t="shared" si="0"/>
        <v>1245.2838740507816</v>
      </c>
      <c r="L15" s="8">
        <f t="shared" si="0"/>
        <v>1307.5480677533208</v>
      </c>
      <c r="M15" s="8">
        <f t="shared" si="0"/>
        <v>1372.9254711409869</v>
      </c>
      <c r="N15" s="8">
        <f t="shared" si="0"/>
        <v>1441.5717446980364</v>
      </c>
      <c r="O15" s="8">
        <f t="shared" si="0"/>
        <v>1513.6503319329383</v>
      </c>
      <c r="P15" s="8">
        <f t="shared" si="0"/>
        <v>1589.3328485295851</v>
      </c>
      <c r="Q15" s="8">
        <f t="shared" si="0"/>
        <v>1668.7994909560643</v>
      </c>
      <c r="R15" s="8">
        <f t="shared" si="0"/>
        <v>1752.2394655038679</v>
      </c>
      <c r="S15" s="8">
        <f t="shared" si="0"/>
        <v>1839.8514387790615</v>
      </c>
      <c r="T15" s="8">
        <f t="shared" si="0"/>
        <v>1931.8440107180145</v>
      </c>
      <c r="U15" s="8">
        <f t="shared" si="0"/>
        <v>2028.4362112539154</v>
      </c>
      <c r="V15" s="8">
        <f t="shared" si="0"/>
        <v>2129.8580218166117</v>
      </c>
      <c r="W15" s="8">
        <f t="shared" si="0"/>
        <v>2236.3509229074421</v>
      </c>
    </row>
    <row r="16" spans="2:23" x14ac:dyDescent="0.25">
      <c r="C16" t="s">
        <v>9</v>
      </c>
      <c r="D16" s="5">
        <f>'Input Data'!$C32</f>
        <v>7200</v>
      </c>
      <c r="E16" s="5">
        <f>'Input Data'!$C32</f>
        <v>7200</v>
      </c>
      <c r="F16" s="5">
        <f>'Input Data'!$C32</f>
        <v>7200</v>
      </c>
      <c r="G16" s="5">
        <f>'Input Data'!$C32</f>
        <v>7200</v>
      </c>
      <c r="H16" s="5">
        <f>'Input Data'!$C32</f>
        <v>7200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</row>
    <row r="17" spans="2:23" x14ac:dyDescent="0.25">
      <c r="C17" t="s">
        <v>10</v>
      </c>
      <c r="D17" s="7">
        <f>NPV('Input Data'!C33, 'Raw Cost Values'!D15:W15)</f>
        <v>24811.971193636502</v>
      </c>
    </row>
    <row r="18" spans="2:23" x14ac:dyDescent="0.25">
      <c r="C18" t="s">
        <v>11</v>
      </c>
      <c r="D18" s="7">
        <f>NPV('Input Data'!C33, 'Raw Cost Values'!D16:W16)</f>
        <v>32508.377103389397</v>
      </c>
    </row>
    <row r="19" spans="2:23" x14ac:dyDescent="0.25">
      <c r="C19" t="s">
        <v>12</v>
      </c>
      <c r="D19" s="7">
        <f>-D18-D17</f>
        <v>-57320.348297025899</v>
      </c>
      <c r="E19" s="7"/>
    </row>
    <row r="21" spans="2:23" ht="18.75" x14ac:dyDescent="0.3">
      <c r="B21" s="9" t="s">
        <v>14</v>
      </c>
      <c r="C21" s="1" t="s">
        <v>1</v>
      </c>
    </row>
    <row r="22" spans="2:23" x14ac:dyDescent="0.25">
      <c r="C22" s="1" t="s">
        <v>0</v>
      </c>
      <c r="D22" s="1">
        <v>2025</v>
      </c>
      <c r="E22" s="1">
        <v>2026</v>
      </c>
      <c r="F22" s="1">
        <v>2027</v>
      </c>
      <c r="G22" s="1">
        <v>2028</v>
      </c>
      <c r="H22" s="1">
        <v>2029</v>
      </c>
      <c r="I22" s="1">
        <v>2030</v>
      </c>
      <c r="J22" s="1">
        <v>2031</v>
      </c>
      <c r="K22" s="1">
        <v>2032</v>
      </c>
      <c r="L22" s="1">
        <v>2033</v>
      </c>
      <c r="M22" s="1">
        <v>2034</v>
      </c>
      <c r="N22" s="1">
        <v>2035</v>
      </c>
      <c r="O22" s="1">
        <v>2036</v>
      </c>
      <c r="P22" s="1">
        <v>2037</v>
      </c>
      <c r="Q22" s="1">
        <v>2038</v>
      </c>
      <c r="R22" s="1">
        <v>2039</v>
      </c>
      <c r="S22" s="1">
        <v>2040</v>
      </c>
      <c r="T22" s="1">
        <v>2041</v>
      </c>
      <c r="U22" s="1">
        <v>2042</v>
      </c>
      <c r="V22" s="1">
        <v>2043</v>
      </c>
      <c r="W22" s="1">
        <v>2044</v>
      </c>
    </row>
    <row r="23" spans="2:23" x14ac:dyDescent="0.25">
      <c r="C23" s="2">
        <v>1</v>
      </c>
      <c r="D23" s="8">
        <f>'Input Data'!C5</f>
        <v>200</v>
      </c>
      <c r="E23" s="8">
        <f>'Input Data'!D5</f>
        <v>210</v>
      </c>
      <c r="F23" s="8">
        <f>'Input Data'!E5</f>
        <v>220.5</v>
      </c>
      <c r="G23" s="8">
        <f>'Input Data'!F5</f>
        <v>231.52500000000001</v>
      </c>
      <c r="H23" s="8">
        <f>'Input Data'!G5</f>
        <v>243.10125000000002</v>
      </c>
      <c r="I23" s="8">
        <f>'Input Data'!H5</f>
        <v>255.25631250000004</v>
      </c>
      <c r="J23" s="8">
        <f>'Input Data'!I5</f>
        <v>268.01912812500007</v>
      </c>
      <c r="K23" s="8">
        <f>'Input Data'!J5</f>
        <v>281.4200845312501</v>
      </c>
      <c r="L23" s="8">
        <f>'Input Data'!K5</f>
        <v>295.49108875781263</v>
      </c>
      <c r="M23" s="8">
        <f>'Input Data'!L5</f>
        <v>310.26564319570326</v>
      </c>
      <c r="N23" s="8">
        <f>'Input Data'!M5</f>
        <v>325.77892535548841</v>
      </c>
      <c r="O23" s="8">
        <f>'Input Data'!N5</f>
        <v>342.06787162326287</v>
      </c>
      <c r="P23" s="8">
        <f>'Input Data'!O5</f>
        <v>359.17126520442605</v>
      </c>
      <c r="Q23" s="8">
        <f>'Input Data'!P5</f>
        <v>377.12982846464735</v>
      </c>
      <c r="R23" s="8">
        <f>'Input Data'!Q5</f>
        <v>395.98631988787974</v>
      </c>
      <c r="S23" s="8">
        <f>'Input Data'!R5</f>
        <v>415.78563588227377</v>
      </c>
      <c r="T23" s="8">
        <f>'Input Data'!S5</f>
        <v>436.57491767638749</v>
      </c>
      <c r="U23" s="8">
        <f>'Input Data'!T5</f>
        <v>458.40366356020689</v>
      </c>
      <c r="V23" s="8">
        <f>'Input Data'!U5</f>
        <v>481.32384673821724</v>
      </c>
      <c r="W23" s="8">
        <f>'Input Data'!V5</f>
        <v>505.39003907512813</v>
      </c>
    </row>
    <row r="24" spans="2:23" x14ac:dyDescent="0.25">
      <c r="C24" s="2">
        <v>2</v>
      </c>
      <c r="D24" s="8">
        <f>'Input Data'!C6</f>
        <v>800</v>
      </c>
      <c r="E24" s="8">
        <f>'Input Data'!D6</f>
        <v>840</v>
      </c>
      <c r="F24" s="8">
        <f>'Input Data'!E6</f>
        <v>882</v>
      </c>
      <c r="G24" s="8">
        <f>'Input Data'!F6</f>
        <v>926.1</v>
      </c>
      <c r="H24" s="8">
        <f>'Input Data'!G6</f>
        <v>972.40500000000009</v>
      </c>
      <c r="I24" s="8">
        <f>'Input Data'!H6</f>
        <v>1021.0252500000001</v>
      </c>
      <c r="J24" s="8">
        <f>'Input Data'!I6</f>
        <v>1072.0765125000003</v>
      </c>
      <c r="K24" s="8">
        <f>'Input Data'!J6</f>
        <v>1125.6803381250004</v>
      </c>
      <c r="L24" s="8">
        <f>'Input Data'!K6</f>
        <v>1181.9643550312505</v>
      </c>
      <c r="M24" s="8">
        <f>'Input Data'!L6</f>
        <v>1241.062572782813</v>
      </c>
      <c r="N24" s="8">
        <f>'Input Data'!M6</f>
        <v>1303.1157014219536</v>
      </c>
      <c r="O24" s="8">
        <f>'Input Data'!N6</f>
        <v>1368.2714864930515</v>
      </c>
      <c r="P24" s="8">
        <f>'Input Data'!O6</f>
        <v>1436.6850608177042</v>
      </c>
      <c r="Q24" s="8">
        <f>'Input Data'!P6</f>
        <v>1508.5193138585894</v>
      </c>
      <c r="R24" s="8">
        <f>'Input Data'!Q6</f>
        <v>1583.945279551519</v>
      </c>
      <c r="S24" s="8">
        <f>'Input Data'!R6</f>
        <v>1663.1425435290951</v>
      </c>
      <c r="T24" s="8">
        <f>'Input Data'!S6</f>
        <v>1746.2996707055499</v>
      </c>
      <c r="U24" s="8">
        <f>'Input Data'!T6</f>
        <v>1833.6146542408276</v>
      </c>
      <c r="V24" s="8">
        <f>'Input Data'!U6</f>
        <v>1925.295386952869</v>
      </c>
      <c r="W24" s="8">
        <f>'Input Data'!V6</f>
        <v>2021.5601563005125</v>
      </c>
    </row>
    <row r="25" spans="2:23" x14ac:dyDescent="0.25">
      <c r="C25" s="2">
        <v>3</v>
      </c>
      <c r="D25" s="8">
        <f>'Input Data'!C7</f>
        <v>600</v>
      </c>
      <c r="E25" s="8">
        <f>'Input Data'!D7</f>
        <v>630</v>
      </c>
      <c r="F25" s="8">
        <f>'Input Data'!E7</f>
        <v>661.5</v>
      </c>
      <c r="G25" s="8">
        <f>'Input Data'!F7</f>
        <v>694.57500000000005</v>
      </c>
      <c r="H25" s="8">
        <f>'Input Data'!G7</f>
        <v>729.30375000000004</v>
      </c>
      <c r="I25" s="8">
        <f>'Input Data'!H7</f>
        <v>765.76893750000011</v>
      </c>
      <c r="J25" s="8">
        <f>'Input Data'!I7</f>
        <v>804.0573843750002</v>
      </c>
      <c r="K25" s="8">
        <f>'Input Data'!J7</f>
        <v>844.26025359375024</v>
      </c>
      <c r="L25" s="8">
        <f>'Input Data'!K7</f>
        <v>886.47326627343773</v>
      </c>
      <c r="M25" s="8">
        <f>'Input Data'!L7</f>
        <v>930.79692958710962</v>
      </c>
      <c r="N25" s="8">
        <f>'Input Data'!M7</f>
        <v>977.33677606646518</v>
      </c>
      <c r="O25" s="8">
        <f>'Input Data'!N7</f>
        <v>1026.2036148697885</v>
      </c>
      <c r="P25" s="8">
        <f>'Input Data'!O7</f>
        <v>1077.513795613278</v>
      </c>
      <c r="Q25" s="8">
        <f>'Input Data'!P7</f>
        <v>1131.3894853939421</v>
      </c>
      <c r="R25" s="8">
        <f>'Input Data'!Q7</f>
        <v>1187.9589596636392</v>
      </c>
      <c r="S25" s="8">
        <f>'Input Data'!R7</f>
        <v>1247.3569076468214</v>
      </c>
      <c r="T25" s="8">
        <f>'Input Data'!S7</f>
        <v>1309.7247530291625</v>
      </c>
      <c r="U25" s="8">
        <f>'Input Data'!T7</f>
        <v>1375.2109906806206</v>
      </c>
      <c r="V25" s="8">
        <f>'Input Data'!U7</f>
        <v>1443.9715402146517</v>
      </c>
      <c r="W25" s="8">
        <f>'Input Data'!V7</f>
        <v>1516.1701172253843</v>
      </c>
    </row>
    <row r="26" spans="2:23" x14ac:dyDescent="0.25">
      <c r="C26" s="2">
        <v>4</v>
      </c>
      <c r="D26" s="8">
        <f>'Input Data'!C8</f>
        <v>400</v>
      </c>
      <c r="E26" s="8">
        <f>'Input Data'!D8</f>
        <v>420</v>
      </c>
      <c r="F26" s="8">
        <f>'Input Data'!E8</f>
        <v>441</v>
      </c>
      <c r="G26" s="8">
        <f>'Input Data'!F8</f>
        <v>463.05</v>
      </c>
      <c r="H26" s="8">
        <f>'Input Data'!G8</f>
        <v>486.20250000000004</v>
      </c>
      <c r="I26" s="8">
        <f>'Input Data'!H8</f>
        <v>510.51262500000007</v>
      </c>
      <c r="J26" s="8">
        <f>'Input Data'!I8</f>
        <v>536.03825625000013</v>
      </c>
      <c r="K26" s="8">
        <f>'Input Data'!J8</f>
        <v>562.84016906250019</v>
      </c>
      <c r="L26" s="8">
        <f>'Input Data'!K8</f>
        <v>590.98217751562527</v>
      </c>
      <c r="M26" s="8">
        <f>'Input Data'!L8</f>
        <v>620.53128639140652</v>
      </c>
      <c r="N26" s="8">
        <f>'Input Data'!M8</f>
        <v>651.55785071097682</v>
      </c>
      <c r="O26" s="8">
        <f>'Input Data'!N8</f>
        <v>684.13574324652575</v>
      </c>
      <c r="P26" s="8">
        <f>'Input Data'!O8</f>
        <v>718.3425304088521</v>
      </c>
      <c r="Q26" s="8">
        <f>'Input Data'!P8</f>
        <v>754.25965692929469</v>
      </c>
      <c r="R26" s="8">
        <f>'Input Data'!Q8</f>
        <v>791.97263977575949</v>
      </c>
      <c r="S26" s="8">
        <f>'Input Data'!R8</f>
        <v>831.57127176454753</v>
      </c>
      <c r="T26" s="8">
        <f>'Input Data'!S8</f>
        <v>873.14983535277497</v>
      </c>
      <c r="U26" s="8">
        <f>'Input Data'!T8</f>
        <v>916.80732712041379</v>
      </c>
      <c r="V26" s="8">
        <f>'Input Data'!U8</f>
        <v>962.64769347643448</v>
      </c>
      <c r="W26" s="8">
        <f>'Input Data'!V8</f>
        <v>1010.7800781502563</v>
      </c>
    </row>
    <row r="27" spans="2:23" x14ac:dyDescent="0.25">
      <c r="C27" s="2">
        <v>5</v>
      </c>
      <c r="D27" s="8">
        <f>'Input Data'!C9</f>
        <v>85</v>
      </c>
      <c r="E27" s="8">
        <f>'Input Data'!D9</f>
        <v>89.25</v>
      </c>
      <c r="F27" s="8">
        <f>'Input Data'!E9</f>
        <v>93.712500000000006</v>
      </c>
      <c r="G27" s="8">
        <f>'Input Data'!F9</f>
        <v>98.398125000000007</v>
      </c>
      <c r="H27" s="8">
        <f>'Input Data'!G9</f>
        <v>103.31803125000002</v>
      </c>
      <c r="I27" s="8">
        <f>'Input Data'!H9</f>
        <v>108.48393281250003</v>
      </c>
      <c r="J27" s="8">
        <f>'Input Data'!I9</f>
        <v>113.90812945312504</v>
      </c>
      <c r="K27" s="8">
        <f>'Input Data'!J9</f>
        <v>119.6035359257813</v>
      </c>
      <c r="L27" s="8">
        <f>'Input Data'!K9</f>
        <v>125.58371272207037</v>
      </c>
      <c r="M27" s="8">
        <f>'Input Data'!L9</f>
        <v>131.86289835817391</v>
      </c>
      <c r="N27" s="8">
        <f>'Input Data'!M9</f>
        <v>138.4560432760826</v>
      </c>
      <c r="O27" s="8">
        <f>'Input Data'!N9</f>
        <v>145.37884543988673</v>
      </c>
      <c r="P27" s="8">
        <f>'Input Data'!O9</f>
        <v>152.64778771188108</v>
      </c>
      <c r="Q27" s="8">
        <f>'Input Data'!P9</f>
        <v>160.28017709747513</v>
      </c>
      <c r="R27" s="8">
        <f>'Input Data'!Q9</f>
        <v>168.2941859523489</v>
      </c>
      <c r="S27" s="8">
        <f>'Input Data'!R9</f>
        <v>176.70889524996636</v>
      </c>
      <c r="T27" s="8">
        <f>'Input Data'!S9</f>
        <v>185.54434001246469</v>
      </c>
      <c r="U27" s="8">
        <f>'Input Data'!T9</f>
        <v>194.82155701308793</v>
      </c>
      <c r="V27" s="8">
        <f>'Input Data'!U9</f>
        <v>204.56263486374232</v>
      </c>
      <c r="W27" s="8">
        <f>'Input Data'!V9</f>
        <v>214.79076660692945</v>
      </c>
    </row>
    <row r="28" spans="2:23" x14ac:dyDescent="0.25">
      <c r="C28" s="2">
        <v>6</v>
      </c>
      <c r="D28" s="8">
        <f>'Input Data'!C10</f>
        <v>850</v>
      </c>
      <c r="E28" s="8">
        <f>'Input Data'!D10</f>
        <v>892.5</v>
      </c>
      <c r="F28" s="8">
        <f>'Input Data'!E10</f>
        <v>937.125</v>
      </c>
      <c r="G28" s="8">
        <f>'Input Data'!F10</f>
        <v>983.98125000000005</v>
      </c>
      <c r="H28" s="8">
        <f>'Input Data'!G10</f>
        <v>1033.1803125000001</v>
      </c>
      <c r="I28" s="8">
        <f>'Input Data'!H10</f>
        <v>1084.8393281250003</v>
      </c>
      <c r="J28" s="8">
        <f>'Input Data'!I10</f>
        <v>1139.0812945312503</v>
      </c>
      <c r="K28" s="8">
        <f>'Input Data'!J10</f>
        <v>1196.0353592578128</v>
      </c>
      <c r="L28" s="8">
        <f>'Input Data'!K10</f>
        <v>1255.8371272207035</v>
      </c>
      <c r="M28" s="8">
        <f>'Input Data'!L10</f>
        <v>1318.6289835817386</v>
      </c>
      <c r="N28" s="8">
        <f>'Input Data'!M10</f>
        <v>1384.5604327608255</v>
      </c>
      <c r="O28" s="8">
        <f>'Input Data'!N10</f>
        <v>1453.7884543988669</v>
      </c>
      <c r="P28" s="8">
        <f>'Input Data'!O10</f>
        <v>1526.4778771188103</v>
      </c>
      <c r="Q28" s="8">
        <f>'Input Data'!P10</f>
        <v>1602.8017709747508</v>
      </c>
      <c r="R28" s="8">
        <f>'Input Data'!Q10</f>
        <v>1682.9418595234883</v>
      </c>
      <c r="S28" s="8">
        <f>'Input Data'!R10</f>
        <v>1767.0889524996628</v>
      </c>
      <c r="T28" s="8">
        <f>'Input Data'!S10</f>
        <v>1855.4434001246461</v>
      </c>
      <c r="U28" s="8">
        <f>'Input Data'!T10</f>
        <v>1948.2155701308786</v>
      </c>
      <c r="V28" s="8">
        <f>'Input Data'!U10</f>
        <v>2045.6263486374226</v>
      </c>
      <c r="W28" s="8">
        <f>'Input Data'!V10</f>
        <v>2147.9076660692936</v>
      </c>
    </row>
    <row r="29" spans="2:23" x14ac:dyDescent="0.25">
      <c r="C29" s="2">
        <v>7</v>
      </c>
      <c r="D29" s="8">
        <f>'Input Data'!C11</f>
        <v>550</v>
      </c>
      <c r="E29" s="8">
        <f>'Input Data'!D11</f>
        <v>577.5</v>
      </c>
      <c r="F29" s="8">
        <f>'Input Data'!E11</f>
        <v>606.375</v>
      </c>
      <c r="G29" s="8">
        <f>'Input Data'!F11</f>
        <v>636.69375000000002</v>
      </c>
      <c r="H29" s="8">
        <f>'Input Data'!G11</f>
        <v>668.5284375</v>
      </c>
      <c r="I29" s="8">
        <f>'Input Data'!H11</f>
        <v>701.95485937500007</v>
      </c>
      <c r="J29" s="8">
        <f>'Input Data'!I11</f>
        <v>737.0526023437501</v>
      </c>
      <c r="K29" s="8">
        <f>'Input Data'!J11</f>
        <v>773.90523246093767</v>
      </c>
      <c r="L29" s="8">
        <f>'Input Data'!K11</f>
        <v>812.60049408398459</v>
      </c>
      <c r="M29" s="8">
        <f>'Input Data'!L11</f>
        <v>853.23051878818387</v>
      </c>
      <c r="N29" s="8">
        <f>'Input Data'!M11</f>
        <v>895.89204472759309</v>
      </c>
      <c r="O29" s="8">
        <f>'Input Data'!N11</f>
        <v>940.68664696397275</v>
      </c>
      <c r="P29" s="8">
        <f>'Input Data'!O11</f>
        <v>987.72097931217138</v>
      </c>
      <c r="Q29" s="8">
        <f>'Input Data'!P11</f>
        <v>1037.10702827778</v>
      </c>
      <c r="R29" s="8">
        <f>'Input Data'!Q11</f>
        <v>1088.9623796916692</v>
      </c>
      <c r="S29" s="8">
        <f>'Input Data'!R11</f>
        <v>1143.4104986762527</v>
      </c>
      <c r="T29" s="8">
        <f>'Input Data'!S11</f>
        <v>1200.5810236100654</v>
      </c>
      <c r="U29" s="8">
        <f>'Input Data'!T11</f>
        <v>1260.6100747905687</v>
      </c>
      <c r="V29" s="8">
        <f>'Input Data'!U11</f>
        <v>1323.6405785300972</v>
      </c>
      <c r="W29" s="8">
        <f>'Input Data'!V11</f>
        <v>1389.8226074566021</v>
      </c>
    </row>
    <row r="30" spans="2:23" x14ac:dyDescent="0.25">
      <c r="C30" s="2">
        <v>8</v>
      </c>
      <c r="D30" s="8">
        <f>'Input Data'!C12</f>
        <v>200</v>
      </c>
      <c r="E30" s="8">
        <f>'Input Data'!D12</f>
        <v>210</v>
      </c>
      <c r="F30" s="8">
        <f>'Input Data'!E12</f>
        <v>220.5</v>
      </c>
      <c r="G30" s="8">
        <f>'Input Data'!F12</f>
        <v>231.52500000000001</v>
      </c>
      <c r="H30" s="8">
        <f>'Input Data'!G12</f>
        <v>243.10125000000002</v>
      </c>
      <c r="I30" s="8">
        <f>'Input Data'!H12</f>
        <v>255.25631250000004</v>
      </c>
      <c r="J30" s="8">
        <f>'Input Data'!I12</f>
        <v>268.01912812500007</v>
      </c>
      <c r="K30" s="8">
        <f>'Input Data'!J12</f>
        <v>281.4200845312501</v>
      </c>
      <c r="L30" s="8">
        <f>'Input Data'!K12</f>
        <v>295.49108875781263</v>
      </c>
      <c r="M30" s="8">
        <f>'Input Data'!L12</f>
        <v>310.26564319570326</v>
      </c>
      <c r="N30" s="8">
        <f>'Input Data'!M12</f>
        <v>325.77892535548841</v>
      </c>
      <c r="O30" s="8">
        <f>'Input Data'!N12</f>
        <v>342.06787162326287</v>
      </c>
      <c r="P30" s="8">
        <f>'Input Data'!O12</f>
        <v>359.17126520442605</v>
      </c>
      <c r="Q30" s="8">
        <f>'Input Data'!P12</f>
        <v>377.12982846464735</v>
      </c>
      <c r="R30" s="8">
        <f>'Input Data'!Q12</f>
        <v>395.98631988787974</v>
      </c>
      <c r="S30" s="8">
        <f>'Input Data'!R12</f>
        <v>415.78563588227377</v>
      </c>
      <c r="T30" s="8">
        <f>'Input Data'!S12</f>
        <v>436.57491767638749</v>
      </c>
      <c r="U30" s="8">
        <f>'Input Data'!T12</f>
        <v>458.40366356020689</v>
      </c>
      <c r="V30" s="8">
        <f>'Input Data'!U12</f>
        <v>481.32384673821724</v>
      </c>
      <c r="W30" s="8">
        <f>'Input Data'!V12</f>
        <v>505.39003907512813</v>
      </c>
    </row>
    <row r="31" spans="2:23" x14ac:dyDescent="0.25">
      <c r="C31" s="2">
        <v>9</v>
      </c>
      <c r="D31" s="8">
        <f>'Input Data'!C13</f>
        <v>350</v>
      </c>
      <c r="E31" s="8">
        <f>'Input Data'!D13</f>
        <v>367.5</v>
      </c>
      <c r="F31" s="8">
        <f>'Input Data'!E13</f>
        <v>385.875</v>
      </c>
      <c r="G31" s="8">
        <f>'Input Data'!F13</f>
        <v>405.16875000000005</v>
      </c>
      <c r="H31" s="8">
        <f>'Input Data'!G13</f>
        <v>425.42718750000006</v>
      </c>
      <c r="I31" s="8">
        <f>'Input Data'!H13</f>
        <v>446.69854687500009</v>
      </c>
      <c r="J31" s="8">
        <f>'Input Data'!I13</f>
        <v>469.03347421875009</v>
      </c>
      <c r="K31" s="8">
        <f>'Input Data'!J13</f>
        <v>492.48514792968763</v>
      </c>
      <c r="L31" s="8">
        <f>'Input Data'!K13</f>
        <v>517.10940532617201</v>
      </c>
      <c r="M31" s="8">
        <f>'Input Data'!L13</f>
        <v>542.96487559248067</v>
      </c>
      <c r="N31" s="8">
        <f>'Input Data'!M13</f>
        <v>570.11311937210473</v>
      </c>
      <c r="O31" s="8">
        <f>'Input Data'!N13</f>
        <v>598.61877534071004</v>
      </c>
      <c r="P31" s="8">
        <f>'Input Data'!O13</f>
        <v>628.54971410774556</v>
      </c>
      <c r="Q31" s="8">
        <f>'Input Data'!P13</f>
        <v>659.97719981313287</v>
      </c>
      <c r="R31" s="8">
        <f>'Input Data'!Q13</f>
        <v>692.97605980378955</v>
      </c>
      <c r="S31" s="8">
        <f>'Input Data'!R13</f>
        <v>727.6248627939791</v>
      </c>
      <c r="T31" s="8">
        <f>'Input Data'!S13</f>
        <v>764.0061059336781</v>
      </c>
      <c r="U31" s="8">
        <f>'Input Data'!T13</f>
        <v>802.20641123036205</v>
      </c>
      <c r="V31" s="8">
        <f>'Input Data'!U13</f>
        <v>842.31673179188022</v>
      </c>
      <c r="W31" s="8">
        <f>'Input Data'!V13</f>
        <v>884.43256838147431</v>
      </c>
    </row>
    <row r="32" spans="2:23" x14ac:dyDescent="0.25">
      <c r="C32" s="2">
        <v>10</v>
      </c>
      <c r="D32" s="8">
        <f>'Input Data'!C14</f>
        <v>50</v>
      </c>
      <c r="E32" s="8">
        <f>'Input Data'!D14</f>
        <v>52.5</v>
      </c>
      <c r="F32" s="8">
        <f>'Input Data'!E14</f>
        <v>55.125</v>
      </c>
      <c r="G32" s="8">
        <f>'Input Data'!F14</f>
        <v>57.881250000000001</v>
      </c>
      <c r="H32" s="8">
        <f>'Input Data'!G14</f>
        <v>60.775312500000005</v>
      </c>
      <c r="I32" s="8">
        <f>'Input Data'!H14</f>
        <v>63.814078125000009</v>
      </c>
      <c r="J32" s="8">
        <f>'Input Data'!I14</f>
        <v>67.004782031250016</v>
      </c>
      <c r="K32" s="8">
        <f>'Input Data'!J14</f>
        <v>70.355021132812524</v>
      </c>
      <c r="L32" s="8">
        <f>'Input Data'!K14</f>
        <v>73.872772189453158</v>
      </c>
      <c r="M32" s="8">
        <f>'Input Data'!L14</f>
        <v>77.566410798925816</v>
      </c>
      <c r="N32" s="8">
        <f>'Input Data'!M14</f>
        <v>81.444731338872103</v>
      </c>
      <c r="O32" s="8">
        <f>'Input Data'!N14</f>
        <v>85.516967905815719</v>
      </c>
      <c r="P32" s="8">
        <f>'Input Data'!O14</f>
        <v>89.792816301106512</v>
      </c>
      <c r="Q32" s="8">
        <f>'Input Data'!P14</f>
        <v>94.282457116161837</v>
      </c>
      <c r="R32" s="8">
        <f>'Input Data'!Q14</f>
        <v>98.996579971969936</v>
      </c>
      <c r="S32" s="8">
        <f>'Input Data'!R14</f>
        <v>103.94640897056844</v>
      </c>
      <c r="T32" s="8">
        <f>'Input Data'!S14</f>
        <v>109.14372941909687</v>
      </c>
      <c r="U32" s="8">
        <f>'Input Data'!T14</f>
        <v>114.60091589005172</v>
      </c>
      <c r="V32" s="8">
        <f>'Input Data'!U14</f>
        <v>120.33096168455431</v>
      </c>
      <c r="W32" s="8">
        <f>'Input Data'!V14</f>
        <v>126.34750976878203</v>
      </c>
    </row>
    <row r="33" spans="2:23" x14ac:dyDescent="0.25">
      <c r="C33" t="s">
        <v>8</v>
      </c>
      <c r="D33" s="8">
        <f>SUM(D23:D32)</f>
        <v>4085</v>
      </c>
      <c r="E33" s="8">
        <f t="shared" ref="E33:W33" si="1">SUM(E23:E32)</f>
        <v>4289.25</v>
      </c>
      <c r="F33" s="8">
        <f t="shared" si="1"/>
        <v>4503.7124999999996</v>
      </c>
      <c r="G33" s="8">
        <f t="shared" si="1"/>
        <v>4728.8981250000006</v>
      </c>
      <c r="H33" s="8">
        <f t="shared" si="1"/>
        <v>4965.3430312500004</v>
      </c>
      <c r="I33" s="8">
        <f t="shared" si="1"/>
        <v>5213.6101828125002</v>
      </c>
      <c r="J33" s="8">
        <f t="shared" si="1"/>
        <v>5474.290691953126</v>
      </c>
      <c r="K33" s="8">
        <f t="shared" si="1"/>
        <v>5748.0052265507829</v>
      </c>
      <c r="L33" s="8">
        <f t="shared" si="1"/>
        <v>6035.4054878783218</v>
      </c>
      <c r="M33" s="8">
        <f t="shared" si="1"/>
        <v>6337.175762272238</v>
      </c>
      <c r="N33" s="8">
        <f t="shared" si="1"/>
        <v>6654.0345503858507</v>
      </c>
      <c r="O33" s="8">
        <f t="shared" si="1"/>
        <v>6986.7362779051437</v>
      </c>
      <c r="P33" s="8">
        <f t="shared" si="1"/>
        <v>7336.073091800401</v>
      </c>
      <c r="Q33" s="8">
        <f t="shared" si="1"/>
        <v>7702.8767463904214</v>
      </c>
      <c r="R33" s="8">
        <f t="shared" si="1"/>
        <v>8088.0205837099429</v>
      </c>
      <c r="S33" s="8">
        <f t="shared" si="1"/>
        <v>8492.4216128954413</v>
      </c>
      <c r="T33" s="8">
        <f t="shared" si="1"/>
        <v>8917.0426935402138</v>
      </c>
      <c r="U33" s="8">
        <f t="shared" si="1"/>
        <v>9362.8948282172241</v>
      </c>
      <c r="V33" s="8">
        <f t="shared" si="1"/>
        <v>9831.0395696280866</v>
      </c>
      <c r="W33" s="8">
        <f t="shared" si="1"/>
        <v>10322.591548109493</v>
      </c>
    </row>
    <row r="34" spans="2:23" x14ac:dyDescent="0.25">
      <c r="C34" t="s">
        <v>9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</row>
    <row r="35" spans="2:23" x14ac:dyDescent="0.25">
      <c r="C35" t="s">
        <v>10</v>
      </c>
      <c r="D35" s="7">
        <f>NPV('Input Data'!C33, 'Raw Cost Values'!D33:W33)</f>
        <v>90811.431236843302</v>
      </c>
    </row>
    <row r="36" spans="2:23" x14ac:dyDescent="0.25">
      <c r="C36" t="s">
        <v>11</v>
      </c>
      <c r="D36" s="7">
        <f>NPV('Input Data'!C33, 'Raw Cost Values'!D34:W34)</f>
        <v>0</v>
      </c>
    </row>
    <row r="37" spans="2:23" x14ac:dyDescent="0.25">
      <c r="C37" t="s">
        <v>12</v>
      </c>
      <c r="D37" s="7">
        <f>-D36-D35</f>
        <v>-90811.431236843302</v>
      </c>
    </row>
    <row r="39" spans="2:23" ht="18.75" x14ac:dyDescent="0.3">
      <c r="B39" s="9" t="s">
        <v>15</v>
      </c>
      <c r="C39" s="1" t="s">
        <v>1</v>
      </c>
    </row>
    <row r="40" spans="2:23" x14ac:dyDescent="0.25">
      <c r="C40" s="1" t="s">
        <v>0</v>
      </c>
      <c r="D40" s="1">
        <v>2025</v>
      </c>
      <c r="E40" s="1">
        <v>2026</v>
      </c>
      <c r="F40" s="1">
        <v>2027</v>
      </c>
      <c r="G40" s="1">
        <v>2028</v>
      </c>
      <c r="H40" s="1">
        <v>2029</v>
      </c>
      <c r="I40" s="1">
        <v>2030</v>
      </c>
      <c r="J40" s="1">
        <v>2031</v>
      </c>
      <c r="K40" s="1">
        <v>2032</v>
      </c>
      <c r="L40" s="1">
        <v>2033</v>
      </c>
      <c r="M40" s="1">
        <v>2034</v>
      </c>
      <c r="N40" s="1">
        <v>2035</v>
      </c>
      <c r="O40" s="1">
        <v>2036</v>
      </c>
      <c r="P40" s="1">
        <v>2037</v>
      </c>
      <c r="Q40" s="1">
        <v>2038</v>
      </c>
      <c r="R40" s="1">
        <v>2039</v>
      </c>
      <c r="S40" s="1">
        <v>2040</v>
      </c>
      <c r="T40" s="1">
        <v>2041</v>
      </c>
      <c r="U40" s="1">
        <v>2042</v>
      </c>
      <c r="V40" s="1">
        <v>2043</v>
      </c>
      <c r="W40" s="1">
        <v>2044</v>
      </c>
    </row>
    <row r="41" spans="2:23" x14ac:dyDescent="0.25">
      <c r="C41" s="2">
        <v>1</v>
      </c>
      <c r="D41" s="8">
        <f>'Input Data'!C5</f>
        <v>200</v>
      </c>
      <c r="E41" s="8">
        <f>'Input Data'!D5</f>
        <v>210</v>
      </c>
      <c r="F41" s="8">
        <f>'Input Data'!E5</f>
        <v>220.5</v>
      </c>
      <c r="G41" s="8">
        <f>'Input Data'!F5</f>
        <v>231.52500000000001</v>
      </c>
      <c r="H41" s="8">
        <f>'Input Data'!G5</f>
        <v>243.10125000000002</v>
      </c>
      <c r="I41" s="8">
        <f>'Input Data'!H5</f>
        <v>255.25631250000004</v>
      </c>
      <c r="J41" s="8">
        <f>'Input Data'!I5</f>
        <v>268.01912812500007</v>
      </c>
      <c r="K41" s="8">
        <f>'Input Data'!J5</f>
        <v>281.4200845312501</v>
      </c>
      <c r="L41" s="8">
        <f>'Input Data'!K5</f>
        <v>295.49108875781263</v>
      </c>
      <c r="M41" s="8">
        <f>'Input Data'!L5</f>
        <v>310.26564319570326</v>
      </c>
      <c r="N41" s="8">
        <f>'Input Data'!M5</f>
        <v>325.77892535548841</v>
      </c>
      <c r="O41" s="8">
        <f>'Input Data'!N5</f>
        <v>342.06787162326287</v>
      </c>
      <c r="P41" s="8">
        <f>'Input Data'!O5</f>
        <v>359.17126520442605</v>
      </c>
      <c r="Q41" s="8">
        <f>'Input Data'!P5</f>
        <v>377.12982846464735</v>
      </c>
      <c r="R41" s="8">
        <f>'Input Data'!Q5</f>
        <v>395.98631988787974</v>
      </c>
      <c r="S41" s="8">
        <f>'Input Data'!R5</f>
        <v>415.78563588227377</v>
      </c>
      <c r="T41" s="8">
        <f>'Input Data'!S5</f>
        <v>436.57491767638749</v>
      </c>
      <c r="U41" s="8">
        <f>'Input Data'!T5</f>
        <v>458.40366356020689</v>
      </c>
      <c r="V41" s="8">
        <f>'Input Data'!U5</f>
        <v>481.32384673821724</v>
      </c>
      <c r="W41" s="8">
        <f>'Input Data'!V5</f>
        <v>505.39003907512813</v>
      </c>
    </row>
    <row r="42" spans="2:23" x14ac:dyDescent="0.25">
      <c r="C42" s="2">
        <v>2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</row>
    <row r="43" spans="2:23" x14ac:dyDescent="0.25">
      <c r="C43" s="2">
        <v>3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</row>
    <row r="44" spans="2:23" x14ac:dyDescent="0.25">
      <c r="C44" s="2">
        <v>4</v>
      </c>
      <c r="D44" s="8">
        <f>'Input Data'!C8</f>
        <v>400</v>
      </c>
      <c r="E44" s="8">
        <f>'Input Data'!D8</f>
        <v>420</v>
      </c>
      <c r="F44" s="8">
        <f>'Input Data'!E8</f>
        <v>441</v>
      </c>
      <c r="G44" s="8">
        <f>'Input Data'!F8</f>
        <v>463.05</v>
      </c>
      <c r="H44" s="8">
        <f>'Input Data'!G8</f>
        <v>486.20250000000004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</row>
    <row r="45" spans="2:23" x14ac:dyDescent="0.25">
      <c r="C45" s="2">
        <v>5</v>
      </c>
      <c r="D45" s="8">
        <f>'Input Data'!C9</f>
        <v>85</v>
      </c>
      <c r="E45" s="8">
        <f>'Input Data'!D9</f>
        <v>89.25</v>
      </c>
      <c r="F45" s="8">
        <f>'Input Data'!E9</f>
        <v>93.712500000000006</v>
      </c>
      <c r="G45" s="8">
        <f>'Input Data'!F9</f>
        <v>98.398125000000007</v>
      </c>
      <c r="H45" s="8">
        <f>'Input Data'!G9</f>
        <v>103.31803125000002</v>
      </c>
      <c r="I45" s="8">
        <f>'Input Data'!H9</f>
        <v>108.48393281250003</v>
      </c>
      <c r="J45" s="8">
        <f>'Input Data'!I9</f>
        <v>113.90812945312504</v>
      </c>
      <c r="K45" s="8">
        <f>'Input Data'!J9</f>
        <v>119.6035359257813</v>
      </c>
      <c r="L45" s="8">
        <f>'Input Data'!K9</f>
        <v>125.58371272207037</v>
      </c>
      <c r="M45" s="8">
        <f>'Input Data'!L9</f>
        <v>131.86289835817391</v>
      </c>
      <c r="N45" s="8">
        <f>'Input Data'!M9</f>
        <v>138.4560432760826</v>
      </c>
      <c r="O45" s="8">
        <f>'Input Data'!N9</f>
        <v>145.37884543988673</v>
      </c>
      <c r="P45" s="8">
        <f>'Input Data'!O9</f>
        <v>152.64778771188108</v>
      </c>
      <c r="Q45" s="8">
        <f>'Input Data'!P9</f>
        <v>160.28017709747513</v>
      </c>
      <c r="R45" s="8">
        <f>'Input Data'!Q9</f>
        <v>168.2941859523489</v>
      </c>
      <c r="S45" s="8">
        <f>'Input Data'!R9</f>
        <v>176.70889524996636</v>
      </c>
      <c r="T45" s="8">
        <f>'Input Data'!S9</f>
        <v>185.54434001246469</v>
      </c>
      <c r="U45" s="8">
        <f>'Input Data'!T9</f>
        <v>194.82155701308793</v>
      </c>
      <c r="V45" s="8">
        <f>'Input Data'!U9</f>
        <v>204.56263486374232</v>
      </c>
      <c r="W45" s="8">
        <f>'Input Data'!V9</f>
        <v>214.79076660692945</v>
      </c>
    </row>
    <row r="46" spans="2:23" x14ac:dyDescent="0.25">
      <c r="C46" s="2">
        <v>6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</row>
    <row r="47" spans="2:23" x14ac:dyDescent="0.25">
      <c r="C47" s="2">
        <v>7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</row>
    <row r="48" spans="2:23" x14ac:dyDescent="0.25">
      <c r="C48" s="2">
        <v>8</v>
      </c>
      <c r="D48" s="8">
        <f>'Input Data'!C12</f>
        <v>200</v>
      </c>
      <c r="E48" s="8">
        <f>'Input Data'!D12</f>
        <v>210</v>
      </c>
      <c r="F48" s="8">
        <f>'Input Data'!E12</f>
        <v>220.5</v>
      </c>
      <c r="G48" s="8">
        <f>'Input Data'!F12</f>
        <v>231.52500000000001</v>
      </c>
      <c r="H48" s="8">
        <f>'Input Data'!G12</f>
        <v>243.10125000000002</v>
      </c>
      <c r="I48" s="8">
        <f>'Input Data'!H12</f>
        <v>255.25631250000004</v>
      </c>
      <c r="J48" s="8">
        <f>'Input Data'!I12</f>
        <v>268.01912812500007</v>
      </c>
      <c r="K48" s="8">
        <f>'Input Data'!J12</f>
        <v>281.4200845312501</v>
      </c>
      <c r="L48" s="8">
        <f>'Input Data'!K12</f>
        <v>295.49108875781263</v>
      </c>
      <c r="M48" s="8">
        <f>'Input Data'!L12</f>
        <v>310.26564319570326</v>
      </c>
      <c r="N48" s="8">
        <f>'Input Data'!M12</f>
        <v>325.77892535548841</v>
      </c>
      <c r="O48" s="8">
        <f>'Input Data'!N12</f>
        <v>342.06787162326287</v>
      </c>
      <c r="P48" s="8">
        <f>'Input Data'!O12</f>
        <v>359.17126520442605</v>
      </c>
      <c r="Q48" s="8">
        <f>'Input Data'!P12</f>
        <v>377.12982846464735</v>
      </c>
      <c r="R48" s="8">
        <f>'Input Data'!Q12</f>
        <v>395.98631988787974</v>
      </c>
      <c r="S48" s="8">
        <f>'Input Data'!R12</f>
        <v>415.78563588227377</v>
      </c>
      <c r="T48" s="8">
        <f>'Input Data'!S12</f>
        <v>436.57491767638749</v>
      </c>
      <c r="U48" s="8">
        <f>'Input Data'!T12</f>
        <v>458.40366356020689</v>
      </c>
      <c r="V48" s="8">
        <f>'Input Data'!U12</f>
        <v>481.32384673821724</v>
      </c>
      <c r="W48" s="8">
        <f>'Input Data'!V12</f>
        <v>505.39003907512813</v>
      </c>
    </row>
    <row r="49" spans="2:23" x14ac:dyDescent="0.25">
      <c r="C49" s="2">
        <v>9</v>
      </c>
      <c r="D49" s="8">
        <f>'Input Data'!C13</f>
        <v>350</v>
      </c>
      <c r="E49" s="8">
        <f>'Input Data'!D13</f>
        <v>367.5</v>
      </c>
      <c r="F49" s="8">
        <f>'Input Data'!E13</f>
        <v>385.875</v>
      </c>
      <c r="G49" s="8">
        <f>'Input Data'!F13</f>
        <v>405.16875000000005</v>
      </c>
      <c r="H49" s="8">
        <f>'Input Data'!G13</f>
        <v>425.42718750000006</v>
      </c>
      <c r="I49" s="8">
        <f>'Input Data'!H13</f>
        <v>446.69854687500009</v>
      </c>
      <c r="J49" s="8">
        <f>'Input Data'!I13</f>
        <v>469.03347421875009</v>
      </c>
      <c r="K49" s="8">
        <f>'Input Data'!J13</f>
        <v>492.48514792968763</v>
      </c>
      <c r="L49" s="8">
        <f>'Input Data'!K13</f>
        <v>517.10940532617201</v>
      </c>
      <c r="M49" s="8">
        <f>'Input Data'!L13</f>
        <v>542.96487559248067</v>
      </c>
      <c r="N49" s="8">
        <f>'Input Data'!M13</f>
        <v>570.11311937210473</v>
      </c>
      <c r="O49" s="8">
        <f>'Input Data'!N13</f>
        <v>598.61877534071004</v>
      </c>
      <c r="P49" s="8">
        <f>'Input Data'!O13</f>
        <v>628.54971410774556</v>
      </c>
      <c r="Q49" s="8">
        <f>'Input Data'!P13</f>
        <v>659.97719981313287</v>
      </c>
      <c r="R49" s="8">
        <f>'Input Data'!Q13</f>
        <v>692.97605980378955</v>
      </c>
      <c r="S49" s="8">
        <f>'Input Data'!R13</f>
        <v>727.6248627939791</v>
      </c>
      <c r="T49" s="8">
        <f>'Input Data'!S13</f>
        <v>764.0061059336781</v>
      </c>
      <c r="U49" s="8">
        <f>'Input Data'!T13</f>
        <v>802.20641123036205</v>
      </c>
      <c r="V49" s="8">
        <f>'Input Data'!U13</f>
        <v>842.31673179188022</v>
      </c>
      <c r="W49" s="8">
        <f>'Input Data'!V13</f>
        <v>884.43256838147431</v>
      </c>
    </row>
    <row r="50" spans="2:23" x14ac:dyDescent="0.25">
      <c r="C50" s="2">
        <v>10</v>
      </c>
      <c r="D50" s="8">
        <f>'Input Data'!C14</f>
        <v>50</v>
      </c>
      <c r="E50" s="8">
        <f>'Input Data'!D14</f>
        <v>52.5</v>
      </c>
      <c r="F50" s="8">
        <f>'Input Data'!E14</f>
        <v>55.125</v>
      </c>
      <c r="G50" s="8">
        <f>'Input Data'!F14</f>
        <v>57.881250000000001</v>
      </c>
      <c r="H50" s="8">
        <f>'Input Data'!G14</f>
        <v>60.775312500000005</v>
      </c>
      <c r="I50" s="8">
        <f>'Input Data'!H14</f>
        <v>63.814078125000009</v>
      </c>
      <c r="J50" s="8">
        <f>'Input Data'!I14</f>
        <v>67.004782031250016</v>
      </c>
      <c r="K50" s="8">
        <f>'Input Data'!J14</f>
        <v>70.355021132812524</v>
      </c>
      <c r="L50" s="8">
        <f>'Input Data'!K14</f>
        <v>73.872772189453158</v>
      </c>
      <c r="M50" s="8">
        <f>'Input Data'!L14</f>
        <v>77.566410798925816</v>
      </c>
      <c r="N50" s="8">
        <f>'Input Data'!M14</f>
        <v>81.444731338872103</v>
      </c>
      <c r="O50" s="8">
        <f>'Input Data'!N14</f>
        <v>85.516967905815719</v>
      </c>
      <c r="P50" s="8">
        <f>'Input Data'!O14</f>
        <v>89.792816301106512</v>
      </c>
      <c r="Q50" s="8">
        <f>'Input Data'!P14</f>
        <v>94.282457116161837</v>
      </c>
      <c r="R50" s="8">
        <f>'Input Data'!Q14</f>
        <v>98.996579971969936</v>
      </c>
      <c r="S50" s="8">
        <f>'Input Data'!R14</f>
        <v>103.94640897056844</v>
      </c>
      <c r="T50" s="8">
        <f>'Input Data'!S14</f>
        <v>109.14372941909687</v>
      </c>
      <c r="U50" s="8">
        <f>'Input Data'!T14</f>
        <v>114.60091589005172</v>
      </c>
      <c r="V50" s="8">
        <f>'Input Data'!U14</f>
        <v>120.33096168455431</v>
      </c>
      <c r="W50" s="8">
        <f>'Input Data'!V14</f>
        <v>126.34750976878203</v>
      </c>
    </row>
    <row r="51" spans="2:23" x14ac:dyDescent="0.25">
      <c r="C51" t="s">
        <v>8</v>
      </c>
      <c r="D51" s="10">
        <f>SUM(D41:D50)</f>
        <v>1285</v>
      </c>
      <c r="E51" s="10">
        <f t="shared" ref="E51:W51" si="2">SUM(E41:E50)</f>
        <v>1349.25</v>
      </c>
      <c r="F51" s="10">
        <f t="shared" si="2"/>
        <v>1416.7125000000001</v>
      </c>
      <c r="G51" s="10">
        <f t="shared" si="2"/>
        <v>1487.548125</v>
      </c>
      <c r="H51" s="10">
        <f t="shared" si="2"/>
        <v>1561.9255312499999</v>
      </c>
      <c r="I51" s="10">
        <f t="shared" si="2"/>
        <v>1129.5091828125001</v>
      </c>
      <c r="J51" s="10">
        <f t="shared" si="2"/>
        <v>1185.9846419531252</v>
      </c>
      <c r="K51" s="10">
        <f t="shared" si="2"/>
        <v>1245.2838740507816</v>
      </c>
      <c r="L51" s="10">
        <f t="shared" si="2"/>
        <v>1307.5480677533208</v>
      </c>
      <c r="M51" s="10">
        <f t="shared" si="2"/>
        <v>1372.9254711409869</v>
      </c>
      <c r="N51" s="10">
        <f t="shared" si="2"/>
        <v>1441.5717446980364</v>
      </c>
      <c r="O51" s="10">
        <f t="shared" si="2"/>
        <v>1513.6503319329383</v>
      </c>
      <c r="P51" s="10">
        <f t="shared" si="2"/>
        <v>1589.3328485295851</v>
      </c>
      <c r="Q51" s="10">
        <f t="shared" si="2"/>
        <v>1668.7994909560643</v>
      </c>
      <c r="R51" s="10">
        <f t="shared" si="2"/>
        <v>1752.2394655038679</v>
      </c>
      <c r="S51" s="10">
        <f t="shared" si="2"/>
        <v>1839.8514387790615</v>
      </c>
      <c r="T51" s="10">
        <f t="shared" si="2"/>
        <v>1931.8440107180145</v>
      </c>
      <c r="U51" s="10">
        <f t="shared" si="2"/>
        <v>2028.4362112539154</v>
      </c>
      <c r="V51" s="10">
        <f t="shared" si="2"/>
        <v>2129.8580218166117</v>
      </c>
      <c r="W51" s="10">
        <f t="shared" si="2"/>
        <v>2236.3509229074421</v>
      </c>
    </row>
    <row r="52" spans="2:23" x14ac:dyDescent="0.25">
      <c r="C52" t="s">
        <v>9</v>
      </c>
      <c r="D52" s="5">
        <f>'Input Data'!C32*4</f>
        <v>28800</v>
      </c>
      <c r="E52">
        <v>0</v>
      </c>
      <c r="F52">
        <v>0</v>
      </c>
      <c r="G52">
        <v>0</v>
      </c>
      <c r="H52">
        <v>0</v>
      </c>
      <c r="I52" s="5">
        <f>'Input Data'!C32</f>
        <v>7200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</row>
    <row r="53" spans="2:23" x14ac:dyDescent="0.25">
      <c r="C53" t="s">
        <v>10</v>
      </c>
      <c r="D53" s="7">
        <f>NPV('Input Data'!C33, 'Raw Cost Values'!D51:W51)</f>
        <v>21663.15300243966</v>
      </c>
      <c r="I53" s="5"/>
    </row>
    <row r="54" spans="2:23" x14ac:dyDescent="0.25">
      <c r="C54" t="s">
        <v>11</v>
      </c>
      <c r="D54" s="7">
        <f>NPV('Input Data'!C33, 'Raw Cost Values'!D52:W52)</f>
        <v>33683.291595537565</v>
      </c>
      <c r="I54" s="5"/>
    </row>
    <row r="55" spans="2:23" x14ac:dyDescent="0.25">
      <c r="C55" t="s">
        <v>12</v>
      </c>
      <c r="D55" s="7">
        <f>-D54-D53</f>
        <v>-55346.444597977228</v>
      </c>
      <c r="E55" s="7"/>
      <c r="I55" s="5"/>
    </row>
    <row r="57" spans="2:23" ht="18.75" x14ac:dyDescent="0.3">
      <c r="B57" s="9" t="s">
        <v>16</v>
      </c>
      <c r="C57" s="1" t="s">
        <v>1</v>
      </c>
    </row>
    <row r="58" spans="2:23" x14ac:dyDescent="0.25">
      <c r="C58" s="1" t="s">
        <v>0</v>
      </c>
      <c r="D58" s="1">
        <v>2025</v>
      </c>
      <c r="E58" s="1">
        <v>2026</v>
      </c>
      <c r="F58" s="1">
        <v>2027</v>
      </c>
      <c r="G58" s="1">
        <v>2028</v>
      </c>
      <c r="H58" s="1">
        <v>2029</v>
      </c>
      <c r="I58" s="1">
        <v>2030</v>
      </c>
      <c r="J58" s="1">
        <v>2031</v>
      </c>
      <c r="K58" s="1">
        <v>2032</v>
      </c>
      <c r="L58" s="1">
        <v>2033</v>
      </c>
      <c r="M58" s="1">
        <v>2034</v>
      </c>
      <c r="N58" s="1">
        <v>2035</v>
      </c>
      <c r="O58" s="1">
        <v>2036</v>
      </c>
      <c r="P58" s="1">
        <v>2037</v>
      </c>
      <c r="Q58" s="1">
        <v>2038</v>
      </c>
      <c r="R58" s="1">
        <v>2039</v>
      </c>
      <c r="S58" s="1">
        <v>2040</v>
      </c>
      <c r="T58" s="1">
        <v>2041</v>
      </c>
      <c r="U58" s="1">
        <v>2042</v>
      </c>
      <c r="V58" s="1">
        <v>2043</v>
      </c>
      <c r="W58" s="1">
        <v>2044</v>
      </c>
    </row>
    <row r="59" spans="2:23" x14ac:dyDescent="0.25">
      <c r="C59" s="2">
        <v>1</v>
      </c>
      <c r="D59" s="8">
        <f>'Input Data'!C5</f>
        <v>200</v>
      </c>
      <c r="E59" s="8">
        <f>'Input Data'!D5</f>
        <v>210</v>
      </c>
      <c r="F59" s="8">
        <f>'Input Data'!E5</f>
        <v>220.5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</row>
    <row r="60" spans="2:23" x14ac:dyDescent="0.25">
      <c r="C60" s="2">
        <v>2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</row>
    <row r="61" spans="2:23" x14ac:dyDescent="0.25">
      <c r="C61" s="2">
        <v>3</v>
      </c>
      <c r="D61" s="8">
        <f>'Input Data'!C7</f>
        <v>600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</row>
    <row r="62" spans="2:23" x14ac:dyDescent="0.25">
      <c r="C62" s="2">
        <v>4</v>
      </c>
      <c r="D62" s="8">
        <f>'Input Data'!C8</f>
        <v>400</v>
      </c>
      <c r="E62" s="8">
        <f>'Input Data'!D8</f>
        <v>420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</row>
    <row r="63" spans="2:23" x14ac:dyDescent="0.25">
      <c r="C63" s="2">
        <v>5</v>
      </c>
      <c r="D63" s="8">
        <f>'Input Data'!C9</f>
        <v>85</v>
      </c>
      <c r="E63" s="8">
        <f>'Input Data'!D9</f>
        <v>89.25</v>
      </c>
      <c r="F63" s="8">
        <f>'Input Data'!E9</f>
        <v>93.712500000000006</v>
      </c>
      <c r="G63" s="8">
        <f>'Input Data'!F9</f>
        <v>98.398125000000007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</row>
    <row r="64" spans="2:23" x14ac:dyDescent="0.25">
      <c r="C64" s="2">
        <v>6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</row>
    <row r="65" spans="3:23" x14ac:dyDescent="0.25">
      <c r="C65" s="2">
        <v>7</v>
      </c>
      <c r="D65" s="8">
        <f>'Input Data'!C11</f>
        <v>550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</row>
    <row r="66" spans="3:23" x14ac:dyDescent="0.25">
      <c r="C66" s="2">
        <v>8</v>
      </c>
      <c r="D66" s="8">
        <f>'Input Data'!C12</f>
        <v>200</v>
      </c>
      <c r="E66" s="8">
        <f>'Input Data'!D12</f>
        <v>210</v>
      </c>
      <c r="F66" s="8">
        <f>'Input Data'!E12</f>
        <v>220.5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</row>
    <row r="67" spans="3:23" x14ac:dyDescent="0.25">
      <c r="C67" s="2">
        <v>9</v>
      </c>
      <c r="D67" s="8">
        <f>'Input Data'!C13</f>
        <v>350</v>
      </c>
      <c r="E67" s="8">
        <f>'Input Data'!D13</f>
        <v>367.5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</row>
    <row r="68" spans="3:23" x14ac:dyDescent="0.25">
      <c r="C68" s="2">
        <v>10</v>
      </c>
      <c r="D68" s="8">
        <f>'Input Data'!C14</f>
        <v>50</v>
      </c>
      <c r="E68" s="8">
        <f>'Input Data'!D14</f>
        <v>52.5</v>
      </c>
      <c r="F68" s="8">
        <f>'Input Data'!E14</f>
        <v>55.125</v>
      </c>
      <c r="G68" s="8">
        <f>'Input Data'!F14</f>
        <v>57.881250000000001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</row>
    <row r="69" spans="3:23" x14ac:dyDescent="0.25">
      <c r="C69" t="s">
        <v>8</v>
      </c>
      <c r="D69" s="8">
        <f>SUM(D59:D68)</f>
        <v>2435</v>
      </c>
      <c r="E69" s="8">
        <f t="shared" ref="E69:W69" si="3">SUM(E59:E68)</f>
        <v>1349.25</v>
      </c>
      <c r="F69" s="8">
        <f t="shared" si="3"/>
        <v>589.83749999999998</v>
      </c>
      <c r="G69" s="8">
        <f t="shared" si="3"/>
        <v>156.27937500000002</v>
      </c>
      <c r="H69" s="8">
        <f t="shared" si="3"/>
        <v>0</v>
      </c>
      <c r="I69" s="8">
        <f t="shared" si="3"/>
        <v>0</v>
      </c>
      <c r="J69" s="8">
        <f t="shared" si="3"/>
        <v>0</v>
      </c>
      <c r="K69" s="8">
        <f t="shared" si="3"/>
        <v>0</v>
      </c>
      <c r="L69" s="8">
        <f t="shared" si="3"/>
        <v>0</v>
      </c>
      <c r="M69" s="8">
        <f t="shared" si="3"/>
        <v>0</v>
      </c>
      <c r="N69" s="8">
        <f t="shared" si="3"/>
        <v>0</v>
      </c>
      <c r="O69" s="8">
        <f t="shared" si="3"/>
        <v>0</v>
      </c>
      <c r="P69" s="8">
        <f t="shared" si="3"/>
        <v>0</v>
      </c>
      <c r="Q69" s="8">
        <f t="shared" si="3"/>
        <v>0</v>
      </c>
      <c r="R69" s="8">
        <f t="shared" si="3"/>
        <v>0</v>
      </c>
      <c r="S69" s="8">
        <f t="shared" si="3"/>
        <v>0</v>
      </c>
      <c r="T69" s="8">
        <f t="shared" si="3"/>
        <v>0</v>
      </c>
      <c r="U69" s="8">
        <f t="shared" si="3"/>
        <v>0</v>
      </c>
      <c r="V69" s="8">
        <f t="shared" si="3"/>
        <v>0</v>
      </c>
      <c r="W69" s="8">
        <f t="shared" si="3"/>
        <v>0</v>
      </c>
    </row>
    <row r="70" spans="3:23" x14ac:dyDescent="0.25">
      <c r="C70" t="s">
        <v>9</v>
      </c>
      <c r="D70" s="5">
        <f>'Input Data'!$C32*2</f>
        <v>14400</v>
      </c>
      <c r="E70" s="5">
        <f>'Input Data'!$C32*2</f>
        <v>14400</v>
      </c>
      <c r="F70" s="5">
        <f>'Input Data'!$C32*2</f>
        <v>14400</v>
      </c>
      <c r="G70" s="5">
        <f>'Input Data'!$C32*2</f>
        <v>14400</v>
      </c>
      <c r="H70" s="5">
        <f>'Input Data'!$C32*2</f>
        <v>14400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</row>
    <row r="71" spans="3:23" x14ac:dyDescent="0.25">
      <c r="C71" t="s">
        <v>10</v>
      </c>
      <c r="D71" s="7">
        <f>NPV('Input Data'!C33, 'Raw Cost Values'!D69:W69)</f>
        <v>4280.3843946480902</v>
      </c>
    </row>
    <row r="72" spans="3:23" x14ac:dyDescent="0.25">
      <c r="C72" t="s">
        <v>11</v>
      </c>
      <c r="D72" s="7">
        <f>NPV('Input Data'!C33, 'Raw Cost Values'!D70:W70)</f>
        <v>65016.754206778794</v>
      </c>
    </row>
    <row r="73" spans="3:23" x14ac:dyDescent="0.25">
      <c r="C73" t="s">
        <v>12</v>
      </c>
      <c r="D73" s="7">
        <f>-D72-D71</f>
        <v>-69297.138601426879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91F0C-4501-4C96-8538-76FF13B756D4}">
  <dimension ref="B3:X34"/>
  <sheetViews>
    <sheetView tabSelected="1" workbookViewId="0">
      <selection activeCell="C4" sqref="C4"/>
    </sheetView>
  </sheetViews>
  <sheetFormatPr defaultRowHeight="15" x14ac:dyDescent="0.25"/>
  <cols>
    <col min="2" max="2" width="16.140625" bestFit="1" customWidth="1"/>
    <col min="3" max="3" width="16.140625" customWidth="1"/>
    <col min="4" max="4" width="24" bestFit="1" customWidth="1"/>
    <col min="5" max="5" width="11.7109375" bestFit="1" customWidth="1"/>
    <col min="6" max="9" width="11.5703125" bestFit="1" customWidth="1"/>
    <col min="10" max="23" width="10.7109375" bestFit="1" customWidth="1"/>
    <col min="24" max="24" width="10.5703125" bestFit="1" customWidth="1"/>
  </cols>
  <sheetData>
    <row r="3" spans="2:24" ht="18.75" x14ac:dyDescent="0.3">
      <c r="B3" s="9" t="s">
        <v>22</v>
      </c>
      <c r="C3" s="9"/>
      <c r="D3" s="9"/>
      <c r="E3" s="1">
        <v>2025</v>
      </c>
      <c r="F3" s="1">
        <v>2026</v>
      </c>
      <c r="G3" s="1">
        <v>2027</v>
      </c>
      <c r="H3" s="1">
        <v>2028</v>
      </c>
      <c r="I3" s="1">
        <v>2029</v>
      </c>
      <c r="J3" s="1">
        <v>2030</v>
      </c>
      <c r="K3" s="1">
        <v>2031</v>
      </c>
      <c r="L3" s="1">
        <v>2032</v>
      </c>
      <c r="M3" s="1">
        <v>2033</v>
      </c>
      <c r="N3" s="1">
        <v>2034</v>
      </c>
      <c r="O3" s="1">
        <v>2035</v>
      </c>
      <c r="P3" s="1">
        <v>2036</v>
      </c>
      <c r="Q3" s="1">
        <v>2037</v>
      </c>
      <c r="R3" s="1">
        <v>2038</v>
      </c>
      <c r="S3" s="1">
        <v>2039</v>
      </c>
      <c r="T3" s="1">
        <v>2040</v>
      </c>
      <c r="U3" s="1">
        <v>2041</v>
      </c>
      <c r="V3" s="1">
        <v>2042</v>
      </c>
      <c r="W3" s="1">
        <v>2043</v>
      </c>
      <c r="X3" s="1">
        <v>2044</v>
      </c>
    </row>
    <row r="4" spans="2:24" x14ac:dyDescent="0.25">
      <c r="B4" s="15" t="s">
        <v>20</v>
      </c>
      <c r="C4" s="12">
        <f>NPV('Input Data'!C33, 'NPVs with CF at 0'!E4:W4)+NPV('Input Data'!C33, 'NPVs with CF at 0'!E5:W5)</f>
        <v>-29427.214268285428</v>
      </c>
      <c r="D4" s="2" t="s">
        <v>17</v>
      </c>
      <c r="E4" s="13">
        <f>'Raw Cost Values'!D15-'Raw Cost Values'!D33</f>
        <v>-850</v>
      </c>
      <c r="F4" s="13">
        <f>'Raw Cost Values'!E15-'Raw Cost Values'!E33</f>
        <v>-1732.5</v>
      </c>
      <c r="G4" s="13">
        <f>'Raw Cost Values'!F15-'Raw Cost Values'!F33</f>
        <v>-2480.6249999999995</v>
      </c>
      <c r="H4" s="13">
        <f>'Raw Cost Values'!G15-'Raw Cost Values'!G33</f>
        <v>-3241.3500000000004</v>
      </c>
      <c r="I4" s="13">
        <f>'Raw Cost Values'!H15-'Raw Cost Values'!H33</f>
        <v>-3889.6200000000003</v>
      </c>
      <c r="J4" s="13">
        <f>'Raw Cost Values'!I15-'Raw Cost Values'!I33</f>
        <v>-4084.1010000000001</v>
      </c>
      <c r="K4" s="13">
        <f>'Raw Cost Values'!J15-'Raw Cost Values'!J33</f>
        <v>-4288.3060500000011</v>
      </c>
      <c r="L4" s="13">
        <f>'Raw Cost Values'!K15-'Raw Cost Values'!K33</f>
        <v>-4502.7213525000016</v>
      </c>
      <c r="M4" s="13">
        <f>'Raw Cost Values'!L15-'Raw Cost Values'!L33</f>
        <v>-4727.8574201250012</v>
      </c>
      <c r="N4" s="13">
        <f>'Raw Cost Values'!M15-'Raw Cost Values'!M33</f>
        <v>-4964.2502911312513</v>
      </c>
      <c r="O4" s="13">
        <f>'Raw Cost Values'!N15-'Raw Cost Values'!N33</f>
        <v>-5212.4628056878146</v>
      </c>
      <c r="P4" s="13">
        <f>'Raw Cost Values'!O15-'Raw Cost Values'!O33</f>
        <v>-5473.0859459722051</v>
      </c>
      <c r="Q4" s="13">
        <f>'Raw Cost Values'!P15-'Raw Cost Values'!P33</f>
        <v>-5746.7402432708159</v>
      </c>
      <c r="R4" s="13">
        <f>'Raw Cost Values'!Q15-'Raw Cost Values'!Q33</f>
        <v>-6034.0772554343566</v>
      </c>
      <c r="S4" s="13">
        <f>'Raw Cost Values'!R15-'Raw Cost Values'!R33</f>
        <v>-6335.781118206075</v>
      </c>
      <c r="T4" s="13">
        <f>'Raw Cost Values'!S15-'Raw Cost Values'!S33</f>
        <v>-6652.5701741163793</v>
      </c>
      <c r="U4" s="13">
        <f>'Raw Cost Values'!T15-'Raw Cost Values'!T33</f>
        <v>-6985.1986828221998</v>
      </c>
      <c r="V4" s="13">
        <f>'Raw Cost Values'!U15-'Raw Cost Values'!U33</f>
        <v>-7334.4586169633085</v>
      </c>
      <c r="W4" s="13">
        <f>'Raw Cost Values'!V15-'Raw Cost Values'!V33</f>
        <v>-7701.181547811475</v>
      </c>
      <c r="X4" s="10">
        <f>'Raw Cost Values'!W15-'Raw Cost Values'!W33</f>
        <v>-8086.2406252020501</v>
      </c>
    </row>
    <row r="5" spans="2:24" x14ac:dyDescent="0.25">
      <c r="B5" s="15"/>
      <c r="C5" s="12"/>
      <c r="D5" s="2" t="s">
        <v>23</v>
      </c>
      <c r="E5" s="13">
        <f>'Raw Cost Values'!D16-'Raw Cost Values'!D34</f>
        <v>7200</v>
      </c>
      <c r="F5" s="13">
        <f>'Raw Cost Values'!E16-'Raw Cost Values'!E34</f>
        <v>7200</v>
      </c>
      <c r="G5" s="13">
        <f>'Raw Cost Values'!F16-'Raw Cost Values'!F34</f>
        <v>7200</v>
      </c>
      <c r="H5" s="13">
        <f>'Raw Cost Values'!G16-'Raw Cost Values'!G34</f>
        <v>7200</v>
      </c>
      <c r="I5" s="13">
        <f>'Raw Cost Values'!H16-'Raw Cost Values'!H34</f>
        <v>7200</v>
      </c>
      <c r="J5" s="13">
        <f>'Raw Cost Values'!I16-'Raw Cost Values'!I34</f>
        <v>0</v>
      </c>
      <c r="K5" s="13">
        <f>'Raw Cost Values'!J16-'Raw Cost Values'!J34</f>
        <v>0</v>
      </c>
      <c r="L5" s="13">
        <f>'Raw Cost Values'!K16-'Raw Cost Values'!K34</f>
        <v>0</v>
      </c>
      <c r="M5" s="13">
        <f>'Raw Cost Values'!L16-'Raw Cost Values'!L34</f>
        <v>0</v>
      </c>
      <c r="N5" s="13">
        <f>'Raw Cost Values'!M16-'Raw Cost Values'!M34</f>
        <v>0</v>
      </c>
      <c r="O5" s="13">
        <f>'Raw Cost Values'!N16-'Raw Cost Values'!N34</f>
        <v>0</v>
      </c>
      <c r="P5" s="13">
        <f>'Raw Cost Values'!O16-'Raw Cost Values'!O34</f>
        <v>0</v>
      </c>
      <c r="Q5" s="13">
        <f>'Raw Cost Values'!P16-'Raw Cost Values'!P34</f>
        <v>0</v>
      </c>
      <c r="R5" s="13">
        <f>'Raw Cost Values'!Q16-'Raw Cost Values'!Q34</f>
        <v>0</v>
      </c>
      <c r="S5" s="13">
        <f>'Raw Cost Values'!R16-'Raw Cost Values'!R34</f>
        <v>0</v>
      </c>
      <c r="T5" s="13">
        <f>'Raw Cost Values'!S16-'Raw Cost Values'!S34</f>
        <v>0</v>
      </c>
      <c r="U5" s="13">
        <f>'Raw Cost Values'!T16-'Raw Cost Values'!T34</f>
        <v>0</v>
      </c>
      <c r="V5" s="13">
        <f>'Raw Cost Values'!U16-'Raw Cost Values'!U34</f>
        <v>0</v>
      </c>
      <c r="W5" s="13">
        <f>'Raw Cost Values'!V16-'Raw Cost Values'!V34</f>
        <v>0</v>
      </c>
      <c r="X5" s="10">
        <f>'Raw Cost Values'!W16-'Raw Cost Values'!W34</f>
        <v>0</v>
      </c>
    </row>
    <row r="6" spans="2:24" x14ac:dyDescent="0.25">
      <c r="B6" s="15" t="s">
        <v>19</v>
      </c>
      <c r="C6" s="12">
        <f>NPV('Input Data'!C35, 'NPVs with CF at 0'!E6:W6)+NPV('Input Data'!C35, 'NPVs with CF at 0'!E7:W7)</f>
        <v>3277.6725000000001</v>
      </c>
      <c r="D6" s="2" t="s">
        <v>17</v>
      </c>
      <c r="E6" s="13">
        <f>'Raw Cost Values'!D15-'Raw Cost Values'!D51</f>
        <v>1950</v>
      </c>
      <c r="F6" s="13">
        <f>'Raw Cost Values'!E15-'Raw Cost Values'!E51</f>
        <v>1207.5</v>
      </c>
      <c r="G6" s="13">
        <f>'Raw Cost Values'!F15-'Raw Cost Values'!F51</f>
        <v>606.375</v>
      </c>
      <c r="H6" s="13">
        <f>'Raw Cost Values'!G15-'Raw Cost Values'!G51</f>
        <v>0</v>
      </c>
      <c r="I6" s="13">
        <f>'Raw Cost Values'!H15-'Raw Cost Values'!H51</f>
        <v>-486.20249999999987</v>
      </c>
      <c r="J6" s="13">
        <f>'Raw Cost Values'!I15-'Raw Cost Values'!I51</f>
        <v>0</v>
      </c>
      <c r="K6" s="13">
        <f>'Raw Cost Values'!J15-'Raw Cost Values'!J51</f>
        <v>0</v>
      </c>
      <c r="L6" s="13">
        <f>'Raw Cost Values'!K15-'Raw Cost Values'!K51</f>
        <v>0</v>
      </c>
      <c r="M6" s="13">
        <f>'Raw Cost Values'!L15-'Raw Cost Values'!L51</f>
        <v>0</v>
      </c>
      <c r="N6" s="13">
        <f>'Raw Cost Values'!M15-'Raw Cost Values'!M51</f>
        <v>0</v>
      </c>
      <c r="O6" s="13">
        <f>'Raw Cost Values'!N15-'Raw Cost Values'!N51</f>
        <v>0</v>
      </c>
      <c r="P6" s="13">
        <f>'Raw Cost Values'!O15-'Raw Cost Values'!O51</f>
        <v>0</v>
      </c>
      <c r="Q6" s="13">
        <f>'Raw Cost Values'!P15-'Raw Cost Values'!P51</f>
        <v>0</v>
      </c>
      <c r="R6" s="13">
        <f>'Raw Cost Values'!Q15-'Raw Cost Values'!Q51</f>
        <v>0</v>
      </c>
      <c r="S6" s="13">
        <f>'Raw Cost Values'!R15-'Raw Cost Values'!R51</f>
        <v>0</v>
      </c>
      <c r="T6" s="13">
        <f>'Raw Cost Values'!S15-'Raw Cost Values'!S51</f>
        <v>0</v>
      </c>
      <c r="U6" s="13">
        <f>'Raw Cost Values'!T15-'Raw Cost Values'!T51</f>
        <v>0</v>
      </c>
      <c r="V6" s="13">
        <f>'Raw Cost Values'!U15-'Raw Cost Values'!U51</f>
        <v>0</v>
      </c>
      <c r="W6" s="13">
        <f>'Raw Cost Values'!V15-'Raw Cost Values'!V51</f>
        <v>0</v>
      </c>
      <c r="X6" s="10">
        <f>'Raw Cost Values'!W15-'Raw Cost Values'!W51</f>
        <v>0</v>
      </c>
    </row>
    <row r="7" spans="2:24" x14ac:dyDescent="0.25">
      <c r="B7" s="15"/>
      <c r="C7" s="11"/>
      <c r="D7" s="2" t="s">
        <v>18</v>
      </c>
      <c r="E7" s="13">
        <f>'Raw Cost Values'!D16-'Raw Cost Values'!D52</f>
        <v>-21600</v>
      </c>
      <c r="F7" s="13">
        <f>'Raw Cost Values'!E16-'Raw Cost Values'!E52</f>
        <v>7200</v>
      </c>
      <c r="G7" s="13">
        <f>'Raw Cost Values'!F16-'Raw Cost Values'!F52</f>
        <v>7200</v>
      </c>
      <c r="H7" s="13">
        <f>'Raw Cost Values'!G16-'Raw Cost Values'!G52</f>
        <v>7200</v>
      </c>
      <c r="I7" s="13">
        <f>'Raw Cost Values'!H16-'Raw Cost Values'!H52</f>
        <v>7200</v>
      </c>
      <c r="J7" s="13">
        <f>'Raw Cost Values'!I16-'Raw Cost Values'!I52</f>
        <v>-7200</v>
      </c>
      <c r="K7" s="13">
        <f>'Raw Cost Values'!J16-'Raw Cost Values'!J52</f>
        <v>0</v>
      </c>
      <c r="L7" s="13">
        <f>'Raw Cost Values'!K16-'Raw Cost Values'!K52</f>
        <v>0</v>
      </c>
      <c r="M7" s="13">
        <f>'Raw Cost Values'!L16-'Raw Cost Values'!L52</f>
        <v>0</v>
      </c>
      <c r="N7" s="13">
        <f>'Raw Cost Values'!M16-'Raw Cost Values'!M52</f>
        <v>0</v>
      </c>
      <c r="O7" s="13">
        <f>'Raw Cost Values'!N16-'Raw Cost Values'!N52</f>
        <v>0</v>
      </c>
      <c r="P7" s="13">
        <f>'Raw Cost Values'!O16-'Raw Cost Values'!O52</f>
        <v>0</v>
      </c>
      <c r="Q7" s="13">
        <f>'Raw Cost Values'!P16-'Raw Cost Values'!P52</f>
        <v>0</v>
      </c>
      <c r="R7" s="13">
        <f>'Raw Cost Values'!Q16-'Raw Cost Values'!Q52</f>
        <v>0</v>
      </c>
      <c r="S7" s="13">
        <f>'Raw Cost Values'!R16-'Raw Cost Values'!R52</f>
        <v>0</v>
      </c>
      <c r="T7" s="13">
        <f>'Raw Cost Values'!S16-'Raw Cost Values'!S52</f>
        <v>0</v>
      </c>
      <c r="U7" s="13">
        <f>'Raw Cost Values'!T16-'Raw Cost Values'!T52</f>
        <v>0</v>
      </c>
      <c r="V7" s="13">
        <f>'Raw Cost Values'!U16-'Raw Cost Values'!U52</f>
        <v>0</v>
      </c>
      <c r="W7" s="13">
        <f>'Raw Cost Values'!V16-'Raw Cost Values'!V52</f>
        <v>0</v>
      </c>
      <c r="X7" s="10">
        <f>'Raw Cost Values'!W16-'Raw Cost Values'!W52</f>
        <v>0</v>
      </c>
    </row>
    <row r="8" spans="2:24" x14ac:dyDescent="0.25">
      <c r="B8" s="15" t="s">
        <v>21</v>
      </c>
      <c r="C8" s="12">
        <f>NPV('Input Data'!C37, 'NPVs with CF at 0'!E8:W8)+NPV('Input Data'!C37, 'NPVs with CF at 0'!E9:W9)</f>
        <v>-8015.423416851183</v>
      </c>
      <c r="D8" s="2" t="s">
        <v>17</v>
      </c>
      <c r="E8" s="13">
        <f>'Raw Cost Values'!D15-'Raw Cost Values'!D69</f>
        <v>800</v>
      </c>
      <c r="F8" s="13">
        <f>'Raw Cost Values'!E15-'Raw Cost Values'!E69</f>
        <v>1207.5</v>
      </c>
      <c r="G8" s="13">
        <f>'Raw Cost Values'!F15-'Raw Cost Values'!F69</f>
        <v>1433.25</v>
      </c>
      <c r="H8" s="13">
        <f>'Raw Cost Values'!G15-'Raw Cost Values'!G69</f>
        <v>1331.26875</v>
      </c>
      <c r="I8" s="13">
        <f>'Raw Cost Values'!H15-'Raw Cost Values'!H69</f>
        <v>1075.7230312500001</v>
      </c>
      <c r="J8" s="13">
        <f>'Raw Cost Values'!I15-'Raw Cost Values'!I69</f>
        <v>1129.5091828125001</v>
      </c>
      <c r="K8" s="13">
        <f>'Raw Cost Values'!J15-'Raw Cost Values'!J69</f>
        <v>1185.9846419531252</v>
      </c>
      <c r="L8" s="13">
        <f>'Raw Cost Values'!K15-'Raw Cost Values'!K69</f>
        <v>1245.2838740507816</v>
      </c>
      <c r="M8" s="13">
        <f>'Raw Cost Values'!L15-'Raw Cost Values'!L69</f>
        <v>1307.5480677533208</v>
      </c>
      <c r="N8" s="13">
        <f>'Raw Cost Values'!M15-'Raw Cost Values'!M69</f>
        <v>1372.9254711409869</v>
      </c>
      <c r="O8" s="13">
        <f>'Raw Cost Values'!N15-'Raw Cost Values'!N69</f>
        <v>1441.5717446980364</v>
      </c>
      <c r="P8" s="13">
        <f>'Raw Cost Values'!O15-'Raw Cost Values'!O69</f>
        <v>1513.6503319329383</v>
      </c>
      <c r="Q8" s="13">
        <f>'Raw Cost Values'!P15-'Raw Cost Values'!P69</f>
        <v>1589.3328485295851</v>
      </c>
      <c r="R8" s="13">
        <f>'Raw Cost Values'!Q15-'Raw Cost Values'!Q69</f>
        <v>1668.7994909560643</v>
      </c>
      <c r="S8" s="13">
        <f>'Raw Cost Values'!R15-'Raw Cost Values'!R69</f>
        <v>1752.2394655038679</v>
      </c>
      <c r="T8" s="13">
        <f>'Raw Cost Values'!S15-'Raw Cost Values'!S69</f>
        <v>1839.8514387790615</v>
      </c>
      <c r="U8" s="13">
        <f>'Raw Cost Values'!T15-'Raw Cost Values'!T69</f>
        <v>1931.8440107180145</v>
      </c>
      <c r="V8" s="13">
        <f>'Raw Cost Values'!U15-'Raw Cost Values'!U69</f>
        <v>2028.4362112539154</v>
      </c>
      <c r="W8" s="13">
        <f>'Raw Cost Values'!V15-'Raw Cost Values'!V69</f>
        <v>2129.8580218166117</v>
      </c>
      <c r="X8" s="10">
        <f>'Raw Cost Values'!W15-'Raw Cost Values'!W69</f>
        <v>2236.3509229074421</v>
      </c>
    </row>
    <row r="9" spans="2:24" x14ac:dyDescent="0.25">
      <c r="B9" s="15"/>
      <c r="C9" s="11"/>
      <c r="D9" s="2" t="s">
        <v>18</v>
      </c>
      <c r="E9" s="13">
        <f>'Raw Cost Values'!D16-'Raw Cost Values'!D70</f>
        <v>-7200</v>
      </c>
      <c r="F9" s="13">
        <f>'Raw Cost Values'!E16-'Raw Cost Values'!E70</f>
        <v>-7200</v>
      </c>
      <c r="G9" s="13">
        <f>'Raw Cost Values'!F16-'Raw Cost Values'!F70</f>
        <v>-7200</v>
      </c>
      <c r="H9" s="13">
        <f>'Raw Cost Values'!G16-'Raw Cost Values'!G70</f>
        <v>-7200</v>
      </c>
      <c r="I9" s="13">
        <f>'Raw Cost Values'!H16-'Raw Cost Values'!H70</f>
        <v>-7200</v>
      </c>
      <c r="J9" s="13">
        <f>'Raw Cost Values'!I16-'Raw Cost Values'!I70</f>
        <v>0</v>
      </c>
      <c r="K9" s="13">
        <f>'Raw Cost Values'!J16-'Raw Cost Values'!J70</f>
        <v>0</v>
      </c>
      <c r="L9" s="13">
        <f>'Raw Cost Values'!K16-'Raw Cost Values'!K70</f>
        <v>0</v>
      </c>
      <c r="M9" s="13">
        <f>'Raw Cost Values'!L16-'Raw Cost Values'!L70</f>
        <v>0</v>
      </c>
      <c r="N9" s="13">
        <f>'Raw Cost Values'!M16-'Raw Cost Values'!M70</f>
        <v>0</v>
      </c>
      <c r="O9" s="13">
        <f>'Raw Cost Values'!N16-'Raw Cost Values'!N70</f>
        <v>0</v>
      </c>
      <c r="P9" s="13">
        <f>'Raw Cost Values'!O16-'Raw Cost Values'!O70</f>
        <v>0</v>
      </c>
      <c r="Q9" s="13">
        <f>'Raw Cost Values'!P16-'Raw Cost Values'!P70</f>
        <v>0</v>
      </c>
      <c r="R9" s="13">
        <f>'Raw Cost Values'!Q16-'Raw Cost Values'!Q70</f>
        <v>0</v>
      </c>
      <c r="S9" s="13">
        <f>'Raw Cost Values'!R16-'Raw Cost Values'!R70</f>
        <v>0</v>
      </c>
      <c r="T9" s="13">
        <f>'Raw Cost Values'!S16-'Raw Cost Values'!S70</f>
        <v>0</v>
      </c>
      <c r="U9" s="13">
        <f>'Raw Cost Values'!T16-'Raw Cost Values'!T70</f>
        <v>0</v>
      </c>
      <c r="V9" s="13">
        <f>'Raw Cost Values'!U16-'Raw Cost Values'!U70</f>
        <v>0</v>
      </c>
      <c r="W9" s="13">
        <f>'Raw Cost Values'!V16-'Raw Cost Values'!V70</f>
        <v>0</v>
      </c>
      <c r="X9" s="10">
        <f>'Raw Cost Values'!W70-'Raw Cost Values'!W16</f>
        <v>0</v>
      </c>
    </row>
    <row r="12" spans="2:24" ht="18.75" x14ac:dyDescent="0.3">
      <c r="B12" s="9" t="s">
        <v>25</v>
      </c>
      <c r="C12" s="9"/>
      <c r="D12" s="9"/>
      <c r="E12" s="1">
        <v>2025</v>
      </c>
      <c r="F12" s="1">
        <v>2026</v>
      </c>
      <c r="G12" s="1">
        <v>2027</v>
      </c>
      <c r="H12" s="1">
        <v>2028</v>
      </c>
      <c r="I12" s="1">
        <v>2029</v>
      </c>
      <c r="J12" s="1">
        <v>2030</v>
      </c>
      <c r="K12" s="1">
        <v>2031</v>
      </c>
      <c r="L12" s="1">
        <v>2032</v>
      </c>
      <c r="M12" s="1">
        <v>2033</v>
      </c>
      <c r="N12" s="1">
        <v>2034</v>
      </c>
      <c r="O12" s="1">
        <v>2035</v>
      </c>
      <c r="P12" s="1">
        <v>2036</v>
      </c>
      <c r="Q12" s="1">
        <v>2037</v>
      </c>
      <c r="R12" s="1">
        <v>2038</v>
      </c>
      <c r="S12" s="1">
        <v>2039</v>
      </c>
      <c r="T12" s="1">
        <v>2040</v>
      </c>
      <c r="U12" s="1">
        <v>2041</v>
      </c>
      <c r="V12" s="1">
        <v>2042</v>
      </c>
      <c r="W12" s="1">
        <v>2043</v>
      </c>
    </row>
    <row r="13" spans="2:24" x14ac:dyDescent="0.25">
      <c r="B13" s="15" t="s">
        <v>26</v>
      </c>
      <c r="C13" s="12">
        <f>NPV('Input Data'!C42, 'NPVs with CF at 0'!E13:W13)+NPV('Input Data'!C42, 'NPVs with CF at 0'!E14:W14)</f>
        <v>56236.887504040889</v>
      </c>
      <c r="D13" s="2" t="s">
        <v>17</v>
      </c>
      <c r="E13" s="8">
        <f>'Raw Cost Values'!D33-'Raw Cost Values'!D15</f>
        <v>850</v>
      </c>
      <c r="F13" s="8">
        <f>'Raw Cost Values'!E33-'Raw Cost Values'!E15</f>
        <v>1732.5</v>
      </c>
      <c r="G13" s="8">
        <f>'Raw Cost Values'!F33-'Raw Cost Values'!F15</f>
        <v>2480.6249999999995</v>
      </c>
      <c r="H13" s="8">
        <f>'Raw Cost Values'!G33-'Raw Cost Values'!G15</f>
        <v>3241.3500000000004</v>
      </c>
      <c r="I13" s="8">
        <f>'Raw Cost Values'!H33-'Raw Cost Values'!H15</f>
        <v>3889.6200000000003</v>
      </c>
      <c r="J13" s="8">
        <f>'Raw Cost Values'!I33-'Raw Cost Values'!I15</f>
        <v>4084.1010000000001</v>
      </c>
      <c r="K13" s="8">
        <f>'Raw Cost Values'!J33-'Raw Cost Values'!J15</f>
        <v>4288.3060500000011</v>
      </c>
      <c r="L13" s="8">
        <f>'Raw Cost Values'!K33-'Raw Cost Values'!K15</f>
        <v>4502.7213525000016</v>
      </c>
      <c r="M13" s="8">
        <f>'Raw Cost Values'!L33-'Raw Cost Values'!L15</f>
        <v>4727.8574201250012</v>
      </c>
      <c r="N13" s="8">
        <f>'Raw Cost Values'!M33-'Raw Cost Values'!M15</f>
        <v>4964.2502911312513</v>
      </c>
      <c r="O13" s="8">
        <f>'Raw Cost Values'!N33-'Raw Cost Values'!N15</f>
        <v>5212.4628056878146</v>
      </c>
      <c r="P13" s="8">
        <f>'Raw Cost Values'!O33-'Raw Cost Values'!O15</f>
        <v>5473.0859459722051</v>
      </c>
      <c r="Q13" s="8">
        <f>'Raw Cost Values'!P33-'Raw Cost Values'!P15</f>
        <v>5746.7402432708159</v>
      </c>
      <c r="R13" s="8">
        <f>'Raw Cost Values'!Q33-'Raw Cost Values'!Q15</f>
        <v>6034.0772554343566</v>
      </c>
      <c r="S13" s="8">
        <f>'Raw Cost Values'!R33-'Raw Cost Values'!R15</f>
        <v>6335.781118206075</v>
      </c>
      <c r="T13" s="8">
        <f>'Raw Cost Values'!S33-'Raw Cost Values'!S15</f>
        <v>6652.5701741163793</v>
      </c>
      <c r="U13" s="8">
        <f>'Raw Cost Values'!T33-'Raw Cost Values'!T15</f>
        <v>6985.1986828221998</v>
      </c>
      <c r="V13" s="8">
        <f>'Raw Cost Values'!U33-'Raw Cost Values'!U15</f>
        <v>7334.4586169633085</v>
      </c>
      <c r="W13" s="8">
        <f>'Raw Cost Values'!V33-'Raw Cost Values'!V15</f>
        <v>7701.181547811475</v>
      </c>
    </row>
    <row r="14" spans="2:24" x14ac:dyDescent="0.25">
      <c r="B14" s="15"/>
      <c r="C14" s="12"/>
      <c r="D14" s="2" t="s">
        <v>23</v>
      </c>
      <c r="E14" s="5">
        <f>'Raw Cost Values'!D34-'Raw Cost Values'!D16</f>
        <v>-7200</v>
      </c>
      <c r="F14" s="5">
        <f>'Raw Cost Values'!E34-'Raw Cost Values'!E16</f>
        <v>-7200</v>
      </c>
      <c r="G14" s="5">
        <f>'Raw Cost Values'!F34-'Raw Cost Values'!F16</f>
        <v>-7200</v>
      </c>
      <c r="H14" s="5">
        <f>'Raw Cost Values'!G34-'Raw Cost Values'!G16</f>
        <v>-7200</v>
      </c>
      <c r="I14" s="5">
        <f>'Raw Cost Values'!H34-'Raw Cost Values'!H16</f>
        <v>-7200</v>
      </c>
      <c r="J14" s="5">
        <f>'Raw Cost Values'!I34-'Raw Cost Values'!I16</f>
        <v>0</v>
      </c>
      <c r="K14" s="5">
        <f>'Raw Cost Values'!J34-'Raw Cost Values'!J16</f>
        <v>0</v>
      </c>
      <c r="L14" s="5">
        <f>'Raw Cost Values'!K34-'Raw Cost Values'!K16</f>
        <v>0</v>
      </c>
      <c r="M14" s="5">
        <f>'Raw Cost Values'!L34-'Raw Cost Values'!L16</f>
        <v>0</v>
      </c>
      <c r="N14" s="5">
        <f>'Raw Cost Values'!M34-'Raw Cost Values'!M16</f>
        <v>0</v>
      </c>
      <c r="O14" s="5">
        <f>'Raw Cost Values'!N34-'Raw Cost Values'!N16</f>
        <v>0</v>
      </c>
      <c r="P14" s="5">
        <f>'Raw Cost Values'!O34-'Raw Cost Values'!O16</f>
        <v>0</v>
      </c>
      <c r="Q14" s="5">
        <f>'Raw Cost Values'!P34-'Raw Cost Values'!P16</f>
        <v>0</v>
      </c>
      <c r="R14" s="5">
        <f>'Raw Cost Values'!Q34-'Raw Cost Values'!Q16</f>
        <v>0</v>
      </c>
      <c r="S14" s="5">
        <f>'Raw Cost Values'!R34-'Raw Cost Values'!R16</f>
        <v>0</v>
      </c>
      <c r="T14" s="5">
        <f>'Raw Cost Values'!S34-'Raw Cost Values'!S16</f>
        <v>0</v>
      </c>
      <c r="U14" s="5">
        <f>'Raw Cost Values'!T34-'Raw Cost Values'!T16</f>
        <v>0</v>
      </c>
      <c r="V14" s="5">
        <f>'Raw Cost Values'!U34-'Raw Cost Values'!U16</f>
        <v>0</v>
      </c>
      <c r="W14" s="5">
        <f>'Raw Cost Values'!V34-'Raw Cost Values'!V16</f>
        <v>0</v>
      </c>
    </row>
    <row r="15" spans="2:24" x14ac:dyDescent="0.25">
      <c r="B15" s="15" t="s">
        <v>19</v>
      </c>
      <c r="C15" s="12">
        <f>NPV('Input Data'!C44, 'NPVs with CF at 0'!E15:W15)+NPV('Input Data'!C44, 'NPVs with CF at 0'!E16:W16)</f>
        <v>59514.56000404089</v>
      </c>
      <c r="D15" s="2" t="s">
        <v>17</v>
      </c>
      <c r="E15" s="8">
        <f>'Raw Cost Values'!D33-'Raw Cost Values'!D51</f>
        <v>2800</v>
      </c>
      <c r="F15" s="8">
        <f>'Raw Cost Values'!E33-'Raw Cost Values'!E51</f>
        <v>2940</v>
      </c>
      <c r="G15" s="8">
        <f>'Raw Cost Values'!F33-'Raw Cost Values'!F51</f>
        <v>3086.9999999999995</v>
      </c>
      <c r="H15" s="8">
        <f>'Raw Cost Values'!G33-'Raw Cost Values'!G51</f>
        <v>3241.3500000000004</v>
      </c>
      <c r="I15" s="8">
        <f>'Raw Cost Values'!H33-'Raw Cost Values'!H51</f>
        <v>3403.4175000000005</v>
      </c>
      <c r="J15" s="8">
        <f>'Raw Cost Values'!I33-'Raw Cost Values'!I51</f>
        <v>4084.1010000000001</v>
      </c>
      <c r="K15" s="8">
        <f>'Raw Cost Values'!J33-'Raw Cost Values'!J51</f>
        <v>4288.3060500000011</v>
      </c>
      <c r="L15" s="8">
        <f>'Raw Cost Values'!K33-'Raw Cost Values'!K51</f>
        <v>4502.7213525000016</v>
      </c>
      <c r="M15" s="8">
        <f>'Raw Cost Values'!L33-'Raw Cost Values'!L51</f>
        <v>4727.8574201250012</v>
      </c>
      <c r="N15" s="8">
        <f>'Raw Cost Values'!M33-'Raw Cost Values'!M51</f>
        <v>4964.2502911312513</v>
      </c>
      <c r="O15" s="8">
        <f>'Raw Cost Values'!N33-'Raw Cost Values'!N51</f>
        <v>5212.4628056878146</v>
      </c>
      <c r="P15" s="8">
        <f>'Raw Cost Values'!O33-'Raw Cost Values'!O51</f>
        <v>5473.0859459722051</v>
      </c>
      <c r="Q15" s="8">
        <f>'Raw Cost Values'!P33-'Raw Cost Values'!P51</f>
        <v>5746.7402432708159</v>
      </c>
      <c r="R15" s="8">
        <f>'Raw Cost Values'!Q33-'Raw Cost Values'!Q51</f>
        <v>6034.0772554343566</v>
      </c>
      <c r="S15" s="8">
        <f>'Raw Cost Values'!R33-'Raw Cost Values'!R51</f>
        <v>6335.781118206075</v>
      </c>
      <c r="T15" s="8">
        <f>'Raw Cost Values'!S33-'Raw Cost Values'!S51</f>
        <v>6652.5701741163793</v>
      </c>
      <c r="U15" s="8">
        <f>'Raw Cost Values'!T33-'Raw Cost Values'!T51</f>
        <v>6985.1986828221998</v>
      </c>
      <c r="V15" s="8">
        <f>'Raw Cost Values'!U33-'Raw Cost Values'!U51</f>
        <v>7334.4586169633085</v>
      </c>
      <c r="W15" s="8">
        <f>'Raw Cost Values'!V33-'Raw Cost Values'!V51</f>
        <v>7701.181547811475</v>
      </c>
    </row>
    <row r="16" spans="2:24" x14ac:dyDescent="0.25">
      <c r="B16" s="15"/>
      <c r="C16" s="11"/>
      <c r="D16" s="2" t="s">
        <v>18</v>
      </c>
      <c r="E16" s="5">
        <f>'Raw Cost Values'!D34-'Raw Cost Values'!D52</f>
        <v>-28800</v>
      </c>
      <c r="F16" s="5">
        <f>'Raw Cost Values'!E34-'Raw Cost Values'!E52</f>
        <v>0</v>
      </c>
      <c r="G16" s="5">
        <f>'Raw Cost Values'!F34-'Raw Cost Values'!F52</f>
        <v>0</v>
      </c>
      <c r="H16" s="5">
        <f>'Raw Cost Values'!G34-'Raw Cost Values'!G52</f>
        <v>0</v>
      </c>
      <c r="I16" s="5">
        <f>'Raw Cost Values'!H34-'Raw Cost Values'!H52</f>
        <v>0</v>
      </c>
      <c r="J16" s="5">
        <f>'Raw Cost Values'!I34-'Raw Cost Values'!I52</f>
        <v>-7200</v>
      </c>
      <c r="K16" s="5">
        <f>'Raw Cost Values'!J34-'Raw Cost Values'!J52</f>
        <v>0</v>
      </c>
      <c r="L16" s="5">
        <f>'Raw Cost Values'!K34-'Raw Cost Values'!K52</f>
        <v>0</v>
      </c>
      <c r="M16" s="5">
        <f>'Raw Cost Values'!L34-'Raw Cost Values'!L52</f>
        <v>0</v>
      </c>
      <c r="N16" s="5">
        <f>'Raw Cost Values'!M34-'Raw Cost Values'!M52</f>
        <v>0</v>
      </c>
      <c r="O16" s="5">
        <f>'Raw Cost Values'!N34-'Raw Cost Values'!N52</f>
        <v>0</v>
      </c>
      <c r="P16" s="5">
        <f>'Raw Cost Values'!O34-'Raw Cost Values'!O52</f>
        <v>0</v>
      </c>
      <c r="Q16" s="5">
        <f>'Raw Cost Values'!P34-'Raw Cost Values'!P52</f>
        <v>0</v>
      </c>
      <c r="R16" s="5">
        <f>'Raw Cost Values'!Q34-'Raw Cost Values'!Q52</f>
        <v>0</v>
      </c>
      <c r="S16" s="5">
        <f>'Raw Cost Values'!R34-'Raw Cost Values'!R52</f>
        <v>0</v>
      </c>
      <c r="T16" s="5">
        <f>'Raw Cost Values'!S34-'Raw Cost Values'!S52</f>
        <v>0</v>
      </c>
      <c r="U16" s="5">
        <f>'Raw Cost Values'!T34-'Raw Cost Values'!T52</f>
        <v>0</v>
      </c>
      <c r="V16" s="5">
        <f>'Raw Cost Values'!U34-'Raw Cost Values'!U52</f>
        <v>0</v>
      </c>
      <c r="W16" s="5">
        <f>'Raw Cost Values'!V34-'Raw Cost Values'!V52</f>
        <v>0</v>
      </c>
    </row>
    <row r="17" spans="2:23" x14ac:dyDescent="0.25">
      <c r="B17" s="15" t="s">
        <v>21</v>
      </c>
      <c r="C17" s="12">
        <f>NPV('Input Data'!C46, 'NPVs with CF at 0'!E17:W17)+NPV('Input Data'!C46, 'NPVs with CF at 0'!E18:W18)</f>
        <v>48221.464087189685</v>
      </c>
      <c r="D17" s="2" t="s">
        <v>17</v>
      </c>
      <c r="E17" s="8">
        <f>'Raw Cost Values'!D33-'Raw Cost Values'!D69</f>
        <v>1650</v>
      </c>
      <c r="F17" s="8">
        <f>'Raw Cost Values'!E33-'Raw Cost Values'!E69</f>
        <v>2940</v>
      </c>
      <c r="G17" s="8">
        <f>'Raw Cost Values'!F33-'Raw Cost Values'!F69</f>
        <v>3913.8749999999995</v>
      </c>
      <c r="H17" s="8">
        <f>'Raw Cost Values'!G33-'Raw Cost Values'!G69</f>
        <v>4572.6187500000005</v>
      </c>
      <c r="I17" s="8">
        <f>'Raw Cost Values'!H33-'Raw Cost Values'!H69</f>
        <v>4965.3430312500004</v>
      </c>
      <c r="J17" s="8">
        <f>'Raw Cost Values'!I33-'Raw Cost Values'!I69</f>
        <v>5213.6101828125002</v>
      </c>
      <c r="K17" s="8">
        <f>'Raw Cost Values'!J33-'Raw Cost Values'!J69</f>
        <v>5474.290691953126</v>
      </c>
      <c r="L17" s="8">
        <f>'Raw Cost Values'!K33-'Raw Cost Values'!K69</f>
        <v>5748.0052265507829</v>
      </c>
      <c r="M17" s="8">
        <f>'Raw Cost Values'!L33-'Raw Cost Values'!L69</f>
        <v>6035.4054878783218</v>
      </c>
      <c r="N17" s="8">
        <f>'Raw Cost Values'!M33-'Raw Cost Values'!M69</f>
        <v>6337.175762272238</v>
      </c>
      <c r="O17" s="8">
        <f>'Raw Cost Values'!N33-'Raw Cost Values'!N69</f>
        <v>6654.0345503858507</v>
      </c>
      <c r="P17" s="8">
        <f>'Raw Cost Values'!O33-'Raw Cost Values'!O69</f>
        <v>6986.7362779051437</v>
      </c>
      <c r="Q17" s="8">
        <f>'Raw Cost Values'!P33-'Raw Cost Values'!P69</f>
        <v>7336.073091800401</v>
      </c>
      <c r="R17" s="8">
        <f>'Raw Cost Values'!Q33-'Raw Cost Values'!Q69</f>
        <v>7702.8767463904214</v>
      </c>
      <c r="S17" s="8">
        <f>'Raw Cost Values'!R33-'Raw Cost Values'!R69</f>
        <v>8088.0205837099429</v>
      </c>
      <c r="T17" s="8">
        <f>'Raw Cost Values'!S33-'Raw Cost Values'!S69</f>
        <v>8492.4216128954413</v>
      </c>
      <c r="U17" s="8">
        <f>'Raw Cost Values'!T33-'Raw Cost Values'!T69</f>
        <v>8917.0426935402138</v>
      </c>
      <c r="V17" s="8">
        <f>'Raw Cost Values'!U33-'Raw Cost Values'!U69</f>
        <v>9362.8948282172241</v>
      </c>
      <c r="W17" s="8">
        <f>'Raw Cost Values'!V33-'Raw Cost Values'!V69</f>
        <v>9831.0395696280866</v>
      </c>
    </row>
    <row r="18" spans="2:23" x14ac:dyDescent="0.25">
      <c r="B18" s="15"/>
      <c r="C18" s="11"/>
      <c r="D18" s="2" t="s">
        <v>18</v>
      </c>
      <c r="E18" s="5">
        <f>'Raw Cost Values'!D34-'Raw Cost Values'!D70</f>
        <v>-14400</v>
      </c>
      <c r="F18" s="5">
        <f>'Raw Cost Values'!E34-'Raw Cost Values'!E70</f>
        <v>-14400</v>
      </c>
      <c r="G18" s="5">
        <f>'Raw Cost Values'!F34-'Raw Cost Values'!F70</f>
        <v>-14400</v>
      </c>
      <c r="H18" s="5">
        <f>'Raw Cost Values'!G34-'Raw Cost Values'!G70</f>
        <v>-14400</v>
      </c>
      <c r="I18" s="5">
        <f>'Raw Cost Values'!H34-'Raw Cost Values'!H70</f>
        <v>-14400</v>
      </c>
      <c r="J18" s="5">
        <f>'Raw Cost Values'!I34-'Raw Cost Values'!I70</f>
        <v>0</v>
      </c>
      <c r="K18" s="5">
        <f>'Raw Cost Values'!J34-'Raw Cost Values'!J70</f>
        <v>0</v>
      </c>
      <c r="L18" s="5">
        <f>'Raw Cost Values'!K34-'Raw Cost Values'!K70</f>
        <v>0</v>
      </c>
      <c r="M18" s="5">
        <f>'Raw Cost Values'!L34-'Raw Cost Values'!L70</f>
        <v>0</v>
      </c>
      <c r="N18" s="5">
        <f>'Raw Cost Values'!M34-'Raw Cost Values'!M70</f>
        <v>0</v>
      </c>
      <c r="O18" s="5">
        <f>'Raw Cost Values'!N34-'Raw Cost Values'!N70</f>
        <v>0</v>
      </c>
      <c r="P18" s="5">
        <f>'Raw Cost Values'!O34-'Raw Cost Values'!O70</f>
        <v>0</v>
      </c>
      <c r="Q18" s="5">
        <f>'Raw Cost Values'!P34-'Raw Cost Values'!P70</f>
        <v>0</v>
      </c>
      <c r="R18" s="5">
        <f>'Raw Cost Values'!Q34-'Raw Cost Values'!Q70</f>
        <v>0</v>
      </c>
      <c r="S18" s="5">
        <f>'Raw Cost Values'!R34-'Raw Cost Values'!R70</f>
        <v>0</v>
      </c>
      <c r="T18" s="5">
        <f>'Raw Cost Values'!S34-'Raw Cost Values'!S70</f>
        <v>0</v>
      </c>
      <c r="U18" s="5">
        <f>'Raw Cost Values'!T34-'Raw Cost Values'!T70</f>
        <v>0</v>
      </c>
      <c r="V18" s="5">
        <f>'Raw Cost Values'!U34-'Raw Cost Values'!U70</f>
        <v>0</v>
      </c>
      <c r="W18" s="5">
        <f>'Raw Cost Values'!V34-'Raw Cost Values'!V70</f>
        <v>0</v>
      </c>
    </row>
    <row r="20" spans="2:23" ht="18.75" x14ac:dyDescent="0.3">
      <c r="B20" s="9" t="s">
        <v>24</v>
      </c>
      <c r="C20" s="9"/>
      <c r="D20" s="9"/>
      <c r="E20" s="1">
        <v>2025</v>
      </c>
      <c r="F20" s="1">
        <v>2026</v>
      </c>
      <c r="G20" s="1">
        <v>2027</v>
      </c>
      <c r="H20" s="1">
        <v>2028</v>
      </c>
      <c r="I20" s="1">
        <v>2029</v>
      </c>
      <c r="J20" s="1">
        <v>2030</v>
      </c>
      <c r="K20" s="1">
        <v>2031</v>
      </c>
      <c r="L20" s="1">
        <v>2032</v>
      </c>
      <c r="M20" s="1">
        <v>2033</v>
      </c>
      <c r="N20" s="1">
        <v>2034</v>
      </c>
      <c r="O20" s="1">
        <v>2035</v>
      </c>
      <c r="P20" s="1">
        <v>2036</v>
      </c>
      <c r="Q20" s="1">
        <v>2037</v>
      </c>
      <c r="R20" s="1">
        <v>2038</v>
      </c>
      <c r="S20" s="1">
        <v>2039</v>
      </c>
      <c r="T20" s="1">
        <v>2040</v>
      </c>
      <c r="U20" s="1">
        <v>2041</v>
      </c>
      <c r="V20" s="1">
        <v>2042</v>
      </c>
      <c r="W20" s="1">
        <v>2043</v>
      </c>
    </row>
    <row r="21" spans="2:23" x14ac:dyDescent="0.25">
      <c r="B21" s="15" t="s">
        <v>26</v>
      </c>
      <c r="C21" s="12">
        <f>NPV('Input Data'!C50, 'NPVs with CF at 0'!E21:W21)+NPV('Input Data'!C50, 'NPVs with CF at 0'!E22:W22)</f>
        <v>-3277.6725000000001</v>
      </c>
      <c r="D21" s="2" t="s">
        <v>17</v>
      </c>
      <c r="E21" s="10">
        <f>'Raw Cost Values'!D51-'Raw Cost Values'!D15</f>
        <v>-1950</v>
      </c>
      <c r="F21" s="10">
        <f>'Raw Cost Values'!E51-'Raw Cost Values'!E15</f>
        <v>-1207.5</v>
      </c>
      <c r="G21" s="10">
        <f>'Raw Cost Values'!F51-'Raw Cost Values'!F15</f>
        <v>-606.375</v>
      </c>
      <c r="H21" s="10">
        <f>'Raw Cost Values'!G51-'Raw Cost Values'!G15</f>
        <v>0</v>
      </c>
      <c r="I21" s="10">
        <f>'Raw Cost Values'!H51-'Raw Cost Values'!H15</f>
        <v>486.20249999999987</v>
      </c>
      <c r="J21" s="10">
        <f>'Raw Cost Values'!I51-'Raw Cost Values'!I15</f>
        <v>0</v>
      </c>
      <c r="K21" s="10">
        <f>'Raw Cost Values'!J51-'Raw Cost Values'!J15</f>
        <v>0</v>
      </c>
      <c r="L21" s="10">
        <f>'Raw Cost Values'!K51-'Raw Cost Values'!K15</f>
        <v>0</v>
      </c>
      <c r="M21" s="10">
        <f>'Raw Cost Values'!L51-'Raw Cost Values'!L15</f>
        <v>0</v>
      </c>
      <c r="N21" s="10">
        <f>'Raw Cost Values'!M51-'Raw Cost Values'!M15</f>
        <v>0</v>
      </c>
      <c r="O21" s="10">
        <f>'Raw Cost Values'!N51-'Raw Cost Values'!N15</f>
        <v>0</v>
      </c>
      <c r="P21" s="10">
        <f>'Raw Cost Values'!O51-'Raw Cost Values'!O15</f>
        <v>0</v>
      </c>
      <c r="Q21" s="10">
        <f>'Raw Cost Values'!P51-'Raw Cost Values'!P15</f>
        <v>0</v>
      </c>
      <c r="R21" s="10">
        <f>'Raw Cost Values'!Q51-'Raw Cost Values'!Q15</f>
        <v>0</v>
      </c>
      <c r="S21" s="10">
        <f>'Raw Cost Values'!R51-'Raw Cost Values'!R15</f>
        <v>0</v>
      </c>
      <c r="T21" s="10">
        <f>'Raw Cost Values'!S51-'Raw Cost Values'!S15</f>
        <v>0</v>
      </c>
      <c r="U21" s="10">
        <f>'Raw Cost Values'!T51-'Raw Cost Values'!T15</f>
        <v>0</v>
      </c>
      <c r="V21" s="10">
        <f>'Raw Cost Values'!U51-'Raw Cost Values'!U15</f>
        <v>0</v>
      </c>
      <c r="W21" s="10">
        <f>'Raw Cost Values'!V51-'Raw Cost Values'!V15</f>
        <v>0</v>
      </c>
    </row>
    <row r="22" spans="2:23" x14ac:dyDescent="0.25">
      <c r="B22" s="15"/>
      <c r="C22" s="12"/>
      <c r="D22" s="2" t="s">
        <v>23</v>
      </c>
      <c r="E22" s="10">
        <f>'Raw Cost Values'!D52-'Raw Cost Values'!D16</f>
        <v>21600</v>
      </c>
      <c r="F22" s="10">
        <f>'Raw Cost Values'!E52-'Raw Cost Values'!E16</f>
        <v>-7200</v>
      </c>
      <c r="G22" s="10">
        <f>'Raw Cost Values'!F52-'Raw Cost Values'!F16</f>
        <v>-7200</v>
      </c>
      <c r="H22" s="10">
        <f>'Raw Cost Values'!G52-'Raw Cost Values'!G16</f>
        <v>-7200</v>
      </c>
      <c r="I22" s="10">
        <f>'Raw Cost Values'!H52-'Raw Cost Values'!H16</f>
        <v>-7200</v>
      </c>
      <c r="J22" s="10">
        <f>'Raw Cost Values'!I52-'Raw Cost Values'!I16</f>
        <v>7200</v>
      </c>
      <c r="K22" s="10">
        <f>'Raw Cost Values'!J52-'Raw Cost Values'!J16</f>
        <v>0</v>
      </c>
      <c r="L22" s="10">
        <f>'Raw Cost Values'!K52-'Raw Cost Values'!K16</f>
        <v>0</v>
      </c>
      <c r="M22" s="10">
        <f>'Raw Cost Values'!L52-'Raw Cost Values'!L16</f>
        <v>0</v>
      </c>
      <c r="N22" s="10">
        <f>'Raw Cost Values'!M52-'Raw Cost Values'!M16</f>
        <v>0</v>
      </c>
      <c r="O22" s="10">
        <f>'Raw Cost Values'!N52-'Raw Cost Values'!N16</f>
        <v>0</v>
      </c>
      <c r="P22" s="10">
        <f>'Raw Cost Values'!O52-'Raw Cost Values'!O16</f>
        <v>0</v>
      </c>
      <c r="Q22" s="10">
        <f>'Raw Cost Values'!P52-'Raw Cost Values'!P16</f>
        <v>0</v>
      </c>
      <c r="R22" s="10">
        <f>'Raw Cost Values'!Q52-'Raw Cost Values'!Q16</f>
        <v>0</v>
      </c>
      <c r="S22" s="10">
        <f>'Raw Cost Values'!R52-'Raw Cost Values'!R16</f>
        <v>0</v>
      </c>
      <c r="T22" s="10">
        <f>'Raw Cost Values'!S52-'Raw Cost Values'!S16</f>
        <v>0</v>
      </c>
      <c r="U22" s="10">
        <f>'Raw Cost Values'!T52-'Raw Cost Values'!T16</f>
        <v>0</v>
      </c>
      <c r="V22" s="10">
        <f>'Raw Cost Values'!U52-'Raw Cost Values'!U16</f>
        <v>0</v>
      </c>
      <c r="W22" s="10">
        <f>'Raw Cost Values'!V52-'Raw Cost Values'!V16</f>
        <v>0</v>
      </c>
    </row>
    <row r="23" spans="2:23" x14ac:dyDescent="0.25">
      <c r="B23" s="15" t="s">
        <v>20</v>
      </c>
      <c r="C23" s="12">
        <f>NPV('Input Data'!C52, 'NPVs with CF at 0'!E23:W23)+NPV('Input Data'!C52, 'NPVs with CF at 0'!E24:W24)</f>
        <v>-59514.56000404089</v>
      </c>
      <c r="D23" s="2" t="s">
        <v>17</v>
      </c>
      <c r="E23" s="10">
        <f>'Raw Cost Values'!D51-'Raw Cost Values'!D33</f>
        <v>-2800</v>
      </c>
      <c r="F23" s="10">
        <f>'Raw Cost Values'!E51-'Raw Cost Values'!E33</f>
        <v>-2940</v>
      </c>
      <c r="G23" s="10">
        <f>'Raw Cost Values'!F51-'Raw Cost Values'!F33</f>
        <v>-3086.9999999999995</v>
      </c>
      <c r="H23" s="10">
        <f>'Raw Cost Values'!G51-'Raw Cost Values'!G33</f>
        <v>-3241.3500000000004</v>
      </c>
      <c r="I23" s="10">
        <f>'Raw Cost Values'!H51-'Raw Cost Values'!H33</f>
        <v>-3403.4175000000005</v>
      </c>
      <c r="J23" s="10">
        <f>'Raw Cost Values'!I51-'Raw Cost Values'!I33</f>
        <v>-4084.1010000000001</v>
      </c>
      <c r="K23" s="10">
        <f>'Raw Cost Values'!J51-'Raw Cost Values'!J33</f>
        <v>-4288.3060500000011</v>
      </c>
      <c r="L23" s="10">
        <f>'Raw Cost Values'!K51-'Raw Cost Values'!K33</f>
        <v>-4502.7213525000016</v>
      </c>
      <c r="M23" s="10">
        <f>'Raw Cost Values'!L51-'Raw Cost Values'!L33</f>
        <v>-4727.8574201250012</v>
      </c>
      <c r="N23" s="10">
        <f>'Raw Cost Values'!M51-'Raw Cost Values'!M33</f>
        <v>-4964.2502911312513</v>
      </c>
      <c r="O23" s="10">
        <f>'Raw Cost Values'!N51-'Raw Cost Values'!N33</f>
        <v>-5212.4628056878146</v>
      </c>
      <c r="P23" s="10">
        <f>'Raw Cost Values'!O51-'Raw Cost Values'!O33</f>
        <v>-5473.0859459722051</v>
      </c>
      <c r="Q23" s="10">
        <f>'Raw Cost Values'!P51-'Raw Cost Values'!P33</f>
        <v>-5746.7402432708159</v>
      </c>
      <c r="R23" s="10">
        <f>'Raw Cost Values'!Q51-'Raw Cost Values'!Q33</f>
        <v>-6034.0772554343566</v>
      </c>
      <c r="S23" s="10">
        <f>'Raw Cost Values'!R51-'Raw Cost Values'!R33</f>
        <v>-6335.781118206075</v>
      </c>
      <c r="T23" s="10">
        <f>'Raw Cost Values'!S51-'Raw Cost Values'!S33</f>
        <v>-6652.5701741163793</v>
      </c>
      <c r="U23" s="10">
        <f>'Raw Cost Values'!T51-'Raw Cost Values'!T33</f>
        <v>-6985.1986828221998</v>
      </c>
      <c r="V23" s="10">
        <f>'Raw Cost Values'!U51-'Raw Cost Values'!U33</f>
        <v>-7334.4586169633085</v>
      </c>
      <c r="W23" s="10">
        <f>'Raw Cost Values'!V51-'Raw Cost Values'!V33</f>
        <v>-7701.181547811475</v>
      </c>
    </row>
    <row r="24" spans="2:23" x14ac:dyDescent="0.25">
      <c r="B24" s="15"/>
      <c r="C24" s="11"/>
      <c r="D24" s="2" t="s">
        <v>18</v>
      </c>
      <c r="E24" s="5">
        <f>'Raw Cost Values'!D52-'Raw Cost Values'!D34</f>
        <v>28800</v>
      </c>
      <c r="F24" s="5">
        <f>'Raw Cost Values'!E52-'Raw Cost Values'!E34</f>
        <v>0</v>
      </c>
      <c r="G24" s="5">
        <f>'Raw Cost Values'!F52-'Raw Cost Values'!F34</f>
        <v>0</v>
      </c>
      <c r="H24" s="5">
        <f>'Raw Cost Values'!G52-'Raw Cost Values'!G34</f>
        <v>0</v>
      </c>
      <c r="I24" s="5">
        <f>'Raw Cost Values'!H52-'Raw Cost Values'!H34</f>
        <v>0</v>
      </c>
      <c r="J24" s="5">
        <f>'Raw Cost Values'!I52-'Raw Cost Values'!I34</f>
        <v>7200</v>
      </c>
      <c r="K24" s="5">
        <f>'Raw Cost Values'!J52-'Raw Cost Values'!J34</f>
        <v>0</v>
      </c>
      <c r="L24" s="5">
        <f>'Raw Cost Values'!K52-'Raw Cost Values'!K34</f>
        <v>0</v>
      </c>
      <c r="M24" s="5">
        <f>'Raw Cost Values'!L52-'Raw Cost Values'!L34</f>
        <v>0</v>
      </c>
      <c r="N24" s="5">
        <f>'Raw Cost Values'!M52-'Raw Cost Values'!M34</f>
        <v>0</v>
      </c>
      <c r="O24" s="5">
        <f>'Raw Cost Values'!N52-'Raw Cost Values'!N34</f>
        <v>0</v>
      </c>
      <c r="P24" s="5">
        <f>'Raw Cost Values'!O52-'Raw Cost Values'!O34</f>
        <v>0</v>
      </c>
      <c r="Q24" s="5">
        <f>'Raw Cost Values'!P52-'Raw Cost Values'!P34</f>
        <v>0</v>
      </c>
      <c r="R24" s="5">
        <f>'Raw Cost Values'!Q52-'Raw Cost Values'!Q34</f>
        <v>0</v>
      </c>
      <c r="S24" s="5">
        <f>'Raw Cost Values'!R52-'Raw Cost Values'!R34</f>
        <v>0</v>
      </c>
      <c r="T24" s="5">
        <f>'Raw Cost Values'!S52-'Raw Cost Values'!S34</f>
        <v>0</v>
      </c>
      <c r="U24" s="5">
        <f>'Raw Cost Values'!T52-'Raw Cost Values'!T34</f>
        <v>0</v>
      </c>
      <c r="V24" s="5">
        <f>'Raw Cost Values'!U52-'Raw Cost Values'!U34</f>
        <v>0</v>
      </c>
      <c r="W24" s="5">
        <f>'Raw Cost Values'!V52-'Raw Cost Values'!V34</f>
        <v>0</v>
      </c>
    </row>
    <row r="25" spans="2:23" x14ac:dyDescent="0.25">
      <c r="B25" s="15" t="s">
        <v>21</v>
      </c>
      <c r="C25" s="12">
        <f>NPV('Input Data'!C54, 'NPVs with CF at 0'!E25:W25)+NPV('Input Data'!C54, 'NPVs with CF at 0'!E26:W26)</f>
        <v>-11293.095916851191</v>
      </c>
      <c r="D25" s="2" t="s">
        <v>17</v>
      </c>
      <c r="E25" s="10">
        <f>'Raw Cost Values'!D51-'Raw Cost Values'!D69</f>
        <v>-1150</v>
      </c>
      <c r="F25" s="10">
        <f>'Raw Cost Values'!E51-'Raw Cost Values'!E69</f>
        <v>0</v>
      </c>
      <c r="G25" s="10">
        <f>'Raw Cost Values'!F51-'Raw Cost Values'!F69</f>
        <v>826.87500000000011</v>
      </c>
      <c r="H25" s="10">
        <f>'Raw Cost Values'!G51-'Raw Cost Values'!G69</f>
        <v>1331.26875</v>
      </c>
      <c r="I25" s="10">
        <f>'Raw Cost Values'!H51-'Raw Cost Values'!H69</f>
        <v>1561.9255312499999</v>
      </c>
      <c r="J25" s="10">
        <f>'Raw Cost Values'!I51-'Raw Cost Values'!I69</f>
        <v>1129.5091828125001</v>
      </c>
      <c r="K25" s="10">
        <f>'Raw Cost Values'!J51-'Raw Cost Values'!J69</f>
        <v>1185.9846419531252</v>
      </c>
      <c r="L25" s="10">
        <f>'Raw Cost Values'!K51-'Raw Cost Values'!K69</f>
        <v>1245.2838740507816</v>
      </c>
      <c r="M25" s="10">
        <f>'Raw Cost Values'!L51-'Raw Cost Values'!L69</f>
        <v>1307.5480677533208</v>
      </c>
      <c r="N25" s="10">
        <f>'Raw Cost Values'!M51-'Raw Cost Values'!M69</f>
        <v>1372.9254711409869</v>
      </c>
      <c r="O25" s="10">
        <f>'Raw Cost Values'!N51-'Raw Cost Values'!N69</f>
        <v>1441.5717446980364</v>
      </c>
      <c r="P25" s="10">
        <f>'Raw Cost Values'!O51-'Raw Cost Values'!O69</f>
        <v>1513.6503319329383</v>
      </c>
      <c r="Q25" s="10">
        <f>'Raw Cost Values'!P51-'Raw Cost Values'!P69</f>
        <v>1589.3328485295851</v>
      </c>
      <c r="R25" s="10">
        <f>'Raw Cost Values'!Q51-'Raw Cost Values'!Q69</f>
        <v>1668.7994909560643</v>
      </c>
      <c r="S25" s="10">
        <f>'Raw Cost Values'!R51-'Raw Cost Values'!R69</f>
        <v>1752.2394655038679</v>
      </c>
      <c r="T25" s="10">
        <f>'Raw Cost Values'!S51-'Raw Cost Values'!S69</f>
        <v>1839.8514387790615</v>
      </c>
      <c r="U25" s="10">
        <f>'Raw Cost Values'!T51-'Raw Cost Values'!T69</f>
        <v>1931.8440107180145</v>
      </c>
      <c r="V25" s="10">
        <f>'Raw Cost Values'!U51-'Raw Cost Values'!U69</f>
        <v>2028.4362112539154</v>
      </c>
      <c r="W25" s="10">
        <f>'Raw Cost Values'!V51-'Raw Cost Values'!V69</f>
        <v>2129.8580218166117</v>
      </c>
    </row>
    <row r="26" spans="2:23" x14ac:dyDescent="0.25">
      <c r="B26" s="15"/>
      <c r="C26" s="11"/>
      <c r="D26" s="2" t="s">
        <v>18</v>
      </c>
      <c r="E26" s="5">
        <f>'Raw Cost Values'!D52-'Raw Cost Values'!D70</f>
        <v>14400</v>
      </c>
      <c r="F26" s="5">
        <f>'Raw Cost Values'!E52-'Raw Cost Values'!E70</f>
        <v>-14400</v>
      </c>
      <c r="G26" s="5">
        <f>'Raw Cost Values'!F52-'Raw Cost Values'!F70</f>
        <v>-14400</v>
      </c>
      <c r="H26" s="5">
        <f>'Raw Cost Values'!G52-'Raw Cost Values'!G70</f>
        <v>-14400</v>
      </c>
      <c r="I26" s="5">
        <f>'Raw Cost Values'!H52-'Raw Cost Values'!H70</f>
        <v>-14400</v>
      </c>
      <c r="J26" s="5">
        <f>'Raw Cost Values'!I52-'Raw Cost Values'!I70</f>
        <v>7200</v>
      </c>
      <c r="K26" s="5">
        <f>'Raw Cost Values'!J52-'Raw Cost Values'!J70</f>
        <v>0</v>
      </c>
      <c r="L26" s="5">
        <f>'Raw Cost Values'!K52-'Raw Cost Values'!K70</f>
        <v>0</v>
      </c>
      <c r="M26" s="5">
        <f>'Raw Cost Values'!L52-'Raw Cost Values'!L70</f>
        <v>0</v>
      </c>
      <c r="N26" s="5">
        <f>'Raw Cost Values'!M52-'Raw Cost Values'!M70</f>
        <v>0</v>
      </c>
      <c r="O26" s="5">
        <f>'Raw Cost Values'!N52-'Raw Cost Values'!N70</f>
        <v>0</v>
      </c>
      <c r="P26" s="5">
        <f>'Raw Cost Values'!O52-'Raw Cost Values'!O70</f>
        <v>0</v>
      </c>
      <c r="Q26" s="5">
        <f>'Raw Cost Values'!P52-'Raw Cost Values'!P70</f>
        <v>0</v>
      </c>
      <c r="R26" s="5">
        <f>'Raw Cost Values'!Q52-'Raw Cost Values'!Q70</f>
        <v>0</v>
      </c>
      <c r="S26" s="5">
        <f>'Raw Cost Values'!R52-'Raw Cost Values'!R70</f>
        <v>0</v>
      </c>
      <c r="T26" s="5">
        <f>'Raw Cost Values'!S52-'Raw Cost Values'!S70</f>
        <v>0</v>
      </c>
      <c r="U26" s="5">
        <f>'Raw Cost Values'!T52-'Raw Cost Values'!T70</f>
        <v>0</v>
      </c>
      <c r="V26" s="5">
        <f>'Raw Cost Values'!U52-'Raw Cost Values'!U70</f>
        <v>0</v>
      </c>
      <c r="W26" s="5">
        <f>'Raw Cost Values'!V52-'Raw Cost Values'!V70</f>
        <v>0</v>
      </c>
    </row>
    <row r="28" spans="2:23" ht="18.75" x14ac:dyDescent="0.3">
      <c r="B28" s="9" t="s">
        <v>27</v>
      </c>
      <c r="C28" s="9"/>
      <c r="D28" s="9"/>
      <c r="E28" s="1">
        <v>2025</v>
      </c>
      <c r="F28" s="1">
        <v>2026</v>
      </c>
      <c r="G28" s="1">
        <v>2027</v>
      </c>
      <c r="H28" s="1">
        <v>2028</v>
      </c>
      <c r="I28" s="1">
        <v>2029</v>
      </c>
      <c r="J28" s="1">
        <v>2030</v>
      </c>
      <c r="K28" s="1">
        <v>2031</v>
      </c>
      <c r="L28" s="1">
        <v>2032</v>
      </c>
      <c r="M28" s="1">
        <v>2033</v>
      </c>
      <c r="N28" s="1">
        <v>2034</v>
      </c>
      <c r="O28" s="1">
        <v>2035</v>
      </c>
      <c r="P28" s="1">
        <v>2036</v>
      </c>
      <c r="Q28" s="1">
        <v>2037</v>
      </c>
      <c r="R28" s="1">
        <v>2038</v>
      </c>
      <c r="S28" s="1">
        <v>2039</v>
      </c>
      <c r="T28" s="1">
        <v>2040</v>
      </c>
      <c r="U28" s="1">
        <v>2041</v>
      </c>
      <c r="V28" s="1">
        <v>2042</v>
      </c>
      <c r="W28" s="1">
        <v>2043</v>
      </c>
    </row>
    <row r="29" spans="2:23" x14ac:dyDescent="0.25">
      <c r="B29" s="15" t="s">
        <v>26</v>
      </c>
      <c r="C29" s="12">
        <f>NPV('Input Data'!C58, 'NPVs with CF at 0'!E29:W29)+NPV('Input Data'!C58, 'NPVs with CF at 0'!E30:W30)</f>
        <v>8015.423416851183</v>
      </c>
      <c r="D29" s="2" t="s">
        <v>17</v>
      </c>
      <c r="E29" s="10">
        <f>'Raw Cost Values'!D69-'Raw Cost Values'!D15</f>
        <v>-800</v>
      </c>
      <c r="F29" s="10">
        <f>'Raw Cost Values'!E69-'Raw Cost Values'!E15</f>
        <v>-1207.5</v>
      </c>
      <c r="G29" s="10">
        <f>'Raw Cost Values'!F69-'Raw Cost Values'!F15</f>
        <v>-1433.25</v>
      </c>
      <c r="H29" s="10">
        <f>'Raw Cost Values'!G69-'Raw Cost Values'!G15</f>
        <v>-1331.26875</v>
      </c>
      <c r="I29" s="10">
        <f>'Raw Cost Values'!H69-'Raw Cost Values'!H15</f>
        <v>-1075.7230312500001</v>
      </c>
      <c r="J29" s="10">
        <f>'Raw Cost Values'!I69-'Raw Cost Values'!I15</f>
        <v>-1129.5091828125001</v>
      </c>
      <c r="K29" s="10">
        <f>'Raw Cost Values'!J69-'Raw Cost Values'!J15</f>
        <v>-1185.9846419531252</v>
      </c>
      <c r="L29" s="10">
        <f>'Raw Cost Values'!K69-'Raw Cost Values'!K15</f>
        <v>-1245.2838740507816</v>
      </c>
      <c r="M29" s="10">
        <f>'Raw Cost Values'!L69-'Raw Cost Values'!L15</f>
        <v>-1307.5480677533208</v>
      </c>
      <c r="N29" s="10">
        <f>'Raw Cost Values'!M69-'Raw Cost Values'!M15</f>
        <v>-1372.9254711409869</v>
      </c>
      <c r="O29" s="10">
        <f>'Raw Cost Values'!N69-'Raw Cost Values'!N15</f>
        <v>-1441.5717446980364</v>
      </c>
      <c r="P29" s="10">
        <f>'Raw Cost Values'!O69-'Raw Cost Values'!O15</f>
        <v>-1513.6503319329383</v>
      </c>
      <c r="Q29" s="10">
        <f>'Raw Cost Values'!P69-'Raw Cost Values'!P15</f>
        <v>-1589.3328485295851</v>
      </c>
      <c r="R29" s="10">
        <f>'Raw Cost Values'!Q69-'Raw Cost Values'!Q15</f>
        <v>-1668.7994909560643</v>
      </c>
      <c r="S29" s="10">
        <f>'Raw Cost Values'!R69-'Raw Cost Values'!R15</f>
        <v>-1752.2394655038679</v>
      </c>
      <c r="T29" s="10">
        <f>'Raw Cost Values'!S69-'Raw Cost Values'!S15</f>
        <v>-1839.8514387790615</v>
      </c>
      <c r="U29" s="10">
        <f>'Raw Cost Values'!T69-'Raw Cost Values'!T15</f>
        <v>-1931.8440107180145</v>
      </c>
      <c r="V29" s="10">
        <f>'Raw Cost Values'!U69-'Raw Cost Values'!U15</f>
        <v>-2028.4362112539154</v>
      </c>
      <c r="W29" s="10">
        <f>'Raw Cost Values'!V69-'Raw Cost Values'!V15</f>
        <v>-2129.8580218166117</v>
      </c>
    </row>
    <row r="30" spans="2:23" x14ac:dyDescent="0.25">
      <c r="B30" s="15"/>
      <c r="C30" s="12"/>
      <c r="D30" s="2" t="s">
        <v>23</v>
      </c>
      <c r="E30" s="14">
        <f>'Raw Cost Values'!D70-'Raw Cost Values'!D16</f>
        <v>7200</v>
      </c>
      <c r="F30" s="14">
        <f>'Raw Cost Values'!E70-'Raw Cost Values'!E16</f>
        <v>7200</v>
      </c>
      <c r="G30" s="14">
        <f>'Raw Cost Values'!F70-'Raw Cost Values'!F16</f>
        <v>7200</v>
      </c>
      <c r="H30" s="14">
        <f>'Raw Cost Values'!G70-'Raw Cost Values'!G16</f>
        <v>7200</v>
      </c>
      <c r="I30" s="14">
        <f>'Raw Cost Values'!H70-'Raw Cost Values'!H16</f>
        <v>7200</v>
      </c>
      <c r="J30" s="14">
        <f>'Raw Cost Values'!I70-'Raw Cost Values'!I16</f>
        <v>0</v>
      </c>
      <c r="K30" s="14">
        <f>'Raw Cost Values'!J70-'Raw Cost Values'!J16</f>
        <v>0</v>
      </c>
      <c r="L30" s="14">
        <f>'Raw Cost Values'!K70-'Raw Cost Values'!K16</f>
        <v>0</v>
      </c>
      <c r="M30" s="14">
        <f>'Raw Cost Values'!L70-'Raw Cost Values'!L16</f>
        <v>0</v>
      </c>
      <c r="N30" s="14">
        <f>'Raw Cost Values'!M70-'Raw Cost Values'!M16</f>
        <v>0</v>
      </c>
      <c r="O30" s="14">
        <f>'Raw Cost Values'!N70-'Raw Cost Values'!N16</f>
        <v>0</v>
      </c>
      <c r="P30" s="14">
        <f>'Raw Cost Values'!O70-'Raw Cost Values'!O16</f>
        <v>0</v>
      </c>
      <c r="Q30" s="14">
        <f>'Raw Cost Values'!P70-'Raw Cost Values'!P16</f>
        <v>0</v>
      </c>
      <c r="R30" s="14">
        <f>'Raw Cost Values'!Q70-'Raw Cost Values'!Q16</f>
        <v>0</v>
      </c>
      <c r="S30" s="14">
        <f>'Raw Cost Values'!R70-'Raw Cost Values'!R16</f>
        <v>0</v>
      </c>
      <c r="T30" s="14">
        <f>'Raw Cost Values'!S70-'Raw Cost Values'!S16</f>
        <v>0</v>
      </c>
      <c r="U30" s="14">
        <f>'Raw Cost Values'!T70-'Raw Cost Values'!T16</f>
        <v>0</v>
      </c>
      <c r="V30" s="14">
        <f>'Raw Cost Values'!U70-'Raw Cost Values'!U16</f>
        <v>0</v>
      </c>
      <c r="W30" s="14">
        <f>'Raw Cost Values'!V70-'Raw Cost Values'!V16</f>
        <v>0</v>
      </c>
    </row>
    <row r="31" spans="2:23" x14ac:dyDescent="0.25">
      <c r="B31" s="15" t="s">
        <v>20</v>
      </c>
      <c r="C31" s="12">
        <f>NPV('Input Data'!C60, 'NPVs with CF at 0'!E31:W31)+NPV('Input Data'!C60, 'NPVs with CF at 0'!E32:W32)</f>
        <v>-48221.464087189685</v>
      </c>
      <c r="D31" s="2" t="s">
        <v>17</v>
      </c>
      <c r="E31" s="10">
        <f>'Raw Cost Values'!D69-'Raw Cost Values'!D33</f>
        <v>-1650</v>
      </c>
      <c r="F31" s="10">
        <f>'Raw Cost Values'!E69-'Raw Cost Values'!E33</f>
        <v>-2940</v>
      </c>
      <c r="G31" s="10">
        <f>'Raw Cost Values'!F69-'Raw Cost Values'!F33</f>
        <v>-3913.8749999999995</v>
      </c>
      <c r="H31" s="10">
        <f>'Raw Cost Values'!G69-'Raw Cost Values'!G33</f>
        <v>-4572.6187500000005</v>
      </c>
      <c r="I31" s="10">
        <f>'Raw Cost Values'!H69-'Raw Cost Values'!H33</f>
        <v>-4965.3430312500004</v>
      </c>
      <c r="J31" s="10">
        <f>'Raw Cost Values'!I69-'Raw Cost Values'!I33</f>
        <v>-5213.6101828125002</v>
      </c>
      <c r="K31" s="10">
        <f>'Raw Cost Values'!J69-'Raw Cost Values'!J33</f>
        <v>-5474.290691953126</v>
      </c>
      <c r="L31" s="10">
        <f>'Raw Cost Values'!K69-'Raw Cost Values'!K33</f>
        <v>-5748.0052265507829</v>
      </c>
      <c r="M31" s="10">
        <f>'Raw Cost Values'!L69-'Raw Cost Values'!L33</f>
        <v>-6035.4054878783218</v>
      </c>
      <c r="N31" s="10">
        <f>'Raw Cost Values'!M69-'Raw Cost Values'!M33</f>
        <v>-6337.175762272238</v>
      </c>
      <c r="O31" s="10">
        <f>'Raw Cost Values'!N69-'Raw Cost Values'!N33</f>
        <v>-6654.0345503858507</v>
      </c>
      <c r="P31" s="10">
        <f>'Raw Cost Values'!O69-'Raw Cost Values'!O33</f>
        <v>-6986.7362779051437</v>
      </c>
      <c r="Q31" s="10">
        <f>'Raw Cost Values'!P69-'Raw Cost Values'!P33</f>
        <v>-7336.073091800401</v>
      </c>
      <c r="R31" s="10">
        <f>'Raw Cost Values'!Q69-'Raw Cost Values'!Q33</f>
        <v>-7702.8767463904214</v>
      </c>
      <c r="S31" s="10">
        <f>'Raw Cost Values'!R69-'Raw Cost Values'!R33</f>
        <v>-8088.0205837099429</v>
      </c>
      <c r="T31" s="10">
        <f>'Raw Cost Values'!S69-'Raw Cost Values'!S33</f>
        <v>-8492.4216128954413</v>
      </c>
      <c r="U31" s="10">
        <f>'Raw Cost Values'!T69-'Raw Cost Values'!T33</f>
        <v>-8917.0426935402138</v>
      </c>
      <c r="V31" s="10">
        <f>'Raw Cost Values'!U69-'Raw Cost Values'!U33</f>
        <v>-9362.8948282172241</v>
      </c>
      <c r="W31" s="10">
        <f>'Raw Cost Values'!V69-'Raw Cost Values'!V33</f>
        <v>-9831.0395696280866</v>
      </c>
    </row>
    <row r="32" spans="2:23" x14ac:dyDescent="0.25">
      <c r="B32" s="15"/>
      <c r="C32" s="11"/>
      <c r="D32" s="2" t="s">
        <v>18</v>
      </c>
      <c r="E32" s="10">
        <f>'Raw Cost Values'!D70-'Raw Cost Values'!D34</f>
        <v>14400</v>
      </c>
      <c r="F32" s="10">
        <f>'Raw Cost Values'!E70-'Raw Cost Values'!E34</f>
        <v>14400</v>
      </c>
      <c r="G32" s="10">
        <f>'Raw Cost Values'!F70-'Raw Cost Values'!F34</f>
        <v>14400</v>
      </c>
      <c r="H32" s="10">
        <f>'Raw Cost Values'!G70-'Raw Cost Values'!G34</f>
        <v>14400</v>
      </c>
      <c r="I32" s="10">
        <f>'Raw Cost Values'!H70-'Raw Cost Values'!H34</f>
        <v>14400</v>
      </c>
      <c r="J32" s="10">
        <f>'Raw Cost Values'!I70-'Raw Cost Values'!I34</f>
        <v>0</v>
      </c>
      <c r="K32" s="10">
        <f>'Raw Cost Values'!J70-'Raw Cost Values'!J34</f>
        <v>0</v>
      </c>
      <c r="L32" s="10">
        <f>'Raw Cost Values'!K70-'Raw Cost Values'!K34</f>
        <v>0</v>
      </c>
      <c r="M32" s="10">
        <f>'Raw Cost Values'!L70-'Raw Cost Values'!L34</f>
        <v>0</v>
      </c>
      <c r="N32" s="10">
        <f>'Raw Cost Values'!M70-'Raw Cost Values'!M34</f>
        <v>0</v>
      </c>
      <c r="O32" s="10">
        <f>'Raw Cost Values'!N70-'Raw Cost Values'!N34</f>
        <v>0</v>
      </c>
      <c r="P32" s="10">
        <f>'Raw Cost Values'!O70-'Raw Cost Values'!O34</f>
        <v>0</v>
      </c>
      <c r="Q32" s="10">
        <f>'Raw Cost Values'!P70-'Raw Cost Values'!P34</f>
        <v>0</v>
      </c>
      <c r="R32" s="10">
        <f>'Raw Cost Values'!Q70-'Raw Cost Values'!Q34</f>
        <v>0</v>
      </c>
      <c r="S32" s="10">
        <f>'Raw Cost Values'!R70-'Raw Cost Values'!R34</f>
        <v>0</v>
      </c>
      <c r="T32" s="10">
        <f>'Raw Cost Values'!S70-'Raw Cost Values'!S34</f>
        <v>0</v>
      </c>
      <c r="U32" s="10">
        <f>'Raw Cost Values'!T70-'Raw Cost Values'!T34</f>
        <v>0</v>
      </c>
      <c r="V32" s="10">
        <f>'Raw Cost Values'!U70-'Raw Cost Values'!U34</f>
        <v>0</v>
      </c>
      <c r="W32" s="10">
        <f>'Raw Cost Values'!V70-'Raw Cost Values'!V34</f>
        <v>0</v>
      </c>
    </row>
    <row r="33" spans="2:23" x14ac:dyDescent="0.25">
      <c r="B33" s="15" t="s">
        <v>19</v>
      </c>
      <c r="C33" s="12">
        <f>NPV('Input Data'!C62, 'NPVs with CF at 0'!E33:W33)+NPV('Input Data'!C62, 'NPVs with CF at 0'!E34:W34)</f>
        <v>11293.095916851191</v>
      </c>
      <c r="D33" s="2" t="s">
        <v>17</v>
      </c>
      <c r="E33" s="14">
        <f>'Raw Cost Values'!D69-'Raw Cost Values'!D51</f>
        <v>1150</v>
      </c>
      <c r="F33" s="14">
        <f>'Raw Cost Values'!E69-'Raw Cost Values'!E51</f>
        <v>0</v>
      </c>
      <c r="G33" s="14">
        <f>'Raw Cost Values'!F69-'Raw Cost Values'!F51</f>
        <v>-826.87500000000011</v>
      </c>
      <c r="H33" s="14">
        <f>'Raw Cost Values'!G69-'Raw Cost Values'!G51</f>
        <v>-1331.26875</v>
      </c>
      <c r="I33" s="14">
        <f>'Raw Cost Values'!H69-'Raw Cost Values'!H51</f>
        <v>-1561.9255312499999</v>
      </c>
      <c r="J33" s="14">
        <f>'Raw Cost Values'!I69-'Raw Cost Values'!I51</f>
        <v>-1129.5091828125001</v>
      </c>
      <c r="K33" s="14">
        <f>'Raw Cost Values'!J69-'Raw Cost Values'!J51</f>
        <v>-1185.9846419531252</v>
      </c>
      <c r="L33" s="14">
        <f>'Raw Cost Values'!K69-'Raw Cost Values'!K51</f>
        <v>-1245.2838740507816</v>
      </c>
      <c r="M33" s="14">
        <f>'Raw Cost Values'!L69-'Raw Cost Values'!L51</f>
        <v>-1307.5480677533208</v>
      </c>
      <c r="N33" s="14">
        <f>'Raw Cost Values'!M69-'Raw Cost Values'!M51</f>
        <v>-1372.9254711409869</v>
      </c>
      <c r="O33" s="14">
        <f>'Raw Cost Values'!N69-'Raw Cost Values'!N51</f>
        <v>-1441.5717446980364</v>
      </c>
      <c r="P33" s="14">
        <f>'Raw Cost Values'!O69-'Raw Cost Values'!O51</f>
        <v>-1513.6503319329383</v>
      </c>
      <c r="Q33" s="14">
        <f>'Raw Cost Values'!P69-'Raw Cost Values'!P51</f>
        <v>-1589.3328485295851</v>
      </c>
      <c r="R33" s="14">
        <f>'Raw Cost Values'!Q69-'Raw Cost Values'!Q51</f>
        <v>-1668.7994909560643</v>
      </c>
      <c r="S33" s="14">
        <f>'Raw Cost Values'!R69-'Raw Cost Values'!R51</f>
        <v>-1752.2394655038679</v>
      </c>
      <c r="T33" s="14">
        <f>'Raw Cost Values'!S69-'Raw Cost Values'!S51</f>
        <v>-1839.8514387790615</v>
      </c>
      <c r="U33" s="14">
        <f>'Raw Cost Values'!T69-'Raw Cost Values'!T51</f>
        <v>-1931.8440107180145</v>
      </c>
      <c r="V33" s="14">
        <f>'Raw Cost Values'!U69-'Raw Cost Values'!U51</f>
        <v>-2028.4362112539154</v>
      </c>
      <c r="W33" s="14">
        <f>'Raw Cost Values'!V69-'Raw Cost Values'!V51</f>
        <v>-2129.8580218166117</v>
      </c>
    </row>
    <row r="34" spans="2:23" x14ac:dyDescent="0.25">
      <c r="B34" s="15"/>
      <c r="C34" s="11"/>
      <c r="D34" s="2" t="s">
        <v>18</v>
      </c>
      <c r="E34" s="14">
        <f>'Raw Cost Values'!D70-'Raw Cost Values'!D52</f>
        <v>-14400</v>
      </c>
      <c r="F34" s="14">
        <f>'Raw Cost Values'!E70-'Raw Cost Values'!E52</f>
        <v>14400</v>
      </c>
      <c r="G34" s="14">
        <f>'Raw Cost Values'!F70-'Raw Cost Values'!F52</f>
        <v>14400</v>
      </c>
      <c r="H34" s="14">
        <f>'Raw Cost Values'!G70-'Raw Cost Values'!G52</f>
        <v>14400</v>
      </c>
      <c r="I34" s="14">
        <f>'Raw Cost Values'!H70-'Raw Cost Values'!H52</f>
        <v>14400</v>
      </c>
      <c r="J34" s="14">
        <f>'Raw Cost Values'!I70-'Raw Cost Values'!I52</f>
        <v>-7200</v>
      </c>
      <c r="K34" s="14">
        <f>'Raw Cost Values'!J70-'Raw Cost Values'!J52</f>
        <v>0</v>
      </c>
      <c r="L34" s="14">
        <f>'Raw Cost Values'!K70-'Raw Cost Values'!K52</f>
        <v>0</v>
      </c>
      <c r="M34" s="14">
        <f>'Raw Cost Values'!L70-'Raw Cost Values'!L52</f>
        <v>0</v>
      </c>
      <c r="N34" s="14">
        <f>'Raw Cost Values'!M70-'Raw Cost Values'!M52</f>
        <v>0</v>
      </c>
      <c r="O34" s="14">
        <f>'Raw Cost Values'!N70-'Raw Cost Values'!N52</f>
        <v>0</v>
      </c>
      <c r="P34" s="14">
        <f>'Raw Cost Values'!O70-'Raw Cost Values'!O52</f>
        <v>0</v>
      </c>
      <c r="Q34" s="14">
        <f>'Raw Cost Values'!P70-'Raw Cost Values'!P52</f>
        <v>0</v>
      </c>
      <c r="R34" s="14">
        <f>'Raw Cost Values'!Q70-'Raw Cost Values'!Q52</f>
        <v>0</v>
      </c>
      <c r="S34" s="14">
        <f>'Raw Cost Values'!R70-'Raw Cost Values'!R52</f>
        <v>0</v>
      </c>
      <c r="T34" s="14">
        <f>'Raw Cost Values'!S70-'Raw Cost Values'!S52</f>
        <v>0</v>
      </c>
      <c r="U34" s="14">
        <f>'Raw Cost Values'!T70-'Raw Cost Values'!T52</f>
        <v>0</v>
      </c>
      <c r="V34" s="14">
        <f>'Raw Cost Values'!U70-'Raw Cost Values'!U52</f>
        <v>0</v>
      </c>
      <c r="W34" s="14">
        <f>'Raw Cost Values'!V70-'Raw Cost Values'!V52</f>
        <v>0</v>
      </c>
    </row>
  </sheetData>
  <mergeCells count="12">
    <mergeCell ref="B33:B34"/>
    <mergeCell ref="B4:B5"/>
    <mergeCell ref="B6:B7"/>
    <mergeCell ref="B8:B9"/>
    <mergeCell ref="B13:B14"/>
    <mergeCell ref="B15:B16"/>
    <mergeCell ref="B17:B18"/>
    <mergeCell ref="B21:B22"/>
    <mergeCell ref="B23:B24"/>
    <mergeCell ref="B25:B26"/>
    <mergeCell ref="B29:B30"/>
    <mergeCell ref="B31:B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TaxCatchAll xmlns="2b6314a3-02c5-49ae-9e9b-4170ca21d125" xsi:nil="true"/>
    <SharedWithUsers xmlns="2b6314a3-02c5-49ae-9e9b-4170ca21d125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D99803-9543-48D1-87B5-142DFABFC5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b304e25-41f7-439f-a0b4-57d6fe7814bb"/>
    <ds:schemaRef ds:uri="2b6314a3-02c5-49ae-9e9b-4170ca21d125"/>
  </ds:schemaRefs>
</ds:datastoreItem>
</file>

<file path=customXml/itemProps2.xml><?xml version="1.0" encoding="utf-8"?>
<ds:datastoreItem xmlns:ds="http://schemas.openxmlformats.org/officeDocument/2006/customXml" ds:itemID="{2F13F9A4-05B0-4751-9AFC-88B86079AF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C5E950-ADFF-4C06-B7D7-E476D035A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Data</vt:lpstr>
      <vt:lpstr>Raw Cost Values</vt:lpstr>
      <vt:lpstr>NPVs with CF at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2024-09-18T02:05:27Z</dcterms:created>
  <dcterms:modified xsi:type="dcterms:W3CDTF">2024-11-18T22:38:06Z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Order">
    <vt:r8>534000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