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yqonline.sharepoint.com/sites/AER2025/Shared Documents/General/Revised Regulatory Proposal (Energex &amp; Ergon)/RRP Supporting Docs_Ergon/05 Capex/5.02 Our response to AER's DD/"/>
    </mc:Choice>
  </mc:AlternateContent>
  <xr:revisionPtr revIDLastSave="242" documentId="13_ncr:1_{43F6126A-A048-47A8-BFD4-64EFBC906B34}" xr6:coauthVersionLast="47" xr6:coauthVersionMax="47" xr10:uidLastSave="{F1B78C8C-A3F0-4FB0-81A0-A187AB485042}"/>
  <bookViews>
    <workbookView xWindow="25080" yWindow="-120" windowWidth="25440" windowHeight="15390" xr2:uid="{FD3BAE3E-BB93-498A-BD7B-7298FCC0F294}"/>
  </bookViews>
  <sheets>
    <sheet name="$ (Nominal)" sheetId="1" r:id="rId1"/>
  </sheets>
  <definedNames>
    <definedName name="_05___UG_Cables___Joints">#REF!</definedName>
    <definedName name="anscount" hidden="1">1</definedName>
    <definedName name="APtype">#REF!</definedName>
    <definedName name="Asset_Class_Split">#REF!</definedName>
    <definedName name="Asset1">#REF!</definedName>
    <definedName name="Asset10">#REF!</definedName>
    <definedName name="Asset11">#REF!</definedName>
    <definedName name="Asset12">#REF!</definedName>
    <definedName name="Asset13">#REF!</definedName>
    <definedName name="Asset14">#REF!</definedName>
    <definedName name="Asset15">#REF!</definedName>
    <definedName name="Asset16">#REF!</definedName>
    <definedName name="Asset17">#REF!</definedName>
    <definedName name="Asset18">#REF!</definedName>
    <definedName name="Asset19">#REF!</definedName>
    <definedName name="Asset2">#REF!</definedName>
    <definedName name="Asset20">#REF!</definedName>
    <definedName name="Asset21">#REF!</definedName>
    <definedName name="Asset3">#REF!</definedName>
    <definedName name="Asset4">#REF!</definedName>
    <definedName name="Asset5">#REF!</definedName>
    <definedName name="Asset6">#REF!</definedName>
    <definedName name="Asset7">#REF!</definedName>
    <definedName name="Asset8">#REF!</definedName>
    <definedName name="Asset9">#REF!</definedName>
    <definedName name="Aug_Sub_Existing">#REF!</definedName>
    <definedName name="Aug_Sub_New">#REF!</definedName>
    <definedName name="Aug_Sub_Plan">#REF!</definedName>
    <definedName name="AugDist_Indirect_Costs">#REF!</definedName>
    <definedName name="Augex_Cat">#REF!</definedName>
    <definedName name="AugSub_Indirect_Cost_Pct">#REF!</definedName>
    <definedName name="AugSub_Indirect_Costs">#REF!</definedName>
    <definedName name="Base_Year">#REF!</definedName>
    <definedName name="Base_Year_Adj">#REF!</definedName>
    <definedName name="BaseYear">#REF!</definedName>
    <definedName name="Bus_Cases_Outputs">#REF!</definedName>
    <definedName name="CapInterest_Applies_From">#REF!</definedName>
    <definedName name="CapInterest_Rate">#REF!</definedName>
    <definedName name="ChartOfAccount">#REF!</definedName>
    <definedName name="CICW_Model_Outputs">#REF!</definedName>
    <definedName name="Circuit_length">#REF!</definedName>
    <definedName name="circuit_length_data">#REF!</definedName>
    <definedName name="circuit_length_years">#REF!</definedName>
    <definedName name="Coin_demand">#REF!</definedName>
    <definedName name="Contractor_Pct">#REF!</definedName>
    <definedName name="Contractor_Premium">#REF!</definedName>
    <definedName name="Contractors_Cost_Premium">#REF!</definedName>
    <definedName name="Cost_Sensitivity">#REF!</definedName>
    <definedName name="Cost_Sensitivity_Flag">#REF!</definedName>
    <definedName name="CPI_Index">#REF!</definedName>
    <definedName name="CRCP">#REF!</definedName>
    <definedName name="CRCP_Span">"2010-11 to 2014-15"</definedName>
    <definedName name="CRCP_y1">#REF!</definedName>
    <definedName name="CRCP_y2">#REF!</definedName>
    <definedName name="CRCP_y3">#REF!</definedName>
    <definedName name="CRCP_y4">#REF!</definedName>
    <definedName name="CRCP_y5">#REF!</definedName>
    <definedName name="CRY">#REF!</definedName>
    <definedName name="Cust_Data">#REF!</definedName>
    <definedName name="Cust_numbers">#REF!</definedName>
    <definedName name="Cust_Years">#REF!</definedName>
    <definedName name="DADExtract">#REF!</definedName>
    <definedName name="DADExtractInformation">#REF!</definedName>
    <definedName name="Date_Created">#REF!</definedName>
    <definedName name="De_escalate_AugSub_Existing_2015_20_to_201213">#REF!</definedName>
    <definedName name="De_escalate_current_period_to_201213">#REF!</definedName>
    <definedName name="De_escalate_existing_SubTransAug_to_201213">#REF!</definedName>
    <definedName name="Defer_Yrs">#REF!</definedName>
    <definedName name="Deferral_Flags">#REF!</definedName>
    <definedName name="DistAugSpecificedProjectID">#REF!</definedName>
    <definedName name="DistAugSpecifiedPartCost">#REF!</definedName>
    <definedName name="DistAugSpecProjList">#REF!</definedName>
    <definedName name="dms_FRCPlength_Num" hidden="1">#REF!</definedName>
    <definedName name="DNAPS_OptA">#REF!</definedName>
    <definedName name="DNAPS_OptB">#REF!</definedName>
    <definedName name="DNAPS_Specified_Data">#REF!</definedName>
    <definedName name="DollarReal">#REF!</definedName>
    <definedName name="Egx_adjbase">#REF!</definedName>
    <definedName name="energex_trend">#REF!</definedName>
    <definedName name="Ergon_Funded">#REF!</definedName>
    <definedName name="Existing_Reg_Period">#REF!</definedName>
    <definedName name="Financial_Year">#REF!</definedName>
    <definedName name="forecast_CPI">#REF!</definedName>
    <definedName name="ForecastNonSpecifiedOffsetInfo">#REF!</definedName>
    <definedName name="ForecastNonSpecifiedPrimaryInfo">#REF!</definedName>
    <definedName name="ForecastOffsetInformation">#REF!</definedName>
    <definedName name="ForecastPrimaryInformation">#REF!</definedName>
    <definedName name="FRCP">#REF!</definedName>
    <definedName name="FRCP_span">"2015-20"</definedName>
    <definedName name="FRCP_y1">#REF!</definedName>
    <definedName name="FRCP_y2">#REF!</definedName>
    <definedName name="FRCP_y3">#REF!</definedName>
    <definedName name="FRCP_y4">#REF!</definedName>
    <definedName name="FRCP_y5">#REF!</definedName>
    <definedName name="GT_Table">#REF!</definedName>
    <definedName name="HL_Sheet_Main_10" hidden="1">#REF!</definedName>
    <definedName name="HL_Sheet_Main_11" hidden="1">#REF!</definedName>
    <definedName name="HL_Sheet_Main_12" hidden="1">#REF!</definedName>
    <definedName name="HL_Sheet_Main_13" hidden="1">#REF!</definedName>
    <definedName name="HL_Sheet_Main_14" hidden="1">#REF!</definedName>
    <definedName name="HL_Sheet_Main_15" hidden="1">#REF!</definedName>
    <definedName name="HL_Sheet_Main_16" hidden="1">#REF!</definedName>
    <definedName name="HL_Sheet_Main_17" hidden="1">#REF!</definedName>
    <definedName name="HL_Sheet_Main_18" hidden="1">#REF!</definedName>
    <definedName name="HL_Sheet_Main_19" hidden="1">#REF!</definedName>
    <definedName name="HL_Sheet_Main_20" hidden="1">#REF!</definedName>
    <definedName name="HL_Sheet_Main_21" hidden="1">#REF!</definedName>
    <definedName name="HL_Sheet_Main_22" hidden="1">#REF!</definedName>
    <definedName name="HL_Sheet_Main_23" hidden="1">#REF!</definedName>
    <definedName name="HL_Sheet_Main_24" hidden="1">#REF!</definedName>
    <definedName name="HL_Sheet_Main_25" hidden="1">#REF!</definedName>
    <definedName name="HL_Sheet_Main_26" hidden="1">#REF!</definedName>
    <definedName name="HL_Sheet_Main_27" hidden="1">#REF!</definedName>
    <definedName name="HL_Sheet_Main_28" hidden="1">#REF!</definedName>
    <definedName name="HL_Sheet_Main_29" hidden="1">#REF!</definedName>
    <definedName name="HL_Sheet_Main_5" hidden="1">#REF!</definedName>
    <definedName name="HL_Sheet_Main_7" hidden="1">#REF!</definedName>
    <definedName name="HL_Sheet_Main_9" hidden="1">#REF!</definedName>
    <definedName name="IDtable">#REF!</definedName>
    <definedName name="Index">#REF!</definedName>
    <definedName name="Int_vs_Ext_Split">#REF!</definedName>
    <definedName name="J2_codes">#REF!</definedName>
    <definedName name="Line_Assets_Model_Data">#REF!</definedName>
    <definedName name="lst_AER_Prog">#REF!</definedName>
    <definedName name="lst_calc_options">#REF!</definedName>
    <definedName name="lst_investments">#REF!</definedName>
    <definedName name="lst_template">#REF!</definedName>
    <definedName name="lstAer_Identifyer">#REF!</definedName>
    <definedName name="lstCategories">#REF!</definedName>
    <definedName name="lstWorkRequest">#REF!</definedName>
    <definedName name="Min_NPV_Yr">#REF!</definedName>
    <definedName name="Mobilisation_Uplift">#REF!</definedName>
    <definedName name="Model_Name">#REF!</definedName>
    <definedName name="MPG_Investments">#REF!</definedName>
    <definedName name="MPG_Uplift">#REF!</definedName>
    <definedName name="NNA_Applies">#REF!</definedName>
    <definedName name="NNA_Deferral_Yrs">#REF!</definedName>
    <definedName name="Nominal_Base">#REF!</definedName>
    <definedName name="Nominal_to_Real">#REF!</definedName>
    <definedName name="Noncoin_demand">#REF!</definedName>
    <definedName name="Now">#REF!</definedName>
    <definedName name="NPV_Defer">#REF!</definedName>
    <definedName name="NPV_DeferYrs">#REF!</definedName>
    <definedName name="NPV_Min">#REF!</definedName>
    <definedName name="Opex_Model">#REF!</definedName>
    <definedName name="Optimise_CA_Yr">#REF!</definedName>
    <definedName name="Optimise_Deferral_Yrs">#REF!</definedName>
    <definedName name="Optimise_LCBenefit">#REF!</definedName>
    <definedName name="Optimise_LCCost">#REF!</definedName>
    <definedName name="Optimise_MFL">#REF!</definedName>
    <definedName name="Optimise_NPV">#REF!</definedName>
    <definedName name="Optimise_Severity">#REF!</definedName>
    <definedName name="Optimise_Start_Yr">#REF!</definedName>
    <definedName name="Options">#REF!</definedName>
    <definedName name="Output">#REF!</definedName>
    <definedName name="Overhead_Asset_Cat">#REF!</definedName>
    <definedName name="Overhead_pct">#REF!</definedName>
    <definedName name="percent">#REF!</definedName>
    <definedName name="Physical_characteristics">#REF!</definedName>
    <definedName name="post_tax_discount_rate">#REF!</definedName>
    <definedName name="PRCP_y1">#REF!</definedName>
    <definedName name="PRCP_y2">#REF!</definedName>
    <definedName name="PRCP_y3">#REF!</definedName>
    <definedName name="PRCP_y4">#REF!</definedName>
    <definedName name="PRCP_y5">#REF!</definedName>
    <definedName name="Qty_Sensitivity">#REF!</definedName>
    <definedName name="Qty_Sensitivity_Flag">#REF!</definedName>
    <definedName name="Ratcheted_Max_Demand">#REF!</definedName>
    <definedName name="Ratcheted_noncoincident_demand">#REF!</definedName>
    <definedName name="RCP_1to5">"2015-16 to 2019-20"</definedName>
    <definedName name="Real_Base">#REF!</definedName>
    <definedName name="Real_Reg">#REF!</definedName>
    <definedName name="Real_to_Real">#REF!</definedName>
    <definedName name="Region_BringFwd_Delay">#REF!</definedName>
    <definedName name="Regulatory_Period">#REF!</definedName>
    <definedName name="Remove_Capitalised_Interest">#REF!</definedName>
    <definedName name="Remove_Escalations">#REF!</definedName>
    <definedName name="Remove_Overheads">#REF!</definedName>
    <definedName name="Restate_Estimate">#REF!</definedName>
    <definedName name="Restate_Estimate_to_201213_pct">#REF!</definedName>
    <definedName name="Risk_Cat">#REF!</definedName>
    <definedName name="Risk_Cat_DeferRank">#REF!</definedName>
    <definedName name="Risk_Cat_DeferYrs">#REF!</definedName>
    <definedName name="Risk_Cat_MinRank">#REF!</definedName>
    <definedName name="Risk_Cat_Rank">#REF!</definedName>
    <definedName name="Risk_Cat_Yr">#REF!</definedName>
    <definedName name="Risk_Level">#REF!</definedName>
    <definedName name="Risk_Score_Defer">#REF!</definedName>
    <definedName name="Risk_Score_Min">#REF!</definedName>
    <definedName name="Risk_Yr_Conversion">#REF!</definedName>
    <definedName name="Risk_Yrs_Defer">#REF!</definedName>
    <definedName name="rngDefect_Data">#REF!</definedName>
    <definedName name="rngPivotTable">#REF!</definedName>
    <definedName name="rngTitleText">#REF!</definedName>
    <definedName name="ROC_Energex">#REF!</definedName>
    <definedName name="Share_UG">#REF!</definedName>
    <definedName name="Sig_items">#REF!</definedName>
    <definedName name="Std_Estimate_Uplift">#REF!</definedName>
    <definedName name="Std_Estimates_List">#REF!</definedName>
    <definedName name="Std_Estimates_List_NoMob">#REF!</definedName>
    <definedName name="Std_Estimates_List1">#REF!</definedName>
    <definedName name="Step_changes">#REF!</definedName>
    <definedName name="Table_1">#REF!</definedName>
    <definedName name="Table_Augex">#REF!</definedName>
    <definedName name="Targeted_Efficiency">#REF!</definedName>
    <definedName name="tbl_Projects">#REF!</definedName>
    <definedName name="Test">#REF!</definedName>
    <definedName name="test_list">#REF!</definedName>
    <definedName name="TradingName">#REF!</definedName>
    <definedName name="W_O_Overheads_Cost_totals_per_project">#REF!</definedName>
    <definedName name="years">OFFSET(#REF!,0,11,1,COUNTA(#REF!)-11)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E50" i="1"/>
  <c r="F50" i="1"/>
  <c r="G50" i="1"/>
  <c r="H50" i="1"/>
  <c r="I50" i="1"/>
  <c r="C50" i="1"/>
  <c r="I44" i="1"/>
  <c r="C25" i="1" l="1"/>
  <c r="C23" i="1"/>
  <c r="C44" i="1"/>
  <c r="C48" i="1" s="1"/>
  <c r="D44" i="1"/>
  <c r="D48" i="1" s="1"/>
  <c r="E44" i="1"/>
  <c r="E48" i="1" s="1"/>
  <c r="F44" i="1"/>
  <c r="F48" i="1" s="1"/>
  <c r="H44" i="1"/>
  <c r="G44" i="1"/>
  <c r="G48" i="1" s="1"/>
  <c r="I21" i="1"/>
  <c r="H21" i="1"/>
  <c r="G21" i="1"/>
  <c r="F21" i="1"/>
  <c r="E21" i="1"/>
  <c r="D21" i="1"/>
  <c r="C21" i="1"/>
  <c r="D23" i="1"/>
  <c r="G15" i="1"/>
  <c r="C15" i="1"/>
  <c r="F15" i="1"/>
  <c r="D7" i="1"/>
  <c r="C7" i="1"/>
  <c r="H48" i="1" l="1"/>
  <c r="G11" i="1"/>
  <c r="H15" i="1"/>
  <c r="D15" i="1"/>
  <c r="D11" i="1"/>
  <c r="E15" i="1"/>
  <c r="I15" i="1"/>
  <c r="E23" i="1"/>
  <c r="E25" i="1" s="1"/>
  <c r="E29" i="1" s="1"/>
  <c r="G25" i="1"/>
  <c r="G29" i="1" s="1"/>
  <c r="E11" i="1"/>
  <c r="F23" i="1"/>
  <c r="H25" i="1"/>
  <c r="H29" i="1" s="1"/>
  <c r="F11" i="1"/>
  <c r="C11" i="1"/>
  <c r="I25" i="1"/>
  <c r="C29" i="1"/>
  <c r="D25" i="1"/>
  <c r="D29" i="1" s="1"/>
  <c r="E7" i="1"/>
  <c r="H11" i="1"/>
  <c r="F7" i="1"/>
  <c r="I11" i="1"/>
  <c r="G7" i="1"/>
  <c r="H7" i="1"/>
  <c r="I7" i="1"/>
  <c r="F25" i="1" l="1"/>
  <c r="F29" i="1" s="1"/>
</calcChain>
</file>

<file path=xl/sharedStrings.xml><?xml version="1.0" encoding="utf-8"?>
<sst xmlns="http://schemas.openxmlformats.org/spreadsheetml/2006/main" count="53" uniqueCount="43">
  <si>
    <t>$ in Nominal</t>
  </si>
  <si>
    <t>FY19</t>
  </si>
  <si>
    <t>FY20</t>
  </si>
  <si>
    <t>FY21</t>
  </si>
  <si>
    <t>FY22</t>
  </si>
  <si>
    <t>FY23</t>
  </si>
  <si>
    <t>FY24</t>
  </si>
  <si>
    <t>FY25</t>
  </si>
  <si>
    <t>Actual</t>
  </si>
  <si>
    <t>Forecast</t>
  </si>
  <si>
    <t>Augex Program</t>
  </si>
  <si>
    <t>Reactive Distribution Program</t>
  </si>
  <si>
    <t>Distribution Growth (Other)</t>
  </si>
  <si>
    <t>Distribution Growth</t>
  </si>
  <si>
    <t>Bushfire &amp; Flood</t>
  </si>
  <si>
    <t>Resilience (Other)</t>
  </si>
  <si>
    <t>Resilience</t>
  </si>
  <si>
    <t>WPF</t>
  </si>
  <si>
    <t>Reliability (Other)</t>
  </si>
  <si>
    <t>Reliability</t>
  </si>
  <si>
    <t>Clearance</t>
  </si>
  <si>
    <t>Sub-Transmission Growth</t>
  </si>
  <si>
    <t>SCADA, Protection and Control</t>
  </si>
  <si>
    <t>Total Augex (include Clearance)</t>
  </si>
  <si>
    <t>CTG (Under Repex)</t>
  </si>
  <si>
    <t>Sum (Exc CTG)</t>
  </si>
  <si>
    <t>RIN</t>
  </si>
  <si>
    <t>NA</t>
  </si>
  <si>
    <t>Variance</t>
  </si>
  <si>
    <t>Repex Program</t>
  </si>
  <si>
    <t>Pole replacement business case</t>
  </si>
  <si>
    <t>Pole-top structure replacement business case</t>
  </si>
  <si>
    <t>Distribution switchgear replacement business case</t>
  </si>
  <si>
    <t>Conductor replacement business case</t>
  </si>
  <si>
    <t>Distribution transformer business case</t>
  </si>
  <si>
    <t>Service lines replacement business case</t>
  </si>
  <si>
    <t>Underground cable replacement</t>
  </si>
  <si>
    <t>Scada, protection and control replacement expenditure</t>
  </si>
  <si>
    <t>Total Repex</t>
  </si>
  <si>
    <t>Total Augex &amp; Repex</t>
  </si>
  <si>
    <t>Clearance to ground and structure replacement expenditure</t>
  </si>
  <si>
    <t xml:space="preserve">Return to Service </t>
  </si>
  <si>
    <t>Zone and Bulk substation and sub-transmission line replacement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</si>
</sst>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5" fillId="3" borderId="1" xfId="2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2" xfId="0" applyFont="1" applyBorder="1" applyAlignment="1">
      <alignment horizontal="right"/>
    </xf>
    <xf numFmtId="3" fontId="7" fillId="0" borderId="2" xfId="1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left"/>
    </xf>
    <xf numFmtId="3" fontId="0" fillId="0" borderId="0" xfId="1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3" fontId="7" fillId="0" borderId="0" xfId="1" applyNumberFormat="1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3" fontId="3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3" fontId="8" fillId="0" borderId="3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center"/>
    </xf>
    <xf numFmtId="3" fontId="8" fillId="0" borderId="1" xfId="1" applyNumberFormat="1" applyFont="1" applyFill="1" applyBorder="1" applyAlignment="1">
      <alignment horizontal="center"/>
    </xf>
    <xf numFmtId="3" fontId="8" fillId="0" borderId="0" xfId="1" applyNumberFormat="1" applyFont="1" applyBorder="1" applyAlignment="1">
      <alignment horizontal="center"/>
    </xf>
    <xf numFmtId="3" fontId="8" fillId="0" borderId="5" xfId="1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3" fontId="3" fillId="0" borderId="3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0" fillId="0" borderId="5" xfId="0" applyBorder="1" applyAlignment="1">
      <alignment horizontal="left"/>
    </xf>
    <xf numFmtId="3" fontId="0" fillId="0" borderId="0" xfId="0" applyNumberFormat="1"/>
    <xf numFmtId="3" fontId="8" fillId="0" borderId="4" xfId="1" applyNumberFormat="1" applyFont="1" applyBorder="1" applyAlignment="1">
      <alignment horizontal="center"/>
    </xf>
    <xf numFmtId="3" fontId="1" fillId="0" borderId="0" xfId="1" applyNumberFormat="1" applyFont="1" applyBorder="1" applyAlignment="1">
      <alignment horizontal="center"/>
    </xf>
    <xf numFmtId="3" fontId="8" fillId="0" borderId="1" xfId="1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3" fontId="1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1" fillId="0" borderId="0" xfId="1" applyNumberFormat="1" applyFont="1" applyFill="1" applyBorder="1" applyAlignment="1">
      <alignment horizontal="center"/>
    </xf>
    <xf numFmtId="3" fontId="1" fillId="0" borderId="5" xfId="1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/>
    <xf numFmtId="3" fontId="0" fillId="0" borderId="3" xfId="0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3" fontId="3" fillId="0" borderId="1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A2DD67C7-F469-4D09-947C-09342CB7A7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C1C1B-D793-4B63-849D-604F70CABC14}">
  <sheetPr>
    <tabColor rgb="FF00B050"/>
  </sheetPr>
  <dimension ref="B1:K51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6" sqref="G16"/>
    </sheetView>
  </sheetViews>
  <sheetFormatPr defaultRowHeight="15" x14ac:dyDescent="0.25"/>
  <cols>
    <col min="1" max="1" width="1.85546875" customWidth="1"/>
    <col min="2" max="2" width="62" customWidth="1"/>
    <col min="3" max="7" width="15.140625" style="1" customWidth="1"/>
    <col min="8" max="8" width="12.7109375" bestFit="1" customWidth="1"/>
    <col min="9" max="12" width="12" customWidth="1"/>
  </cols>
  <sheetData>
    <row r="1" spans="2:9" ht="6" customHeight="1" x14ac:dyDescent="0.25"/>
    <row r="2" spans="2:9" s="5" customFormat="1" x14ac:dyDescent="0.25"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4" t="s">
        <v>7</v>
      </c>
    </row>
    <row r="3" spans="2:9" s="5" customFormat="1" x14ac:dyDescent="0.25">
      <c r="B3" s="2"/>
      <c r="C3" s="6" t="s">
        <v>8</v>
      </c>
      <c r="D3" s="6" t="s">
        <v>8</v>
      </c>
      <c r="E3" s="6" t="s">
        <v>8</v>
      </c>
      <c r="F3" s="6" t="s">
        <v>8</v>
      </c>
      <c r="G3" s="6" t="s">
        <v>8</v>
      </c>
      <c r="H3" s="6" t="s">
        <v>8</v>
      </c>
      <c r="I3" s="7" t="s">
        <v>9</v>
      </c>
    </row>
    <row r="4" spans="2:9" s="5" customFormat="1" ht="7.5" customHeight="1" x14ac:dyDescent="0.25">
      <c r="B4" s="8"/>
      <c r="C4" s="9"/>
      <c r="D4" s="9"/>
      <c r="E4" s="9"/>
      <c r="F4" s="9"/>
      <c r="G4" s="9"/>
      <c r="H4" s="10"/>
      <c r="I4" s="10"/>
    </row>
    <row r="5" spans="2:9" s="5" customFormat="1" ht="12" customHeight="1" x14ac:dyDescent="0.25">
      <c r="B5" s="24" t="s">
        <v>10</v>
      </c>
      <c r="C5" s="32"/>
      <c r="D5" s="32"/>
      <c r="E5" s="32"/>
      <c r="F5" s="32"/>
      <c r="G5" s="32"/>
      <c r="H5" s="33"/>
      <c r="I5" s="33"/>
    </row>
    <row r="6" spans="2:9" s="12" customFormat="1" ht="12" x14ac:dyDescent="0.2">
      <c r="B6" s="19" t="s">
        <v>11</v>
      </c>
      <c r="C6" s="35">
        <v>2906786</v>
      </c>
      <c r="D6" s="35">
        <v>5326639</v>
      </c>
      <c r="E6" s="35">
        <v>7938707</v>
      </c>
      <c r="F6" s="35">
        <v>7569776</v>
      </c>
      <c r="G6" s="35">
        <v>6907534</v>
      </c>
      <c r="H6" s="35">
        <v>10717848</v>
      </c>
      <c r="I6" s="35">
        <v>9666707.9947477058</v>
      </c>
    </row>
    <row r="7" spans="2:9" s="12" customFormat="1" ht="12" x14ac:dyDescent="0.2">
      <c r="B7" s="13" t="s">
        <v>12</v>
      </c>
      <c r="C7" s="14">
        <f>C8-C6</f>
        <v>14720679.749860473</v>
      </c>
      <c r="D7" s="14">
        <f t="shared" ref="D7:I7" si="0">D8-D6</f>
        <v>11743822.196771346</v>
      </c>
      <c r="E7" s="14">
        <f t="shared" si="0"/>
        <v>6703122.2827682868</v>
      </c>
      <c r="F7" s="14">
        <f t="shared" si="0"/>
        <v>19046407.966926686</v>
      </c>
      <c r="G7" s="14">
        <f t="shared" si="0"/>
        <v>8530103.1617783457</v>
      </c>
      <c r="H7" s="14">
        <f t="shared" si="0"/>
        <v>30349316.322872445</v>
      </c>
      <c r="I7" s="14">
        <f t="shared" si="0"/>
        <v>25546036.714447267</v>
      </c>
    </row>
    <row r="8" spans="2:9" s="16" customFormat="1" ht="14.25" customHeight="1" x14ac:dyDescent="0.25">
      <c r="B8" s="15" t="s">
        <v>13</v>
      </c>
      <c r="C8" s="46">
        <v>17627465.749860473</v>
      </c>
      <c r="D8" s="46">
        <v>17070461.196771346</v>
      </c>
      <c r="E8" s="46">
        <v>14641829.282768287</v>
      </c>
      <c r="F8" s="46">
        <v>26616183.966926686</v>
      </c>
      <c r="G8" s="46">
        <v>15437637.161778346</v>
      </c>
      <c r="H8" s="46">
        <v>41067164.322872445</v>
      </c>
      <c r="I8" s="46">
        <v>35212744.709194973</v>
      </c>
    </row>
    <row r="9" spans="2:9" ht="9" customHeight="1" x14ac:dyDescent="0.25">
      <c r="B9" s="17"/>
      <c r="C9" s="18"/>
      <c r="D9" s="18"/>
      <c r="E9" s="18"/>
      <c r="F9" s="18"/>
      <c r="G9" s="18"/>
      <c r="H9" s="18"/>
      <c r="I9" s="18"/>
    </row>
    <row r="10" spans="2:9" s="12" customFormat="1" ht="12" x14ac:dyDescent="0.2">
      <c r="B10" s="19" t="s">
        <v>14</v>
      </c>
      <c r="C10" s="35">
        <v>190425.0239910981</v>
      </c>
      <c r="D10" s="35">
        <v>113816.76</v>
      </c>
      <c r="E10" s="35">
        <v>129338.26999999999</v>
      </c>
      <c r="F10" s="35">
        <v>436473.67999999993</v>
      </c>
      <c r="G10" s="35">
        <v>426410.26999999996</v>
      </c>
      <c r="H10" s="35">
        <v>550372.68464388163</v>
      </c>
      <c r="I10" s="35">
        <v>7658886.7962129954</v>
      </c>
    </row>
    <row r="11" spans="2:9" s="12" customFormat="1" ht="12" x14ac:dyDescent="0.2">
      <c r="B11" s="13" t="s">
        <v>15</v>
      </c>
      <c r="C11" s="14">
        <f t="shared" ref="C11:I11" si="1">C12-C10</f>
        <v>0</v>
      </c>
      <c r="D11" s="14">
        <f t="shared" si="1"/>
        <v>0</v>
      </c>
      <c r="E11" s="14">
        <f t="shared" si="1"/>
        <v>0</v>
      </c>
      <c r="F11" s="14">
        <f t="shared" si="1"/>
        <v>101612.57332089974</v>
      </c>
      <c r="G11" s="14">
        <f t="shared" si="1"/>
        <v>0</v>
      </c>
      <c r="H11" s="14">
        <f t="shared" si="1"/>
        <v>0</v>
      </c>
      <c r="I11" s="14">
        <f t="shared" si="1"/>
        <v>0</v>
      </c>
    </row>
    <row r="12" spans="2:9" s="16" customFormat="1" ht="15.75" thickBot="1" x14ac:dyDescent="0.3">
      <c r="B12" s="21" t="s">
        <v>16</v>
      </c>
      <c r="C12" s="34">
        <v>190425.0239910981</v>
      </c>
      <c r="D12" s="34">
        <v>113816.76</v>
      </c>
      <c r="E12" s="34">
        <v>129338.26999999999</v>
      </c>
      <c r="F12" s="34">
        <v>538086.25332089968</v>
      </c>
      <c r="G12" s="34">
        <v>426410.26999999996</v>
      </c>
      <c r="H12" s="34">
        <v>550372.68464388163</v>
      </c>
      <c r="I12" s="34">
        <v>7658886.7962129954</v>
      </c>
    </row>
    <row r="13" spans="2:9" ht="7.5" customHeight="1" thickTop="1" x14ac:dyDescent="0.25">
      <c r="B13" s="17"/>
      <c r="C13" s="18"/>
      <c r="D13" s="18"/>
      <c r="E13" s="18"/>
      <c r="F13" s="18"/>
      <c r="G13" s="18"/>
      <c r="H13" s="18"/>
      <c r="I13" s="18"/>
    </row>
    <row r="14" spans="2:9" s="12" customFormat="1" ht="12" x14ac:dyDescent="0.2">
      <c r="B14" s="19" t="s">
        <v>17</v>
      </c>
      <c r="C14" s="35">
        <v>840276.22010712</v>
      </c>
      <c r="D14" s="35">
        <v>340272.86000000004</v>
      </c>
      <c r="E14" s="35">
        <v>122042.87</v>
      </c>
      <c r="F14" s="35">
        <v>300077.95999999996</v>
      </c>
      <c r="G14" s="35">
        <v>366068.49000000005</v>
      </c>
      <c r="H14" s="35">
        <v>1060564.33</v>
      </c>
      <c r="I14" s="35">
        <v>1708488.9753511869</v>
      </c>
    </row>
    <row r="15" spans="2:9" s="12" customFormat="1" ht="12" x14ac:dyDescent="0.2">
      <c r="B15" s="11" t="s">
        <v>18</v>
      </c>
      <c r="C15" s="20">
        <f>C16-C14</f>
        <v>2258080.644485957</v>
      </c>
      <c r="D15" s="20">
        <f t="shared" ref="D15:I15" si="2">D16-D14</f>
        <v>2135746.1509699952</v>
      </c>
      <c r="E15" s="20">
        <f t="shared" si="2"/>
        <v>2050287.1191515625</v>
      </c>
      <c r="F15" s="20">
        <f t="shared" si="2"/>
        <v>1441820.7805335415</v>
      </c>
      <c r="G15" s="20">
        <f t="shared" si="2"/>
        <v>858654.92449319409</v>
      </c>
      <c r="H15" s="20">
        <f t="shared" si="2"/>
        <v>1451937.1763011869</v>
      </c>
      <c r="I15" s="20">
        <f t="shared" si="2"/>
        <v>5284802.9391489848</v>
      </c>
    </row>
    <row r="16" spans="2:9" s="16" customFormat="1" x14ac:dyDescent="0.25">
      <c r="B16" s="22" t="s">
        <v>19</v>
      </c>
      <c r="C16" s="44">
        <v>3098356.864593077</v>
      </c>
      <c r="D16" s="44">
        <v>2476019.0109699951</v>
      </c>
      <c r="E16" s="44">
        <v>2172329.9891515626</v>
      </c>
      <c r="F16" s="44">
        <v>1741898.7405335414</v>
      </c>
      <c r="G16" s="44">
        <v>1224723.4144931941</v>
      </c>
      <c r="H16" s="44">
        <v>2512501.506301187</v>
      </c>
      <c r="I16" s="44">
        <v>6993291.9145001713</v>
      </c>
    </row>
    <row r="17" spans="2:11" ht="9.75" customHeight="1" x14ac:dyDescent="0.25">
      <c r="B17" s="23"/>
      <c r="C17" s="18"/>
      <c r="D17" s="18"/>
      <c r="E17" s="18"/>
      <c r="F17" s="18"/>
      <c r="G17" s="18"/>
      <c r="H17" s="18"/>
      <c r="I17" s="18"/>
    </row>
    <row r="18" spans="2:11" s="16" customFormat="1" x14ac:dyDescent="0.25">
      <c r="B18" s="15" t="s">
        <v>20</v>
      </c>
      <c r="C18" s="36">
        <v>30055353.178640001</v>
      </c>
      <c r="D18" s="36">
        <v>56103898</v>
      </c>
      <c r="E18" s="46">
        <v>71701877.409630001</v>
      </c>
      <c r="F18" s="46">
        <v>18185501.288699992</v>
      </c>
      <c r="G18" s="36">
        <v>20088667.566273611</v>
      </c>
      <c r="H18" s="36">
        <v>40953347.579409622</v>
      </c>
      <c r="I18" s="36">
        <v>46662786.618607797</v>
      </c>
      <c r="K18"/>
    </row>
    <row r="19" spans="2:11" s="16" customFormat="1" x14ac:dyDescent="0.25">
      <c r="B19" s="24" t="s">
        <v>21</v>
      </c>
      <c r="C19" s="37">
        <v>14336112.903234253</v>
      </c>
      <c r="D19" s="37">
        <v>3765995.8973016897</v>
      </c>
      <c r="E19" s="37">
        <v>5197110.8284340436</v>
      </c>
      <c r="F19" s="37">
        <v>9800766.7446539383</v>
      </c>
      <c r="G19" s="37">
        <v>21787816.680304687</v>
      </c>
      <c r="H19" s="37">
        <v>8900044.0953190718</v>
      </c>
      <c r="I19" s="37">
        <v>17714094.005120527</v>
      </c>
      <c r="K19"/>
    </row>
    <row r="20" spans="2:11" s="16" customFormat="1" ht="15.75" thickBot="1" x14ac:dyDescent="0.3">
      <c r="B20" s="25" t="s">
        <v>22</v>
      </c>
      <c r="C20" s="38">
        <v>721355.44851939741</v>
      </c>
      <c r="D20" s="38">
        <v>13662278.171556959</v>
      </c>
      <c r="E20" s="38">
        <v>7825758.7582869343</v>
      </c>
      <c r="F20" s="38">
        <v>8907546.1145649944</v>
      </c>
      <c r="G20" s="38">
        <v>6866965.5152624948</v>
      </c>
      <c r="H20" s="38">
        <v>6564015.241453791</v>
      </c>
      <c r="I20" s="38">
        <v>25362366.52499906</v>
      </c>
      <c r="K20"/>
    </row>
    <row r="21" spans="2:11" ht="16.5" thickTop="1" thickBot="1" x14ac:dyDescent="0.3">
      <c r="B21" s="26" t="s">
        <v>23</v>
      </c>
      <c r="C21" s="27">
        <f t="shared" ref="C21:I21" si="3">SUM(C8,C12,C16,C18,C19,C20)</f>
        <v>66029069.168838292</v>
      </c>
      <c r="D21" s="27">
        <f t="shared" si="3"/>
        <v>93192469.036599994</v>
      </c>
      <c r="E21" s="27">
        <f t="shared" si="3"/>
        <v>101668244.53827085</v>
      </c>
      <c r="F21" s="27">
        <f t="shared" si="3"/>
        <v>65789983.108700052</v>
      </c>
      <c r="G21" s="27">
        <f t="shared" si="3"/>
        <v>65832220.608112328</v>
      </c>
      <c r="H21" s="27">
        <f t="shared" si="3"/>
        <v>100547445.43000001</v>
      </c>
      <c r="I21" s="27">
        <f t="shared" si="3"/>
        <v>139604170.56863552</v>
      </c>
    </row>
    <row r="22" spans="2:11" ht="10.5" customHeight="1" thickTop="1" x14ac:dyDescent="0.25">
      <c r="C22" s="55"/>
      <c r="D22" s="55"/>
      <c r="E22" s="55"/>
      <c r="F22" s="55"/>
      <c r="G22" s="55"/>
      <c r="H22" s="56"/>
      <c r="I22" s="56"/>
    </row>
    <row r="23" spans="2:11" x14ac:dyDescent="0.25">
      <c r="B23" s="28" t="s">
        <v>24</v>
      </c>
      <c r="C23" s="58">
        <f>C18</f>
        <v>30055353.178640001</v>
      </c>
      <c r="D23" s="58">
        <f>D18</f>
        <v>56103898</v>
      </c>
      <c r="E23" s="58">
        <f>E18</f>
        <v>71701877.409630001</v>
      </c>
      <c r="F23" s="58">
        <f>F18</f>
        <v>18185501.288699992</v>
      </c>
      <c r="G23" s="58"/>
      <c r="H23" s="58"/>
      <c r="I23" s="29"/>
    </row>
    <row r="24" spans="2:11" ht="4.5" customHeight="1" x14ac:dyDescent="0.25">
      <c r="B24" s="30"/>
      <c r="C24" s="18"/>
      <c r="D24" s="18"/>
      <c r="E24" s="18"/>
      <c r="F24" s="18"/>
      <c r="G24" s="18"/>
      <c r="H24" s="18"/>
      <c r="I24" s="18"/>
    </row>
    <row r="25" spans="2:11" x14ac:dyDescent="0.25">
      <c r="B25" s="30" t="s">
        <v>25</v>
      </c>
      <c r="C25" s="18">
        <f>C21-C23</f>
        <v>35973715.990198292</v>
      </c>
      <c r="D25" s="18">
        <f t="shared" ref="D25:I25" si="4">D21-D23</f>
        <v>37088571.036599994</v>
      </c>
      <c r="E25" s="18">
        <f t="shared" si="4"/>
        <v>29966367.128640845</v>
      </c>
      <c r="F25" s="18">
        <f t="shared" si="4"/>
        <v>47604481.82000006</v>
      </c>
      <c r="G25" s="18">
        <f t="shared" si="4"/>
        <v>65832220.608112328</v>
      </c>
      <c r="H25" s="18">
        <f t="shared" si="4"/>
        <v>100547445.43000001</v>
      </c>
      <c r="I25" s="18">
        <f t="shared" si="4"/>
        <v>139604170.56863552</v>
      </c>
    </row>
    <row r="26" spans="2:11" ht="6.75" customHeight="1" x14ac:dyDescent="0.25">
      <c r="B26" s="30"/>
      <c r="C26" s="18"/>
      <c r="D26" s="18"/>
      <c r="E26" s="18"/>
      <c r="F26" s="18"/>
      <c r="G26" s="18"/>
      <c r="H26" s="18"/>
      <c r="I26" s="18"/>
    </row>
    <row r="27" spans="2:11" s="5" customFormat="1" x14ac:dyDescent="0.25">
      <c r="B27" s="17" t="s">
        <v>26</v>
      </c>
      <c r="C27" s="59">
        <v>35973715.990198255</v>
      </c>
      <c r="D27" s="59">
        <v>37088571.036599994</v>
      </c>
      <c r="E27" s="59">
        <v>29966367</v>
      </c>
      <c r="F27" s="59">
        <v>47604481.819999896</v>
      </c>
      <c r="G27" s="59">
        <v>65832220.608112194</v>
      </c>
      <c r="H27" s="59">
        <v>100547445.4200003</v>
      </c>
      <c r="I27" s="59" t="s">
        <v>27</v>
      </c>
    </row>
    <row r="28" spans="2:11" ht="5.25" customHeight="1" x14ac:dyDescent="0.25">
      <c r="C28" s="55"/>
      <c r="D28" s="55"/>
      <c r="E28" s="55"/>
      <c r="F28" s="55"/>
      <c r="G28" s="55"/>
      <c r="H28" s="55"/>
      <c r="I28" s="55"/>
    </row>
    <row r="29" spans="2:11" ht="15.75" thickBot="1" x14ac:dyDescent="0.3">
      <c r="B29" s="31" t="s">
        <v>28</v>
      </c>
      <c r="C29" s="57">
        <f>C25-C27</f>
        <v>0</v>
      </c>
      <c r="D29" s="57">
        <f t="shared" ref="D29:H29" si="5">D25-D27</f>
        <v>0</v>
      </c>
      <c r="E29" s="57">
        <f t="shared" si="5"/>
        <v>0.12864084541797638</v>
      </c>
      <c r="F29" s="57">
        <f t="shared" si="5"/>
        <v>1.6391277313232422E-7</v>
      </c>
      <c r="G29" s="57">
        <f t="shared" si="5"/>
        <v>1.3411045074462891E-7</v>
      </c>
      <c r="H29" s="57">
        <f t="shared" si="5"/>
        <v>9.9997073411941528E-3</v>
      </c>
      <c r="I29" s="57" t="s">
        <v>27</v>
      </c>
    </row>
    <row r="30" spans="2:11" ht="15.75" thickTop="1" x14ac:dyDescent="0.25">
      <c r="C30" s="47"/>
      <c r="D30" s="47"/>
      <c r="E30" s="47"/>
      <c r="F30" s="47"/>
      <c r="G30" s="47"/>
      <c r="H30" s="48"/>
      <c r="I30" s="48"/>
    </row>
    <row r="31" spans="2:11" x14ac:dyDescent="0.25">
      <c r="B31" s="24" t="s">
        <v>29</v>
      </c>
      <c r="C31" s="50"/>
      <c r="D31" s="50"/>
      <c r="E31" s="50"/>
      <c r="F31" s="50"/>
      <c r="G31" s="50"/>
      <c r="H31" s="48"/>
      <c r="I31" s="48"/>
    </row>
    <row r="32" spans="2:11" x14ac:dyDescent="0.25">
      <c r="B32" s="19" t="s">
        <v>30</v>
      </c>
      <c r="C32" s="49">
        <v>70600000</v>
      </c>
      <c r="D32" s="49">
        <v>116500000</v>
      </c>
      <c r="E32" s="49">
        <v>109200000</v>
      </c>
      <c r="F32" s="49">
        <v>119100000</v>
      </c>
      <c r="G32" s="49">
        <v>133500000</v>
      </c>
      <c r="H32" s="49">
        <v>160104237</v>
      </c>
      <c r="I32" s="49">
        <v>137696455.57789189</v>
      </c>
      <c r="K32" s="43"/>
    </row>
    <row r="33" spans="2:9" x14ac:dyDescent="0.25">
      <c r="B33" s="11" t="s">
        <v>31</v>
      </c>
      <c r="C33" s="45">
        <v>17800000</v>
      </c>
      <c r="D33" s="45">
        <v>21700000</v>
      </c>
      <c r="E33" s="45">
        <v>19900000</v>
      </c>
      <c r="F33" s="45">
        <v>20600000</v>
      </c>
      <c r="G33" s="45">
        <v>25600000</v>
      </c>
      <c r="H33" s="45">
        <v>28707802</v>
      </c>
      <c r="I33" s="45">
        <v>32085992.937472533</v>
      </c>
    </row>
    <row r="34" spans="2:9" x14ac:dyDescent="0.25">
      <c r="B34" s="11" t="s">
        <v>32</v>
      </c>
      <c r="C34" s="45">
        <v>14000000</v>
      </c>
      <c r="D34" s="45">
        <v>15700000</v>
      </c>
      <c r="E34" s="45">
        <v>19000000</v>
      </c>
      <c r="F34" s="45">
        <v>17300000</v>
      </c>
      <c r="G34" s="45">
        <v>30300000</v>
      </c>
      <c r="H34" s="45">
        <v>26568205</v>
      </c>
      <c r="I34" s="45">
        <v>21753338.776504546</v>
      </c>
    </row>
    <row r="35" spans="2:9" x14ac:dyDescent="0.25">
      <c r="B35" s="11" t="s">
        <v>33</v>
      </c>
      <c r="C35" s="45">
        <v>23300000</v>
      </c>
      <c r="D35" s="45">
        <v>36400000</v>
      </c>
      <c r="E35" s="45">
        <v>54400000</v>
      </c>
      <c r="F35" s="45">
        <v>96600000</v>
      </c>
      <c r="G35" s="45">
        <v>102300000</v>
      </c>
      <c r="H35" s="45">
        <v>103374827</v>
      </c>
      <c r="I35" s="45">
        <v>79296915.754609317</v>
      </c>
    </row>
    <row r="36" spans="2:9" x14ac:dyDescent="0.25">
      <c r="B36" s="11" t="s">
        <v>34</v>
      </c>
      <c r="C36" s="45">
        <v>48500000</v>
      </c>
      <c r="D36" s="45">
        <v>47400000</v>
      </c>
      <c r="E36" s="45">
        <v>43700000</v>
      </c>
      <c r="F36" s="45">
        <v>53700000</v>
      </c>
      <c r="G36" s="45">
        <v>55700000</v>
      </c>
      <c r="H36" s="45">
        <v>60359687</v>
      </c>
      <c r="I36" s="45">
        <v>41393671.614908144</v>
      </c>
    </row>
    <row r="37" spans="2:9" x14ac:dyDescent="0.25">
      <c r="B37" s="11" t="s">
        <v>35</v>
      </c>
      <c r="C37" s="45">
        <v>7800000</v>
      </c>
      <c r="D37" s="45">
        <v>9900000</v>
      </c>
      <c r="E37" s="45">
        <v>17000000</v>
      </c>
      <c r="F37" s="45">
        <v>13500000</v>
      </c>
      <c r="G37" s="45">
        <v>20100000</v>
      </c>
      <c r="H37" s="51">
        <v>22351475</v>
      </c>
      <c r="I37" s="45">
        <v>16172975.360841975</v>
      </c>
    </row>
    <row r="38" spans="2:9" x14ac:dyDescent="0.25">
      <c r="B38" s="11" t="s">
        <v>36</v>
      </c>
      <c r="C38" s="45">
        <v>2825901.4399476</v>
      </c>
      <c r="D38" s="45">
        <v>2473130.2607975001</v>
      </c>
      <c r="E38" s="45">
        <v>826179.50629831292</v>
      </c>
      <c r="F38" s="45">
        <v>826953.8182697884</v>
      </c>
      <c r="G38" s="45">
        <v>834213.36514654849</v>
      </c>
      <c r="H38" s="52">
        <v>0</v>
      </c>
      <c r="I38" s="45">
        <v>8680880.0289963353</v>
      </c>
    </row>
    <row r="39" spans="2:9" x14ac:dyDescent="0.25">
      <c r="B39" s="11" t="s">
        <v>40</v>
      </c>
      <c r="C39" s="45">
        <v>30055353.178640001</v>
      </c>
      <c r="D39" s="45">
        <v>56103898</v>
      </c>
      <c r="E39" s="45">
        <v>71701877.409630001</v>
      </c>
      <c r="F39" s="45">
        <v>18185501.288699992</v>
      </c>
      <c r="G39" s="45">
        <v>0</v>
      </c>
      <c r="H39" s="52">
        <v>0</v>
      </c>
      <c r="I39" s="52">
        <v>0</v>
      </c>
    </row>
    <row r="40" spans="2:9" x14ac:dyDescent="0.25">
      <c r="B40" s="11" t="s">
        <v>41</v>
      </c>
      <c r="C40" s="45">
        <v>1644223.1404958677</v>
      </c>
      <c r="D40" s="45">
        <v>8075855.3719008267</v>
      </c>
      <c r="E40" s="45">
        <v>12448978.632478634</v>
      </c>
      <c r="F40" s="45">
        <v>9256626.3636363633</v>
      </c>
      <c r="G40" s="45">
        <v>5015521.7391304355</v>
      </c>
      <c r="H40" s="52">
        <v>6125121</v>
      </c>
      <c r="I40" s="45">
        <v>6799089.7009222656</v>
      </c>
    </row>
    <row r="41" spans="2:9" x14ac:dyDescent="0.25">
      <c r="B41" s="11" t="s">
        <v>42</v>
      </c>
      <c r="C41" s="45">
        <v>24456996.990105111</v>
      </c>
      <c r="D41" s="45">
        <v>31026660.679999996</v>
      </c>
      <c r="E41" s="45">
        <v>22360907.829999998</v>
      </c>
      <c r="F41" s="45">
        <v>42292425.670000002</v>
      </c>
      <c r="G41" s="45">
        <v>63617280.139999978</v>
      </c>
      <c r="H41" s="45">
        <v>71707223.480000004</v>
      </c>
      <c r="I41" s="45">
        <v>85154579.398807392</v>
      </c>
    </row>
    <row r="42" spans="2:9" ht="15.75" thickBot="1" x14ac:dyDescent="0.3">
      <c r="B42" s="41" t="s">
        <v>37</v>
      </c>
      <c r="C42" s="53">
        <v>8636459.9835882708</v>
      </c>
      <c r="D42" s="53">
        <v>7217129.2300000023</v>
      </c>
      <c r="E42" s="53">
        <v>11753182.459999999</v>
      </c>
      <c r="F42" s="53">
        <v>17130534.770000007</v>
      </c>
      <c r="G42" s="53">
        <v>12426173.130000008</v>
      </c>
      <c r="H42" s="53">
        <v>20731414.400000006</v>
      </c>
      <c r="I42" s="53">
        <v>17246848.550511986</v>
      </c>
    </row>
    <row r="43" spans="2:9" ht="6.75" customHeight="1" thickTop="1" x14ac:dyDescent="0.25">
      <c r="C43" s="50"/>
      <c r="D43" s="50"/>
      <c r="E43" s="50"/>
      <c r="F43" s="50"/>
      <c r="G43" s="50"/>
      <c r="H43" s="48"/>
      <c r="I43" s="48"/>
    </row>
    <row r="44" spans="2:9" ht="15.75" thickBot="1" x14ac:dyDescent="0.3">
      <c r="B44" s="39" t="s">
        <v>38</v>
      </c>
      <c r="C44" s="40">
        <f t="shared" ref="C44:F44" si="6">SUM(C32:C42)</f>
        <v>249618934.73277688</v>
      </c>
      <c r="D44" s="40">
        <f t="shared" si="6"/>
        <v>352496673.54269832</v>
      </c>
      <c r="E44" s="40">
        <f t="shared" si="6"/>
        <v>382291125.83840692</v>
      </c>
      <c r="F44" s="40">
        <f t="shared" si="6"/>
        <v>408492041.91060615</v>
      </c>
      <c r="G44" s="40">
        <f>SUM(G32:G42)</f>
        <v>449393188.374277</v>
      </c>
      <c r="H44" s="40">
        <f>SUM(H32:H42)</f>
        <v>500029991.88</v>
      </c>
      <c r="I44" s="40">
        <f>SUM(I32:I42)</f>
        <v>446280747.70146644</v>
      </c>
    </row>
    <row r="45" spans="2:9" ht="5.25" customHeight="1" thickTop="1" x14ac:dyDescent="0.25">
      <c r="C45" s="50"/>
      <c r="D45" s="50"/>
      <c r="E45" s="50"/>
      <c r="F45" s="50"/>
      <c r="G45" s="50"/>
      <c r="H45" s="48"/>
      <c r="I45" s="48"/>
    </row>
    <row r="46" spans="2:9" s="5" customFormat="1" x14ac:dyDescent="0.25">
      <c r="B46" s="60" t="s">
        <v>26</v>
      </c>
      <c r="C46" s="58">
        <v>249618935.16110322</v>
      </c>
      <c r="D46" s="58">
        <v>352496673.47621322</v>
      </c>
      <c r="E46" s="58">
        <v>382291126.03908861</v>
      </c>
      <c r="F46" s="58">
        <v>408492041.46990877</v>
      </c>
      <c r="G46" s="58">
        <v>449393188.17777359</v>
      </c>
      <c r="H46" s="58">
        <v>500029992</v>
      </c>
      <c r="I46" s="61" t="s">
        <v>27</v>
      </c>
    </row>
    <row r="47" spans="2:9" ht="5.25" customHeight="1" x14ac:dyDescent="0.25">
      <c r="C47" s="47"/>
      <c r="D47" s="47"/>
      <c r="E47" s="47"/>
      <c r="F47" s="47"/>
      <c r="G47" s="47"/>
      <c r="H47" s="47"/>
      <c r="I47" s="47"/>
    </row>
    <row r="48" spans="2:9" ht="15.75" thickBot="1" x14ac:dyDescent="0.3">
      <c r="B48" s="42" t="s">
        <v>28</v>
      </c>
      <c r="C48" s="54">
        <f>C46-C44</f>
        <v>0.42832633852958679</v>
      </c>
      <c r="D48" s="54">
        <f t="shared" ref="D48:H48" si="7">D46-D44</f>
        <v>-6.6485106945037842E-2</v>
      </c>
      <c r="E48" s="54">
        <f t="shared" si="7"/>
        <v>0.20068168640136719</v>
      </c>
      <c r="F48" s="54">
        <f t="shared" si="7"/>
        <v>-0.44069737195968628</v>
      </c>
      <c r="G48" s="54">
        <f t="shared" si="7"/>
        <v>-0.1965034008026123</v>
      </c>
      <c r="H48" s="54">
        <f t="shared" si="7"/>
        <v>0.12000000476837158</v>
      </c>
      <c r="I48" s="54" t="s">
        <v>27</v>
      </c>
    </row>
    <row r="49" spans="2:9" ht="11.25" customHeight="1" thickTop="1" thickBot="1" x14ac:dyDescent="0.3">
      <c r="B49" s="42"/>
      <c r="C49" s="54"/>
      <c r="D49" s="54"/>
      <c r="E49" s="54"/>
      <c r="F49" s="54"/>
      <c r="G49" s="54"/>
      <c r="H49" s="54"/>
      <c r="I49" s="54"/>
    </row>
    <row r="50" spans="2:9" ht="16.5" thickTop="1" thickBot="1" x14ac:dyDescent="0.3">
      <c r="B50" s="26" t="s">
        <v>39</v>
      </c>
      <c r="C50" s="27">
        <f>C44+C25</f>
        <v>285592650.72297519</v>
      </c>
      <c r="D50" s="27">
        <f t="shared" ref="D50:I50" si="8">D44+D25</f>
        <v>389585244.57929832</v>
      </c>
      <c r="E50" s="27">
        <f t="shared" si="8"/>
        <v>412257492.96704775</v>
      </c>
      <c r="F50" s="27">
        <f t="shared" si="8"/>
        <v>456096523.7306062</v>
      </c>
      <c r="G50" s="27">
        <f t="shared" si="8"/>
        <v>515225408.98238933</v>
      </c>
      <c r="H50" s="27">
        <f t="shared" si="8"/>
        <v>600577437.30999994</v>
      </c>
      <c r="I50" s="27">
        <f t="shared" si="8"/>
        <v>585884918.27010202</v>
      </c>
    </row>
    <row r="51" spans="2:9" ht="15.75" thickTop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7E261F1861D46A9AC2E8912814C9C" ma:contentTypeVersion="19" ma:contentTypeDescription="Create a new document." ma:contentTypeScope="" ma:versionID="7e66c6d821b81934021b30d09778e8f3">
  <xsd:schema xmlns:xsd="http://www.w3.org/2001/XMLSchema" xmlns:xs="http://www.w3.org/2001/XMLSchema" xmlns:p="http://schemas.microsoft.com/office/2006/metadata/properties" xmlns:ns1="http://schemas.microsoft.com/sharepoint/v3" xmlns:ns2="db304e25-41f7-439f-a0b4-57d6fe7814bb" xmlns:ns3="2b6314a3-02c5-49ae-9e9b-4170ca21d125" targetNamespace="http://schemas.microsoft.com/office/2006/metadata/properties" ma:root="true" ma:fieldsID="d0fba248f1d7bcfe80765fa22ba57fab" ns1:_="" ns2:_="" ns3:_="">
    <xsd:import namespace="http://schemas.microsoft.com/sharepoint/v3"/>
    <xsd:import namespace="db304e25-41f7-439f-a0b4-57d6fe7814bb"/>
    <xsd:import namespace="2b6314a3-02c5-49ae-9e9b-4170ca21d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04e25-41f7-439f-a0b4-57d6fe781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23674a-7107-482d-9678-6238db5811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14a3-02c5-49ae-9e9b-4170ca21d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b024dee-35df-4756-b282-d7f9fc42c13b}" ma:internalName="TaxCatchAll" ma:showField="CatchAllData" ma:web="2b6314a3-02c5-49ae-9e9b-4170ca21d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b304e25-41f7-439f-a0b4-57d6fe7814bb">
      <Terms xmlns="http://schemas.microsoft.com/office/infopath/2007/PartnerControls"/>
    </lcf76f155ced4ddcb4097134ff3c332f>
    <TaxCatchAll xmlns="2b6314a3-02c5-49ae-9e9b-4170ca21d125" xsi:nil="true"/>
    <SharedWithUsers xmlns="2b6314a3-02c5-49ae-9e9b-4170ca21d12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CDA3584-1AF8-4B15-9056-E61510D4B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304e25-41f7-439f-a0b4-57d6fe7814bb"/>
    <ds:schemaRef ds:uri="2b6314a3-02c5-49ae-9e9b-4170ca21d1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81C971-6544-49F6-AA58-C545D7B659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2A1701-3D3C-45BE-8D23-354886D7EAA2}">
  <ds:schemaRefs>
    <ds:schemaRef ds:uri="http://purl.org/dc/terms/"/>
    <ds:schemaRef ds:uri="http://schemas.openxmlformats.org/package/2006/metadata/core-properties"/>
    <ds:schemaRef ds:uri="bae721b5-7171-404f-86bd-9f0a7555d601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sharepoint/v3"/>
    <ds:schemaRef ds:uri="db304e25-41f7-439f-a0b4-57d6fe7814bb"/>
    <ds:schemaRef ds:uri="2b6314a3-02c5-49ae-9e9b-4170ca21d1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$ (Nominal)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2024-11-14T01:05:44Z</dcterms:created>
  <dcterms:modified xsi:type="dcterms:W3CDTF">2024-11-18T22:22:06Z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0x010100DA87E261F1861D46A9AC2E8912814C9C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Order">
    <vt:r8>544500</vt:r8>
  </property>
  <property fmtid="{D5CDD505-2E9C-101B-9397-08002B2CF9AE}" pid="10" name="MediaServiceImageTags">
    <vt:lpwstr/>
  </property>
</Properties>
</file>