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uy\AppData\Roaming\iManage\Work\Recent\AER22005454 - Qld_SA Determinations - ACS - 2025-30\"/>
    </mc:Choice>
  </mc:AlternateContent>
  <xr:revisionPtr revIDLastSave="0" documentId="13_ncr:1_{82FF89B2-A5B0-4006-88C2-5922C568BE0D}" xr6:coauthVersionLast="47" xr6:coauthVersionMax="47" xr10:uidLastSave="{00000000-0000-0000-0000-000000000000}"/>
  <bookViews>
    <workbookView xWindow="14400" yWindow="0" windowWidth="14400" windowHeight="15600" firstSheet="1" activeTab="4" xr2:uid="{9D5CC8F2-428B-4BA9-979B-199F5ABA8A27}"/>
  </bookViews>
  <sheets>
    <sheet name="Draft Decision changes" sheetId="7" r:id="rId1"/>
    <sheet name="Purpose" sheetId="4" r:id="rId2"/>
    <sheet name="Allocations" sheetId="1" r:id="rId3"/>
    <sheet name="CPI" sheetId="5" r:id="rId4"/>
    <sheet name="PTRM output" sheetId="3" r:id="rId5"/>
    <sheet name="Pricing Input" sheetId="2" r:id="rId6"/>
    <sheet name="Revenue for reg proposal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10offset">10</definedName>
    <definedName name="A10remlife" localSheetId="0">'[1]PTRM input'!$L$16</definedName>
    <definedName name="A10remlife">'[2]PTRM input'!$L$16</definedName>
    <definedName name="A10stdlife" localSheetId="0">'[1]PTRM input'!$M$16</definedName>
    <definedName name="A10stdlife">'[2]PTRM input'!$M$16</definedName>
    <definedName name="A10taxremlife" localSheetId="0">'[1]PTRM input'!$O$16</definedName>
    <definedName name="A10taxremlife">'[2]PTRM input'!$O$16</definedName>
    <definedName name="A10taxstdlife" localSheetId="0">'[1]PTRM input'!$P$16</definedName>
    <definedName name="A10taxstdlife">'[2]PTRM input'!$P$16</definedName>
    <definedName name="A10taxvalue" localSheetId="0">'[1]PTRM input'!$N$16</definedName>
    <definedName name="A10taxvalue">'[2]PTRM input'!$N$16</definedName>
    <definedName name="A10value" localSheetId="0">'[1]PTRM input'!$J$16</definedName>
    <definedName name="A10value">'[2]PTRM input'!$J$16</definedName>
    <definedName name="A11offset">11</definedName>
    <definedName name="A11remlife" localSheetId="0">'[1]PTRM input'!$L$17</definedName>
    <definedName name="A11remlife">'[2]PTRM input'!$L$17</definedName>
    <definedName name="A11stdlife" localSheetId="0">'[1]PTRM input'!$M$17</definedName>
    <definedName name="A11stdlife">'[2]PTRM input'!$M$17</definedName>
    <definedName name="A11taxremlife" localSheetId="0">'[1]PTRM input'!$O$17</definedName>
    <definedName name="A11taxremlife">'[2]PTRM input'!$O$17</definedName>
    <definedName name="A11taxstdlife" localSheetId="0">'[1]PTRM input'!$P$17</definedName>
    <definedName name="A11taxstdlife">'[2]PTRM input'!$P$17</definedName>
    <definedName name="A11taxvalue" localSheetId="0">'[1]PTRM input'!$N$17</definedName>
    <definedName name="A11taxvalue">'[2]PTRM input'!$N$17</definedName>
    <definedName name="A11value" localSheetId="0">'[1]PTRM input'!$J$17</definedName>
    <definedName name="A11value">'[2]PTRM input'!$J$17</definedName>
    <definedName name="A12offset">12</definedName>
    <definedName name="A12remlife" localSheetId="0">'[1]PTRM input'!$L$18</definedName>
    <definedName name="A12remlife">'[2]PTRM input'!$L$18</definedName>
    <definedName name="A12stdlife" localSheetId="0">'[1]PTRM input'!$M$18</definedName>
    <definedName name="A12stdlife">'[2]PTRM input'!$M$18</definedName>
    <definedName name="A12taxremlife" localSheetId="0">'[1]PTRM input'!$O$18</definedName>
    <definedName name="A12taxremlife">'[2]PTRM input'!$O$18</definedName>
    <definedName name="A12taxstdlife" localSheetId="0">'[1]PTRM input'!$P$18</definedName>
    <definedName name="A12taxstdlife">'[2]PTRM input'!$P$18</definedName>
    <definedName name="A12taxvalue" localSheetId="0">'[1]PTRM input'!$N$18</definedName>
    <definedName name="A12taxvalue">'[2]PTRM input'!$N$18</definedName>
    <definedName name="A12value" localSheetId="0">'[1]PTRM input'!$J$18</definedName>
    <definedName name="A12value">'[2]PTRM input'!$J$18</definedName>
    <definedName name="A13offset">13</definedName>
    <definedName name="A13remlife" localSheetId="0">'[1]PTRM input'!$L$19</definedName>
    <definedName name="A13remlife">'[2]PTRM input'!$L$19</definedName>
    <definedName name="A13stdlife" localSheetId="0">'[1]PTRM input'!$M$19</definedName>
    <definedName name="A13stdlife">'[2]PTRM input'!$M$19</definedName>
    <definedName name="A13taxremlife" localSheetId="0">'[1]PTRM input'!$O$19</definedName>
    <definedName name="A13taxremlife">'[2]PTRM input'!$O$19</definedName>
    <definedName name="A13taxstdlife" localSheetId="0">'[1]PTRM input'!$P$19</definedName>
    <definedName name="A13taxstdlife">'[2]PTRM input'!$P$19</definedName>
    <definedName name="A13taxvalue" localSheetId="0">'[1]PTRM input'!$N$19</definedName>
    <definedName name="A13taxvalue">'[2]PTRM input'!$N$19</definedName>
    <definedName name="A13value" localSheetId="0">'[1]PTRM input'!$J$19</definedName>
    <definedName name="A13value">'[2]PTRM input'!$J$19</definedName>
    <definedName name="A14offset">14</definedName>
    <definedName name="A14remlife" localSheetId="0">'[1]PTRM input'!$L$20</definedName>
    <definedName name="A14remlife">'[2]PTRM input'!$L$20</definedName>
    <definedName name="A14stdlife" localSheetId="0">'[1]PTRM input'!$M$20</definedName>
    <definedName name="A14stdlife">'[2]PTRM input'!$M$20</definedName>
    <definedName name="A14taxremlife" localSheetId="0">'[1]PTRM input'!$O$20</definedName>
    <definedName name="A14taxremlife">'[2]PTRM input'!$O$20</definedName>
    <definedName name="A14taxstdlife" localSheetId="0">'[1]PTRM input'!$P$20</definedName>
    <definedName name="A14taxstdlife">'[2]PTRM input'!$P$20</definedName>
    <definedName name="A14taxvalue" localSheetId="0">'[1]PTRM input'!$N$20</definedName>
    <definedName name="A14taxvalue">'[2]PTRM input'!$N$20</definedName>
    <definedName name="A14value" localSheetId="0">'[1]PTRM input'!$J$20</definedName>
    <definedName name="A14value">'[2]PTRM input'!$J$20</definedName>
    <definedName name="A15offset">15</definedName>
    <definedName name="A15remlife" localSheetId="0">'[1]PTRM input'!$L$21</definedName>
    <definedName name="A15remlife">'[2]PTRM input'!$L$21</definedName>
    <definedName name="A15stdlife" localSheetId="0">'[1]PTRM input'!$M$21</definedName>
    <definedName name="A15stdlife">'[2]PTRM input'!$M$21</definedName>
    <definedName name="A15taxremlife" localSheetId="0">'[1]PTRM input'!$O$21</definedName>
    <definedName name="A15taxremlife">'[2]PTRM input'!$O$21</definedName>
    <definedName name="A15taxstdlife" localSheetId="0">'[1]PTRM input'!$P$21</definedName>
    <definedName name="A15taxstdlife">'[2]PTRM input'!$P$21</definedName>
    <definedName name="A15taxvalue" localSheetId="0">'[1]PTRM input'!$N$21</definedName>
    <definedName name="A15taxvalue">'[2]PTRM input'!$N$21</definedName>
    <definedName name="A15value" localSheetId="0">'[1]PTRM input'!$J$21</definedName>
    <definedName name="A15value">'[2]PTRM input'!$J$21</definedName>
    <definedName name="A16offset">16</definedName>
    <definedName name="A16remlife" localSheetId="0">'[1]PTRM input'!$L$22</definedName>
    <definedName name="A16remlife">'[2]PTRM input'!$L$22</definedName>
    <definedName name="A16stdlife" localSheetId="0">'[1]PTRM input'!$M$22</definedName>
    <definedName name="A16stdlife">'[2]PTRM input'!$M$22</definedName>
    <definedName name="A16taxremlife" localSheetId="0">'[1]PTRM input'!$O$22</definedName>
    <definedName name="A16taxremlife">'[2]PTRM input'!$O$22</definedName>
    <definedName name="A16taxstdlife" localSheetId="0">'[1]PTRM input'!$P$22</definedName>
    <definedName name="A16taxstdlife">'[2]PTRM input'!$P$22</definedName>
    <definedName name="A16taxvalue" localSheetId="0">'[1]PTRM input'!$N$22</definedName>
    <definedName name="A16taxvalue">'[2]PTRM input'!$N$22</definedName>
    <definedName name="A16value" localSheetId="0">'[1]PTRM input'!$J$22</definedName>
    <definedName name="A16value">'[2]PTRM input'!$J$22</definedName>
    <definedName name="A17offset">17</definedName>
    <definedName name="A17remlife" localSheetId="0">'[1]PTRM input'!$L$23</definedName>
    <definedName name="A17remlife">'[2]PTRM input'!$L$23</definedName>
    <definedName name="A17stdlife" localSheetId="0">'[1]PTRM input'!$M$23</definedName>
    <definedName name="A17stdlife">'[2]PTRM input'!$M$23</definedName>
    <definedName name="A17taxremlife" localSheetId="0">'[1]PTRM input'!$O$23</definedName>
    <definedName name="A17taxremlife">'[2]PTRM input'!$O$23</definedName>
    <definedName name="A17taxstdlife" localSheetId="0">'[1]PTRM input'!$P$23</definedName>
    <definedName name="A17taxstdlife">'[2]PTRM input'!$P$23</definedName>
    <definedName name="A17taxvalue" localSheetId="0">'[1]PTRM input'!$N$23</definedName>
    <definedName name="A17taxvalue">'[2]PTRM input'!$N$23</definedName>
    <definedName name="A17value" localSheetId="0">'[1]PTRM input'!$J$23</definedName>
    <definedName name="A17value">'[2]PTRM input'!$J$23</definedName>
    <definedName name="A18offset">18</definedName>
    <definedName name="A18remlife" localSheetId="0">'[1]PTRM input'!$L$24</definedName>
    <definedName name="A18remlife">'[2]PTRM input'!$L$24</definedName>
    <definedName name="A18stdlife" localSheetId="0">'[1]PTRM input'!$M$24</definedName>
    <definedName name="A18stdlife">'[2]PTRM input'!$M$24</definedName>
    <definedName name="A18taxremlife" localSheetId="0">'[1]PTRM input'!$O$24</definedName>
    <definedName name="A18taxremlife">'[2]PTRM input'!$O$24</definedName>
    <definedName name="A18taxstdlife" localSheetId="0">'[1]PTRM input'!$P$24</definedName>
    <definedName name="A18taxstdlife">'[2]PTRM input'!$P$24</definedName>
    <definedName name="A18taxvalue" localSheetId="0">'[1]PTRM input'!$N$24</definedName>
    <definedName name="A18taxvalue">'[2]PTRM input'!$N$24</definedName>
    <definedName name="A18value" localSheetId="0">'[1]PTRM input'!$J$24</definedName>
    <definedName name="A18value">'[2]PTRM input'!$J$24</definedName>
    <definedName name="A19offset">19</definedName>
    <definedName name="A19remlife" localSheetId="0">'[1]PTRM input'!$L$25</definedName>
    <definedName name="A19remlife">'[2]PTRM input'!$L$25</definedName>
    <definedName name="A19stdlife" localSheetId="0">'[1]PTRM input'!$M$25</definedName>
    <definedName name="A19stdlife">'[2]PTRM input'!$M$25</definedName>
    <definedName name="A19taxremlife" localSheetId="0">'[1]PTRM input'!$O$25</definedName>
    <definedName name="A19taxremlife">'[2]PTRM input'!$O$25</definedName>
    <definedName name="A19taxstdlife" localSheetId="0">'[1]PTRM input'!$P$25</definedName>
    <definedName name="A19taxstdlife">'[2]PTRM input'!$P$25</definedName>
    <definedName name="A19taxvalue" localSheetId="0">'[1]PTRM input'!$N$25</definedName>
    <definedName name="A19taxvalue">'[2]PTRM input'!$N$25</definedName>
    <definedName name="A19value" localSheetId="0">'[1]PTRM input'!$J$25</definedName>
    <definedName name="A19value">'[2]PTRM input'!$J$25</definedName>
    <definedName name="A1offset">1</definedName>
    <definedName name="A1remlife" localSheetId="0">'[1]PTRM input'!$L$7</definedName>
    <definedName name="A1remlife">'[2]PTRM input'!$L$7</definedName>
    <definedName name="A1stdlife" localSheetId="0">'[1]PTRM input'!$M$7</definedName>
    <definedName name="A1stdlife">'[2]PTRM input'!$M$7</definedName>
    <definedName name="A1taxremlife" localSheetId="0">'[1]PTRM input'!$O$7</definedName>
    <definedName name="A1taxremlife">'[2]PTRM input'!$O$7</definedName>
    <definedName name="A1taxstdlife" localSheetId="0">'[1]PTRM input'!$P$7</definedName>
    <definedName name="A1taxstdlife">'[2]PTRM input'!$P$7</definedName>
    <definedName name="A1taxvalue" localSheetId="0">'[1]PTRM input'!$N$7</definedName>
    <definedName name="A1taxvalue">'[2]PTRM input'!$N$7</definedName>
    <definedName name="A1value" localSheetId="0">'[1]PTRM input'!$J$7</definedName>
    <definedName name="A1value">'[2]PTRM input'!$J$7</definedName>
    <definedName name="A20offset">20</definedName>
    <definedName name="A20remlife" localSheetId="0">'[1]PTRM input'!$L$26</definedName>
    <definedName name="A20remlife">'[2]PTRM input'!$L$26</definedName>
    <definedName name="A20stdlife" localSheetId="0">'[1]PTRM input'!$M$26</definedName>
    <definedName name="A20stdlife">'[2]PTRM input'!$M$26</definedName>
    <definedName name="A20taxremlife" localSheetId="0">'[1]PTRM input'!$O$26</definedName>
    <definedName name="A20taxremlife">'[2]PTRM input'!$O$26</definedName>
    <definedName name="A20taxstdlife" localSheetId="0">'[1]PTRM input'!$P$26</definedName>
    <definedName name="A20taxstdlife">'[2]PTRM input'!$P$26</definedName>
    <definedName name="A20taxvalue" localSheetId="0">'[1]PTRM input'!$N$26</definedName>
    <definedName name="A20taxvalue">'[2]PTRM input'!$N$26</definedName>
    <definedName name="A20value" localSheetId="0">'[1]PTRM input'!$J$26</definedName>
    <definedName name="A20value">'[2]PTRM input'!$J$26</definedName>
    <definedName name="A21offset">21</definedName>
    <definedName name="A21remlife" localSheetId="0">'[1]PTRM input'!$L$27</definedName>
    <definedName name="A21remlife">'[2]PTRM input'!$L$27</definedName>
    <definedName name="A21stdlife" localSheetId="0">'[1]PTRM input'!$M$27</definedName>
    <definedName name="A21stdlife">'[2]PTRM input'!$M$27</definedName>
    <definedName name="A21taxremlife" localSheetId="0">'[1]PTRM input'!$O$27</definedName>
    <definedName name="A21taxremlife">'[2]PTRM input'!$O$27</definedName>
    <definedName name="A21taxstdlife" localSheetId="0">'[1]PTRM input'!$P$27</definedName>
    <definedName name="A21taxstdlife">'[2]PTRM input'!$P$27</definedName>
    <definedName name="A21taxvalue" localSheetId="0">'[1]PTRM input'!$N$27</definedName>
    <definedName name="A21taxvalue">'[2]PTRM input'!$N$27</definedName>
    <definedName name="A21value" localSheetId="0">'[1]PTRM input'!$J$27</definedName>
    <definedName name="A21value">'[2]PTRM input'!$J$27</definedName>
    <definedName name="A22offset">22</definedName>
    <definedName name="A22remlife" localSheetId="0">'[1]PTRM input'!$L$28</definedName>
    <definedName name="A22remlife">'[2]PTRM input'!$L$28</definedName>
    <definedName name="A22stdlife" localSheetId="0">'[1]PTRM input'!$M$28</definedName>
    <definedName name="A22stdlife">'[2]PTRM input'!$M$28</definedName>
    <definedName name="A22taxremlife" localSheetId="0">'[1]PTRM input'!$O$28</definedName>
    <definedName name="A22taxremlife">'[2]PTRM input'!$O$28</definedName>
    <definedName name="A22taxstdlife" localSheetId="0">'[1]PTRM input'!$P$28</definedName>
    <definedName name="A22taxstdlife">'[2]PTRM input'!$P$28</definedName>
    <definedName name="A22taxvalue" localSheetId="0">'[1]PTRM input'!$N$28</definedName>
    <definedName name="A22taxvalue">'[2]PTRM input'!$N$28</definedName>
    <definedName name="A22value" localSheetId="0">'[1]PTRM input'!$J$28</definedName>
    <definedName name="A22value">'[2]PTRM input'!$J$28</definedName>
    <definedName name="A23offset">23</definedName>
    <definedName name="A23remlife" localSheetId="0">'[1]PTRM input'!$L$29</definedName>
    <definedName name="A23remlife">'[2]PTRM input'!$L$29</definedName>
    <definedName name="A23stdlife" localSheetId="0">'[1]PTRM input'!$M$29</definedName>
    <definedName name="A23stdlife">'[2]PTRM input'!$M$29</definedName>
    <definedName name="A23taxremlife" localSheetId="0">'[1]PTRM input'!$O$29</definedName>
    <definedName name="A23taxremlife">'[2]PTRM input'!$O$29</definedName>
    <definedName name="A23taxstdlife" localSheetId="0">'[1]PTRM input'!$P$29</definedName>
    <definedName name="A23taxstdlife">'[2]PTRM input'!$P$29</definedName>
    <definedName name="A23taxvalue" localSheetId="0">'[1]PTRM input'!$N$29</definedName>
    <definedName name="A23taxvalue">'[2]PTRM input'!$N$29</definedName>
    <definedName name="A23value" localSheetId="0">'[1]PTRM input'!$J$29</definedName>
    <definedName name="A23value">'[2]PTRM input'!$J$29</definedName>
    <definedName name="A24offset">24</definedName>
    <definedName name="A24remlife" localSheetId="0">'[1]PTRM input'!$L$30</definedName>
    <definedName name="A24remlife">'[2]PTRM input'!$L$30</definedName>
    <definedName name="A24stdlife" localSheetId="0">'[1]PTRM input'!$M$30</definedName>
    <definedName name="A24stdlife">'[2]PTRM input'!$M$30</definedName>
    <definedName name="A24taxremlife" localSheetId="0">'[1]PTRM input'!$O$30</definedName>
    <definedName name="A24taxremlife">'[2]PTRM input'!$O$30</definedName>
    <definedName name="A24taxstdlife" localSheetId="0">'[1]PTRM input'!$P$30</definedName>
    <definedName name="A24taxstdlife">'[2]PTRM input'!$P$30</definedName>
    <definedName name="A24taxvalue" localSheetId="0">'[1]PTRM input'!$N$30</definedName>
    <definedName name="A24taxvalue">'[2]PTRM input'!$N$30</definedName>
    <definedName name="A24value" localSheetId="0">'[1]PTRM input'!$J$30</definedName>
    <definedName name="A24value">'[2]PTRM input'!$J$30</definedName>
    <definedName name="A25offset">25</definedName>
    <definedName name="A25remlife" localSheetId="0">'[1]PTRM input'!$L$31</definedName>
    <definedName name="A25remlife">'[2]PTRM input'!$L$31</definedName>
    <definedName name="A25stdlife" localSheetId="0">'[1]PTRM input'!$M$31</definedName>
    <definedName name="A25stdlife">'[2]PTRM input'!$M$31</definedName>
    <definedName name="A25taxremlife" localSheetId="0">'[1]PTRM input'!$O$31</definedName>
    <definedName name="A25taxremlife">'[2]PTRM input'!$O$31</definedName>
    <definedName name="A25taxstdlife" localSheetId="0">'[1]PTRM input'!$P$31</definedName>
    <definedName name="A25taxstdlife">'[2]PTRM input'!$P$31</definedName>
    <definedName name="A25taxvalue" localSheetId="0">'[1]PTRM input'!$N$31</definedName>
    <definedName name="A25taxvalue">'[2]PTRM input'!$N$31</definedName>
    <definedName name="A25value" localSheetId="0">'[1]PTRM input'!$J$31</definedName>
    <definedName name="A25value">'[2]PTRM input'!$J$31</definedName>
    <definedName name="A26offset">26</definedName>
    <definedName name="A26remlife" localSheetId="0">'[1]PTRM input'!$L$32</definedName>
    <definedName name="A26remlife">'[2]PTRM input'!$L$32</definedName>
    <definedName name="A26stdlife" localSheetId="0">'[1]PTRM input'!$M$32</definedName>
    <definedName name="A26stdlife">'[2]PTRM input'!$M$32</definedName>
    <definedName name="A26taxremlife" localSheetId="0">'[1]PTRM input'!$O$32</definedName>
    <definedName name="A26taxremlife">'[2]PTRM input'!$O$32</definedName>
    <definedName name="A26taxstdlife" localSheetId="0">'[1]PTRM input'!$P$32</definedName>
    <definedName name="A26taxstdlife">'[2]PTRM input'!$P$32</definedName>
    <definedName name="A26taxvalue" localSheetId="0">'[1]PTRM input'!$N$32</definedName>
    <definedName name="A26taxvalue">'[2]PTRM input'!$N$32</definedName>
    <definedName name="A26value" localSheetId="0">'[1]PTRM input'!$J$32</definedName>
    <definedName name="A26value">'[2]PTRM input'!$J$32</definedName>
    <definedName name="A27offset">27</definedName>
    <definedName name="A27remlife" localSheetId="0">'[1]PTRM input'!$L$33</definedName>
    <definedName name="A27remlife">'[2]PTRM input'!$L$33</definedName>
    <definedName name="A27stdlife" localSheetId="0">'[1]PTRM input'!$M$33</definedName>
    <definedName name="A27stdlife">'[2]PTRM input'!$M$33</definedName>
    <definedName name="A27taxremlife" localSheetId="0">'[1]PTRM input'!$O$33</definedName>
    <definedName name="A27taxremlife">'[2]PTRM input'!$O$33</definedName>
    <definedName name="A27taxstdlife" localSheetId="0">'[1]PTRM input'!$P$33</definedName>
    <definedName name="A27taxstdlife">'[2]PTRM input'!$P$33</definedName>
    <definedName name="A27taxvalue" localSheetId="0">'[1]PTRM input'!$N$33</definedName>
    <definedName name="A27taxvalue">'[2]PTRM input'!$N$33</definedName>
    <definedName name="A27value" localSheetId="0">'[1]PTRM input'!$J$33</definedName>
    <definedName name="A27value">'[2]PTRM input'!$J$33</definedName>
    <definedName name="A28offset">28</definedName>
    <definedName name="A28remlife" localSheetId="0">'[1]PTRM input'!$L$34</definedName>
    <definedName name="A28remlife">'[2]PTRM input'!$L$34</definedName>
    <definedName name="A28stdlife" localSheetId="0">'[1]PTRM input'!$M$34</definedName>
    <definedName name="A28stdlife">'[2]PTRM input'!$M$34</definedName>
    <definedName name="A28taxremlife" localSheetId="0">'[1]PTRM input'!$O$34</definedName>
    <definedName name="A28taxremlife">'[2]PTRM input'!$O$34</definedName>
    <definedName name="A28taxstdlife" localSheetId="0">'[1]PTRM input'!$P$34</definedName>
    <definedName name="A28taxstdlife">'[2]PTRM input'!$P$34</definedName>
    <definedName name="A28taxvalue" localSheetId="0">'[1]PTRM input'!$N$34</definedName>
    <definedName name="A28taxvalue">'[2]PTRM input'!$N$34</definedName>
    <definedName name="A28value" localSheetId="0">'[1]PTRM input'!$J$34</definedName>
    <definedName name="A28value">'[2]PTRM input'!$J$34</definedName>
    <definedName name="A29offset">29</definedName>
    <definedName name="A29remlife" localSheetId="0">'[1]PTRM input'!$L$35</definedName>
    <definedName name="A29remlife">'[2]PTRM input'!$L$35</definedName>
    <definedName name="A29stdlife" localSheetId="0">'[1]PTRM input'!$M$35</definedName>
    <definedName name="A29stdlife">'[2]PTRM input'!$M$35</definedName>
    <definedName name="A29taxremlife" localSheetId="0">'[1]PTRM input'!$O$35</definedName>
    <definedName name="A29taxremlife">'[2]PTRM input'!$O$35</definedName>
    <definedName name="A29taxstdlife" localSheetId="0">'[1]PTRM input'!$P$35</definedName>
    <definedName name="A29taxstdlife">'[2]PTRM input'!$P$35</definedName>
    <definedName name="A29taxvalue" localSheetId="0">'[1]PTRM input'!$N$35</definedName>
    <definedName name="A29taxvalue">'[2]PTRM input'!$N$35</definedName>
    <definedName name="A29value" localSheetId="0">'[1]PTRM input'!$J$35</definedName>
    <definedName name="A29value">'[2]PTRM input'!$J$35</definedName>
    <definedName name="A2offset">2</definedName>
    <definedName name="A2remlife" localSheetId="0">'[1]PTRM input'!$L$8</definedName>
    <definedName name="A2remlife">'[2]PTRM input'!$L$8</definedName>
    <definedName name="A2stdlife" localSheetId="0">'[1]PTRM input'!$M$8</definedName>
    <definedName name="A2stdlife">'[2]PTRM input'!$M$8</definedName>
    <definedName name="A2taxremlife" localSheetId="0">'[1]PTRM input'!$O$8</definedName>
    <definedName name="A2taxremlife">'[2]PTRM input'!$O$8</definedName>
    <definedName name="A2taxstdlife" localSheetId="0">'[1]PTRM input'!$P$8</definedName>
    <definedName name="A2taxstdlife">'[2]PTRM input'!$P$8</definedName>
    <definedName name="A2taxvalue" localSheetId="0">'[1]PTRM input'!$N$8</definedName>
    <definedName name="A2taxvalue">'[2]PTRM input'!$N$8</definedName>
    <definedName name="A2value" localSheetId="0">'[1]PTRM input'!$J$8</definedName>
    <definedName name="A2value">'[2]PTRM input'!$J$8</definedName>
    <definedName name="A30offset">30</definedName>
    <definedName name="A30remlife" localSheetId="0">'[1]PTRM input'!$L$36</definedName>
    <definedName name="A30remlife">'[2]PTRM input'!$L$36</definedName>
    <definedName name="A30stdlife" localSheetId="0">'[1]PTRM input'!$M$36</definedName>
    <definedName name="A30stdlife">'[2]PTRM input'!$M$36</definedName>
    <definedName name="A30taxremlife" localSheetId="0">'[1]PTRM input'!$O$36</definedName>
    <definedName name="A30taxremlife">'[2]PTRM input'!$O$36</definedName>
    <definedName name="A30taxstdlife" localSheetId="0">'[1]PTRM input'!$P$36</definedName>
    <definedName name="A30taxstdlife">'[2]PTRM input'!$P$36</definedName>
    <definedName name="A30taxvalue" localSheetId="0">'[1]PTRM input'!$N$36</definedName>
    <definedName name="A30taxvalue">'[2]PTRM input'!$N$36</definedName>
    <definedName name="A30value" localSheetId="0">'[1]PTRM input'!$J$36</definedName>
    <definedName name="A30value">'[2]PTRM input'!$J$36</definedName>
    <definedName name="A31offset">31</definedName>
    <definedName name="A31remlife" localSheetId="0">'[1]PTRM input'!$L$37</definedName>
    <definedName name="A31remlife">'[2]PTRM input'!$L$37</definedName>
    <definedName name="A31stdlife" localSheetId="0">'[1]PTRM input'!$M$37</definedName>
    <definedName name="A31stdlife">'[2]PTRM input'!$M$37</definedName>
    <definedName name="A31taxremlife" localSheetId="0">'[1]PTRM input'!$O$37</definedName>
    <definedName name="A31taxremlife">'[2]PTRM input'!$O$37</definedName>
    <definedName name="A31taxstdlife" localSheetId="0">'[1]PTRM input'!$P$37</definedName>
    <definedName name="A31taxstdlife">'[2]PTRM input'!$P$37</definedName>
    <definedName name="A31taxvalue" localSheetId="0">'[1]PTRM input'!$N$37</definedName>
    <definedName name="A31taxvalue">'[2]PTRM input'!$N$37</definedName>
    <definedName name="A31value" localSheetId="0">'[1]PTRM input'!$J$37</definedName>
    <definedName name="A31value">'[2]PTRM input'!$J$37</definedName>
    <definedName name="A32offset">32</definedName>
    <definedName name="A32remlife" localSheetId="0">'[1]PTRM input'!$L$38</definedName>
    <definedName name="A32remlife">'[2]PTRM input'!$L$38</definedName>
    <definedName name="A32stdlife" localSheetId="0">'[1]PTRM input'!$M$38</definedName>
    <definedName name="A32stdlife">'[2]PTRM input'!$M$38</definedName>
    <definedName name="A32taxremlife" localSheetId="0">'[1]PTRM input'!$O$38</definedName>
    <definedName name="A32taxremlife">'[2]PTRM input'!$O$38</definedName>
    <definedName name="A32taxstdlife" localSheetId="0">'[1]PTRM input'!$P$38</definedName>
    <definedName name="A32taxstdlife">'[2]PTRM input'!$P$38</definedName>
    <definedName name="A32taxvalue" localSheetId="0">'[1]PTRM input'!$N$38</definedName>
    <definedName name="A32taxvalue">'[2]PTRM input'!$N$38</definedName>
    <definedName name="A32value" localSheetId="0">'[1]PTRM input'!$J$38</definedName>
    <definedName name="A32value">'[2]PTRM input'!$J$38</definedName>
    <definedName name="A33offset">33</definedName>
    <definedName name="A33remlife" localSheetId="0">'[1]PTRM input'!$L$39</definedName>
    <definedName name="A33remlife">'[2]PTRM input'!$L$39</definedName>
    <definedName name="A33stdlife" localSheetId="0">'[1]PTRM input'!$M$39</definedName>
    <definedName name="A33stdlife">'[2]PTRM input'!$M$39</definedName>
    <definedName name="A33taxremlife" localSheetId="0">'[1]PTRM input'!$O$39</definedName>
    <definedName name="A33taxremlife">'[2]PTRM input'!$O$39</definedName>
    <definedName name="A33taxstdlife" localSheetId="0">'[1]PTRM input'!$P$39</definedName>
    <definedName name="A33taxstdlife">'[2]PTRM input'!$P$39</definedName>
    <definedName name="A33taxvalue" localSheetId="0">'[1]PTRM input'!$N$39</definedName>
    <definedName name="A33taxvalue">'[2]PTRM input'!$N$39</definedName>
    <definedName name="A33value" localSheetId="0">'[1]PTRM input'!$J$39</definedName>
    <definedName name="A33value">'[2]PTRM input'!$J$39</definedName>
    <definedName name="A34offset">34</definedName>
    <definedName name="A34remlife" localSheetId="0">'[1]PTRM input'!$L$40</definedName>
    <definedName name="A34remlife">'[2]PTRM input'!$L$40</definedName>
    <definedName name="A34stdlife" localSheetId="0">'[1]PTRM input'!$M$40</definedName>
    <definedName name="A34stdlife">'[2]PTRM input'!$M$40</definedName>
    <definedName name="A34taxremlife" localSheetId="0">'[1]PTRM input'!$O$40</definedName>
    <definedName name="A34taxremlife">'[2]PTRM input'!$O$40</definedName>
    <definedName name="A34taxstdlife" localSheetId="0">'[1]PTRM input'!$P$40</definedName>
    <definedName name="A34taxstdlife">'[2]PTRM input'!$P$40</definedName>
    <definedName name="A34taxvalue" localSheetId="0">'[1]PTRM input'!$N$40</definedName>
    <definedName name="A34taxvalue">'[2]PTRM input'!$N$40</definedName>
    <definedName name="A34value" localSheetId="0">'[1]PTRM input'!$J$40</definedName>
    <definedName name="A34value">'[2]PTRM input'!$J$40</definedName>
    <definedName name="A35offset">35</definedName>
    <definedName name="A35remlife" localSheetId="0">'[1]PTRM input'!$L$41</definedName>
    <definedName name="A35remlife">'[2]PTRM input'!$L$41</definedName>
    <definedName name="A35stdlife" localSheetId="0">'[1]PTRM input'!$M$41</definedName>
    <definedName name="A35stdlife">'[2]PTRM input'!$M$41</definedName>
    <definedName name="A35taxremlife" localSheetId="0">'[1]PTRM input'!$O$41</definedName>
    <definedName name="A35taxremlife">'[2]PTRM input'!$O$41</definedName>
    <definedName name="A35taxstdlife" localSheetId="0">'[1]PTRM input'!$P$41</definedName>
    <definedName name="A35taxstdlife">'[2]PTRM input'!$P$41</definedName>
    <definedName name="A35taxvalue" localSheetId="0">'[1]PTRM input'!$N$41</definedName>
    <definedName name="A35taxvalue">'[2]PTRM input'!$N$41</definedName>
    <definedName name="A35value" localSheetId="0">'[1]PTRM input'!$J$41</definedName>
    <definedName name="A35value">'[2]PTRM input'!$J$41</definedName>
    <definedName name="A36offset">36</definedName>
    <definedName name="A36remlife" localSheetId="0">'[1]PTRM input'!$L$42</definedName>
    <definedName name="A36remlife">'[2]PTRM input'!$L$42</definedName>
    <definedName name="A36stdlife" localSheetId="0">'[1]PTRM input'!$M$42</definedName>
    <definedName name="A36stdlife">'[2]PTRM input'!$M$42</definedName>
    <definedName name="A36taxremlife" localSheetId="0">'[1]PTRM input'!$O$42</definedName>
    <definedName name="A36taxremlife">'[2]PTRM input'!$O$42</definedName>
    <definedName name="A36taxstdlife" localSheetId="0">'[1]PTRM input'!$P$42</definedName>
    <definedName name="A36taxstdlife">'[2]PTRM input'!$P$42</definedName>
    <definedName name="A36taxvalue" localSheetId="0">'[1]PTRM input'!$N$42</definedName>
    <definedName name="A36taxvalue">'[2]PTRM input'!$N$42</definedName>
    <definedName name="A36value" localSheetId="0">'[1]PTRM input'!$J$42</definedName>
    <definedName name="A36value">'[2]PTRM input'!$J$42</definedName>
    <definedName name="A37offset">37</definedName>
    <definedName name="A37remlife" localSheetId="0">'[1]PTRM input'!$L$43</definedName>
    <definedName name="A37remlife">'[2]PTRM input'!$L$43</definedName>
    <definedName name="A37stdlife" localSheetId="0">'[1]PTRM input'!$M$43</definedName>
    <definedName name="A37stdlife">'[2]PTRM input'!$M$43</definedName>
    <definedName name="A37taxremlife" localSheetId="0">'[1]PTRM input'!$O$43</definedName>
    <definedName name="A37taxremlife">'[2]PTRM input'!$O$43</definedName>
    <definedName name="A37taxstdlife" localSheetId="0">'[1]PTRM input'!$P$43</definedName>
    <definedName name="A37taxstdlife">'[2]PTRM input'!$P$43</definedName>
    <definedName name="A37taxvalue" localSheetId="0">'[1]PTRM input'!$N$43</definedName>
    <definedName name="A37taxvalue">'[2]PTRM input'!$N$43</definedName>
    <definedName name="A37value" localSheetId="0">'[1]PTRM input'!$J$43</definedName>
    <definedName name="A37value">'[2]PTRM input'!$J$43</definedName>
    <definedName name="A38offset">38</definedName>
    <definedName name="A38remlife" localSheetId="0">'[1]PTRM input'!$L$44</definedName>
    <definedName name="A38remlife">'[2]PTRM input'!$L$44</definedName>
    <definedName name="A38stdlife" localSheetId="0">'[1]PTRM input'!$M$44</definedName>
    <definedName name="A38stdlife">'[2]PTRM input'!$M$44</definedName>
    <definedName name="A38taxremlife" localSheetId="0">'[1]PTRM input'!$O$44</definedName>
    <definedName name="A38taxremlife">'[2]PTRM input'!$O$44</definedName>
    <definedName name="A38taxstdlife" localSheetId="0">'[1]PTRM input'!$P$44</definedName>
    <definedName name="A38taxstdlife">'[2]PTRM input'!$P$44</definedName>
    <definedName name="A38taxvalue" localSheetId="0">'[1]PTRM input'!$N$44</definedName>
    <definedName name="A38taxvalue">'[2]PTRM input'!$N$44</definedName>
    <definedName name="A38value" localSheetId="0">'[1]PTRM input'!$J$44</definedName>
    <definedName name="A38value">'[2]PTRM input'!$J$44</definedName>
    <definedName name="A39offset">39</definedName>
    <definedName name="A39remlife" localSheetId="0">'[1]PTRM input'!$L$45</definedName>
    <definedName name="A39remlife">'[2]PTRM input'!$L$45</definedName>
    <definedName name="A39stdlife" localSheetId="0">'[1]PTRM input'!$M$45</definedName>
    <definedName name="A39stdlife">'[2]PTRM input'!$M$45</definedName>
    <definedName name="A39taxremlife" localSheetId="0">'[1]PTRM input'!$O$45</definedName>
    <definedName name="A39taxremlife">'[2]PTRM input'!$O$45</definedName>
    <definedName name="A39taxstdlife" localSheetId="0">'[1]PTRM input'!$P$45</definedName>
    <definedName name="A39taxstdlife">'[2]PTRM input'!$P$45</definedName>
    <definedName name="A39taxvalue" localSheetId="0">'[1]PTRM input'!$N$45</definedName>
    <definedName name="A39taxvalue">'[2]PTRM input'!$N$45</definedName>
    <definedName name="A39value" localSheetId="0">'[1]PTRM input'!$J$45</definedName>
    <definedName name="A39value">'[2]PTRM input'!$J$45</definedName>
    <definedName name="A3offset">3</definedName>
    <definedName name="A3remlife" localSheetId="0">'[1]PTRM input'!$L$9</definedName>
    <definedName name="A3remlife">'[2]PTRM input'!$L$9</definedName>
    <definedName name="A3stdlife" localSheetId="0">'[1]PTRM input'!$M$9</definedName>
    <definedName name="A3stdlife">'[2]PTRM input'!$M$9</definedName>
    <definedName name="A3taxremlife" localSheetId="0">'[1]PTRM input'!$O$9</definedName>
    <definedName name="A3taxremlife">'[2]PTRM input'!$O$9</definedName>
    <definedName name="A3taxstdlife" localSheetId="0">'[1]PTRM input'!$P$9</definedName>
    <definedName name="A3taxstdlife">'[2]PTRM input'!$P$9</definedName>
    <definedName name="A3taxvalue" localSheetId="0">'[1]PTRM input'!$N$9</definedName>
    <definedName name="A3taxvalue">'[2]PTRM input'!$N$9</definedName>
    <definedName name="A3value" localSheetId="0">'[1]PTRM input'!$J$9</definedName>
    <definedName name="A3value">'[2]PTRM input'!$J$9</definedName>
    <definedName name="A40offset">40</definedName>
    <definedName name="A40remlife" localSheetId="0">'[1]PTRM input'!$L$46</definedName>
    <definedName name="A40remlife">'[2]PTRM input'!$L$46</definedName>
    <definedName name="A40stdlife" localSheetId="0">'[1]PTRM input'!$M$46</definedName>
    <definedName name="A40stdlife">'[2]PTRM input'!$M$46</definedName>
    <definedName name="A40taxremlife" localSheetId="0">'[1]PTRM input'!$O$46</definedName>
    <definedName name="A40taxremlife">'[2]PTRM input'!$O$46</definedName>
    <definedName name="A40taxstdlife" localSheetId="0">'[1]PTRM input'!$P$46</definedName>
    <definedName name="A40taxstdlife">'[2]PTRM input'!$P$46</definedName>
    <definedName name="A40taxvalue" localSheetId="0">'[1]PTRM input'!$N$46</definedName>
    <definedName name="A40taxvalue">'[2]PTRM input'!$N$46</definedName>
    <definedName name="A40value" localSheetId="0">'[1]PTRM input'!$J$46</definedName>
    <definedName name="A40value">'[2]PTRM input'!$J$46</definedName>
    <definedName name="A41offset">41</definedName>
    <definedName name="A41remlife" localSheetId="0">'[1]PTRM input'!$L$47</definedName>
    <definedName name="A41remlife">'[2]PTRM input'!$L$47</definedName>
    <definedName name="A41stdlife" localSheetId="0">'[1]PTRM input'!$M$47</definedName>
    <definedName name="A41stdlife">'[2]PTRM input'!$M$47</definedName>
    <definedName name="A41taxremlife" localSheetId="0">'[1]PTRM input'!$O$47</definedName>
    <definedName name="A41taxremlife">'[2]PTRM input'!$O$47</definedName>
    <definedName name="A41taxstdlife" localSheetId="0">'[1]PTRM input'!$P$47</definedName>
    <definedName name="A41taxstdlife">'[2]PTRM input'!$P$47</definedName>
    <definedName name="A41taxvalue" localSheetId="0">'[1]PTRM input'!$N$47</definedName>
    <definedName name="A41taxvalue">'[2]PTRM input'!$N$47</definedName>
    <definedName name="A41value" localSheetId="0">'[1]PTRM input'!$J$47</definedName>
    <definedName name="A41value">'[2]PTRM input'!$J$47</definedName>
    <definedName name="A42offset">42</definedName>
    <definedName name="A42remlife" localSheetId="0">'[1]PTRM input'!$L$48</definedName>
    <definedName name="A42remlife">'[2]PTRM input'!$L$48</definedName>
    <definedName name="A42stdlife" localSheetId="0">'[1]PTRM input'!$M$48</definedName>
    <definedName name="A42stdlife">'[2]PTRM input'!$M$48</definedName>
    <definedName name="A42taxremlife" localSheetId="0">'[1]PTRM input'!$O$48</definedName>
    <definedName name="A42taxremlife">'[2]PTRM input'!$O$48</definedName>
    <definedName name="A42taxstdlife" localSheetId="0">'[1]PTRM input'!$P$48</definedName>
    <definedName name="A42taxstdlife">'[2]PTRM input'!$P$48</definedName>
    <definedName name="A42taxvalue" localSheetId="0">'[1]PTRM input'!$N$48</definedName>
    <definedName name="A42taxvalue">'[2]PTRM input'!$N$48</definedName>
    <definedName name="A42value" localSheetId="0">'[1]PTRM input'!$J$48</definedName>
    <definedName name="A42value">'[2]PTRM input'!$J$48</definedName>
    <definedName name="A43offset">43</definedName>
    <definedName name="A43remlife" localSheetId="0">'[1]PTRM input'!$L$49</definedName>
    <definedName name="A43remlife">'[2]PTRM input'!$L$49</definedName>
    <definedName name="A43stdlife" localSheetId="0">'[1]PTRM input'!$M$49</definedName>
    <definedName name="A43stdlife">'[2]PTRM input'!$M$49</definedName>
    <definedName name="A43taxremlife" localSheetId="0">'[1]PTRM input'!$O$49</definedName>
    <definedName name="A43taxremlife">'[2]PTRM input'!$O$49</definedName>
    <definedName name="A43taxstdlife" localSheetId="0">'[1]PTRM input'!$P$49</definedName>
    <definedName name="A43taxstdlife">'[2]PTRM input'!$P$49</definedName>
    <definedName name="A43taxvalue" localSheetId="0">'[1]PTRM input'!$N$49</definedName>
    <definedName name="A43taxvalue">'[2]PTRM input'!$N$49</definedName>
    <definedName name="A43value" localSheetId="0">'[1]PTRM input'!$J$49</definedName>
    <definedName name="A43value">'[2]PTRM input'!$J$49</definedName>
    <definedName name="A44offset">44</definedName>
    <definedName name="A44remlife" localSheetId="0">'[1]PTRM input'!$L$50</definedName>
    <definedName name="A44remlife">'[2]PTRM input'!$L$50</definedName>
    <definedName name="A44stdlife" localSheetId="0">'[1]PTRM input'!$M$50</definedName>
    <definedName name="A44stdlife">'[2]PTRM input'!$M$50</definedName>
    <definedName name="A44taxremlife" localSheetId="0">'[1]PTRM input'!$O$50</definedName>
    <definedName name="A44taxremlife">'[2]PTRM input'!$O$50</definedName>
    <definedName name="A44taxstdlife" localSheetId="0">'[1]PTRM input'!$P$50</definedName>
    <definedName name="A44taxstdlife">'[2]PTRM input'!$P$50</definedName>
    <definedName name="A44taxvalue" localSheetId="0">'[1]PTRM input'!$N$50</definedName>
    <definedName name="A44taxvalue">'[2]PTRM input'!$N$50</definedName>
    <definedName name="A44value" localSheetId="0">'[1]PTRM input'!$J$50</definedName>
    <definedName name="A44value">'[2]PTRM input'!$J$50</definedName>
    <definedName name="A45offset">45</definedName>
    <definedName name="A45remlife" localSheetId="0">'[1]PTRM input'!$L$51</definedName>
    <definedName name="A45remlife">'[2]PTRM input'!$L$51</definedName>
    <definedName name="A45stdlife" localSheetId="0">'[1]PTRM input'!$M$51</definedName>
    <definedName name="A45stdlife">'[2]PTRM input'!$M$51</definedName>
    <definedName name="A45taxremlife" localSheetId="0">'[1]PTRM input'!$O$51</definedName>
    <definedName name="A45taxremlife">'[2]PTRM input'!$O$51</definedName>
    <definedName name="A45taxstdlife" localSheetId="0">'[1]PTRM input'!$P$51</definedName>
    <definedName name="A45taxstdlife">'[2]PTRM input'!$P$51</definedName>
    <definedName name="A45taxvalue" localSheetId="0">'[1]PTRM input'!$N$51</definedName>
    <definedName name="A45taxvalue">'[2]PTRM input'!$N$51</definedName>
    <definedName name="A45value" localSheetId="0">'[1]PTRM input'!$J$51</definedName>
    <definedName name="A45value">'[2]PTRM input'!$J$51</definedName>
    <definedName name="A46offset">46</definedName>
    <definedName name="A46remlife" localSheetId="0">'[1]PTRM input'!$L$52</definedName>
    <definedName name="A46remlife">'[2]PTRM input'!$L$52</definedName>
    <definedName name="A46stdlife" localSheetId="0">'[1]PTRM input'!$M$52</definedName>
    <definedName name="A46stdlife">'[2]PTRM input'!$M$52</definedName>
    <definedName name="A46taxremlife" localSheetId="0">'[1]PTRM input'!$O$52</definedName>
    <definedName name="A46taxremlife">'[2]PTRM input'!$O$52</definedName>
    <definedName name="A46taxstdlife" localSheetId="0">'[1]PTRM input'!$P$52</definedName>
    <definedName name="A46taxstdlife">'[2]PTRM input'!$P$52</definedName>
    <definedName name="A46taxvalue" localSheetId="0">'[1]PTRM input'!$N$52</definedName>
    <definedName name="A46taxvalue">'[2]PTRM input'!$N$52</definedName>
    <definedName name="A46value" localSheetId="0">'[1]PTRM input'!$J$52</definedName>
    <definedName name="A46value">'[2]PTRM input'!$J$52</definedName>
    <definedName name="A47offset">47</definedName>
    <definedName name="A47remlife" localSheetId="0">'[1]PTRM input'!$L$53</definedName>
    <definedName name="A47remlife">'[2]PTRM input'!$L$53</definedName>
    <definedName name="A47stdlife" localSheetId="0">'[1]PTRM input'!$M$53</definedName>
    <definedName name="A47stdlife">'[2]PTRM input'!$M$53</definedName>
    <definedName name="A47taxremlife" localSheetId="0">'[1]PTRM input'!$O$53</definedName>
    <definedName name="A47taxremlife">'[2]PTRM input'!$O$53</definedName>
    <definedName name="A47taxstdlife" localSheetId="0">'[1]PTRM input'!$P$53</definedName>
    <definedName name="A47taxstdlife">'[2]PTRM input'!$P$53</definedName>
    <definedName name="A47taxvalue" localSheetId="0">'[1]PTRM input'!$N$53</definedName>
    <definedName name="A47taxvalue">'[2]PTRM input'!$N$53</definedName>
    <definedName name="A47value" localSheetId="0">'[1]PTRM input'!$J$53</definedName>
    <definedName name="A47value">'[2]PTRM input'!$J$53</definedName>
    <definedName name="A48offset">48</definedName>
    <definedName name="A48remlife" localSheetId="0">'[1]PTRM input'!$L$54</definedName>
    <definedName name="A48remlife">'[2]PTRM input'!$L$54</definedName>
    <definedName name="A48stdlife" localSheetId="0">'[1]PTRM input'!$M$54</definedName>
    <definedName name="A48stdlife">'[2]PTRM input'!$M$54</definedName>
    <definedName name="A48taxremlife" localSheetId="0">'[1]PTRM input'!$O$54</definedName>
    <definedName name="A48taxremlife">'[2]PTRM input'!$O$54</definedName>
    <definedName name="A48taxstdlife" localSheetId="0">'[1]PTRM input'!$P$54</definedName>
    <definedName name="A48taxstdlife">'[2]PTRM input'!$P$54</definedName>
    <definedName name="A48taxvalue" localSheetId="0">'[1]PTRM input'!$N$54</definedName>
    <definedName name="A48taxvalue">'[2]PTRM input'!$N$54</definedName>
    <definedName name="A48value" localSheetId="0">'[1]PTRM input'!$J$54</definedName>
    <definedName name="A48value">'[2]PTRM input'!$J$54</definedName>
    <definedName name="A49offset">49</definedName>
    <definedName name="A49remlife" localSheetId="0">'[1]PTRM input'!$L$55</definedName>
    <definedName name="A49remlife">'[2]PTRM input'!$L$55</definedName>
    <definedName name="A49stdlife" localSheetId="0">'[1]PTRM input'!$M$55</definedName>
    <definedName name="A49stdlife">'[2]PTRM input'!$M$55</definedName>
    <definedName name="A49taxremlife" localSheetId="0">'[1]PTRM input'!$O$55</definedName>
    <definedName name="A49taxremlife">'[2]PTRM input'!$O$55</definedName>
    <definedName name="A49taxstdlife" localSheetId="0">'[1]PTRM input'!$P$55</definedName>
    <definedName name="A49taxstdlife">'[2]PTRM input'!$P$55</definedName>
    <definedName name="A49taxvalue" localSheetId="0">'[1]PTRM input'!$N$55</definedName>
    <definedName name="A49taxvalue">'[2]PTRM input'!$N$55</definedName>
    <definedName name="A49value" localSheetId="0">'[1]PTRM input'!$J$55</definedName>
    <definedName name="A49value">'[2]PTRM input'!$J$55</definedName>
    <definedName name="A4offset">4</definedName>
    <definedName name="A4remlife" localSheetId="0">'[1]PTRM input'!$L$10</definedName>
    <definedName name="A4remlife">'[2]PTRM input'!$L$10</definedName>
    <definedName name="A4stdlife" localSheetId="0">'[1]PTRM input'!$M$10</definedName>
    <definedName name="A4stdlife">'[2]PTRM input'!$M$10</definedName>
    <definedName name="A4taxremlife" localSheetId="0">'[1]PTRM input'!$O$10</definedName>
    <definedName name="A4taxremlife">'[2]PTRM input'!$O$10</definedName>
    <definedName name="A4taxstdlife" localSheetId="0">'[1]PTRM input'!$P$10</definedName>
    <definedName name="A4taxstdlife">'[2]PTRM input'!$P$10</definedName>
    <definedName name="A4taxvalue" localSheetId="0">'[1]PTRM input'!$N$10</definedName>
    <definedName name="A4taxvalue">'[2]PTRM input'!$N$10</definedName>
    <definedName name="A4value" localSheetId="0">'[1]PTRM input'!$J$10</definedName>
    <definedName name="A4value">'[2]PTRM input'!$J$10</definedName>
    <definedName name="A50offset">50</definedName>
    <definedName name="A50remlife" localSheetId="0">'[1]PTRM input'!$L$56</definedName>
    <definedName name="A50remlife">'[2]PTRM input'!$L$56</definedName>
    <definedName name="A50stdlife" localSheetId="0">'[1]PTRM input'!$M$56</definedName>
    <definedName name="A50stdlife">'[2]PTRM input'!$M$56</definedName>
    <definedName name="A50taxremlife" localSheetId="0">'[1]PTRM input'!$O$56</definedName>
    <definedName name="A50taxremlife">'[2]PTRM input'!$O$56</definedName>
    <definedName name="A50taxstdlife" localSheetId="0">'[1]PTRM input'!$P$56</definedName>
    <definedName name="A50taxstdlife">'[2]PTRM input'!$P$56</definedName>
    <definedName name="A50taxvalue" localSheetId="0">'[1]PTRM input'!$N$56</definedName>
    <definedName name="A50taxvalue">'[2]PTRM input'!$N$56</definedName>
    <definedName name="A50value" localSheetId="0">'[1]PTRM input'!$J$56</definedName>
    <definedName name="A50value">'[2]PTRM input'!$J$56</definedName>
    <definedName name="A5offset">5</definedName>
    <definedName name="A5remlife" localSheetId="0">'[1]PTRM input'!$L$11</definedName>
    <definedName name="A5remlife">'[2]PTRM input'!$L$11</definedName>
    <definedName name="A5stdlife" localSheetId="0">'[1]PTRM input'!$M$11</definedName>
    <definedName name="A5stdlife">'[2]PTRM input'!$M$11</definedName>
    <definedName name="A5taxremlife" localSheetId="0">'[1]PTRM input'!$O$11</definedName>
    <definedName name="A5taxremlife">'[2]PTRM input'!$O$11</definedName>
    <definedName name="A5taxstdlife" localSheetId="0">'[1]PTRM input'!$P$11</definedName>
    <definedName name="A5taxstdlife">'[2]PTRM input'!$P$11</definedName>
    <definedName name="A5taxvalue" localSheetId="0">'[1]PTRM input'!$N$11</definedName>
    <definedName name="A5taxvalue">'[2]PTRM input'!$N$11</definedName>
    <definedName name="A5value" localSheetId="0">'[1]PTRM input'!$J$11</definedName>
    <definedName name="A5value">'[2]PTRM input'!$J$11</definedName>
    <definedName name="A6offset">6</definedName>
    <definedName name="A6remlife" localSheetId="0">'[1]PTRM input'!$L$12</definedName>
    <definedName name="A6remlife">'[2]PTRM input'!$L$12</definedName>
    <definedName name="A6stdlife" localSheetId="0">'[1]PTRM input'!$M$12</definedName>
    <definedName name="A6stdlife">'[2]PTRM input'!$M$12</definedName>
    <definedName name="A6taxremlife" localSheetId="0">'[1]PTRM input'!$O$12</definedName>
    <definedName name="A6taxremlife">'[2]PTRM input'!$O$12</definedName>
    <definedName name="A6taxstdlife" localSheetId="0">'[1]PTRM input'!$P$12</definedName>
    <definedName name="A6taxstdlife">'[2]PTRM input'!$P$12</definedName>
    <definedName name="A6taxvalue" localSheetId="0">'[1]PTRM input'!$N$12</definedName>
    <definedName name="A6taxvalue">'[2]PTRM input'!$N$12</definedName>
    <definedName name="A6value" localSheetId="0">'[1]PTRM input'!$J$12</definedName>
    <definedName name="A6value">'[2]PTRM input'!$J$12</definedName>
    <definedName name="A7offset">7</definedName>
    <definedName name="A7remlife" localSheetId="0">'[1]PTRM input'!$L$13</definedName>
    <definedName name="A7remlife">'[2]PTRM input'!$L$13</definedName>
    <definedName name="A7stdlife" localSheetId="0">'[1]PTRM input'!$M$13</definedName>
    <definedName name="A7stdlife">'[2]PTRM input'!$M$13</definedName>
    <definedName name="A7taxremlife" localSheetId="0">'[1]PTRM input'!$O$13</definedName>
    <definedName name="A7taxremlife">'[2]PTRM input'!$O$13</definedName>
    <definedName name="A7taxstdlife" localSheetId="0">'[1]PTRM input'!$P$13</definedName>
    <definedName name="A7taxstdlife">'[2]PTRM input'!$P$13</definedName>
    <definedName name="A7taxvalue" localSheetId="0">'[1]PTRM input'!$N$13</definedName>
    <definedName name="A7taxvalue">'[2]PTRM input'!$N$13</definedName>
    <definedName name="A7value" localSheetId="0">'[1]PTRM input'!$J$13</definedName>
    <definedName name="A7value">'[2]PTRM input'!$J$13</definedName>
    <definedName name="A8offset">8</definedName>
    <definedName name="A8remlife" localSheetId="0">'[1]PTRM input'!$L$14</definedName>
    <definedName name="A8remlife">'[2]PTRM input'!$L$14</definedName>
    <definedName name="A8stdlife" localSheetId="0">'[1]PTRM input'!$M$14</definedName>
    <definedName name="A8stdlife">'[2]PTRM input'!$M$14</definedName>
    <definedName name="A8taxremlife" localSheetId="0">'[1]PTRM input'!$O$14</definedName>
    <definedName name="A8taxremlife">'[2]PTRM input'!$O$14</definedName>
    <definedName name="A8taxstdlife" localSheetId="0">'[1]PTRM input'!$P$14</definedName>
    <definedName name="A8taxstdlife">'[2]PTRM input'!$P$14</definedName>
    <definedName name="A8taxvalue" localSheetId="0">'[1]PTRM input'!$N$14</definedName>
    <definedName name="A8taxvalue">'[2]PTRM input'!$N$14</definedName>
    <definedName name="A8value" localSheetId="0">'[1]PTRM input'!$J$14</definedName>
    <definedName name="A8value">'[2]PTRM input'!$J$14</definedName>
    <definedName name="A9offset">9</definedName>
    <definedName name="A9remlife" localSheetId="0">'[1]PTRM input'!$L$15</definedName>
    <definedName name="A9remlife">'[2]PTRM input'!$L$15</definedName>
    <definedName name="A9stdlife" localSheetId="0">'[1]PTRM input'!$M$15</definedName>
    <definedName name="A9stdlife">'[2]PTRM input'!$M$15</definedName>
    <definedName name="A9taxremlife" localSheetId="0">'[1]PTRM input'!$O$15</definedName>
    <definedName name="A9taxremlife">'[2]PTRM input'!$O$15</definedName>
    <definedName name="A9taxstdlife" localSheetId="0">'[1]PTRM input'!$P$15</definedName>
    <definedName name="A9taxstdlife">'[2]PTRM input'!$P$15</definedName>
    <definedName name="A9taxvalue" localSheetId="0">'[1]PTRM input'!$N$15</definedName>
    <definedName name="A9taxvalue">'[2]PTRM input'!$N$15</definedName>
    <definedName name="A9value" localSheetId="0">'[1]PTRM input'!$J$15</definedName>
    <definedName name="A9value">'[2]PTRM input'!$J$15</definedName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Asset1" localSheetId="0">'[1]PTRM input'!$G$7</definedName>
    <definedName name="Asset1">'[2]PTRM input'!$G$7</definedName>
    <definedName name="Asset10" localSheetId="0">'[1]PTRM input'!$G$16</definedName>
    <definedName name="Asset10">'[2]PTRM input'!$G$16</definedName>
    <definedName name="Asset11" localSheetId="0">'[1]PTRM input'!$G$17</definedName>
    <definedName name="Asset11">'[2]PTRM input'!$G$17</definedName>
    <definedName name="Asset12" localSheetId="0">'[1]PTRM input'!$G$18</definedName>
    <definedName name="Asset12">'[2]PTRM input'!$G$18</definedName>
    <definedName name="Asset13" localSheetId="0">'[1]PTRM input'!$G$19</definedName>
    <definedName name="Asset13">'[2]PTRM input'!$G$19</definedName>
    <definedName name="Asset14" localSheetId="0">'[1]PTRM input'!$G$20</definedName>
    <definedName name="Asset14">'[2]PTRM input'!$G$20</definedName>
    <definedName name="Asset15" localSheetId="0">'[1]PTRM input'!$G$21</definedName>
    <definedName name="Asset15">'[2]PTRM input'!$G$21</definedName>
    <definedName name="Asset16" localSheetId="0">'[1]PTRM input'!$G$22</definedName>
    <definedName name="Asset16">'[2]PTRM input'!$G$22</definedName>
    <definedName name="Asset17" localSheetId="0">'[1]PTRM input'!$G$23</definedName>
    <definedName name="Asset17">'[2]PTRM input'!$G$23</definedName>
    <definedName name="Asset18" localSheetId="0">'[1]PTRM input'!$G$24</definedName>
    <definedName name="Asset18">'[2]PTRM input'!$G$24</definedName>
    <definedName name="Asset19" localSheetId="0">'[1]PTRM input'!$G$25</definedName>
    <definedName name="Asset19">'[2]PTRM input'!$G$25</definedName>
    <definedName name="Asset2" localSheetId="0">'[1]PTRM input'!$G$8</definedName>
    <definedName name="Asset2">'[2]PTRM input'!$G$8</definedName>
    <definedName name="Asset20" localSheetId="0">'[1]PTRM input'!$G$26</definedName>
    <definedName name="Asset20">'[2]PTRM input'!$G$26</definedName>
    <definedName name="Asset21" localSheetId="0">'[1]PTRM input'!$G$27</definedName>
    <definedName name="Asset21">'[2]PTRM input'!$G$27</definedName>
    <definedName name="Asset22" localSheetId="0">'[1]PTRM input'!$G$28</definedName>
    <definedName name="Asset22">'[2]PTRM input'!$G$28</definedName>
    <definedName name="Asset23" localSheetId="0">'[1]PTRM input'!$G$29</definedName>
    <definedName name="Asset23">'[2]PTRM input'!$G$29</definedName>
    <definedName name="Asset24" localSheetId="0">'[1]PTRM input'!$G$30</definedName>
    <definedName name="Asset24">'[2]PTRM input'!$G$30</definedName>
    <definedName name="Asset25" localSheetId="0">'[1]PTRM input'!$G$31</definedName>
    <definedName name="Asset25">'[2]PTRM input'!$G$31</definedName>
    <definedName name="Asset26" localSheetId="0">'[1]PTRM input'!$G$32</definedName>
    <definedName name="Asset26">'[2]PTRM input'!$G$32</definedName>
    <definedName name="Asset27" localSheetId="0">'[1]PTRM input'!$G$33</definedName>
    <definedName name="Asset27">'[2]PTRM input'!$G$33</definedName>
    <definedName name="Asset28" localSheetId="0">'[1]PTRM input'!$G$34</definedName>
    <definedName name="Asset28">'[2]PTRM input'!$G$34</definedName>
    <definedName name="Asset29" localSheetId="0">'[1]PTRM input'!$G$35</definedName>
    <definedName name="Asset29">'[2]PTRM input'!$G$35</definedName>
    <definedName name="Asset3" localSheetId="0">'[1]PTRM input'!$G$9</definedName>
    <definedName name="Asset3">'[2]PTRM input'!$G$9</definedName>
    <definedName name="Asset30" localSheetId="0">'[1]PTRM input'!$G$36</definedName>
    <definedName name="Asset30">'[2]PTRM input'!$G$36</definedName>
    <definedName name="Asset31" localSheetId="0">'[1]PTRM input'!$G$37</definedName>
    <definedName name="Asset31">'[2]PTRM input'!$G$37</definedName>
    <definedName name="Asset32" localSheetId="0">'[1]PTRM input'!$G$38</definedName>
    <definedName name="Asset32">'[2]PTRM input'!$G$38</definedName>
    <definedName name="Asset33" localSheetId="0">'[1]PTRM input'!$G$39</definedName>
    <definedName name="Asset33">'[2]PTRM input'!$G$39</definedName>
    <definedName name="Asset34" localSheetId="0">'[1]PTRM input'!$G$40</definedName>
    <definedName name="Asset34">'[2]PTRM input'!$G$40</definedName>
    <definedName name="Asset35" localSheetId="0">'[1]PTRM input'!$G$41</definedName>
    <definedName name="Asset35">'[2]PTRM input'!$G$41</definedName>
    <definedName name="Asset36" localSheetId="0">'[1]PTRM input'!$G$42</definedName>
    <definedName name="Asset36">'[2]PTRM input'!$G$42</definedName>
    <definedName name="Asset37" localSheetId="0">'[1]PTRM input'!$G$43</definedName>
    <definedName name="Asset37">'[2]PTRM input'!$G$43</definedName>
    <definedName name="Asset38" localSheetId="0">'[1]PTRM input'!$G$44</definedName>
    <definedName name="Asset38">'[2]PTRM input'!$G$44</definedName>
    <definedName name="Asset39" localSheetId="0">'[1]PTRM input'!$G$45</definedName>
    <definedName name="Asset39">'[2]PTRM input'!$G$45</definedName>
    <definedName name="Asset4" localSheetId="0">'[1]PTRM input'!$G$10</definedName>
    <definedName name="Asset4">'[2]PTRM input'!$G$10</definedName>
    <definedName name="Asset40" localSheetId="0">'[1]PTRM input'!$G$46</definedName>
    <definedName name="Asset40">'[2]PTRM input'!$G$46</definedName>
    <definedName name="Asset41" localSheetId="0">'[1]PTRM input'!$G$47</definedName>
    <definedName name="Asset41">'[2]PTRM input'!$G$47</definedName>
    <definedName name="Asset42" localSheetId="0">'[1]PTRM input'!$G$48</definedName>
    <definedName name="Asset42">'[2]PTRM input'!$G$48</definedName>
    <definedName name="Asset43" localSheetId="0">'[1]PTRM input'!$G$49</definedName>
    <definedName name="Asset43">'[2]PTRM input'!$G$49</definedName>
    <definedName name="Asset44" localSheetId="0">'[1]PTRM input'!$G$50</definedName>
    <definedName name="Asset44">'[2]PTRM input'!$G$50</definedName>
    <definedName name="Asset45" localSheetId="0">'[1]PTRM input'!$G$51</definedName>
    <definedName name="Asset45">'[2]PTRM input'!$G$51</definedName>
    <definedName name="Asset46" localSheetId="0">'[1]PTRM input'!$G$52</definedName>
    <definedName name="Asset46">'[2]PTRM input'!$G$52</definedName>
    <definedName name="Asset47" localSheetId="0">'[1]PTRM input'!$G$53</definedName>
    <definedName name="Asset47">'[2]PTRM input'!$G$53</definedName>
    <definedName name="Asset48" localSheetId="0">'[1]PTRM input'!$G$54</definedName>
    <definedName name="Asset48">'[2]PTRM input'!$G$54</definedName>
    <definedName name="Asset49" localSheetId="0">'[1]PTRM input'!$G$55</definedName>
    <definedName name="Asset49">'[2]PTRM input'!$G$55</definedName>
    <definedName name="Asset5" localSheetId="0">'[1]PTRM input'!$G$11</definedName>
    <definedName name="Asset5">'[2]PTRM input'!$G$11</definedName>
    <definedName name="Asset50" localSheetId="0">'[1]PTRM input'!$G$56</definedName>
    <definedName name="Asset50">'[2]PTRM input'!$G$56</definedName>
    <definedName name="Asset6" localSheetId="0">'[1]PTRM input'!$G$12</definedName>
    <definedName name="Asset6">'[2]PTRM input'!$G$12</definedName>
    <definedName name="Asset7" localSheetId="0">'[1]PTRM input'!$G$13</definedName>
    <definedName name="Asset7">'[2]PTRM input'!$G$13</definedName>
    <definedName name="Asset8" localSheetId="0">'[1]PTRM input'!$G$14</definedName>
    <definedName name="Asset8">'[2]PTRM input'!$G$14</definedName>
    <definedName name="Asset9" localSheetId="0">'[1]PTRM input'!$G$15</definedName>
    <definedName name="Asset9">'[2]PTRM input'!$G$15</definedName>
    <definedName name="CRCP_final_year" localSheetId="0">'[1]AER ETL'!$C$47</definedName>
    <definedName name="CRCP_final_year">'[2]AER ETL'!$C$47</definedName>
    <definedName name="CRCP_span" localSheetId="0">CONCATENATE('Draft Decision changes'!CRCP_y1, " to ",'Draft Decision changes'!CRCP_y5)</definedName>
    <definedName name="CRCP_span">CONCATENATE([0]!CRCP_y1, " to ",[0]!CRCP_y5)</definedName>
    <definedName name="CRCP_y1" localSheetId="0">'[1]AER lookups'!$G$54</definedName>
    <definedName name="CRCP_y1">'[2]AER lookups'!$G$54</definedName>
    <definedName name="CRCP_y10" localSheetId="0">'[1]AER lookups'!$G$63</definedName>
    <definedName name="CRCP_y10">'[2]AER lookups'!$G$63</definedName>
    <definedName name="CRCP_y11" localSheetId="0">'[1]AER lookups'!$G$64</definedName>
    <definedName name="CRCP_y11">'[2]AER lookups'!$G$64</definedName>
    <definedName name="CRCP_y12" localSheetId="0">'[1]AER lookups'!$G$65</definedName>
    <definedName name="CRCP_y12">'[2]AER lookups'!$G$65</definedName>
    <definedName name="CRCP_y13" localSheetId="0">'[1]AER lookups'!$G$66</definedName>
    <definedName name="CRCP_y13">'[2]AER lookups'!$G$66</definedName>
    <definedName name="CRCP_y14" localSheetId="0">'[1]AER lookups'!$G$67</definedName>
    <definedName name="CRCP_y14">'[2]AER lookups'!$G$67</definedName>
    <definedName name="CRCP_y15" localSheetId="0">'[1]AER lookups'!$G$68</definedName>
    <definedName name="CRCP_y15">'[2]AER lookups'!$G$68</definedName>
    <definedName name="CRCP_y2" localSheetId="0">'[1]AER lookups'!$G$55</definedName>
    <definedName name="CRCP_y2">'[2]AER lookups'!$G$55</definedName>
    <definedName name="CRCP_y3" localSheetId="0">'[1]AER lookups'!$G$56</definedName>
    <definedName name="CRCP_y3">'[2]AER lookups'!$G$56</definedName>
    <definedName name="CRCP_y4" localSheetId="0">'[1]AER lookups'!$G$57</definedName>
    <definedName name="CRCP_y4">'[2]AER lookups'!$G$57</definedName>
    <definedName name="CRCP_y5" localSheetId="0">'[1]AER lookups'!$G$58</definedName>
    <definedName name="CRCP_y5">'[2]AER lookups'!$G$58</definedName>
    <definedName name="CRCP_y6" localSheetId="0">'[1]AER lookups'!$G$59</definedName>
    <definedName name="CRCP_y6">'[2]AER lookups'!$G$59</definedName>
    <definedName name="CRCP_y7" localSheetId="0">'[1]AER lookups'!$G$60</definedName>
    <definedName name="CRCP_y7">'[2]AER lookups'!$G$60</definedName>
    <definedName name="CRCP_y8" localSheetId="0">'[1]AER lookups'!$G$61</definedName>
    <definedName name="CRCP_y8">'[2]AER lookups'!$G$61</definedName>
    <definedName name="CRCP_y9" localSheetId="0">'[1]AER lookups'!$G$62</definedName>
    <definedName name="CRCP_y9">'[2]AER lookups'!$G$62</definedName>
    <definedName name="dms_060301_checkvalue" localSheetId="0">'[1]AER ETL'!$C$90</definedName>
    <definedName name="dms_060301_checkvalue">'[2]AER ETL'!$C$90</definedName>
    <definedName name="dms_060301_LastRow" localSheetId="0">'[1]AER ETL'!$C$92</definedName>
    <definedName name="dms_060301_LastRow">'[2]AER ETL'!$C$92</definedName>
    <definedName name="dms_060701_ARR_MaxRows" localSheetId="0">'[1]AER ETL'!$C$100</definedName>
    <definedName name="dms_060701_ARR_MaxRows">'[2]AER ETL'!$C$100</definedName>
    <definedName name="dms_060701_Reset_MaxRows" localSheetId="0">'[1]AER ETL'!$C$99</definedName>
    <definedName name="dms_060701_Reset_MaxRows">'[2]AER ETL'!$C$99</definedName>
    <definedName name="dms_060701_StartDateTxt" localSheetId="0">'[1]AER ETL'!$C$106</definedName>
    <definedName name="dms_060701_StartDateTxt">'[2]AER ETL'!$C$106</definedName>
    <definedName name="dms_0608_LastRow" localSheetId="0">'[1]AER ETL'!$C$112</definedName>
    <definedName name="dms_0608_LastRow">'[2]AER ETL'!$C$112</definedName>
    <definedName name="dms_0608_OffsetRows" localSheetId="0">'[1]AER ETL'!$C$111</definedName>
    <definedName name="dms_0608_OffsetRows">'[2]AER ETL'!$C$111</definedName>
    <definedName name="dms_060801_StartCell">'[3]6'!$B$13</definedName>
    <definedName name="dms_663_List" localSheetId="0">'[1]AER lookups'!$N$17:$N$33</definedName>
    <definedName name="dms_663_List">'[2]AER lookups'!$N$17:$N$33</definedName>
    <definedName name="dms_ABN" localSheetId="0">'[1]Business &amp; other details'!$AL$17</definedName>
    <definedName name="dms_ABN">'[2]Business &amp; other details'!$AL$17</definedName>
    <definedName name="dms_ABN_List" localSheetId="0">'[1]AER lookups'!$D$17:$D$33</definedName>
    <definedName name="dms_ABN_List">'[2]AER lookups'!$D$17:$D$33</definedName>
    <definedName name="dms_Addr1_List" localSheetId="0">'[1]AER lookups'!$P$17:$P$33</definedName>
    <definedName name="dms_Addr1_List">'[2]AER lookups'!$P$17:$P$33</definedName>
    <definedName name="dms_Addr2_List" localSheetId="0">'[1]AER lookups'!$Q$17:$Q$33</definedName>
    <definedName name="dms_Addr2_List">'[2]AER lookups'!$Q$17:$Q$33</definedName>
    <definedName name="dms_Amendment_Text" localSheetId="0">'[1]Business &amp; other details'!$AL$70</definedName>
    <definedName name="dms_Amendment_Text">'[2]Business &amp; other details'!$AL$70</definedName>
    <definedName name="dms_Cal_Year_B4_CRY" localSheetId="0">'[1]AER ETL'!$C$29</definedName>
    <definedName name="dms_Cal_Year_B4_CRY">'[2]AER ETL'!$C$29</definedName>
    <definedName name="dms_CBD_flag" localSheetId="0">'[1]AER lookups'!$Z$17:$Z$33</definedName>
    <definedName name="dms_CBD_flag">'[2]AER lookups'!$Z$17:$Z$33</definedName>
    <definedName name="dms_CFinalYear_List">'[4]AER only'!$E$89:$E$103</definedName>
    <definedName name="dms_Confid_status_List" localSheetId="0">'[1]AER NRs'!$D$6:$D$8</definedName>
    <definedName name="dms_Confid_status_List">'[2]AER NRs'!$D$6:$D$8</definedName>
    <definedName name="dms_CRCP_index">'[4]AER only'!$J$89:$J$103</definedName>
    <definedName name="dms_CRCP_start_row" localSheetId="0">'[1]AER ETL'!$C$40</definedName>
    <definedName name="dms_CRCP_start_row">'[2]AER ETL'!$C$40</definedName>
    <definedName name="dms_CRCP_years">'[4]AER only'!$H$89:$H$103</definedName>
    <definedName name="dms_CRCP_yM">'[4]AER only'!$H$102</definedName>
    <definedName name="dms_CRCP_yN">'[4]AER only'!$H$101</definedName>
    <definedName name="dms_CRCP_yO">'[4]AER only'!$H$100</definedName>
    <definedName name="dms_CRCP_yP">'[4]AER only'!$H$99</definedName>
    <definedName name="dms_CRCP_yQ">'[4]AER only'!$H$98</definedName>
    <definedName name="dms_CRCP_yR">'[4]AER only'!$H$97</definedName>
    <definedName name="dms_CRCP_yS">'[4]AER only'!$H$96</definedName>
    <definedName name="dms_CRCP_yT">'[4]AER only'!$H$95</definedName>
    <definedName name="dms_CRCP_yU">'[4]AER only'!$H$94</definedName>
    <definedName name="dms_CRCP_yV">'[4]AER only'!$H$93</definedName>
    <definedName name="dms_CRCP_yW">'[4]AER only'!$H$92</definedName>
    <definedName name="dms_CRCP_yX">'[4]AER only'!$H$91</definedName>
    <definedName name="dms_CRCP_yY">'[4]AER only'!$H$90</definedName>
    <definedName name="dms_CRCP_yZ">'[4]AER only'!$H$89</definedName>
    <definedName name="dms_CRCPlength_List" localSheetId="0">'[1]AER lookups'!$K$17:$K$33</definedName>
    <definedName name="dms_CRCPlength_List">'[2]AER lookups'!$K$17:$K$33</definedName>
    <definedName name="dms_CRCPlength_Num" localSheetId="0">'[1]AER ETL'!$C$69</definedName>
    <definedName name="dms_CRCPlength_Num">'[2]AER ETL'!$C$69</definedName>
    <definedName name="dms_CRCPlength_Num_List">'[4]AER only'!$D$89:$D$103</definedName>
    <definedName name="dms_CRY_ListC">'[4]AER only'!$D$107:$D$126</definedName>
    <definedName name="dms_CRY_ListF">'[4]AER only'!$C$107:$C$126</definedName>
    <definedName name="dms_CRY_RYE" localSheetId="0">'[1]AER ETL'!$C$53</definedName>
    <definedName name="dms_CRY_RYE">'[2]AER ETL'!$C$53</definedName>
    <definedName name="dms_CRY_start_row" localSheetId="0">'[1]AER ETL'!$C$38</definedName>
    <definedName name="dms_CRY_start_row">'[2]AER ETL'!$C$38</definedName>
    <definedName name="dms_CRY_start_year" localSheetId="0">'[1]AER ETL'!$C$37</definedName>
    <definedName name="dms_CRY_start_year">'[2]AER ETL'!$C$37</definedName>
    <definedName name="dms_CRYc_y1">'[4]AER only'!$O$89</definedName>
    <definedName name="dms_CRYc_y10">'[4]AER only'!$O$98</definedName>
    <definedName name="dms_CRYc_y11">'[4]AER only'!$O$99</definedName>
    <definedName name="dms_CRYc_y12">'[4]AER only'!$O$100</definedName>
    <definedName name="dms_CRYc_y13">'[4]AER only'!$O$101</definedName>
    <definedName name="dms_CRYc_y14">'[4]AER only'!$O$102</definedName>
    <definedName name="dms_CRYc_y15">'[4]AER only'!$O$103</definedName>
    <definedName name="dms_CRYc_y16">'[4]AER only'!$O$104</definedName>
    <definedName name="dms_CRYc_y17">'[4]AER only'!$O$105</definedName>
    <definedName name="dms_CRYc_y18">'[4]AER only'!$O$106</definedName>
    <definedName name="dms_CRYc_y19">'[4]AER only'!$O$107</definedName>
    <definedName name="dms_CRYc_y2">'[4]AER only'!$O$90</definedName>
    <definedName name="dms_CRYc_y3">'[4]AER only'!$O$91</definedName>
    <definedName name="dms_CRYc_y4">'[4]AER only'!$O$92</definedName>
    <definedName name="dms_CRYc_y5">'[4]AER only'!$O$93</definedName>
    <definedName name="dms_CRYc_y6">'[4]AER only'!$O$94</definedName>
    <definedName name="dms_CRYc_y7">'[4]AER only'!$O$95</definedName>
    <definedName name="dms_CRYc_y8">'[4]AER only'!$O$96</definedName>
    <definedName name="dms_CRYc_y9">'[4]AER only'!$O$97</definedName>
    <definedName name="dms_CRYf_y1">'[4]AER only'!$M$89</definedName>
    <definedName name="dms_CRYf_y10">'[4]AER only'!$M$98</definedName>
    <definedName name="dms_CRYf_y11">'[4]AER only'!$M$99</definedName>
    <definedName name="dms_CRYf_y12">'[4]AER only'!$M$100</definedName>
    <definedName name="dms_CRYf_y13">'[4]AER only'!$M$101</definedName>
    <definedName name="dms_CRYf_y14">'[4]AER only'!$M$102</definedName>
    <definedName name="dms_CRYf_y15">'[4]AER only'!$M$103</definedName>
    <definedName name="dms_CRYf_y16">'[4]AER only'!$M$104</definedName>
    <definedName name="dms_CRYf_y17">'[4]AER only'!$M$105</definedName>
    <definedName name="dms_CRYf_y18">'[4]AER only'!$M$106</definedName>
    <definedName name="dms_CRYf_y19">'[4]AER only'!$M$107</definedName>
    <definedName name="dms_CRYf_y2">'[4]AER only'!$M$90</definedName>
    <definedName name="dms_CRYf_y3">'[4]AER only'!$M$91</definedName>
    <definedName name="dms_CRYf_y4">'[4]AER only'!$M$92</definedName>
    <definedName name="dms_CRYf_y5">'[4]AER only'!$M$93</definedName>
    <definedName name="dms_CRYf_y6">'[4]AER only'!$M$94</definedName>
    <definedName name="dms_CRYf_y7">'[4]AER only'!$M$95</definedName>
    <definedName name="dms_CRYf_y8">'[4]AER only'!$M$96</definedName>
    <definedName name="dms_CRYf_y9">'[4]AER only'!$M$97</definedName>
    <definedName name="dms_DataQuality_List" localSheetId="0">'[1]AER NRs'!$C$6:$C$9</definedName>
    <definedName name="dms_DataQuality_List">'[2]AER NRs'!$C$6:$C$9</definedName>
    <definedName name="dms_DeterminationRef_List" localSheetId="0">'[1]AER lookups'!$O$17:$O$33</definedName>
    <definedName name="dms_DeterminationRef_List">'[2]AER lookups'!$O$17:$O$33</definedName>
    <definedName name="dms_DollarReal_year" localSheetId="0">'[1]AER ETL'!$C$51</definedName>
    <definedName name="dms_DollarReal_year">'[2]AER ETL'!$C$51</definedName>
    <definedName name="dms_FeederName_1" localSheetId="0">'[1]AER lookups'!$AE$17:$AE$33</definedName>
    <definedName name="dms_FeederName_1">'[2]AER lookups'!$AE$17:$AE$33</definedName>
    <definedName name="dms_FeederName_2" localSheetId="0">'[1]AER lookups'!$AF$17:$AF$33</definedName>
    <definedName name="dms_FeederName_2">'[2]AER lookups'!$AF$17:$AF$33</definedName>
    <definedName name="dms_FeederName_3" localSheetId="0">'[1]AER lookups'!$AG$17:$AG$33</definedName>
    <definedName name="dms_FeederName_3">'[2]AER lookups'!$AG$17:$AG$33</definedName>
    <definedName name="dms_FeederName_4" localSheetId="0">'[1]AER lookups'!$AH$17:$AH$33</definedName>
    <definedName name="dms_FeederName_4">'[2]AER lookups'!$AH$17:$AH$33</definedName>
    <definedName name="dms_FeederName_5" localSheetId="0">'[1]AER lookups'!$AI$17:$AI$33</definedName>
    <definedName name="dms_FeederName_5">'[2]AER lookups'!$AI$17:$AI$33</definedName>
    <definedName name="dms_FeederType_5_flag" localSheetId="0">'[1]AER lookups'!$AD$17:$AD$33</definedName>
    <definedName name="dms_FeederType_5_flag">'[2]AER lookups'!$AD$17:$AD$33</definedName>
    <definedName name="dms_FifthFeeder_flag_NSP" localSheetId="0">'[1]AER ETL'!$C$125</definedName>
    <definedName name="dms_FifthFeeder_flag_NSP">'[2]AER ETL'!$C$125</definedName>
    <definedName name="dms_FinalYear_List">'[4]AER only'!$C$89:$C$103</definedName>
    <definedName name="dms_FormControl_Choices" localSheetId="0">'[1]AER NRs'!$D$14:$D$16</definedName>
    <definedName name="dms_FormControl_Choices">'[2]AER NRs'!$D$14:$D$16</definedName>
    <definedName name="dms_FormControl_List" localSheetId="0">'[1]AER lookups'!$H$17:$H$33</definedName>
    <definedName name="dms_FormControl_List">'[2]AER lookups'!$H$17:$H$33</definedName>
    <definedName name="dms_FRCP_ListC">'[4]AER only'!$H$107:$H$121</definedName>
    <definedName name="dms_FRCP_ListF">'[4]AER only'!$G$107:$G$121</definedName>
    <definedName name="dms_FRCP_start_row" localSheetId="0">'[1]AER ETL'!$C$39</definedName>
    <definedName name="dms_FRCP_start_row">'[2]AER ETL'!$C$39</definedName>
    <definedName name="dms_FRCP_y10">'[4]AER only'!$F$98</definedName>
    <definedName name="dms_FRCP_y11">'[4]AER only'!$F$99</definedName>
    <definedName name="dms_FRCP_y12">'[4]AER only'!$F$100</definedName>
    <definedName name="dms_FRCP_y13">'[4]AER only'!$F$101</definedName>
    <definedName name="dms_FRCP_y14">'[4]AER only'!$F$102</definedName>
    <definedName name="dms_FRCP_y2">'[4]AER only'!$F$90</definedName>
    <definedName name="dms_FRCP_y3">'[4]AER only'!$F$91</definedName>
    <definedName name="dms_FRCP_y4">'[4]AER only'!$F$92</definedName>
    <definedName name="dms_FRCP_y5">'[4]AER only'!$F$93</definedName>
    <definedName name="dms_FRCP_y6">'[4]AER only'!$F$94</definedName>
    <definedName name="dms_FRCP_y7">'[4]AER only'!$F$95</definedName>
    <definedName name="dms_FRCP_y8">'[4]AER only'!$F$96</definedName>
    <definedName name="dms_FRCP_y9">'[4]AER only'!$F$97</definedName>
    <definedName name="dms_FRCPlength_List" localSheetId="0">'[1]AER lookups'!$L$17:$L$33</definedName>
    <definedName name="dms_FRCPlength_List">'[2]AER lookups'!$L$17:$L$33</definedName>
    <definedName name="dms_FRCPlength_Num" localSheetId="0">'[1]AER ETL'!$C$70</definedName>
    <definedName name="dms_FRCPlength_Num">'[2]AER ETL'!$C$70</definedName>
    <definedName name="dms_FRCPlength_Num_List">'[4]AER only'!$B$89:$B$103</definedName>
    <definedName name="dms_Header_Span" localSheetId="0">'[1]AER ETL'!$C$60</definedName>
    <definedName name="dms_Header_Span">'[2]AER ETL'!$C$60</definedName>
    <definedName name="dms_InputSource" localSheetId="0">'[1]DMS input'!$C$33</definedName>
    <definedName name="dms_InputSource">'[2]DMS input'!$C$33</definedName>
    <definedName name="dms_InputTradingName" localSheetId="0">'[1]DMS input'!$C$14</definedName>
    <definedName name="dms_InputTradingName">'[2]DMS input'!$C$14</definedName>
    <definedName name="dms_JurisdictionList" localSheetId="0">'[1]AER lookups'!$E$17:$E$33</definedName>
    <definedName name="dms_JurisdictionList">'[2]AER lookups'!$E$17:$E$33</definedName>
    <definedName name="dms_LeapYear_Result" localSheetId="0">'[1]AER ETL'!$C$98</definedName>
    <definedName name="dms_LeapYear_Result">'[2]AER ETL'!$C$98</definedName>
    <definedName name="dms_LongRural_flag" localSheetId="0">'[1]AER lookups'!$AC$17:$AC$33</definedName>
    <definedName name="dms_LongRural_flag">'[2]AER lookups'!$AC$17:$AC$33</definedName>
    <definedName name="dms_Model" localSheetId="0">'[1]AER ETL'!$C$11</definedName>
    <definedName name="dms_Model">'[2]AER ETL'!$C$11</definedName>
    <definedName name="dms_Model_List" localSheetId="0">'[1]AER lookups'!$B$40:$B$49</definedName>
    <definedName name="dms_Model_List">'[2]AER lookups'!$B$40:$B$49</definedName>
    <definedName name="dms_Model_Span" localSheetId="0">'[1]AER ETL'!$C$56</definedName>
    <definedName name="dms_Model_Span">'[2]AER ETL'!$C$56</definedName>
    <definedName name="dms_Model_Span_List" localSheetId="0">'[1]AER lookups'!$E$40:$E$49</definedName>
    <definedName name="dms_Model_Span_List">'[2]AER lookups'!$E$40:$E$49</definedName>
    <definedName name="dms_MultiYear_Flag" localSheetId="0">'[1]AER ETL'!$C$63</definedName>
    <definedName name="dms_MultiYear_Flag">'[2]AER ETL'!$C$63</definedName>
    <definedName name="dms_MultiYear_ResponseFlag" localSheetId="0">'[1]AER ETL'!$C$62</definedName>
    <definedName name="dms_MultiYear_ResponseFlag">'[2]AER ETL'!$C$62</definedName>
    <definedName name="dms_PAddr1_List" localSheetId="0">'[1]AER lookups'!$U$17:$U$33</definedName>
    <definedName name="dms_PAddr1_List">'[2]AER lookups'!$U$17:$U$33</definedName>
    <definedName name="dms_PAddr2_List" localSheetId="0">'[1]AER lookups'!$V$17:$V$33</definedName>
    <definedName name="dms_PAddr2_List">'[2]AER lookups'!$V$17:$V$33</definedName>
    <definedName name="dms_PRCP_start_row" localSheetId="0">'[1]AER ETL'!$C$41</definedName>
    <definedName name="dms_PRCP_start_row">'[2]AER ETL'!$C$41</definedName>
    <definedName name="dms_PRCPlength_List" localSheetId="0">'[1]AER lookups'!$M$17:$M$33</definedName>
    <definedName name="dms_PRCPlength_List">'[2]AER lookups'!$M$17:$M$33</definedName>
    <definedName name="dms_PRCPlength_Num" localSheetId="0">'[1]AER ETL'!$C$68</definedName>
    <definedName name="dms_PRCPlength_Num">'[2]AER ETL'!$C$68</definedName>
    <definedName name="dms_Previous_DollarReal_year" localSheetId="0">'[1]AER ETL'!$C$52</definedName>
    <definedName name="dms_Previous_DollarReal_year">'[2]AER ETL'!$C$52</definedName>
    <definedName name="dms_PState_List" localSheetId="0">'[1]AER lookups'!$X$17:$X$33</definedName>
    <definedName name="dms_PState_List">'[2]AER lookups'!$X$17:$X$33</definedName>
    <definedName name="dms_PSuburb_List" localSheetId="0">'[1]AER lookups'!$W$17:$W$33</definedName>
    <definedName name="dms_PSuburb_List">'[2]AER lookups'!$W$17:$W$33</definedName>
    <definedName name="dms_Public_Lighting_List" localSheetId="0">'[1]AER lookups'!$AJ$17:$AJ$33</definedName>
    <definedName name="dms_Public_Lighting_List">'[2]AER lookups'!$AJ$17:$AJ$33</definedName>
    <definedName name="dms_Reset_final_year" localSheetId="0">'[1]AER ETL'!$C$49</definedName>
    <definedName name="dms_Reset_final_year">'[2]AER ETL'!$C$49</definedName>
    <definedName name="dms_Reset_RYE" localSheetId="0">'[1]AER ETL'!$C$54</definedName>
    <definedName name="dms_Reset_RYE">'[2]AER ETL'!$C$54</definedName>
    <definedName name="dms_RPT" localSheetId="0">'[1]AER ETL'!$C$23</definedName>
    <definedName name="dms_RPT">'[2]AER ETL'!$C$23</definedName>
    <definedName name="dms_RPT_List" localSheetId="0">'[1]AER lookups'!$I$17:$I$33</definedName>
    <definedName name="dms_RPT_List">'[2]AER lookups'!$I$17:$I$33</definedName>
    <definedName name="dms_RPTMonth" localSheetId="0">'[1]AER ETL'!$C$30</definedName>
    <definedName name="dms_RPTMonth">'[2]AER ETL'!$C$30</definedName>
    <definedName name="dms_RPTMonth_List" localSheetId="0">'[1]AER lookups'!$J$17:$J$33</definedName>
    <definedName name="dms_RPTMonth_List">'[2]AER lookups'!$J$17:$J$33</definedName>
    <definedName name="dms_RYE_Formula_Result">'[4]AER only'!$E$51:$E$58</definedName>
    <definedName name="dms_RYE_result" localSheetId="0">'[1]AER ETL'!$C$57</definedName>
    <definedName name="dms_RYE_result">'[2]AER ETL'!$C$57</definedName>
    <definedName name="dms_RYE_start_row" localSheetId="0">'[1]AER ETL'!$C$42</definedName>
    <definedName name="dms_RYE_start_row">'[2]AER ETL'!$C$42</definedName>
    <definedName name="dms_Sector_List" localSheetId="0">'[1]AER lookups'!$F$17:$F$33</definedName>
    <definedName name="dms_Sector_List">'[2]AER lookups'!$F$17:$F$33</definedName>
    <definedName name="dms_Segment" localSheetId="0">'[1]AER ETL'!$C$21</definedName>
    <definedName name="dms_Segment">'[2]AER ETL'!$C$21</definedName>
    <definedName name="dms_Segment_List" localSheetId="0">'[1]AER lookups'!$G$17:$G$33</definedName>
    <definedName name="dms_Segment_List">'[2]AER lookups'!$G$17:$G$33</definedName>
    <definedName name="dms_Selected_Source" localSheetId="0">'[1]Business &amp; other details'!$AL$64</definedName>
    <definedName name="dms_Selected_Source">'[2]Business &amp; other details'!$AL$64</definedName>
    <definedName name="dms_ShortRural_flag" localSheetId="0">'[1]AER lookups'!$AB$17:$AB$33</definedName>
    <definedName name="dms_ShortRural_flag">'[2]AER lookups'!$AB$17:$AB$33</definedName>
    <definedName name="dms_SingleYear_Model" localSheetId="0">'[1]AER ETL'!$C$72:$C$74</definedName>
    <definedName name="dms_SingleYear_Model">'[2]AER ETL'!$C$72:$C$74</definedName>
    <definedName name="dms_SingleYearModel" localSheetId="0">'[1]AER ETL'!$C$75</definedName>
    <definedName name="dms_SingleYearModel">'[2]AER ETL'!$C$75</definedName>
    <definedName name="dms_SourceList" localSheetId="0">'[1]AER NRs'!$C$14:$C$27</definedName>
    <definedName name="dms_SourceList">'[2]AER NRs'!$C$14:$C$27</definedName>
    <definedName name="dms_Specified_FinalYear" localSheetId="0">'[1]AER ETL'!$C$64</definedName>
    <definedName name="dms_Specified_FinalYear">'[2]AER ETL'!$C$64</definedName>
    <definedName name="dms_Specified_RYE" localSheetId="0">'[1]AER ETL'!$C$55</definedName>
    <definedName name="dms_Specified_RYE">'[2]AER ETL'!$C$55</definedName>
    <definedName name="dms_SpecifiedYear_Span" localSheetId="0">'[1]AER ETL'!$C$59</definedName>
    <definedName name="dms_SpecifiedYear_Span">'[2]AER ETL'!$C$59</definedName>
    <definedName name="dms_start_year" localSheetId="0">'[1]AER ETL'!$C$36</definedName>
    <definedName name="dms_start_year">'[2]AER ETL'!$C$36</definedName>
    <definedName name="dms_State_List" localSheetId="0">'[1]AER lookups'!$S$17:$S$33</definedName>
    <definedName name="dms_State_List">'[2]AER lookups'!$S$17:$S$33</definedName>
    <definedName name="dms_Suburb_List" localSheetId="0">'[1]AER lookups'!$R$17:$R$33</definedName>
    <definedName name="dms_Suburb_List">'[2]AER lookups'!$R$17:$R$33</definedName>
    <definedName name="dms_TradingName" localSheetId="0">'[1]Business &amp; other details'!$AL$16</definedName>
    <definedName name="dms_TradingName">'[2]Business &amp; other details'!$AL$16</definedName>
    <definedName name="dms_TradingName_List" localSheetId="0">'[1]AER lookups'!$B$17:$B$33</definedName>
    <definedName name="dms_TradingName_List">'[2]AER lookups'!$B$17:$B$33</definedName>
    <definedName name="dms_TradingNameFull_List" localSheetId="0">'[1]AER lookups'!$C$17:$C$33</definedName>
    <definedName name="dms_TradingNameFull_List">'[2]AER lookups'!$C$17:$C$33</definedName>
    <definedName name="dms_Typed_Submission_Date" localSheetId="0">'[1]Business &amp; other details'!$AL$74</definedName>
    <definedName name="dms_Typed_Submission_Date">'[2]Business &amp; other details'!$AL$74</definedName>
    <definedName name="dms_Urban_flag" localSheetId="0">'[1]AER lookups'!$AA$17:$AA$33</definedName>
    <definedName name="dms_Urban_flag">'[2]AER lookups'!$AA$17:$AA$33</definedName>
    <definedName name="dms_Worksheet_List" localSheetId="0">'[1]AER lookups'!$D$40:$D$49</definedName>
    <definedName name="dms_Worksheet_List">'[2]AER lookups'!$D$40:$D$49</definedName>
    <definedName name="dms_y1" localSheetId="0">'[1]AER lookups'!$E$73</definedName>
    <definedName name="dms_y1">'[2]AER lookups'!$E$73</definedName>
    <definedName name="Drc" localSheetId="0">'[1]PTRM input'!$G$399</definedName>
    <definedName name="Drc">'[2]PTRM input'!$G$399</definedName>
    <definedName name="Drpc" localSheetId="0">'[1]PTRM input'!$G$397</definedName>
    <definedName name="Drpc">'[2]PTRM input'!$G$397</definedName>
    <definedName name="Drpt" localSheetId="0">'[1]PTRM input'!$G$398</definedName>
    <definedName name="Drpt">'[2]PTRM input'!$G$398</definedName>
    <definedName name="Dv" localSheetId="0">'[1]PTRM input'!$G$385</definedName>
    <definedName name="Dv">'[2]PTRM input'!$G$385</definedName>
    <definedName name="ERC_Final_Calc" localSheetId="0">'[1]Equity raising costs'!$Q$54</definedName>
    <definedName name="ERC_Final_Calc">'[2]Equity raising costs'!$Q$54</definedName>
    <definedName name="ERC_Yr01_Inc" localSheetId="0">'[1]PTRM input'!$G$110</definedName>
    <definedName name="ERC_Yr01_Inc">'[2]PTRM input'!$G$110</definedName>
    <definedName name="f" localSheetId="0">'[1]PTRM input'!$G$377</definedName>
    <definedName name="f">'[2]PTRM input'!$G$377</definedName>
    <definedName name="FRCP_1to5">"2015-16 to 2019-20"</definedName>
    <definedName name="FRCP_final_year" localSheetId="0">'[1]AER ETL'!$C$46</definedName>
    <definedName name="FRCP_final_year">'[2]AER ETL'!$C$46</definedName>
    <definedName name="FRCP_span" localSheetId="0">CONCATENATE('Draft Decision changes'!FRCP_y1, " to ", 'Draft Decision changes'!FRCP_y5)</definedName>
    <definedName name="FRCP_span">CONCATENATE([0]!FRCP_y1, " to ", [0]!FRCP_y5)</definedName>
    <definedName name="FRCP_y1" localSheetId="0">'[1]Business &amp; other details'!$AL$42</definedName>
    <definedName name="FRCP_y1">'[2]Business &amp; other details'!$AL$42</definedName>
    <definedName name="FRCP_y10" localSheetId="0">'[1]AER lookups'!$I$63</definedName>
    <definedName name="FRCP_y10">'[2]AER lookups'!$I$63</definedName>
    <definedName name="FRCP_y11" localSheetId="0">'[1]AER lookups'!$I$64</definedName>
    <definedName name="FRCP_y11">'[2]AER lookups'!$I$64</definedName>
    <definedName name="FRCP_y12" localSheetId="0">'[1]AER lookups'!$I$65</definedName>
    <definedName name="FRCP_y12">'[2]AER lookups'!$I$65</definedName>
    <definedName name="FRCP_y13" localSheetId="0">'[1]AER lookups'!$I$66</definedName>
    <definedName name="FRCP_y13">'[2]AER lookups'!$I$66</definedName>
    <definedName name="FRCP_y14" localSheetId="0">'[1]AER lookups'!$I$67</definedName>
    <definedName name="FRCP_y14">'[2]AER lookups'!$I$67</definedName>
    <definedName name="FRCP_y15" localSheetId="0">'[1]AER lookups'!$I$68</definedName>
    <definedName name="FRCP_y15">'[2]AER lookups'!$I$68</definedName>
    <definedName name="FRCP_y2" localSheetId="0">'[1]AER lookups'!$I$55</definedName>
    <definedName name="FRCP_y2">'[2]AER lookups'!$I$55</definedName>
    <definedName name="FRCP_y3" localSheetId="0">'[1]AER lookups'!$I$56</definedName>
    <definedName name="FRCP_y3">'[2]AER lookups'!$I$56</definedName>
    <definedName name="FRCP_y4" localSheetId="0">'[1]AER lookups'!$I$57</definedName>
    <definedName name="FRCP_y4">'[2]AER lookups'!$I$57</definedName>
    <definedName name="FRCP_y5" localSheetId="0">'[1]AER lookups'!$I$58</definedName>
    <definedName name="FRCP_y5">'[2]AER lookups'!$I$58</definedName>
    <definedName name="FRCP_y6" localSheetId="0">'[1]AER lookups'!$I$59</definedName>
    <definedName name="FRCP_y6">'[2]AER lookups'!$I$59</definedName>
    <definedName name="FRCP_y7" localSheetId="0">'[1]AER lookups'!$I$60</definedName>
    <definedName name="FRCP_y7">'[2]AER lookups'!$I$60</definedName>
    <definedName name="FRCP_y8" localSheetId="0">'[1]AER lookups'!$I$61</definedName>
    <definedName name="FRCP_y8">'[2]AER lookups'!$I$61</definedName>
    <definedName name="FRCP_y9" localSheetId="0">'[1]AER lookups'!$I$62</definedName>
    <definedName name="FRCP_y9">'[2]AER lookups'!$I$62</definedName>
    <definedName name="g" localSheetId="0">'[1]PTRM input'!$G$384</definedName>
    <definedName name="g">'[2]PTRM input'!$G$384</definedName>
    <definedName name="Icpr" localSheetId="0">'[1]PTRM input'!$G$395</definedName>
    <definedName name="Icpr">'[2]PTRM input'!$G$395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P_0_RevCap" localSheetId="0">'[1]X factors'!$G$63</definedName>
    <definedName name="P_0_RevCap">'[2]X factors'!$G$63</definedName>
    <definedName name="P_0_RevYld" localSheetId="0">'[1]X factors'!$G$83</definedName>
    <definedName name="P_0_RevYld">'[2]X factors'!$G$83</definedName>
    <definedName name="P_0_WAPC" localSheetId="0">'[1]X factors'!$G$47</definedName>
    <definedName name="P_0_WAPC">'[2]X factors'!$G$47</definedName>
    <definedName name="PRCP_final_year" localSheetId="0">'[1]AER ETL'!$C$48</definedName>
    <definedName name="PRCP_final_year">'[2]AER ETL'!$C$48</definedName>
    <definedName name="PRCP_y1" localSheetId="0">'[1]AER lookups'!$E$54</definedName>
    <definedName name="PRCP_y1">'[2]AER lookups'!$E$54</definedName>
    <definedName name="PRCP_y10" localSheetId="0">'[1]AER lookups'!$E$63</definedName>
    <definedName name="PRCP_y10">'[2]AER lookups'!$E$63</definedName>
    <definedName name="PRCP_y11" localSheetId="0">'[1]AER lookups'!$E$64</definedName>
    <definedName name="PRCP_y11">'[2]AER lookups'!$E$64</definedName>
    <definedName name="PRCP_y12" localSheetId="0">'[1]AER lookups'!$E$65</definedName>
    <definedName name="PRCP_y12">'[2]AER lookups'!$E$65</definedName>
    <definedName name="PRCP_y13" localSheetId="0">'[1]AER lookups'!$E$66</definedName>
    <definedName name="PRCP_y13">'[2]AER lookups'!$E$66</definedName>
    <definedName name="PRCP_y14" localSheetId="0">'[1]AER lookups'!$E$67</definedName>
    <definedName name="PRCP_y14">'[2]AER lookups'!$E$67</definedName>
    <definedName name="PRCP_y15" localSheetId="0">'[1]AER lookups'!$E$68</definedName>
    <definedName name="PRCP_y15">'[2]AER lookups'!$E$68</definedName>
    <definedName name="PRCP_y2" localSheetId="0">'[1]AER lookups'!$E$55</definedName>
    <definedName name="PRCP_y2">'[2]AER lookups'!$E$55</definedName>
    <definedName name="PRCP_y3" localSheetId="0">'[1]AER lookups'!$E$56</definedName>
    <definedName name="PRCP_y3">'[2]AER lookups'!$E$56</definedName>
    <definedName name="PRCP_y4" localSheetId="0">'[1]AER lookups'!$E$57</definedName>
    <definedName name="PRCP_y4">'[2]AER lookups'!$E$57</definedName>
    <definedName name="PRCP_y5" localSheetId="0">'[1]AER lookups'!$E$58</definedName>
    <definedName name="PRCP_y5">'[2]AER lookups'!$E$58</definedName>
    <definedName name="PRCP_y6" localSheetId="0">'[1]AER lookups'!$E$59</definedName>
    <definedName name="PRCP_y6">'[2]AER lookups'!$E$59</definedName>
    <definedName name="PRCP_y7" localSheetId="0">'[1]AER lookups'!$E$60</definedName>
    <definedName name="PRCP_y7">'[2]AER lookups'!$E$60</definedName>
    <definedName name="PRCP_y8" localSheetId="0">'[1]AER lookups'!$E$61</definedName>
    <definedName name="PRCP_y8">'[2]AER lookups'!$E$61</definedName>
    <definedName name="PRCP_y9" localSheetId="0">'[1]AER lookups'!$E$62</definedName>
    <definedName name="PRCP_y9">'[2]AER lookups'!$E$62</definedName>
    <definedName name="RAB" localSheetId="0">'[1]PTRM input'!$J$57</definedName>
    <definedName name="RAB">'[2]PTRM input'!$J$57</definedName>
    <definedName name="RCP_1to5">"2015-16 to 2019-20"</definedName>
    <definedName name="Reg_Period_Length" localSheetId="0">'[1]PTRM input'!$R$7</definedName>
    <definedName name="Reg_Period_Length">'[2]PTRM input'!$R$7</definedName>
    <definedName name="rvanilla01" localSheetId="0">[1]WACC!$G$19</definedName>
    <definedName name="rvanilla01">[2]WACC!$G$19</definedName>
    <definedName name="rvanilla02" localSheetId="0">[1]WACC!$H$19</definedName>
    <definedName name="rvanilla02">[2]WACC!$H$19</definedName>
    <definedName name="rvanilla03" localSheetId="0">[1]WACC!$I$19</definedName>
    <definedName name="rvanilla03">[2]WACC!$I$19</definedName>
    <definedName name="rvanilla04" localSheetId="0">[1]WACC!$J$19</definedName>
    <definedName name="rvanilla04">[2]WACC!$J$19</definedName>
    <definedName name="rvanilla05" localSheetId="0">[1]WACC!$K$19</definedName>
    <definedName name="rvanilla05">[2]WACC!$K$19</definedName>
    <definedName name="rvanilla06" localSheetId="0">[1]WACC!$L$19</definedName>
    <definedName name="rvanilla06">[2]WACC!$L$19</definedName>
    <definedName name="rvanilla07" localSheetId="0">[1]WACC!$M$19</definedName>
    <definedName name="rvanilla07">[2]WACC!$M$19</definedName>
    <definedName name="rvanilla08" localSheetId="0">[1]WACC!$N$19</definedName>
    <definedName name="rvanilla08">[2]WACC!$N$19</definedName>
    <definedName name="rvanilla09" localSheetId="0">[1]WACC!$O$19</definedName>
    <definedName name="rvanilla09">[2]WACC!$O$19</definedName>
    <definedName name="rvanilla10" localSheetId="0">[1]WACC!$P$19</definedName>
    <definedName name="rvanilla10">[2]WACC!$P$19</definedName>
    <definedName name="Seo" localSheetId="0">'[1]PTRM input'!$G$396</definedName>
    <definedName name="Seo">'[2]PTRM input'!$G$396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Use_Calc_Depn">[4]Depreciation_Profile!$G$8</definedName>
    <definedName name="vanilla01" localSheetId="0">[1]WACC!$G$18</definedName>
    <definedName name="vanilla01">[2]WACC!$G$18</definedName>
    <definedName name="vanilla02" localSheetId="0">[1]WACC!$H$18</definedName>
    <definedName name="vanilla02">[2]WACC!$H$18</definedName>
    <definedName name="vanilla03" localSheetId="0">[1]WACC!$I$18</definedName>
    <definedName name="vanilla03">[2]WACC!$I$18</definedName>
    <definedName name="vanilla04" localSheetId="0">[1]WACC!$J$18</definedName>
    <definedName name="vanilla04">[2]WACC!$J$18</definedName>
    <definedName name="vanilla05" localSheetId="0">[1]WACC!$K$18</definedName>
    <definedName name="vanilla05">[2]WACC!$K$18</definedName>
    <definedName name="vanilla06" localSheetId="0">[1]WACC!$L$18</definedName>
    <definedName name="vanilla06">[2]WACC!$L$18</definedName>
    <definedName name="vanilla07" localSheetId="0">[1]WACC!$M$18</definedName>
    <definedName name="vanilla07">[2]WACC!$M$18</definedName>
    <definedName name="vanilla08" localSheetId="0">[1]WACC!$N$18</definedName>
    <definedName name="vanilla08">[2]WACC!$N$18</definedName>
    <definedName name="vanilla09" localSheetId="0">[1]WACC!$O$18</definedName>
    <definedName name="vanilla09">[2]WACC!$O$18</definedName>
    <definedName name="vanilla10" localSheetId="0">[1]WACC!$P$18</definedName>
    <definedName name="vanilla10">[2]WACC!$P$18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  <definedName name="X_02_RevCap" localSheetId="0">'[1]X factors'!$H$63</definedName>
    <definedName name="X_02_RevCap">'[2]X factors'!$H$63</definedName>
    <definedName name="X_02_RevYld" localSheetId="0">'[1]X factors'!$H$83</definedName>
    <definedName name="X_02_RevYld">'[2]X factors'!$H$83</definedName>
    <definedName name="X_02_WAPC" localSheetId="0">'[1]X factors'!$H$47</definedName>
    <definedName name="X_02_WAPC">'[2]X factors'!$H$47</definedName>
    <definedName name="X_03_RevCap" localSheetId="0">'[1]X factors'!$I$63</definedName>
    <definedName name="X_03_RevCap">'[2]X factors'!$I$63</definedName>
    <definedName name="X_03_RevYld" localSheetId="0">'[1]X factors'!$I$83</definedName>
    <definedName name="X_03_RevYld">'[2]X factors'!$I$83</definedName>
    <definedName name="X_03_WAPC" localSheetId="0">'[1]X factors'!$I$47</definedName>
    <definedName name="X_03_WAPC">'[2]X factors'!$I$47</definedName>
    <definedName name="X_04_RevCap" localSheetId="0">'[1]X factors'!$J$63</definedName>
    <definedName name="X_04_RevCap">'[2]X factors'!$J$63</definedName>
    <definedName name="X_04_RevYld" localSheetId="0">'[1]X factors'!$J$83</definedName>
    <definedName name="X_04_RevYld">'[2]X factors'!$J$83</definedName>
    <definedName name="X_04_WAPC" localSheetId="0">'[1]X factors'!$J$47</definedName>
    <definedName name="X_04_WAPC">'[2]X factors'!$J$47</definedName>
    <definedName name="X_05_RevCap" localSheetId="0">'[1]X factors'!$K$63</definedName>
    <definedName name="X_05_RevCap">'[2]X factors'!$K$63</definedName>
    <definedName name="X_05_RevYld" localSheetId="0">'[1]X factors'!$K$83</definedName>
    <definedName name="X_05_RevYld">'[2]X factors'!$K$83</definedName>
    <definedName name="X_05_WAPC" localSheetId="0">'[1]X factors'!$K$47</definedName>
    <definedName name="X_05_WAPC">'[2]X factors'!$K$47</definedName>
    <definedName name="X_06_RevCap" localSheetId="0">'[1]X factors'!$L$63</definedName>
    <definedName name="X_06_RevCap">'[2]X factors'!$L$63</definedName>
    <definedName name="X_06_RevYld" localSheetId="0">'[1]X factors'!$L$83</definedName>
    <definedName name="X_06_RevYld">'[2]X factors'!$L$83</definedName>
    <definedName name="X_06_WAPC" localSheetId="0">'[1]X factors'!$L$47</definedName>
    <definedName name="X_06_WAPC">'[2]X factors'!$L$47</definedName>
    <definedName name="X_07_RevCap" localSheetId="0">'[1]X factors'!$M$63</definedName>
    <definedName name="X_07_RevCap">'[2]X factors'!$M$63</definedName>
    <definedName name="X_07_RevYld" localSheetId="0">'[1]X factors'!$M$83</definedName>
    <definedName name="X_07_RevYld">'[2]X factors'!$M$83</definedName>
    <definedName name="X_07_WAPC" localSheetId="0">'[1]X factors'!$M$47</definedName>
    <definedName name="X_07_WAPC">'[2]X factors'!$M$47</definedName>
    <definedName name="X_08_RevCap" localSheetId="0">'[1]X factors'!$N$63</definedName>
    <definedName name="X_08_RevCap">'[2]X factors'!$N$63</definedName>
    <definedName name="X_08_RevYld" localSheetId="0">'[1]X factors'!$N$83</definedName>
    <definedName name="X_08_RevYld">'[2]X factors'!$N$83</definedName>
    <definedName name="X_08_WAPC" localSheetId="0">'[1]X factors'!$N$47</definedName>
    <definedName name="X_08_WAPC">'[2]X factors'!$N$47</definedName>
    <definedName name="X_09_RevCap" localSheetId="0">'[1]X factors'!$O$63</definedName>
    <definedName name="X_09_RevCap">'[2]X factors'!$O$63</definedName>
    <definedName name="X_09_RevYld" localSheetId="0">'[1]X factors'!$O$83</definedName>
    <definedName name="X_09_RevYld">'[2]X factors'!$O$83</definedName>
    <definedName name="X_09_WAPC" localSheetId="0">'[1]X factors'!$O$47</definedName>
    <definedName name="X_09_WAPC">'[2]X factors'!$O$47</definedName>
    <definedName name="X_10_RevCap" localSheetId="0">'[1]X factors'!$P$63</definedName>
    <definedName name="X_10_RevCap">'[2]X factors'!$P$63</definedName>
    <definedName name="X_10_RevYld" localSheetId="0">'[1]X factors'!$P$83</definedName>
    <definedName name="X_10_RevYld">'[2]X factors'!$P$83</definedName>
    <definedName name="X_10_WAPC" localSheetId="0">'[1]X factors'!$P$47</definedName>
    <definedName name="X_10_WAPC">'[2]X factors'!$P$47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D7" i="3"/>
  <c r="E7" i="3"/>
  <c r="F7" i="3"/>
  <c r="B7" i="3"/>
  <c r="K15" i="2"/>
  <c r="L15" i="2"/>
  <c r="M15" i="2"/>
  <c r="N15" i="2"/>
  <c r="J15" i="2"/>
  <c r="F10" i="3" l="1"/>
  <c r="F12" i="3"/>
  <c r="F11" i="3"/>
  <c r="B11" i="3"/>
  <c r="B12" i="3"/>
  <c r="B10" i="3"/>
  <c r="E10" i="3"/>
  <c r="E12" i="3"/>
  <c r="E11" i="3"/>
  <c r="D10" i="3"/>
  <c r="D12" i="3"/>
  <c r="D11" i="3"/>
  <c r="C12" i="3"/>
  <c r="C11" i="3"/>
  <c r="C10" i="3"/>
  <c r="J4" i="2"/>
  <c r="L23" i="2" l="1"/>
  <c r="M23" i="2" l="1"/>
  <c r="N23" i="2" l="1"/>
  <c r="O23" i="2" l="1"/>
  <c r="P23" i="2" l="1"/>
  <c r="Z12" i="3" l="1"/>
  <c r="AA12" i="3"/>
  <c r="W12" i="3"/>
  <c r="X12" i="3" l="1"/>
  <c r="Y12" i="3"/>
  <c r="I12" i="3" l="1"/>
  <c r="P12" i="3" l="1"/>
  <c r="J12" i="3" l="1"/>
  <c r="R12" i="3" l="1"/>
  <c r="T12" i="3"/>
  <c r="S12" i="3"/>
  <c r="Q12" i="3" l="1"/>
  <c r="K12" i="3" l="1"/>
  <c r="M12" i="3"/>
  <c r="L12" i="3"/>
  <c r="P19" i="3" l="1"/>
  <c r="B11" i="6" s="1"/>
  <c r="P18" i="3"/>
  <c r="B5" i="6" s="1"/>
  <c r="W18" i="3"/>
  <c r="B6" i="6" s="1"/>
  <c r="W19" i="3"/>
  <c r="B14" i="3"/>
  <c r="I19" i="3"/>
  <c r="B10" i="6" s="1"/>
  <c r="I18" i="3"/>
  <c r="B4" i="6" s="1"/>
  <c r="B16" i="6" l="1"/>
  <c r="B7" i="6"/>
  <c r="C7" i="2"/>
  <c r="L24" i="2" s="1"/>
  <c r="B12" i="6"/>
  <c r="B18" i="6" s="1"/>
  <c r="B17" i="6"/>
  <c r="P20" i="3"/>
  <c r="C5" i="2"/>
  <c r="I20" i="3"/>
  <c r="W20" i="3"/>
  <c r="C4" i="2"/>
  <c r="C8" i="2"/>
  <c r="C9" i="2"/>
  <c r="L26" i="2" s="1"/>
  <c r="B13" i="6" l="1"/>
  <c r="B19" i="6" s="1"/>
  <c r="L21" i="2"/>
  <c r="C10" i="2"/>
  <c r="J5" i="2"/>
  <c r="J6" i="2" s="1"/>
  <c r="J8" i="2" s="1"/>
  <c r="J16" i="2" s="1"/>
  <c r="B20" i="6" l="1"/>
  <c r="K16" i="2"/>
  <c r="J17" i="2"/>
  <c r="L25" i="2" l="1"/>
  <c r="L22" i="2"/>
  <c r="K17" i="2"/>
  <c r="L16" i="2"/>
  <c r="L27" i="2" l="1"/>
  <c r="M16" i="2"/>
  <c r="L17" i="2"/>
  <c r="J19" i="3" l="1"/>
  <c r="C10" i="6" s="1"/>
  <c r="C14" i="3"/>
  <c r="J18" i="3"/>
  <c r="C4" i="6" s="1"/>
  <c r="Q19" i="3"/>
  <c r="C11" i="6" s="1"/>
  <c r="Q18" i="3"/>
  <c r="C5" i="6" s="1"/>
  <c r="N16" i="2"/>
  <c r="N17" i="2" s="1"/>
  <c r="M17" i="2"/>
  <c r="X18" i="3"/>
  <c r="C6" i="6" s="1"/>
  <c r="X19" i="3"/>
  <c r="C17" i="6" l="1"/>
  <c r="C7" i="6"/>
  <c r="C16" i="6"/>
  <c r="D7" i="2"/>
  <c r="M24" i="2" s="1"/>
  <c r="C12" i="6"/>
  <c r="C13" i="6" s="1"/>
  <c r="Q20" i="3"/>
  <c r="D4" i="2"/>
  <c r="X20" i="3"/>
  <c r="D8" i="2"/>
  <c r="M25" i="2" s="1"/>
  <c r="D9" i="2"/>
  <c r="M26" i="2" s="1"/>
  <c r="J20" i="3"/>
  <c r="D5" i="2"/>
  <c r="M22" i="2" s="1"/>
  <c r="C19" i="6" l="1"/>
  <c r="C18" i="6"/>
  <c r="M21" i="2"/>
  <c r="M27" i="2" s="1"/>
  <c r="D10" i="2"/>
  <c r="C20" i="6" l="1"/>
  <c r="Y19" i="3"/>
  <c r="Y18" i="3"/>
  <c r="D6" i="6" s="1"/>
  <c r="K18" i="3"/>
  <c r="D4" i="6" s="1"/>
  <c r="D14" i="3"/>
  <c r="K19" i="3"/>
  <c r="D10" i="6" s="1"/>
  <c r="R19" i="3"/>
  <c r="D11" i="6" s="1"/>
  <c r="R18" i="3"/>
  <c r="D5" i="6" s="1"/>
  <c r="D7" i="6" l="1"/>
  <c r="D16" i="6"/>
  <c r="E7" i="2"/>
  <c r="N24" i="2" s="1"/>
  <c r="D12" i="6"/>
  <c r="D18" i="6" s="1"/>
  <c r="D17" i="6"/>
  <c r="R20" i="3"/>
  <c r="E8" i="2"/>
  <c r="N25" i="2" s="1"/>
  <c r="E9" i="2"/>
  <c r="N26" i="2" s="1"/>
  <c r="K20" i="3"/>
  <c r="E5" i="2"/>
  <c r="N22" i="2" s="1"/>
  <c r="Y20" i="3"/>
  <c r="E4" i="2"/>
  <c r="D13" i="6" l="1"/>
  <c r="D19" i="6" s="1"/>
  <c r="N21" i="2"/>
  <c r="N27" i="2" s="1"/>
  <c r="E10" i="2"/>
  <c r="D20" i="6" l="1"/>
  <c r="Z19" i="3"/>
  <c r="Z18" i="3"/>
  <c r="E6" i="6" s="1"/>
  <c r="S18" i="3"/>
  <c r="E5" i="6" s="1"/>
  <c r="S19" i="3"/>
  <c r="E11" i="6" s="1"/>
  <c r="E14" i="3"/>
  <c r="L19" i="3"/>
  <c r="E10" i="6" s="1"/>
  <c r="L18" i="3"/>
  <c r="E4" i="6" s="1"/>
  <c r="F7" i="2" l="1"/>
  <c r="O24" i="2" s="1"/>
  <c r="E12" i="6"/>
  <c r="E18" i="6" s="1"/>
  <c r="E16" i="6"/>
  <c r="E7" i="6"/>
  <c r="E17" i="6"/>
  <c r="E13" i="6"/>
  <c r="F5" i="2"/>
  <c r="O22" i="2" s="1"/>
  <c r="L20" i="3"/>
  <c r="F8" i="2"/>
  <c r="O25" i="2" s="1"/>
  <c r="F9" i="2"/>
  <c r="O26" i="2" s="1"/>
  <c r="S20" i="3"/>
  <c r="Z20" i="3"/>
  <c r="F4" i="2"/>
  <c r="E19" i="6" l="1"/>
  <c r="O21" i="2"/>
  <c r="O27" i="2" s="1"/>
  <c r="F10" i="2"/>
  <c r="E20" i="6" l="1"/>
  <c r="F14" i="3"/>
  <c r="M19" i="3"/>
  <c r="F10" i="6" s="1"/>
  <c r="M18" i="3"/>
  <c r="F4" i="6" s="1"/>
  <c r="T19" i="3"/>
  <c r="F11" i="6" s="1"/>
  <c r="G11" i="6" s="1"/>
  <c r="T18" i="3"/>
  <c r="AA18" i="3"/>
  <c r="F6" i="6" s="1"/>
  <c r="AA19" i="3"/>
  <c r="T20" i="3" l="1"/>
  <c r="F5" i="6"/>
  <c r="F7" i="6" s="1"/>
  <c r="G10" i="6"/>
  <c r="G6" i="6"/>
  <c r="F16" i="6"/>
  <c r="G16" i="6" s="1"/>
  <c r="G4" i="6"/>
  <c r="G7" i="2"/>
  <c r="P24" i="2" s="1"/>
  <c r="F12" i="6"/>
  <c r="G12" i="6" s="1"/>
  <c r="G4" i="2"/>
  <c r="AA20" i="3"/>
  <c r="G9" i="2"/>
  <c r="P26" i="2" s="1"/>
  <c r="G8" i="2"/>
  <c r="P25" i="2" s="1"/>
  <c r="G5" i="2"/>
  <c r="P22" i="2" s="1"/>
  <c r="M20" i="3"/>
  <c r="G7" i="6" l="1"/>
  <c r="F18" i="6"/>
  <c r="G18" i="6" s="1"/>
  <c r="F13" i="6"/>
  <c r="G13" i="6" s="1"/>
  <c r="F17" i="6"/>
  <c r="G17" i="6" s="1"/>
  <c r="G5" i="6"/>
  <c r="G10" i="2"/>
  <c r="P21" i="2"/>
  <c r="P27" i="2" s="1"/>
  <c r="F19" i="6" l="1"/>
  <c r="F20" i="6" l="1"/>
  <c r="G19" i="6"/>
</calcChain>
</file>

<file path=xl/sharedStrings.xml><?xml version="1.0" encoding="utf-8"?>
<sst xmlns="http://schemas.openxmlformats.org/spreadsheetml/2006/main" count="228" uniqueCount="84">
  <si>
    <t>Revenue</t>
  </si>
  <si>
    <t>Capital (RoA &amp; Depn) - R2A</t>
  </si>
  <si>
    <t>Capital (RoA &amp; Depn) - R1</t>
  </si>
  <si>
    <t>Opex (inc Tax)</t>
  </si>
  <si>
    <t>LED</t>
  </si>
  <si>
    <t>Capital (RoA &amp; Depn) - R2</t>
  </si>
  <si>
    <t>Conventional</t>
  </si>
  <si>
    <t xml:space="preserve">Value of CONV pole &amp; cabling </t>
  </si>
  <si>
    <t>Rate 1</t>
  </si>
  <si>
    <t>Opex</t>
  </si>
  <si>
    <t>Nominal unit cost</t>
  </si>
  <si>
    <t>2029-30</t>
  </si>
  <si>
    <t>2028-29</t>
  </si>
  <si>
    <t>2027-28</t>
  </si>
  <si>
    <t>2026-27</t>
  </si>
  <si>
    <t>2025-26</t>
  </si>
  <si>
    <t>Unit cos for pole &amp; cabling</t>
  </si>
  <si>
    <t>Proportion for pole &amp; cabling</t>
  </si>
  <si>
    <t>Derived unit cost</t>
  </si>
  <si>
    <t>Total capital Rate 1 CONV</t>
  </si>
  <si>
    <t>Return on</t>
  </si>
  <si>
    <t>2024-25</t>
  </si>
  <si>
    <t>This area is used to transfer the legacy residual value of legacy conventional lights to the LED asset base once the asset is converted</t>
  </si>
  <si>
    <t>Depreciation</t>
  </si>
  <si>
    <t>Smoothed Revenue</t>
  </si>
  <si>
    <t>Tax</t>
  </si>
  <si>
    <t>Rate 2A</t>
  </si>
  <si>
    <t>Tariff</t>
  </si>
  <si>
    <t>Value of Asset Base</t>
  </si>
  <si>
    <t xml:space="preserve">Total </t>
  </si>
  <si>
    <t>Total</t>
  </si>
  <si>
    <t>Revenue ($ Nominal)</t>
  </si>
  <si>
    <t>Opex ($ Real)</t>
  </si>
  <si>
    <t>Opex ($ Nominal)</t>
  </si>
  <si>
    <t xml:space="preserve">The purpose of this file is to breakdown the output from the PTRM for the Public Lighting Pricing Model </t>
  </si>
  <si>
    <t>Note:</t>
  </si>
  <si>
    <t>Rate 2A proportions % based on forecast volumes in file "EGX&amp;ERG 2025-30 Public Lighting Capex &amp; Opex Forecast Model"</t>
  </si>
  <si>
    <t>2025-30 regulatory period</t>
  </si>
  <si>
    <t>Source: Ergon 2025-30 Public Lighting PTRM</t>
  </si>
  <si>
    <t>Return on ($ Nominal)</t>
  </si>
  <si>
    <t>Light type</t>
  </si>
  <si>
    <t>CONV</t>
  </si>
  <si>
    <t xml:space="preserve">Table 1: Revenue (Return on, return of, opex) by light type </t>
  </si>
  <si>
    <t>Table 2: Unit cost of residual value of legacy CONV infrastructure</t>
  </si>
  <si>
    <t>Note</t>
  </si>
  <si>
    <t>Volume of Conventional - Rate 1 lights</t>
  </si>
  <si>
    <t>Source:  file "EGX&amp;ERG 2025-30 Public Lighting Capex &amp; Opex Forecast Model"</t>
  </si>
  <si>
    <t xml:space="preserve">Table 3: Estimated residual value from CONV to LED </t>
  </si>
  <si>
    <t>Number of Rate 1 lights CONV converted to LED</t>
  </si>
  <si>
    <t>Residual value to LED</t>
  </si>
  <si>
    <t>Table 1: Proportions used allocate the opex and capex between Rate 1 (Conventional and LED) and Rate 2A LED</t>
  </si>
  <si>
    <t>Table 1: Forecast inflation</t>
  </si>
  <si>
    <t>CPI</t>
  </si>
  <si>
    <t>Table 4: Modified revenue for the Public Lighting Model</t>
  </si>
  <si>
    <t>Tariffs</t>
  </si>
  <si>
    <t>Rate 1 &amp; 2</t>
  </si>
  <si>
    <t>Rate 2</t>
  </si>
  <si>
    <t>Rate 1, 2, 2A</t>
  </si>
  <si>
    <t>Energex</t>
  </si>
  <si>
    <t xml:space="preserve">Table 3: Split of Smoothed Revenue (Return on) between Conv and LED </t>
  </si>
  <si>
    <t>Source: Energex 2025-30 Public Lighting PTRM</t>
  </si>
  <si>
    <t>Revenue streams are upscaled to align with the smooth revenue from the PTRM</t>
  </si>
  <si>
    <t>Table 5: Allocation of revenue (return of) between Conv and LED</t>
  </si>
  <si>
    <t>Table 7: Split of $ nominal opex between CONV and LED</t>
  </si>
  <si>
    <t>Table 2: Capex used to split smoothed revenue (return on) between Conv and LED in Table 3 below</t>
  </si>
  <si>
    <t>Source: Energex 2025-30 Public Lighting PTRM, tab "Assets"</t>
  </si>
  <si>
    <t>Note: uses the Real opex values in Table 6 to allocate the Nominal opex values in Table 1 between LED and CONV</t>
  </si>
  <si>
    <t>Table 6: Real opex from PTRM Used to allocate the $ Nominal opex between CONV and LED in Table 7 below</t>
  </si>
  <si>
    <t>Source: Energex 2025-30 Public Lighting PTRM, tab "PTRM input"</t>
  </si>
  <si>
    <t>Smoothed revenue</t>
  </si>
  <si>
    <t>Table 1b: Building Blocks: Adjusted for Smoothing</t>
  </si>
  <si>
    <t>Table 1a: Building Blocks: unsmoothed</t>
  </si>
  <si>
    <t>Table 4: Depreciation used to split smoothed revenue (return of) between Conv and LED in Table 5 below</t>
  </si>
  <si>
    <t>Return on capital</t>
  </si>
  <si>
    <t xml:space="preserve">Grand total </t>
  </si>
  <si>
    <t>Reconciliation</t>
  </si>
  <si>
    <t>CONV + LED combined</t>
  </si>
  <si>
    <t>cell 377 of PTRM input</t>
  </si>
  <si>
    <t>Cells</t>
  </si>
  <si>
    <t>Description of changes</t>
  </si>
  <si>
    <t>CPI' - Row 4</t>
  </si>
  <si>
    <t>updated CPI forecast</t>
  </si>
  <si>
    <t>PTRM output'</t>
  </si>
  <si>
    <t>replaced values with values from draft decision public lighting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</si>
</sst>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&quot;$&quot;* #,##0.0_-;\-&quot;$&quot;* #,##0.0_-;_-&quot;$&quot;* &quot;-&quot;??_-;_-@_-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2" tint="-4.9989318521683403E-2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C5697"/>
        <bgColor indexed="64"/>
      </patternFill>
    </fill>
    <fill>
      <patternFill patternType="solid">
        <fgColor rgb="FF00839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/>
    <xf numFmtId="0" fontId="3" fillId="0" borderId="0" xfId="1" applyFont="1"/>
    <xf numFmtId="165" fontId="2" fillId="0" borderId="0" xfId="1" applyNumberFormat="1"/>
    <xf numFmtId="165" fontId="0" fillId="0" borderId="0" xfId="3" applyFont="1"/>
    <xf numFmtId="0" fontId="4" fillId="0" borderId="0" xfId="1" applyFont="1"/>
    <xf numFmtId="0" fontId="1" fillId="0" borderId="0" xfId="0" applyFont="1"/>
    <xf numFmtId="0" fontId="2" fillId="0" borderId="0" xfId="1" applyFill="1"/>
    <xf numFmtId="0" fontId="8" fillId="3" borderId="2" xfId="0" applyFont="1" applyFill="1" applyBorder="1"/>
    <xf numFmtId="0" fontId="9" fillId="4" borderId="3" xfId="0" applyFont="1" applyFill="1" applyBorder="1"/>
    <xf numFmtId="9" fontId="9" fillId="0" borderId="4" xfId="7" applyFont="1" applyFill="1" applyBorder="1" applyAlignment="1"/>
    <xf numFmtId="0" fontId="6" fillId="4" borderId="3" xfId="0" applyFont="1" applyFill="1" applyBorder="1"/>
    <xf numFmtId="166" fontId="9" fillId="0" borderId="4" xfId="6" applyNumberFormat="1" applyFont="1" applyFill="1" applyBorder="1" applyAlignment="1"/>
    <xf numFmtId="167" fontId="9" fillId="0" borderId="4" xfId="6" applyNumberFormat="1" applyFont="1" applyFill="1" applyBorder="1" applyAlignment="1"/>
    <xf numFmtId="164" fontId="9" fillId="0" borderId="4" xfId="6" applyNumberFormat="1" applyFont="1" applyFill="1" applyBorder="1" applyAlignment="1"/>
    <xf numFmtId="164" fontId="6" fillId="0" borderId="4" xfId="6" applyNumberFormat="1" applyFont="1" applyFill="1" applyBorder="1" applyAlignment="1"/>
    <xf numFmtId="166" fontId="6" fillId="0" borderId="4" xfId="6" applyNumberFormat="1" applyFont="1" applyFill="1" applyBorder="1" applyAlignment="1"/>
    <xf numFmtId="168" fontId="9" fillId="0" borderId="4" xfId="5" applyNumberFormat="1" applyFont="1" applyFill="1" applyBorder="1" applyAlignment="1"/>
    <xf numFmtId="164" fontId="0" fillId="0" borderId="0" xfId="0" applyNumberFormat="1"/>
    <xf numFmtId="166" fontId="2" fillId="0" borderId="0" xfId="1" applyNumberFormat="1"/>
    <xf numFmtId="164" fontId="0" fillId="0" borderId="0" xfId="6" applyFont="1"/>
    <xf numFmtId="164" fontId="1" fillId="0" borderId="0" xfId="6" applyFont="1"/>
    <xf numFmtId="0" fontId="8" fillId="3" borderId="0" xfId="0" applyFont="1" applyFill="1" applyBorder="1"/>
    <xf numFmtId="164" fontId="1" fillId="0" borderId="0" xfId="0" applyNumberFormat="1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Border="1"/>
    <xf numFmtId="10" fontId="9" fillId="5" borderId="4" xfId="7" applyNumberFormat="1" applyFont="1" applyFill="1" applyBorder="1" applyAlignment="1"/>
    <xf numFmtId="0" fontId="0" fillId="5" borderId="0" xfId="0" applyFill="1"/>
    <xf numFmtId="164" fontId="0" fillId="5" borderId="0" xfId="6" applyFont="1" applyFill="1"/>
    <xf numFmtId="164" fontId="9" fillId="5" borderId="4" xfId="6" applyNumberFormat="1" applyFont="1" applyFill="1" applyBorder="1" applyAlignment="1"/>
    <xf numFmtId="164" fontId="9" fillId="5" borderId="4" xfId="6" applyFont="1" applyFill="1" applyBorder="1" applyAlignment="1"/>
    <xf numFmtId="0" fontId="1" fillId="0" borderId="1" xfId="0" applyFont="1" applyBorder="1"/>
    <xf numFmtId="0" fontId="0" fillId="0" borderId="0" xfId="0" quotePrefix="1"/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</cellXfs>
  <cellStyles count="8">
    <cellStyle name="Comma" xfId="5" builtinId="3"/>
    <cellStyle name="Comma 2" xfId="3" xr:uid="{7F91045E-5EA6-4676-ABFE-A7984B372EF2}"/>
    <cellStyle name="Currency" xfId="6" builtinId="4"/>
    <cellStyle name="Currency 2" xfId="2" xr:uid="{A8289BC4-EA1D-48F7-82BE-67D74FFE8748}"/>
    <cellStyle name="Normal" xfId="0" builtinId="0"/>
    <cellStyle name="Normal 2" xfId="1" xr:uid="{8567775A-1871-4531-8D93-368F04675F1A}"/>
    <cellStyle name="Percent" xfId="7" builtinId="5"/>
    <cellStyle name="Percent 2" xfId="4" xr:uid="{13CDA487-2741-41E4-AB80-D12A36E79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qonline.sharepoint.com/sites/AER2025PublicLighting/Shared%20Documents/Models/9%20-%20Public%20lighting%20Models%20Final%20-%201%20Nov%202023/AER%20-%20Ergon%202025-30%20Public%20Lighting%20PT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qonline.sharepoint.com/sites/AER2025PublicLighting/Shared%20Documents/Models/9%20-%20Public%20lighting%20Models%20Final%20-%201%20Nov%202023/AER%20-%20Energex%202025-30%20Public%20Lighting%20PT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8%20STPIS%20Exclusion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2020%20Project\Modelling\Regulatory%20Proposal\Energex\Submitted%20Files\EGX%208.003%20PTRM%20-%20SCS%20JAN19%20PUBLIC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qonline.sharepoint.com/sites/AER2025PublicLighting/Shared%20Documents/Models/9%20-%20Public%20lighting%20Models%20Final%20-%201%20Nov%202023/EGX&amp;ERG%202025-30%20Public%20lighting%20Capex%20&amp;%20Opex%20Forecas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AER - Ergon 2025-30 Public Ligh"/>
    </sheetNames>
    <sheetDataSet>
      <sheetData sheetId="0" refreshError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  <cell r="D14" t="str">
            <v>Revenue cap</v>
          </cell>
        </row>
        <row r="15">
          <cell r="C15" t="str">
            <v>After appeal</v>
          </cell>
          <cell r="D15" t="str">
            <v>Revenue yield</v>
          </cell>
        </row>
        <row r="16">
          <cell r="C16" t="str">
            <v>Draft decision</v>
          </cell>
          <cell r="D16" t="str">
            <v>Weighted average price cap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</sheetData>
      <sheetData sheetId="1" refreshError="1"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Q17"/>
          <cell r="R17" t="str">
            <v>SYDNEY</v>
          </cell>
          <cell r="S17" t="str">
            <v>NSW</v>
          </cell>
          <cell r="U17" t="str">
            <v>GPO Box 4009</v>
          </cell>
          <cell r="V17"/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V18"/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I18"/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Q19"/>
          <cell r="R19" t="str">
            <v>SYDNEY</v>
          </cell>
          <cell r="S19" t="str">
            <v>NSW</v>
          </cell>
          <cell r="U19" t="str">
            <v>PO Box 123</v>
          </cell>
          <cell r="V19"/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I19"/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Q20"/>
          <cell r="R20" t="str">
            <v>MELBOURNE</v>
          </cell>
          <cell r="S20" t="str">
            <v>Vic</v>
          </cell>
          <cell r="U20" t="str">
            <v>PO Box 123</v>
          </cell>
          <cell r="V20"/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I20"/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Q21"/>
          <cell r="R21" t="str">
            <v>MELBOURNE</v>
          </cell>
          <cell r="S21" t="str">
            <v>Vic</v>
          </cell>
          <cell r="U21" t="str">
            <v>Locked Bag 14090</v>
          </cell>
          <cell r="V21"/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I21"/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Q22"/>
          <cell r="R22" t="str">
            <v>HUNTINGWOOD</v>
          </cell>
          <cell r="S22" t="str">
            <v>NSW</v>
          </cell>
          <cell r="U22" t="str">
            <v>PO Box 811</v>
          </cell>
          <cell r="V22"/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I22"/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Q23"/>
          <cell r="R23" t="str">
            <v>NEWSTEAD</v>
          </cell>
          <cell r="S23" t="str">
            <v>Qld</v>
          </cell>
          <cell r="U23" t="str">
            <v>26 Reddacliff Street</v>
          </cell>
          <cell r="V23"/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I23"/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Q24"/>
          <cell r="R24" t="str">
            <v>TOWNSVILLE</v>
          </cell>
          <cell r="S24" t="str">
            <v>Qld</v>
          </cell>
          <cell r="U24" t="str">
            <v>Po Box 264</v>
          </cell>
          <cell r="V24"/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I24"/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Q25"/>
          <cell r="R25" t="str">
            <v>PORT MACQUARIE</v>
          </cell>
          <cell r="S25" t="str">
            <v>NSW</v>
          </cell>
          <cell r="U25" t="str">
            <v>PO Box 5730</v>
          </cell>
          <cell r="V25"/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I25"/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Q26"/>
          <cell r="R26" t="str">
            <v>CANBERRA</v>
          </cell>
          <cell r="S26" t="str">
            <v>ACT</v>
          </cell>
          <cell r="U26" t="str">
            <v>GPO BOX 366</v>
          </cell>
          <cell r="V26"/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I26"/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Q27"/>
          <cell r="R27" t="str">
            <v>CANBERRA</v>
          </cell>
          <cell r="S27" t="str">
            <v>ACT</v>
          </cell>
          <cell r="U27" t="str">
            <v>GPO BOX 366</v>
          </cell>
          <cell r="V27"/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I27"/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V28"/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I28"/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Q29"/>
          <cell r="R29" t="str">
            <v>DARWIN</v>
          </cell>
          <cell r="S29" t="str">
            <v>NT</v>
          </cell>
          <cell r="U29" t="str">
            <v>GPO Box 1921</v>
          </cell>
          <cell r="V29"/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I29"/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Q30"/>
          <cell r="R30" t="str">
            <v>MELBOURNE</v>
          </cell>
          <cell r="S30" t="str">
            <v>Vic</v>
          </cell>
          <cell r="U30" t="str">
            <v>Locked bag 14090</v>
          </cell>
          <cell r="V30"/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I30"/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Q31"/>
          <cell r="R31" t="str">
            <v>KESWICK</v>
          </cell>
          <cell r="S31" t="str">
            <v>SA</v>
          </cell>
          <cell r="U31" t="str">
            <v>GPO Box 77</v>
          </cell>
          <cell r="V31"/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I31"/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Q32"/>
          <cell r="R32" t="str">
            <v>LENAH VALLEY</v>
          </cell>
          <cell r="S32" t="str">
            <v>Tas</v>
          </cell>
          <cell r="U32" t="str">
            <v>PO Box 606</v>
          </cell>
          <cell r="V32"/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Q33"/>
          <cell r="R33" t="str">
            <v>MOUNT WAVERLEY</v>
          </cell>
          <cell r="S33" t="str">
            <v>Vic</v>
          </cell>
          <cell r="U33" t="str">
            <v>PO Box 449</v>
          </cell>
          <cell r="V33"/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I33"/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str">
            <v>2011-12</v>
          </cell>
          <cell r="G54" t="str">
            <v>2016-17</v>
          </cell>
        </row>
        <row r="55">
          <cell r="E55" t="str">
            <v>2012-13</v>
          </cell>
          <cell r="G55" t="str">
            <v>2017-18</v>
          </cell>
          <cell r="I55" t="str">
            <v>2022-23</v>
          </cell>
        </row>
        <row r="56">
          <cell r="E56" t="str">
            <v>2013-14</v>
          </cell>
          <cell r="G56" t="str">
            <v>2018-19</v>
          </cell>
          <cell r="I56" t="str">
            <v>2023-24</v>
          </cell>
        </row>
        <row r="57">
          <cell r="E57" t="str">
            <v>2014-15</v>
          </cell>
          <cell r="G57" t="str">
            <v>2019-20</v>
          </cell>
          <cell r="I57" t="str">
            <v>2024-25</v>
          </cell>
        </row>
        <row r="58">
          <cell r="E58" t="str">
            <v>2015-16</v>
          </cell>
          <cell r="G58" t="str">
            <v>2020-21</v>
          </cell>
          <cell r="I58" t="str">
            <v>2025-26</v>
          </cell>
        </row>
        <row r="59">
          <cell r="E59" t="str">
            <v>2016-17</v>
          </cell>
          <cell r="G59" t="str">
            <v>2021-22</v>
          </cell>
          <cell r="I59" t="str">
            <v>2026-27</v>
          </cell>
        </row>
        <row r="60">
          <cell r="E60" t="str">
            <v>2017-18</v>
          </cell>
          <cell r="G60" t="str">
            <v>2022-23</v>
          </cell>
          <cell r="I60" t="str">
            <v>2027-28</v>
          </cell>
        </row>
        <row r="61">
          <cell r="E61" t="str">
            <v>2018-19</v>
          </cell>
          <cell r="G61" t="str">
            <v>2023-24</v>
          </cell>
          <cell r="I61" t="str">
            <v>2028-29</v>
          </cell>
        </row>
        <row r="62">
          <cell r="E62" t="str">
            <v>2019-20</v>
          </cell>
          <cell r="G62" t="str">
            <v>2024-25</v>
          </cell>
          <cell r="I62" t="str">
            <v>2029-30</v>
          </cell>
        </row>
        <row r="63">
          <cell r="E63" t="str">
            <v>2020-21</v>
          </cell>
          <cell r="G63" t="str">
            <v>2025-26</v>
          </cell>
          <cell r="I63" t="str">
            <v>2030-31</v>
          </cell>
        </row>
        <row r="64">
          <cell r="E64" t="str">
            <v>2021-22</v>
          </cell>
          <cell r="G64" t="str">
            <v>2026-27</v>
          </cell>
          <cell r="I64" t="str">
            <v>2031-32</v>
          </cell>
        </row>
        <row r="65">
          <cell r="E65" t="str">
            <v>2022-23</v>
          </cell>
          <cell r="G65" t="str">
            <v>2027-28</v>
          </cell>
          <cell r="I65" t="str">
            <v>2032-33</v>
          </cell>
        </row>
        <row r="66">
          <cell r="E66" t="str">
            <v>2023-24</v>
          </cell>
          <cell r="G66" t="str">
            <v>2028-29</v>
          </cell>
          <cell r="I66" t="str">
            <v>2033-34</v>
          </cell>
        </row>
        <row r="67">
          <cell r="E67" t="str">
            <v>2024-25</v>
          </cell>
          <cell r="G67" t="str">
            <v>2029-30</v>
          </cell>
          <cell r="I67" t="str">
            <v>2034-35</v>
          </cell>
        </row>
        <row r="68">
          <cell r="E68" t="str">
            <v>2025-26</v>
          </cell>
          <cell r="G68" t="str">
            <v>2030-31</v>
          </cell>
          <cell r="I68" t="str">
            <v>2035-36</v>
          </cell>
        </row>
        <row r="73">
          <cell r="E73" t="str">
            <v>2019-20</v>
          </cell>
        </row>
      </sheetData>
      <sheetData sheetId="2" refreshError="1">
        <row r="11">
          <cell r="C11" t="str">
            <v>PTRM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 t="str">
            <v>2021-22</v>
          </cell>
        </row>
        <row r="37">
          <cell r="C37" t="str">
            <v>2019-20</v>
          </cell>
        </row>
        <row r="38">
          <cell r="C38">
            <v>33</v>
          </cell>
        </row>
        <row r="39">
          <cell r="C39">
            <v>35</v>
          </cell>
        </row>
        <row r="40">
          <cell r="C40">
            <v>30</v>
          </cell>
        </row>
        <row r="41">
          <cell r="C41">
            <v>25</v>
          </cell>
        </row>
        <row r="42">
          <cell r="C42">
            <v>39</v>
          </cell>
        </row>
        <row r="46">
          <cell r="C46" t="str">
            <v>2025-26</v>
          </cell>
        </row>
        <row r="47">
          <cell r="C47" t="str">
            <v>2020-21</v>
          </cell>
        </row>
        <row r="48">
          <cell r="C48" t="str">
            <v>2015-16</v>
          </cell>
        </row>
        <row r="49">
          <cell r="C49" t="str">
            <v>2025-26</v>
          </cell>
        </row>
        <row r="51">
          <cell r="C51" t="str">
            <v>2021</v>
          </cell>
        </row>
        <row r="52">
          <cell r="C52" t="str">
            <v>2016</v>
          </cell>
        </row>
        <row r="53">
          <cell r="C53">
            <v>0</v>
          </cell>
        </row>
        <row r="54">
          <cell r="C54" t="str">
            <v>2026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2026</v>
          </cell>
        </row>
        <row r="59">
          <cell r="C59">
            <v>0</v>
          </cell>
        </row>
        <row r="60">
          <cell r="C60" t="str">
            <v>2019-20 - 2025-26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1-Jul-2014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 refreshError="1">
        <row r="16">
          <cell r="AL16" t="str">
            <v>Ergon Energy</v>
          </cell>
        </row>
        <row r="17">
          <cell r="AL17">
            <v>50087646062</v>
          </cell>
        </row>
        <row r="42">
          <cell r="AL42" t="str">
            <v>2021-22</v>
          </cell>
        </row>
        <row r="64">
          <cell r="AL64" t="str">
            <v>Regulatory proposal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 refreshError="1"/>
      <sheetData sheetId="5" refreshError="1">
        <row r="14">
          <cell r="C14" t="str">
            <v>Ergon Energy</v>
          </cell>
        </row>
        <row r="33">
          <cell r="C33" t="str">
            <v>Regulatory proposal</v>
          </cell>
        </row>
      </sheetData>
      <sheetData sheetId="6" refreshError="1">
        <row r="7">
          <cell r="G7" t="str">
            <v>Public Lighting - CONV (Low)</v>
          </cell>
          <cell r="J7"/>
          <cell r="L7"/>
          <cell r="M7"/>
          <cell r="N7"/>
          <cell r="O7"/>
          <cell r="P7"/>
          <cell r="R7">
            <v>5</v>
          </cell>
        </row>
        <row r="8">
          <cell r="G8" t="str">
            <v>Public Lighting - LED (Low)</v>
          </cell>
          <cell r="J8"/>
          <cell r="L8"/>
          <cell r="M8"/>
          <cell r="N8"/>
          <cell r="O8"/>
          <cell r="P8"/>
        </row>
        <row r="9">
          <cell r="G9"/>
          <cell r="J9"/>
          <cell r="L9"/>
          <cell r="M9"/>
          <cell r="N9"/>
          <cell r="O9"/>
          <cell r="P9"/>
        </row>
        <row r="10">
          <cell r="G10" t="str">
            <v>Public Lighting - CONV (High)</v>
          </cell>
          <cell r="J10">
            <v>94.92</v>
          </cell>
          <cell r="L10">
            <v>10.935971746137975</v>
          </cell>
          <cell r="M10">
            <v>20</v>
          </cell>
          <cell r="N10">
            <v>93.633233623089723</v>
          </cell>
          <cell r="O10">
            <v>8.1151043909229319</v>
          </cell>
          <cell r="P10">
            <v>15</v>
          </cell>
        </row>
        <row r="11">
          <cell r="G11" t="str">
            <v>Public Lighting - LED (High)</v>
          </cell>
          <cell r="J11">
            <v>23.14</v>
          </cell>
          <cell r="L11">
            <v>13.391125413464311</v>
          </cell>
          <cell r="M11">
            <v>20</v>
          </cell>
          <cell r="N11">
            <v>26.864035268811815</v>
          </cell>
          <cell r="O11">
            <v>13.402046122443155</v>
          </cell>
          <cell r="P11">
            <v>15</v>
          </cell>
        </row>
        <row r="12">
          <cell r="G12"/>
          <cell r="J12"/>
          <cell r="L12"/>
          <cell r="M12"/>
          <cell r="N12"/>
          <cell r="O12"/>
          <cell r="P12"/>
        </row>
        <row r="13">
          <cell r="G13"/>
          <cell r="J13"/>
          <cell r="L13"/>
          <cell r="M13"/>
          <cell r="N13"/>
          <cell r="O13"/>
          <cell r="P13"/>
        </row>
        <row r="14">
          <cell r="G14"/>
          <cell r="J14"/>
          <cell r="L14"/>
          <cell r="M14"/>
          <cell r="N14"/>
          <cell r="O14"/>
          <cell r="P14"/>
        </row>
        <row r="15">
          <cell r="G15"/>
          <cell r="J15"/>
          <cell r="L15"/>
          <cell r="M15"/>
          <cell r="N15"/>
          <cell r="O15"/>
          <cell r="P15"/>
        </row>
        <row r="16">
          <cell r="G16"/>
          <cell r="J16"/>
          <cell r="L16"/>
          <cell r="M16"/>
          <cell r="N16"/>
          <cell r="O16"/>
          <cell r="P16"/>
        </row>
        <row r="17">
          <cell r="G17"/>
          <cell r="J17"/>
          <cell r="L17"/>
          <cell r="M17"/>
          <cell r="N17"/>
          <cell r="O17"/>
          <cell r="P17"/>
        </row>
        <row r="18">
          <cell r="G18"/>
          <cell r="J18"/>
          <cell r="L18"/>
          <cell r="M18"/>
          <cell r="N18"/>
          <cell r="O18"/>
          <cell r="P18"/>
        </row>
        <row r="19">
          <cell r="G19"/>
          <cell r="J19"/>
          <cell r="L19"/>
          <cell r="M19"/>
          <cell r="N19"/>
          <cell r="O19"/>
          <cell r="P19"/>
        </row>
        <row r="20">
          <cell r="G20"/>
          <cell r="J20"/>
          <cell r="L20"/>
          <cell r="M20"/>
          <cell r="N20"/>
          <cell r="O20"/>
          <cell r="P20"/>
        </row>
        <row r="21">
          <cell r="G21"/>
          <cell r="J21"/>
          <cell r="L21"/>
          <cell r="M21"/>
          <cell r="N21"/>
          <cell r="O21"/>
          <cell r="P21"/>
        </row>
        <row r="22">
          <cell r="G22"/>
          <cell r="J22"/>
          <cell r="L22"/>
          <cell r="M22"/>
          <cell r="N22"/>
          <cell r="O22"/>
          <cell r="P22"/>
        </row>
        <row r="23">
          <cell r="G23"/>
          <cell r="J23"/>
          <cell r="L23"/>
          <cell r="M23"/>
          <cell r="N23"/>
          <cell r="O23"/>
          <cell r="P23"/>
        </row>
        <row r="24">
          <cell r="G24"/>
          <cell r="J24"/>
          <cell r="L24"/>
          <cell r="M24"/>
          <cell r="N24"/>
          <cell r="O24"/>
          <cell r="P24"/>
        </row>
        <row r="25">
          <cell r="G25"/>
          <cell r="J25"/>
          <cell r="L25"/>
          <cell r="M25"/>
          <cell r="N25"/>
          <cell r="O25"/>
          <cell r="P25"/>
        </row>
        <row r="26">
          <cell r="G26"/>
          <cell r="J26"/>
          <cell r="L26"/>
          <cell r="M26"/>
          <cell r="N26"/>
          <cell r="O26"/>
          <cell r="P26"/>
        </row>
        <row r="27">
          <cell r="G27"/>
          <cell r="J27"/>
          <cell r="L27"/>
          <cell r="M27"/>
          <cell r="N27"/>
          <cell r="O27"/>
          <cell r="P27"/>
        </row>
        <row r="28">
          <cell r="G28"/>
          <cell r="J28"/>
          <cell r="L28"/>
          <cell r="M28"/>
          <cell r="N28"/>
          <cell r="O28"/>
          <cell r="P28"/>
        </row>
        <row r="29">
          <cell r="G29"/>
          <cell r="J29"/>
          <cell r="L29"/>
          <cell r="M29"/>
          <cell r="N29"/>
          <cell r="O29"/>
          <cell r="P29"/>
        </row>
        <row r="30">
          <cell r="G30"/>
          <cell r="J30"/>
          <cell r="L30"/>
          <cell r="M30"/>
          <cell r="N30"/>
          <cell r="O30"/>
          <cell r="P30"/>
        </row>
        <row r="31">
          <cell r="G31"/>
          <cell r="J31"/>
          <cell r="L31"/>
          <cell r="M31"/>
          <cell r="N31"/>
          <cell r="O31"/>
          <cell r="P31"/>
        </row>
        <row r="32">
          <cell r="G32"/>
          <cell r="J32"/>
          <cell r="L32"/>
          <cell r="M32"/>
          <cell r="N32"/>
          <cell r="O32"/>
          <cell r="P32"/>
        </row>
        <row r="33">
          <cell r="G33"/>
          <cell r="J33"/>
          <cell r="L33"/>
          <cell r="M33"/>
          <cell r="N33"/>
          <cell r="O33"/>
          <cell r="P33"/>
        </row>
        <row r="34">
          <cell r="G34"/>
          <cell r="J34"/>
          <cell r="L34"/>
          <cell r="M34"/>
          <cell r="N34"/>
          <cell r="O34"/>
          <cell r="P34"/>
        </row>
        <row r="35">
          <cell r="G35"/>
          <cell r="J35"/>
          <cell r="L35"/>
          <cell r="M35"/>
          <cell r="N35"/>
          <cell r="O35"/>
          <cell r="P35"/>
        </row>
        <row r="36">
          <cell r="G36"/>
          <cell r="J36"/>
          <cell r="L36"/>
          <cell r="M36"/>
          <cell r="N36"/>
          <cell r="O36"/>
          <cell r="P36"/>
        </row>
        <row r="37">
          <cell r="G37"/>
          <cell r="J37"/>
          <cell r="L37"/>
          <cell r="M37"/>
          <cell r="N37"/>
          <cell r="O37"/>
          <cell r="P37"/>
        </row>
        <row r="38">
          <cell r="G38"/>
          <cell r="J38"/>
          <cell r="L38"/>
          <cell r="M38"/>
          <cell r="N38"/>
          <cell r="O38"/>
          <cell r="P38"/>
        </row>
        <row r="39">
          <cell r="G39"/>
          <cell r="J39"/>
          <cell r="L39"/>
          <cell r="M39"/>
          <cell r="N39"/>
          <cell r="O39"/>
          <cell r="P39"/>
        </row>
        <row r="40">
          <cell r="G40"/>
          <cell r="J40"/>
          <cell r="L40"/>
          <cell r="M40"/>
          <cell r="N40"/>
          <cell r="O40"/>
          <cell r="P40"/>
        </row>
        <row r="41">
          <cell r="G41"/>
          <cell r="J41"/>
          <cell r="L41"/>
          <cell r="M41"/>
          <cell r="N41"/>
          <cell r="O41"/>
          <cell r="P41"/>
        </row>
        <row r="42">
          <cell r="G42"/>
          <cell r="J42"/>
          <cell r="L42"/>
          <cell r="M42"/>
          <cell r="N42"/>
          <cell r="O42"/>
          <cell r="P42"/>
        </row>
        <row r="43">
          <cell r="G43"/>
          <cell r="J43"/>
          <cell r="L43"/>
          <cell r="M43"/>
          <cell r="N43"/>
          <cell r="O43"/>
          <cell r="P43"/>
        </row>
        <row r="44">
          <cell r="G44"/>
          <cell r="J44"/>
          <cell r="L44"/>
          <cell r="M44"/>
          <cell r="N44"/>
          <cell r="O44"/>
          <cell r="P44"/>
        </row>
        <row r="45">
          <cell r="G45"/>
          <cell r="J45"/>
          <cell r="L45"/>
          <cell r="M45"/>
          <cell r="N45"/>
          <cell r="O45"/>
          <cell r="P45"/>
        </row>
        <row r="46">
          <cell r="G46"/>
          <cell r="J46"/>
          <cell r="L46"/>
          <cell r="M46"/>
          <cell r="N46"/>
          <cell r="O46"/>
          <cell r="P46"/>
        </row>
        <row r="47">
          <cell r="G47"/>
          <cell r="J47"/>
          <cell r="L47"/>
          <cell r="M47"/>
          <cell r="N47"/>
          <cell r="O47"/>
          <cell r="P47"/>
        </row>
        <row r="48">
          <cell r="G48"/>
          <cell r="J48"/>
          <cell r="L48"/>
          <cell r="M48"/>
          <cell r="N48"/>
          <cell r="O48"/>
          <cell r="P48"/>
        </row>
        <row r="49">
          <cell r="G49"/>
          <cell r="J49"/>
          <cell r="L49"/>
          <cell r="M49"/>
          <cell r="N49"/>
          <cell r="O49"/>
          <cell r="P49"/>
        </row>
        <row r="50">
          <cell r="G50"/>
          <cell r="J50"/>
          <cell r="L50"/>
          <cell r="M50"/>
          <cell r="N50"/>
          <cell r="O50"/>
          <cell r="P50"/>
        </row>
        <row r="51">
          <cell r="G51"/>
          <cell r="J51"/>
          <cell r="L51"/>
          <cell r="M51"/>
          <cell r="N51"/>
          <cell r="O51"/>
          <cell r="P51"/>
        </row>
        <row r="52">
          <cell r="G52"/>
          <cell r="J52"/>
          <cell r="L52"/>
          <cell r="M52"/>
          <cell r="N52"/>
          <cell r="O52"/>
          <cell r="P52"/>
        </row>
        <row r="53">
          <cell r="G53"/>
          <cell r="J53"/>
          <cell r="L53"/>
          <cell r="M53"/>
          <cell r="N53"/>
          <cell r="O53"/>
          <cell r="P53"/>
        </row>
        <row r="54">
          <cell r="G54"/>
          <cell r="J54"/>
          <cell r="L54"/>
          <cell r="M54"/>
          <cell r="N54"/>
          <cell r="O54"/>
          <cell r="P54"/>
        </row>
        <row r="55">
          <cell r="G55"/>
          <cell r="J55"/>
          <cell r="L55"/>
          <cell r="M55"/>
          <cell r="N55"/>
          <cell r="O55"/>
          <cell r="P55"/>
        </row>
        <row r="56">
          <cell r="G56" t="str">
            <v>Equity raising costs</v>
          </cell>
          <cell r="J56"/>
          <cell r="L56"/>
          <cell r="M56"/>
          <cell r="N56"/>
          <cell r="O56"/>
          <cell r="P56"/>
        </row>
        <row r="57">
          <cell r="J57">
            <v>118.06</v>
          </cell>
        </row>
        <row r="110">
          <cell r="G110">
            <v>0</v>
          </cell>
        </row>
        <row r="377">
          <cell r="G377">
            <v>2.8000000000000001E-2</v>
          </cell>
        </row>
        <row r="384">
          <cell r="G384">
            <v>0.56999999999999995</v>
          </cell>
        </row>
        <row r="385">
          <cell r="G385">
            <v>0.6</v>
          </cell>
        </row>
        <row r="395">
          <cell r="G395">
            <v>0.83</v>
          </cell>
        </row>
        <row r="396">
          <cell r="G396">
            <v>0.03</v>
          </cell>
        </row>
        <row r="397">
          <cell r="G397">
            <v>0.01</v>
          </cell>
        </row>
        <row r="398">
          <cell r="G398">
            <v>0.3</v>
          </cell>
        </row>
        <row r="399">
          <cell r="G399">
            <v>5.6890167454754588E-4</v>
          </cell>
        </row>
      </sheetData>
      <sheetData sheetId="7" refreshError="1">
        <row r="6">
          <cell r="G6">
            <v>2.8000000000000001E-2</v>
          </cell>
        </row>
        <row r="18">
          <cell r="G18">
            <v>6.0420005878369147E-2</v>
          </cell>
          <cell r="H18">
            <v>6.0897342057685294E-2</v>
          </cell>
          <cell r="I18">
            <v>6.1625467609823806E-2</v>
          </cell>
          <cell r="J18">
            <v>6.2712552994105969E-2</v>
          </cell>
          <cell r="K18">
            <v>6.3822939047335048E-2</v>
          </cell>
          <cell r="L18">
            <v>6.3822939047335048E-2</v>
          </cell>
          <cell r="M18">
            <v>6.3822939047335048E-2</v>
          </cell>
          <cell r="N18">
            <v>6.3822939047335048E-2</v>
          </cell>
          <cell r="O18">
            <v>6.3822939047335048E-2</v>
          </cell>
          <cell r="P18">
            <v>6.3822939047335048E-2</v>
          </cell>
        </row>
        <row r="19">
          <cell r="G19">
            <v>3.1536970698802638E-2</v>
          </cell>
          <cell r="H19">
            <v>3.2001305503584911E-2</v>
          </cell>
          <cell r="I19">
            <v>3.2709598842241054E-2</v>
          </cell>
          <cell r="J19">
            <v>3.3767074896990136E-2</v>
          </cell>
          <cell r="K19">
            <v>3.484721697211568E-2</v>
          </cell>
          <cell r="L19">
            <v>3.484721697211568E-2</v>
          </cell>
          <cell r="M19">
            <v>3.484721697211568E-2</v>
          </cell>
          <cell r="N19">
            <v>3.484721697211568E-2</v>
          </cell>
          <cell r="O19">
            <v>3.484721697211568E-2</v>
          </cell>
          <cell r="P19">
            <v>3.484721697211568E-2</v>
          </cell>
        </row>
      </sheetData>
      <sheetData sheetId="8" refreshError="1"/>
      <sheetData sheetId="9" refreshError="1"/>
      <sheetData sheetId="10" refreshError="1"/>
      <sheetData sheetId="11" refreshError="1">
        <row r="30">
          <cell r="G30">
            <v>7.1331858940002615</v>
          </cell>
        </row>
        <row r="47">
          <cell r="G47">
            <v>-1.4867946165324358E-2</v>
          </cell>
          <cell r="H47">
            <v>5.3213829243860582E-2</v>
          </cell>
          <cell r="I47">
            <v>5.3213829243860582E-2</v>
          </cell>
          <cell r="J47">
            <v>5.3213829243860582E-2</v>
          </cell>
          <cell r="K47">
            <v>5.3213829243860582E-2</v>
          </cell>
          <cell r="L47">
            <v>5.3213829243860582E-2</v>
          </cell>
          <cell r="M47">
            <v>5.3213829243860582E-2</v>
          </cell>
          <cell r="N47">
            <v>5.3213829243860582E-2</v>
          </cell>
          <cell r="O47">
            <v>5.3213829243860582E-2</v>
          </cell>
          <cell r="P47">
            <v>5.3213829243860582E-2</v>
          </cell>
        </row>
        <row r="63">
          <cell r="G63">
            <v>0.54596435335647764</v>
          </cell>
          <cell r="H63">
            <v>-2.8686374773964227E-2</v>
          </cell>
          <cell r="I63">
            <v>-2.8686374773964227E-2</v>
          </cell>
          <cell r="J63">
            <v>-2.8686374773964227E-2</v>
          </cell>
          <cell r="K63">
            <v>-2.8686374773964227E-2</v>
          </cell>
          <cell r="L63">
            <v>-2.8686374773964227E-2</v>
          </cell>
          <cell r="M63">
            <v>-2.8686374773964227E-2</v>
          </cell>
          <cell r="N63">
            <v>-2.8686374773964227E-2</v>
          </cell>
          <cell r="O63">
            <v>-2.8686374773964227E-2</v>
          </cell>
          <cell r="P63">
            <v>-2.8686374773964227E-2</v>
          </cell>
        </row>
        <row r="83">
          <cell r="G83">
            <v>-3.0410795392299333E-2</v>
          </cell>
          <cell r="H83">
            <v>3.8625093472794338E-2</v>
          </cell>
          <cell r="I83">
            <v>3.8538153253995511E-2</v>
          </cell>
          <cell r="J83">
            <v>3.8452869688403224E-2</v>
          </cell>
          <cell r="K83">
            <v>3.8369270081727191E-2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2" refreshError="1"/>
      <sheetData sheetId="13" refreshError="1">
        <row r="54">
          <cell r="Q54">
            <v>0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DMS input"/>
      <sheetName val="Intro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AER - Energex 2025-30 Public Li"/>
    </sheetNames>
    <sheetDataSet>
      <sheetData sheetId="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  <cell r="D14" t="str">
            <v>Revenue cap</v>
          </cell>
        </row>
        <row r="15">
          <cell r="C15" t="str">
            <v>After appeal</v>
          </cell>
          <cell r="D15" t="str">
            <v>Revenue yield</v>
          </cell>
        </row>
        <row r="16">
          <cell r="C16" t="str">
            <v>Draft decision</v>
          </cell>
          <cell r="D16" t="str">
            <v>Weighted average price cap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</sheetData>
      <sheetData sheetId="1"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Q17"/>
          <cell r="R17" t="str">
            <v>SYDNEY</v>
          </cell>
          <cell r="S17" t="str">
            <v>NSW</v>
          </cell>
          <cell r="U17" t="str">
            <v>GPO Box 4009</v>
          </cell>
          <cell r="V17"/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V18"/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I18"/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Q19"/>
          <cell r="R19" t="str">
            <v>SYDNEY</v>
          </cell>
          <cell r="S19" t="str">
            <v>NSW</v>
          </cell>
          <cell r="U19" t="str">
            <v>PO Box 123</v>
          </cell>
          <cell r="V19"/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I19"/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Q20"/>
          <cell r="R20" t="str">
            <v>MELBOURNE</v>
          </cell>
          <cell r="S20" t="str">
            <v>Vic</v>
          </cell>
          <cell r="U20" t="str">
            <v>PO Box 123</v>
          </cell>
          <cell r="V20"/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I20"/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Q21"/>
          <cell r="R21" t="str">
            <v>MELBOURNE</v>
          </cell>
          <cell r="S21" t="str">
            <v>Vic</v>
          </cell>
          <cell r="U21" t="str">
            <v>Locked Bag 14090</v>
          </cell>
          <cell r="V21"/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I21"/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Q22"/>
          <cell r="R22" t="str">
            <v>HUNTINGWOOD</v>
          </cell>
          <cell r="S22" t="str">
            <v>NSW</v>
          </cell>
          <cell r="U22" t="str">
            <v>PO Box 811</v>
          </cell>
          <cell r="V22"/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I22"/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Q23"/>
          <cell r="R23" t="str">
            <v>NEWSTEAD</v>
          </cell>
          <cell r="S23" t="str">
            <v>Qld</v>
          </cell>
          <cell r="U23" t="str">
            <v>26 Reddacliff Street</v>
          </cell>
          <cell r="V23"/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I23"/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Q24"/>
          <cell r="R24" t="str">
            <v>TOWNSVILLE</v>
          </cell>
          <cell r="S24" t="str">
            <v>Qld</v>
          </cell>
          <cell r="U24" t="str">
            <v>Po Box 264</v>
          </cell>
          <cell r="V24"/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I24"/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Q25"/>
          <cell r="R25" t="str">
            <v>PORT MACQUARIE</v>
          </cell>
          <cell r="S25" t="str">
            <v>NSW</v>
          </cell>
          <cell r="U25" t="str">
            <v>PO Box 5730</v>
          </cell>
          <cell r="V25"/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I25"/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Q26"/>
          <cell r="R26" t="str">
            <v>CANBERRA</v>
          </cell>
          <cell r="S26" t="str">
            <v>ACT</v>
          </cell>
          <cell r="U26" t="str">
            <v>GPO BOX 366</v>
          </cell>
          <cell r="V26"/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I26"/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Q27"/>
          <cell r="R27" t="str">
            <v>CANBERRA</v>
          </cell>
          <cell r="S27" t="str">
            <v>ACT</v>
          </cell>
          <cell r="U27" t="str">
            <v>GPO BOX 366</v>
          </cell>
          <cell r="V27"/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I27"/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V28"/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I28"/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Q29"/>
          <cell r="R29" t="str">
            <v>DARWIN</v>
          </cell>
          <cell r="S29" t="str">
            <v>NT</v>
          </cell>
          <cell r="U29" t="str">
            <v>GPO Box 1921</v>
          </cell>
          <cell r="V29"/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I29"/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Q30"/>
          <cell r="R30" t="str">
            <v>MELBOURNE</v>
          </cell>
          <cell r="S30" t="str">
            <v>Vic</v>
          </cell>
          <cell r="U30" t="str">
            <v>Locked bag 14090</v>
          </cell>
          <cell r="V30"/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I30"/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Q31"/>
          <cell r="R31" t="str">
            <v>KESWICK</v>
          </cell>
          <cell r="S31" t="str">
            <v>SA</v>
          </cell>
          <cell r="U31" t="str">
            <v>GPO Box 77</v>
          </cell>
          <cell r="V31"/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I31"/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Q32"/>
          <cell r="R32" t="str">
            <v>LENAH VALLEY</v>
          </cell>
          <cell r="S32" t="str">
            <v>Tas</v>
          </cell>
          <cell r="U32" t="str">
            <v>PO Box 606</v>
          </cell>
          <cell r="V32"/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Q33"/>
          <cell r="R33" t="str">
            <v>MOUNT WAVERLEY</v>
          </cell>
          <cell r="S33" t="str">
            <v>Vic</v>
          </cell>
          <cell r="U33" t="str">
            <v>PO Box 449</v>
          </cell>
          <cell r="V33"/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I33"/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str">
            <v>2011-12</v>
          </cell>
          <cell r="G54" t="str">
            <v>2016-17</v>
          </cell>
        </row>
        <row r="55">
          <cell r="E55" t="str">
            <v>2012-13</v>
          </cell>
          <cell r="G55" t="str">
            <v>2017-18</v>
          </cell>
          <cell r="I55" t="str">
            <v>2022-23</v>
          </cell>
        </row>
        <row r="56">
          <cell r="E56" t="str">
            <v>2013-14</v>
          </cell>
          <cell r="G56" t="str">
            <v>2018-19</v>
          </cell>
          <cell r="I56" t="str">
            <v>2023-24</v>
          </cell>
        </row>
        <row r="57">
          <cell r="E57" t="str">
            <v>2014-15</v>
          </cell>
          <cell r="G57" t="str">
            <v>2019-20</v>
          </cell>
          <cell r="I57" t="str">
            <v>2024-25</v>
          </cell>
        </row>
        <row r="58">
          <cell r="E58" t="str">
            <v>2015-16</v>
          </cell>
          <cell r="G58" t="str">
            <v>2020-21</v>
          </cell>
          <cell r="I58" t="str">
            <v>2025-26</v>
          </cell>
        </row>
        <row r="59">
          <cell r="E59" t="str">
            <v>2016-17</v>
          </cell>
          <cell r="G59" t="str">
            <v>2021-22</v>
          </cell>
          <cell r="I59" t="str">
            <v>2026-27</v>
          </cell>
        </row>
        <row r="60">
          <cell r="E60" t="str">
            <v>2017-18</v>
          </cell>
          <cell r="G60" t="str">
            <v>2022-23</v>
          </cell>
          <cell r="I60" t="str">
            <v>2027-28</v>
          </cell>
        </row>
        <row r="61">
          <cell r="E61" t="str">
            <v>2018-19</v>
          </cell>
          <cell r="G61" t="str">
            <v>2023-24</v>
          </cell>
          <cell r="I61" t="str">
            <v>2028-29</v>
          </cell>
        </row>
        <row r="62">
          <cell r="E62" t="str">
            <v>2019-20</v>
          </cell>
          <cell r="G62" t="str">
            <v>2024-25</v>
          </cell>
          <cell r="I62" t="str">
            <v>2029-30</v>
          </cell>
        </row>
        <row r="63">
          <cell r="E63" t="str">
            <v>2020-21</v>
          </cell>
          <cell r="G63" t="str">
            <v>2025-26</v>
          </cell>
          <cell r="I63" t="str">
            <v>2030-31</v>
          </cell>
        </row>
        <row r="64">
          <cell r="E64" t="str">
            <v>2021-22</v>
          </cell>
          <cell r="G64" t="str">
            <v>2026-27</v>
          </cell>
          <cell r="I64" t="str">
            <v>2031-32</v>
          </cell>
        </row>
        <row r="65">
          <cell r="E65" t="str">
            <v>2022-23</v>
          </cell>
          <cell r="G65" t="str">
            <v>2027-28</v>
          </cell>
          <cell r="I65" t="str">
            <v>2032-33</v>
          </cell>
        </row>
        <row r="66">
          <cell r="E66" t="str">
            <v>2023-24</v>
          </cell>
          <cell r="G66" t="str">
            <v>2028-29</v>
          </cell>
          <cell r="I66" t="str">
            <v>2033-34</v>
          </cell>
        </row>
        <row r="67">
          <cell r="E67" t="str">
            <v>2024-25</v>
          </cell>
          <cell r="G67" t="str">
            <v>2029-30</v>
          </cell>
          <cell r="I67" t="str">
            <v>2034-35</v>
          </cell>
        </row>
        <row r="68">
          <cell r="E68" t="str">
            <v>2025-26</v>
          </cell>
          <cell r="G68" t="str">
            <v>2030-31</v>
          </cell>
          <cell r="I68" t="str">
            <v>2035-36</v>
          </cell>
        </row>
        <row r="73">
          <cell r="E73" t="str">
            <v>2019-20</v>
          </cell>
        </row>
      </sheetData>
      <sheetData sheetId="2">
        <row r="11">
          <cell r="C11" t="str">
            <v>PTRM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 t="str">
            <v>2021-22</v>
          </cell>
        </row>
        <row r="37">
          <cell r="C37" t="str">
            <v>2019-20</v>
          </cell>
        </row>
        <row r="38">
          <cell r="C38">
            <v>33</v>
          </cell>
        </row>
        <row r="39">
          <cell r="C39">
            <v>35</v>
          </cell>
        </row>
        <row r="40">
          <cell r="C40">
            <v>30</v>
          </cell>
        </row>
        <row r="41">
          <cell r="C41">
            <v>25</v>
          </cell>
        </row>
        <row r="42">
          <cell r="C42">
            <v>39</v>
          </cell>
        </row>
        <row r="46">
          <cell r="C46" t="str">
            <v>2025-26</v>
          </cell>
        </row>
        <row r="47">
          <cell r="C47" t="str">
            <v>2020-21</v>
          </cell>
        </row>
        <row r="48">
          <cell r="C48" t="str">
            <v>2015-16</v>
          </cell>
        </row>
        <row r="49">
          <cell r="C49" t="str">
            <v>2025-26</v>
          </cell>
        </row>
        <row r="51">
          <cell r="C51" t="str">
            <v>2021</v>
          </cell>
        </row>
        <row r="52">
          <cell r="C52" t="str">
            <v>2016</v>
          </cell>
        </row>
        <row r="53">
          <cell r="C53">
            <v>0</v>
          </cell>
        </row>
        <row r="54">
          <cell r="C54" t="str">
            <v>2026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2026</v>
          </cell>
        </row>
        <row r="59">
          <cell r="C59">
            <v>0</v>
          </cell>
        </row>
        <row r="60">
          <cell r="C60" t="str">
            <v>2019-20 - 2025-26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1-Jul-2014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>
        <row r="16">
          <cell r="AL16" t="str">
            <v>Energex</v>
          </cell>
        </row>
        <row r="17">
          <cell r="AL17">
            <v>40078849055</v>
          </cell>
        </row>
        <row r="42">
          <cell r="AL42" t="str">
            <v>2021-22</v>
          </cell>
        </row>
        <row r="64">
          <cell r="AL64" t="str">
            <v>Regulatory proposal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>
        <row r="14">
          <cell r="C14" t="str">
            <v>Energex</v>
          </cell>
        </row>
        <row r="33">
          <cell r="C33" t="str">
            <v>Regulatory proposal</v>
          </cell>
        </row>
      </sheetData>
      <sheetData sheetId="5"/>
      <sheetData sheetId="6">
        <row r="7">
          <cell r="G7"/>
          <cell r="J7"/>
          <cell r="L7"/>
          <cell r="M7"/>
          <cell r="N7"/>
          <cell r="O7"/>
          <cell r="P7"/>
          <cell r="R7">
            <v>5</v>
          </cell>
        </row>
        <row r="8">
          <cell r="G8"/>
          <cell r="J8"/>
          <cell r="L8"/>
          <cell r="M8"/>
          <cell r="N8"/>
          <cell r="O8"/>
          <cell r="P8"/>
        </row>
        <row r="9">
          <cell r="G9"/>
          <cell r="J9"/>
          <cell r="L9"/>
          <cell r="M9"/>
          <cell r="N9"/>
          <cell r="O9"/>
          <cell r="P9"/>
        </row>
        <row r="10">
          <cell r="G10" t="str">
            <v>Public Lighting - CONV (High)</v>
          </cell>
          <cell r="J10">
            <v>122.34090649113435</v>
          </cell>
          <cell r="L10">
            <v>7.5</v>
          </cell>
          <cell r="M10">
            <v>20</v>
          </cell>
          <cell r="N10">
            <v>101.760292002447</v>
          </cell>
          <cell r="O10">
            <v>7.4704152683288703</v>
          </cell>
          <cell r="P10">
            <v>15</v>
          </cell>
        </row>
        <row r="11">
          <cell r="G11" t="str">
            <v>Public Lighting - LED (High)</v>
          </cell>
          <cell r="J11">
            <v>44.584465667224087</v>
          </cell>
          <cell r="L11">
            <v>13.416488229101757</v>
          </cell>
          <cell r="M11">
            <v>20</v>
          </cell>
          <cell r="N11">
            <v>37.086615463248911</v>
          </cell>
          <cell r="O11">
            <v>13.394327280198288</v>
          </cell>
          <cell r="P11">
            <v>15</v>
          </cell>
        </row>
        <row r="12">
          <cell r="G12"/>
          <cell r="J12"/>
          <cell r="L12"/>
          <cell r="M12"/>
          <cell r="N12"/>
          <cell r="O12"/>
          <cell r="P12"/>
        </row>
        <row r="13">
          <cell r="G13"/>
          <cell r="J13"/>
          <cell r="L13"/>
          <cell r="M13"/>
          <cell r="N13"/>
          <cell r="O13"/>
          <cell r="P13"/>
        </row>
        <row r="14">
          <cell r="G14"/>
          <cell r="J14"/>
          <cell r="L14"/>
          <cell r="M14"/>
          <cell r="N14"/>
          <cell r="O14"/>
          <cell r="P14"/>
        </row>
        <row r="15">
          <cell r="G15"/>
          <cell r="J15"/>
          <cell r="L15"/>
          <cell r="M15"/>
          <cell r="N15"/>
          <cell r="O15"/>
          <cell r="P15"/>
        </row>
        <row r="16">
          <cell r="G16"/>
          <cell r="J16"/>
          <cell r="L16"/>
          <cell r="M16"/>
          <cell r="N16"/>
          <cell r="O16"/>
          <cell r="P16"/>
        </row>
        <row r="17">
          <cell r="G17"/>
          <cell r="J17"/>
          <cell r="L17"/>
          <cell r="M17"/>
          <cell r="N17"/>
          <cell r="O17"/>
          <cell r="P17"/>
        </row>
        <row r="18">
          <cell r="G18"/>
          <cell r="J18"/>
          <cell r="L18"/>
          <cell r="M18"/>
          <cell r="N18"/>
          <cell r="O18"/>
          <cell r="P18"/>
        </row>
        <row r="19">
          <cell r="G19"/>
          <cell r="J19"/>
          <cell r="L19"/>
          <cell r="M19"/>
          <cell r="N19"/>
          <cell r="O19"/>
          <cell r="P19"/>
        </row>
        <row r="20">
          <cell r="G20"/>
          <cell r="J20"/>
          <cell r="L20"/>
          <cell r="M20"/>
          <cell r="N20"/>
          <cell r="O20"/>
          <cell r="P20"/>
        </row>
        <row r="21">
          <cell r="G21"/>
          <cell r="J21"/>
          <cell r="L21"/>
          <cell r="M21"/>
          <cell r="N21"/>
          <cell r="O21"/>
          <cell r="P21"/>
        </row>
        <row r="22">
          <cell r="G22"/>
          <cell r="J22"/>
          <cell r="L22"/>
          <cell r="M22"/>
          <cell r="N22"/>
          <cell r="O22"/>
          <cell r="P22"/>
        </row>
        <row r="23">
          <cell r="G23"/>
          <cell r="J23"/>
          <cell r="L23"/>
          <cell r="M23"/>
          <cell r="N23"/>
          <cell r="O23"/>
          <cell r="P23"/>
        </row>
        <row r="24">
          <cell r="G24"/>
          <cell r="J24"/>
          <cell r="L24"/>
          <cell r="M24"/>
          <cell r="N24"/>
          <cell r="O24"/>
          <cell r="P24"/>
        </row>
        <row r="25">
          <cell r="G25"/>
          <cell r="J25"/>
          <cell r="L25"/>
          <cell r="M25"/>
          <cell r="N25"/>
          <cell r="O25"/>
          <cell r="P25"/>
        </row>
        <row r="26">
          <cell r="G26"/>
          <cell r="J26"/>
          <cell r="L26"/>
          <cell r="M26"/>
          <cell r="N26"/>
          <cell r="O26"/>
          <cell r="P26"/>
        </row>
        <row r="27">
          <cell r="G27"/>
          <cell r="J27"/>
          <cell r="L27"/>
          <cell r="M27"/>
          <cell r="N27"/>
          <cell r="O27"/>
          <cell r="P27"/>
        </row>
        <row r="28">
          <cell r="G28"/>
          <cell r="J28"/>
          <cell r="L28"/>
          <cell r="M28"/>
          <cell r="N28"/>
          <cell r="O28"/>
          <cell r="P28"/>
        </row>
        <row r="29">
          <cell r="G29"/>
          <cell r="J29"/>
          <cell r="L29"/>
          <cell r="M29"/>
          <cell r="N29"/>
          <cell r="O29"/>
          <cell r="P29"/>
        </row>
        <row r="30">
          <cell r="G30"/>
          <cell r="J30"/>
          <cell r="L30"/>
          <cell r="M30"/>
          <cell r="N30"/>
          <cell r="O30"/>
          <cell r="P30"/>
        </row>
        <row r="31">
          <cell r="G31"/>
          <cell r="J31"/>
          <cell r="L31"/>
          <cell r="M31"/>
          <cell r="N31"/>
          <cell r="O31"/>
          <cell r="P31"/>
        </row>
        <row r="32">
          <cell r="G32"/>
          <cell r="J32"/>
          <cell r="L32"/>
          <cell r="M32"/>
          <cell r="N32"/>
          <cell r="O32"/>
          <cell r="P32"/>
        </row>
        <row r="33">
          <cell r="G33"/>
          <cell r="J33"/>
          <cell r="L33"/>
          <cell r="M33"/>
          <cell r="N33"/>
          <cell r="O33"/>
          <cell r="P33"/>
        </row>
        <row r="34">
          <cell r="G34"/>
          <cell r="J34"/>
          <cell r="L34"/>
          <cell r="M34"/>
          <cell r="N34"/>
          <cell r="O34"/>
          <cell r="P34"/>
        </row>
        <row r="35">
          <cell r="G35"/>
          <cell r="J35"/>
          <cell r="L35"/>
          <cell r="M35"/>
          <cell r="N35"/>
          <cell r="O35"/>
          <cell r="P35"/>
        </row>
        <row r="36">
          <cell r="G36"/>
          <cell r="J36"/>
          <cell r="L36"/>
          <cell r="M36"/>
          <cell r="N36"/>
          <cell r="O36"/>
          <cell r="P36"/>
        </row>
        <row r="37">
          <cell r="G37"/>
          <cell r="J37"/>
          <cell r="L37"/>
          <cell r="M37"/>
          <cell r="N37"/>
          <cell r="O37"/>
          <cell r="P37"/>
        </row>
        <row r="38">
          <cell r="G38"/>
          <cell r="J38"/>
          <cell r="L38"/>
          <cell r="M38"/>
          <cell r="N38"/>
          <cell r="O38"/>
          <cell r="P38"/>
        </row>
        <row r="39">
          <cell r="G39"/>
          <cell r="J39"/>
          <cell r="L39"/>
          <cell r="M39"/>
          <cell r="N39"/>
          <cell r="O39"/>
          <cell r="P39"/>
        </row>
        <row r="40">
          <cell r="G40"/>
          <cell r="J40"/>
          <cell r="L40"/>
          <cell r="M40"/>
          <cell r="N40"/>
          <cell r="O40"/>
          <cell r="P40"/>
        </row>
        <row r="41">
          <cell r="G41"/>
          <cell r="J41"/>
          <cell r="L41"/>
          <cell r="M41"/>
          <cell r="N41"/>
          <cell r="O41"/>
          <cell r="P41"/>
        </row>
        <row r="42">
          <cell r="G42"/>
          <cell r="J42"/>
          <cell r="L42"/>
          <cell r="M42"/>
          <cell r="N42"/>
          <cell r="O42"/>
          <cell r="P42"/>
        </row>
        <row r="43">
          <cell r="G43"/>
          <cell r="J43"/>
          <cell r="L43"/>
          <cell r="M43"/>
          <cell r="N43"/>
          <cell r="O43"/>
          <cell r="P43"/>
        </row>
        <row r="44">
          <cell r="G44"/>
          <cell r="J44"/>
          <cell r="L44"/>
          <cell r="M44"/>
          <cell r="N44"/>
          <cell r="O44"/>
          <cell r="P44"/>
        </row>
        <row r="45">
          <cell r="G45"/>
          <cell r="J45"/>
          <cell r="L45"/>
          <cell r="M45"/>
          <cell r="N45"/>
          <cell r="O45"/>
          <cell r="P45"/>
        </row>
        <row r="46">
          <cell r="G46"/>
          <cell r="J46"/>
          <cell r="L46"/>
          <cell r="M46"/>
          <cell r="N46"/>
          <cell r="O46"/>
          <cell r="P46"/>
        </row>
        <row r="47">
          <cell r="G47"/>
          <cell r="J47"/>
          <cell r="L47"/>
          <cell r="M47"/>
          <cell r="N47"/>
          <cell r="O47"/>
          <cell r="P47"/>
        </row>
        <row r="48">
          <cell r="G48"/>
          <cell r="J48"/>
          <cell r="L48"/>
          <cell r="M48"/>
          <cell r="N48"/>
          <cell r="O48"/>
          <cell r="P48"/>
        </row>
        <row r="49">
          <cell r="G49"/>
          <cell r="J49"/>
          <cell r="L49"/>
          <cell r="M49"/>
          <cell r="N49"/>
          <cell r="O49"/>
          <cell r="P49"/>
        </row>
        <row r="50">
          <cell r="G50"/>
          <cell r="J50"/>
          <cell r="L50"/>
          <cell r="M50"/>
          <cell r="N50"/>
          <cell r="O50"/>
          <cell r="P50"/>
        </row>
        <row r="51">
          <cell r="G51"/>
          <cell r="J51"/>
          <cell r="L51"/>
          <cell r="M51"/>
          <cell r="N51"/>
          <cell r="O51"/>
          <cell r="P51"/>
        </row>
        <row r="52">
          <cell r="G52"/>
          <cell r="J52"/>
          <cell r="L52"/>
          <cell r="M52"/>
          <cell r="N52"/>
          <cell r="O52"/>
          <cell r="P52"/>
        </row>
        <row r="53">
          <cell r="G53"/>
          <cell r="J53"/>
          <cell r="L53"/>
          <cell r="M53"/>
          <cell r="N53"/>
          <cell r="O53"/>
          <cell r="P53"/>
        </row>
        <row r="54">
          <cell r="G54"/>
          <cell r="J54"/>
          <cell r="L54"/>
          <cell r="M54"/>
          <cell r="N54"/>
          <cell r="O54"/>
          <cell r="P54"/>
        </row>
        <row r="55">
          <cell r="G55"/>
          <cell r="J55"/>
          <cell r="L55"/>
          <cell r="M55"/>
          <cell r="N55"/>
          <cell r="O55"/>
          <cell r="P55"/>
        </row>
        <row r="56">
          <cell r="G56" t="str">
            <v>Equity raising costs</v>
          </cell>
          <cell r="J56"/>
          <cell r="L56"/>
          <cell r="M56"/>
          <cell r="N56"/>
          <cell r="O56"/>
          <cell r="P56"/>
        </row>
        <row r="57">
          <cell r="J57">
            <v>166.92537215835844</v>
          </cell>
        </row>
        <row r="110">
          <cell r="G110">
            <v>0.19156947018042786</v>
          </cell>
        </row>
        <row r="377">
          <cell r="G377">
            <v>2.7997811278454687E-2</v>
          </cell>
        </row>
        <row r="384">
          <cell r="G384">
            <v>0.56999999999999995</v>
          </cell>
        </row>
        <row r="385">
          <cell r="G385">
            <v>0.6</v>
          </cell>
        </row>
        <row r="395">
          <cell r="G395">
            <v>0.83</v>
          </cell>
        </row>
        <row r="396">
          <cell r="G396">
            <v>0.03</v>
          </cell>
        </row>
        <row r="397">
          <cell r="G397">
            <v>0.01</v>
          </cell>
        </row>
        <row r="398">
          <cell r="G398">
            <v>0.3</v>
          </cell>
        </row>
        <row r="399">
          <cell r="G399">
            <v>5.6901755062241279E-4</v>
          </cell>
        </row>
      </sheetData>
      <sheetData sheetId="7">
        <row r="6">
          <cell r="G6">
            <v>2.7997811278454687E-2</v>
          </cell>
        </row>
        <row r="18">
          <cell r="G18">
            <v>6.0420005878369147E-2</v>
          </cell>
          <cell r="H18">
            <v>6.0897342057685294E-2</v>
          </cell>
          <cell r="I18">
            <v>6.1625467609823806E-2</v>
          </cell>
          <cell r="J18">
            <v>6.2712552994105969E-2</v>
          </cell>
          <cell r="K18">
            <v>6.3822939047335048E-2</v>
          </cell>
          <cell r="L18">
            <v>6.3822939047335048E-2</v>
          </cell>
          <cell r="M18">
            <v>6.3822939047335048E-2</v>
          </cell>
          <cell r="N18">
            <v>6.3822939047335048E-2</v>
          </cell>
          <cell r="O18">
            <v>6.3822939047335048E-2</v>
          </cell>
          <cell r="P18">
            <v>6.3822939047335048E-2</v>
          </cell>
        </row>
        <row r="19">
          <cell r="G19">
            <v>3.1539166955611632E-2</v>
          </cell>
          <cell r="H19">
            <v>3.2003502749014291E-2</v>
          </cell>
          <cell r="I19">
            <v>3.2711797595705597E-2</v>
          </cell>
          <cell r="J19">
            <v>3.3769275901938747E-2</v>
          </cell>
          <cell r="K19">
            <v>3.4849420276806688E-2</v>
          </cell>
          <cell r="L19">
            <v>3.4849420276806688E-2</v>
          </cell>
          <cell r="M19">
            <v>3.4849420276806688E-2</v>
          </cell>
          <cell r="N19">
            <v>3.4849420276806688E-2</v>
          </cell>
          <cell r="O19">
            <v>3.4849420276806688E-2</v>
          </cell>
          <cell r="P19">
            <v>3.4849420276806688E-2</v>
          </cell>
        </row>
      </sheetData>
      <sheetData sheetId="8">
        <row r="167">
          <cell r="G167">
            <v>16.31212086548458</v>
          </cell>
        </row>
      </sheetData>
      <sheetData sheetId="9"/>
      <sheetData sheetId="10"/>
      <sheetData sheetId="11">
        <row r="30">
          <cell r="G30">
            <v>10.085631967056974</v>
          </cell>
        </row>
        <row r="47">
          <cell r="G47">
            <v>-1.4867946165324358E-2</v>
          </cell>
          <cell r="H47">
            <v>5.3213829243860582E-2</v>
          </cell>
          <cell r="I47">
            <v>5.3213829243860582E-2</v>
          </cell>
          <cell r="J47">
            <v>5.3213829243860582E-2</v>
          </cell>
          <cell r="K47">
            <v>5.3213829243860582E-2</v>
          </cell>
          <cell r="L47">
            <v>5.3213829243860582E-2</v>
          </cell>
          <cell r="M47">
            <v>5.3213829243860582E-2</v>
          </cell>
          <cell r="N47">
            <v>5.3213829243860582E-2</v>
          </cell>
          <cell r="O47">
            <v>5.3213829243860582E-2</v>
          </cell>
          <cell r="P47">
            <v>5.3213829243860582E-2</v>
          </cell>
        </row>
        <row r="63">
          <cell r="G63">
            <v>0.52612953974298349</v>
          </cell>
          <cell r="H63">
            <v>-4.7752126612277075E-2</v>
          </cell>
          <cell r="I63">
            <v>-4.7752126612277075E-2</v>
          </cell>
          <cell r="J63">
            <v>-4.7752126612277075E-2</v>
          </cell>
          <cell r="K63">
            <v>-4.7752126612277075E-2</v>
          </cell>
          <cell r="L63">
            <v>-4.7752126612277075E-2</v>
          </cell>
          <cell r="M63">
            <v>-4.7752126612277075E-2</v>
          </cell>
          <cell r="N63">
            <v>-4.7752126612277075E-2</v>
          </cell>
          <cell r="O63">
            <v>-4.7752126612277075E-2</v>
          </cell>
          <cell r="P63">
            <v>-4.7752126612277075E-2</v>
          </cell>
        </row>
        <row r="83">
          <cell r="G83">
            <v>-3.0410795392299333E-2</v>
          </cell>
          <cell r="H83">
            <v>3.8625093472794338E-2</v>
          </cell>
          <cell r="I83">
            <v>3.8538153253995511E-2</v>
          </cell>
          <cell r="J83">
            <v>3.8452869688403224E-2</v>
          </cell>
          <cell r="K83">
            <v>3.8369270081727191E-2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2"/>
      <sheetData sheetId="13">
        <row r="54">
          <cell r="Q54">
            <v>0.19156947018042797</v>
          </cell>
        </row>
      </sheetData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only"/>
      <sheetName val="Business &amp; other details"/>
      <sheetName val="Intro"/>
      <sheetName val="DMS input"/>
      <sheetName val="PTRM input"/>
      <sheetName val="WACC"/>
      <sheetName val="Assets"/>
      <sheetName val="DMIA"/>
      <sheetName val="Depreciation_Profile"/>
      <sheetName val="Analysis"/>
      <sheetName val="Forecast revenues"/>
      <sheetName val="X factors"/>
      <sheetName val="Revenue summary"/>
      <sheetName val="Equity raising costs"/>
      <sheetName val="Debt raising costs"/>
      <sheetName val="Chart 1-Revenue"/>
      <sheetName val="Chart 2-Price path"/>
      <sheetName val="Chart 3-Building blocks"/>
    </sheetNames>
    <sheetDataSet>
      <sheetData sheetId="0">
        <row r="8">
          <cell r="B8" t="str">
            <v>ActewAGL Distribution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/>
        </row>
        <row r="54">
          <cell r="E54" t="e">
            <v>#REF!</v>
          </cell>
        </row>
        <row r="55">
          <cell r="E55" t="str">
            <v>2024</v>
          </cell>
        </row>
        <row r="56">
          <cell r="E56" t="str">
            <v>2024</v>
          </cell>
        </row>
        <row r="57">
          <cell r="E57" t="str">
            <v>2019</v>
          </cell>
        </row>
        <row r="58">
          <cell r="E58" t="str">
            <v>2024</v>
          </cell>
        </row>
        <row r="89">
          <cell r="B89">
            <v>1</v>
          </cell>
          <cell r="C89" t="str">
            <v>dms_FRCP_y1</v>
          </cell>
          <cell r="D89">
            <v>1</v>
          </cell>
          <cell r="E89" t="str">
            <v>CRCP_y1</v>
          </cell>
          <cell r="H89" t="str">
            <v>2018-19</v>
          </cell>
          <cell r="J89">
            <v>1</v>
          </cell>
          <cell r="M89" t="e">
            <v>#NAME?</v>
          </cell>
          <cell r="O89" t="e">
            <v>#NAME?</v>
          </cell>
        </row>
        <row r="90">
          <cell r="B90">
            <v>2</v>
          </cell>
          <cell r="C90" t="str">
            <v>dms_FRCP_y2</v>
          </cell>
          <cell r="D90">
            <v>2</v>
          </cell>
          <cell r="E90" t="str">
            <v>CRCP_y2</v>
          </cell>
          <cell r="F90" t="str">
            <v>2020-21</v>
          </cell>
          <cell r="H90" t="str">
            <v>2017-18</v>
          </cell>
          <cell r="J90">
            <v>2</v>
          </cell>
          <cell r="M90" t="e">
            <v>#NAME?</v>
          </cell>
          <cell r="O90" t="e">
            <v>#NAME?</v>
          </cell>
        </row>
        <row r="91">
          <cell r="B91">
            <v>3</v>
          </cell>
          <cell r="C91" t="str">
            <v>dms_FRCP_y3</v>
          </cell>
          <cell r="D91">
            <v>3</v>
          </cell>
          <cell r="E91" t="str">
            <v>CRCP_y3</v>
          </cell>
          <cell r="F91" t="str">
            <v>2021-22</v>
          </cell>
          <cell r="H91" t="str">
            <v>2016-17</v>
          </cell>
          <cell r="J91">
            <v>3</v>
          </cell>
          <cell r="M91" t="e">
            <v>#NAME?</v>
          </cell>
          <cell r="O91" t="e">
            <v>#NAME?</v>
          </cell>
        </row>
        <row r="92">
          <cell r="B92">
            <v>4</v>
          </cell>
          <cell r="C92" t="str">
            <v>dms_FRCP_y4</v>
          </cell>
          <cell r="D92">
            <v>4</v>
          </cell>
          <cell r="E92" t="str">
            <v>CRCP_y4</v>
          </cell>
          <cell r="F92" t="str">
            <v>2022-23</v>
          </cell>
          <cell r="H92" t="str">
            <v>2015-16</v>
          </cell>
          <cell r="J92">
            <v>4</v>
          </cell>
          <cell r="M92" t="e">
            <v>#NAME?</v>
          </cell>
          <cell r="O92" t="e">
            <v>#NAME?</v>
          </cell>
        </row>
        <row r="93">
          <cell r="B93">
            <v>5</v>
          </cell>
          <cell r="C93" t="str">
            <v>dms_FRCP_y5</v>
          </cell>
          <cell r="D93">
            <v>5</v>
          </cell>
          <cell r="E93" t="str">
            <v>CRCP_y5</v>
          </cell>
          <cell r="F93" t="str">
            <v>2023-24</v>
          </cell>
          <cell r="H93" t="str">
            <v>2014-15</v>
          </cell>
          <cell r="J93">
            <v>5</v>
          </cell>
          <cell r="M93" t="e">
            <v>#NAME?</v>
          </cell>
          <cell r="O93" t="e">
            <v>#NAME?</v>
          </cell>
        </row>
        <row r="94">
          <cell r="B94">
            <v>6</v>
          </cell>
          <cell r="C94" t="str">
            <v>dms_FRCP_y6</v>
          </cell>
          <cell r="D94">
            <v>6</v>
          </cell>
          <cell r="E94" t="str">
            <v>CRCP_y6</v>
          </cell>
          <cell r="F94" t="str">
            <v>2024-25</v>
          </cell>
          <cell r="H94" t="str">
            <v>2013-14</v>
          </cell>
          <cell r="J94">
            <v>6</v>
          </cell>
          <cell r="M94" t="e">
            <v>#NAME?</v>
          </cell>
          <cell r="O94" t="e">
            <v>#NAME?</v>
          </cell>
        </row>
        <row r="95">
          <cell r="B95">
            <v>7</v>
          </cell>
          <cell r="C95" t="str">
            <v>dms_FRCP_y7</v>
          </cell>
          <cell r="D95">
            <v>7</v>
          </cell>
          <cell r="E95" t="str">
            <v>CRCP_y7</v>
          </cell>
          <cell r="F95" t="str">
            <v>2025-26</v>
          </cell>
          <cell r="H95" t="str">
            <v>2012-13</v>
          </cell>
          <cell r="J95">
            <v>7</v>
          </cell>
          <cell r="M95" t="e">
            <v>#NAME?</v>
          </cell>
          <cell r="O95" t="e">
            <v>#NAME?</v>
          </cell>
        </row>
        <row r="96">
          <cell r="B96">
            <v>8</v>
          </cell>
          <cell r="C96" t="str">
            <v>dms_FRCP_y8</v>
          </cell>
          <cell r="D96">
            <v>8</v>
          </cell>
          <cell r="E96" t="str">
            <v>CRCP_y8</v>
          </cell>
          <cell r="F96" t="str">
            <v>2026-27</v>
          </cell>
          <cell r="H96" t="str">
            <v>2011-12</v>
          </cell>
          <cell r="J96">
            <v>8</v>
          </cell>
          <cell r="M96" t="e">
            <v>#NAME?</v>
          </cell>
          <cell r="O96" t="e">
            <v>#NAME?</v>
          </cell>
        </row>
        <row r="97">
          <cell r="B97">
            <v>9</v>
          </cell>
          <cell r="C97" t="str">
            <v>dms_FRCP_y9</v>
          </cell>
          <cell r="D97">
            <v>9</v>
          </cell>
          <cell r="E97" t="str">
            <v>CRCP_y9</v>
          </cell>
          <cell r="F97" t="str">
            <v>2027-28</v>
          </cell>
          <cell r="H97" t="str">
            <v>2010-11</v>
          </cell>
          <cell r="J97">
            <v>9</v>
          </cell>
          <cell r="M97" t="e">
            <v>#NAME?</v>
          </cell>
          <cell r="O97" t="e">
            <v>#NAME?</v>
          </cell>
        </row>
        <row r="98">
          <cell r="B98">
            <v>10</v>
          </cell>
          <cell r="C98" t="str">
            <v>dms_FRCP_y10</v>
          </cell>
          <cell r="D98">
            <v>10</v>
          </cell>
          <cell r="E98" t="str">
            <v>CRCP_y10</v>
          </cell>
          <cell r="F98" t="str">
            <v>2028-29</v>
          </cell>
          <cell r="H98" t="str">
            <v>2009-10</v>
          </cell>
          <cell r="J98">
            <v>10</v>
          </cell>
          <cell r="M98" t="e">
            <v>#NAME?</v>
          </cell>
          <cell r="O98" t="e">
            <v>#NAME?</v>
          </cell>
        </row>
        <row r="99">
          <cell r="B99">
            <v>11</v>
          </cell>
          <cell r="C99" t="str">
            <v>dms_FRCP_y11</v>
          </cell>
          <cell r="D99">
            <v>11</v>
          </cell>
          <cell r="E99" t="str">
            <v>CRCP_y11</v>
          </cell>
          <cell r="F99" t="str">
            <v>2029-30</v>
          </cell>
          <cell r="H99" t="str">
            <v>2008-09</v>
          </cell>
          <cell r="J99">
            <v>11</v>
          </cell>
          <cell r="M99" t="e">
            <v>#NAME?</v>
          </cell>
          <cell r="O99" t="e">
            <v>#NAME?</v>
          </cell>
        </row>
        <row r="100">
          <cell r="B100">
            <v>12</v>
          </cell>
          <cell r="C100" t="str">
            <v>dms_FRCP_y12</v>
          </cell>
          <cell r="D100">
            <v>12</v>
          </cell>
          <cell r="E100" t="str">
            <v>CRCP_y12</v>
          </cell>
          <cell r="F100" t="str">
            <v>2030-31</v>
          </cell>
          <cell r="H100" t="str">
            <v>2007-08</v>
          </cell>
          <cell r="J100">
            <v>12</v>
          </cell>
          <cell r="M100" t="e">
            <v>#NAME?</v>
          </cell>
          <cell r="O100" t="e">
            <v>#NAME?</v>
          </cell>
        </row>
        <row r="101">
          <cell r="B101">
            <v>13</v>
          </cell>
          <cell r="C101" t="str">
            <v>dms_FRCP_y13</v>
          </cell>
          <cell r="D101">
            <v>13</v>
          </cell>
          <cell r="E101" t="str">
            <v>CRCP_y13</v>
          </cell>
          <cell r="F101" t="str">
            <v>2031-32</v>
          </cell>
          <cell r="H101" t="str">
            <v>2006-07</v>
          </cell>
          <cell r="J101">
            <v>13</v>
          </cell>
          <cell r="M101" t="e">
            <v>#NAME?</v>
          </cell>
          <cell r="O101" t="e">
            <v>#NAME?</v>
          </cell>
        </row>
        <row r="102">
          <cell r="B102">
            <v>14</v>
          </cell>
          <cell r="C102" t="str">
            <v>dms_FRCP_y14</v>
          </cell>
          <cell r="D102">
            <v>14</v>
          </cell>
          <cell r="E102" t="str">
            <v>CRCP_y14</v>
          </cell>
          <cell r="F102" t="str">
            <v>2032-33</v>
          </cell>
          <cell r="H102" t="str">
            <v>2005-06</v>
          </cell>
          <cell r="J102">
            <v>14</v>
          </cell>
          <cell r="M102" t="e">
            <v>#NAME?</v>
          </cell>
          <cell r="O102" t="e">
            <v>#NAME?</v>
          </cell>
        </row>
        <row r="103">
          <cell r="B103">
            <v>15</v>
          </cell>
          <cell r="C103" t="str">
            <v>dms_FRCP_y15</v>
          </cell>
          <cell r="D103">
            <v>15</v>
          </cell>
          <cell r="E103" t="str">
            <v>CRCP_y15</v>
          </cell>
          <cell r="H103" t="str">
            <v>2004-05</v>
          </cell>
          <cell r="J103">
            <v>15</v>
          </cell>
          <cell r="M103" t="e">
            <v>#NAME?</v>
          </cell>
          <cell r="O103" t="e">
            <v>#NAME?</v>
          </cell>
        </row>
        <row r="104">
          <cell r="M104" t="e">
            <v>#NAME?</v>
          </cell>
          <cell r="O104" t="e">
            <v>#NAME?</v>
          </cell>
        </row>
        <row r="105">
          <cell r="M105" t="e">
            <v>#NAME?</v>
          </cell>
          <cell r="O105" t="e">
            <v>#NAME?</v>
          </cell>
        </row>
        <row r="106">
          <cell r="M106" t="e">
            <v>#NAME?</v>
          </cell>
          <cell r="O106" t="e">
            <v>#NAME?</v>
          </cell>
        </row>
        <row r="107">
          <cell r="C107" t="str">
            <v>2006-07</v>
          </cell>
          <cell r="D107">
            <v>2007</v>
          </cell>
          <cell r="G107" t="str">
            <v>2016-17</v>
          </cell>
          <cell r="H107" t="str">
            <v>2017</v>
          </cell>
          <cell r="M107" t="e">
            <v>#NAME?</v>
          </cell>
          <cell r="O107" t="e">
            <v>#NAME?</v>
          </cell>
        </row>
        <row r="108">
          <cell r="C108" t="str">
            <v>2007-08</v>
          </cell>
          <cell r="D108" t="str">
            <v>2008</v>
          </cell>
          <cell r="G108" t="str">
            <v>2017-18</v>
          </cell>
          <cell r="H108" t="str">
            <v>2018</v>
          </cell>
        </row>
        <row r="109">
          <cell r="C109" t="str">
            <v>2008-09</v>
          </cell>
          <cell r="D109" t="str">
            <v>2009</v>
          </cell>
          <cell r="G109" t="str">
            <v>2018-19</v>
          </cell>
          <cell r="H109" t="str">
            <v>2019</v>
          </cell>
        </row>
        <row r="110">
          <cell r="C110" t="str">
            <v>2009-10</v>
          </cell>
          <cell r="D110" t="str">
            <v>2010</v>
          </cell>
          <cell r="G110" t="str">
            <v>2019-20</v>
          </cell>
          <cell r="H110" t="str">
            <v>2020</v>
          </cell>
        </row>
        <row r="111">
          <cell r="C111" t="str">
            <v>2010-11</v>
          </cell>
          <cell r="D111" t="str">
            <v>2011</v>
          </cell>
          <cell r="G111" t="str">
            <v>2020-21</v>
          </cell>
          <cell r="H111" t="str">
            <v>2021</v>
          </cell>
        </row>
        <row r="112">
          <cell r="C112" t="str">
            <v>2011-12</v>
          </cell>
          <cell r="D112" t="str">
            <v>2012</v>
          </cell>
          <cell r="G112" t="str">
            <v>2021-22</v>
          </cell>
          <cell r="H112" t="str">
            <v>2022</v>
          </cell>
        </row>
        <row r="113">
          <cell r="C113" t="str">
            <v>2012-13</v>
          </cell>
          <cell r="D113" t="str">
            <v>2013</v>
          </cell>
          <cell r="G113" t="str">
            <v>2022-23</v>
          </cell>
          <cell r="H113" t="str">
            <v>2023</v>
          </cell>
        </row>
        <row r="114">
          <cell r="C114" t="str">
            <v>2013-14</v>
          </cell>
          <cell r="D114" t="str">
            <v>2014</v>
          </cell>
          <cell r="G114" t="str">
            <v>2023-24</v>
          </cell>
          <cell r="H114" t="str">
            <v>2024</v>
          </cell>
        </row>
        <row r="115">
          <cell r="C115" t="str">
            <v>2014-15</v>
          </cell>
          <cell r="D115" t="str">
            <v>2015</v>
          </cell>
          <cell r="G115" t="str">
            <v>2024-25</v>
          </cell>
          <cell r="H115" t="str">
            <v>2025</v>
          </cell>
        </row>
        <row r="116">
          <cell r="C116" t="str">
            <v>2015-16</v>
          </cell>
          <cell r="D116" t="str">
            <v>2016</v>
          </cell>
          <cell r="G116" t="str">
            <v>2025-26</v>
          </cell>
          <cell r="H116" t="str">
            <v>2026</v>
          </cell>
        </row>
        <row r="117">
          <cell r="C117" t="str">
            <v>2016-17</v>
          </cell>
          <cell r="D117" t="str">
            <v>2017</v>
          </cell>
          <cell r="G117" t="str">
            <v>2026-27</v>
          </cell>
          <cell r="H117" t="str">
            <v>2027</v>
          </cell>
        </row>
        <row r="118">
          <cell r="C118" t="str">
            <v>2017-18</v>
          </cell>
          <cell r="D118" t="str">
            <v>2018</v>
          </cell>
          <cell r="G118" t="str">
            <v>2027-28</v>
          </cell>
          <cell r="H118" t="str">
            <v>2028</v>
          </cell>
        </row>
        <row r="119">
          <cell r="C119" t="str">
            <v>2018-19</v>
          </cell>
          <cell r="D119">
            <v>2019</v>
          </cell>
          <cell r="G119" t="str">
            <v>2028-29</v>
          </cell>
          <cell r="H119" t="str">
            <v>2029</v>
          </cell>
        </row>
        <row r="120">
          <cell r="C120" t="str">
            <v>2019-20</v>
          </cell>
          <cell r="D120" t="str">
            <v>2020</v>
          </cell>
          <cell r="G120" t="str">
            <v>2029-30</v>
          </cell>
          <cell r="H120" t="str">
            <v>2030</v>
          </cell>
        </row>
        <row r="121">
          <cell r="C121" t="str">
            <v>2019-20</v>
          </cell>
          <cell r="D121" t="str">
            <v>2020</v>
          </cell>
          <cell r="G121" t="str">
            <v>2030-31</v>
          </cell>
          <cell r="H121" t="str">
            <v>2031</v>
          </cell>
        </row>
        <row r="122">
          <cell r="C122" t="str">
            <v>2020-21</v>
          </cell>
          <cell r="D122" t="str">
            <v>2021</v>
          </cell>
        </row>
        <row r="123">
          <cell r="C123" t="str">
            <v>2021-22</v>
          </cell>
          <cell r="D123" t="str">
            <v>2022</v>
          </cell>
        </row>
        <row r="124">
          <cell r="C124" t="str">
            <v>2022-23</v>
          </cell>
          <cell r="D124" t="str">
            <v>2023</v>
          </cell>
        </row>
        <row r="125">
          <cell r="C125" t="str">
            <v>2023-24</v>
          </cell>
          <cell r="D125" t="str">
            <v>2024</v>
          </cell>
        </row>
        <row r="126">
          <cell r="C126" t="str">
            <v>2024-25</v>
          </cell>
          <cell r="D126" t="str">
            <v>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G8" t="str">
            <v>Yes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Intro"/>
      <sheetName val="&gt;&gt;General inputs"/>
      <sheetName val="CPI"/>
      <sheetName val="Cost Escalations"/>
      <sheetName val="Cost escalations 2"/>
      <sheetName val="Ratios &amp; Assumptions"/>
      <sheetName val="Overheads"/>
      <sheetName val="&gt;&gt;Volumes"/>
      <sheetName val="EGX - Yearly volume scenarios"/>
      <sheetName val="ERG - Yearly volume scenarios"/>
      <sheetName val="&gt;&gt;Unit Rates"/>
      <sheetName val="EGX Unit Rates"/>
      <sheetName val="ERG Unit Rates"/>
      <sheetName val="&gt;&gt;Forecast capex"/>
      <sheetName val="EGX - Forecast capex scenarios"/>
      <sheetName val="EGX - Gross Capex"/>
      <sheetName val="ERG - Forecast capex scenarios"/>
      <sheetName val="ERG - Gross Capex "/>
      <sheetName val="&gt;&gt;Forecast opex"/>
      <sheetName val="EGX - Opex BST"/>
      <sheetName val="EGX - Forecast Opex"/>
      <sheetName val="ERG - Opex BST"/>
      <sheetName val="ERG - Forecast opex"/>
      <sheetName val="Expenditure for Reg Proposals"/>
      <sheetName val="&gt;&gt;Actual data "/>
      <sheetName val="22-23 Actual opex"/>
      <sheetName val="ERG actual monthly volumes"/>
      <sheetName val="EGX actual monthly volumes"/>
      <sheetName val="ERG &amp; EGX Historical exp data"/>
      <sheetName val="&gt;&gt;2020-25 determination"/>
      <sheetName val="AER 2020-25 allowance"/>
      <sheetName val="PTRM"/>
      <sheetName val="EGX - Yearly volume initial "/>
      <sheetName val="Action item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E5">
            <v>39166</v>
          </cell>
          <cell r="J5">
            <v>19811</v>
          </cell>
        </row>
        <row r="7">
          <cell r="J7">
            <v>49755</v>
          </cell>
        </row>
        <row r="28">
          <cell r="K28">
            <v>1912</v>
          </cell>
          <cell r="L28">
            <v>4508</v>
          </cell>
          <cell r="M28">
            <v>3672</v>
          </cell>
          <cell r="N28">
            <v>3648</v>
          </cell>
          <cell r="O28">
            <v>6071</v>
          </cell>
        </row>
        <row r="29">
          <cell r="K29">
            <v>4911</v>
          </cell>
          <cell r="L29">
            <v>11295</v>
          </cell>
          <cell r="M29">
            <v>9198</v>
          </cell>
          <cell r="N29">
            <v>9140</v>
          </cell>
          <cell r="O29">
            <v>15211</v>
          </cell>
        </row>
      </sheetData>
      <sheetData sheetId="11">
        <row r="5">
          <cell r="E5">
            <v>27931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28">
          <cell r="B28">
            <v>15864568.392748855</v>
          </cell>
        </row>
      </sheetData>
      <sheetData sheetId="20"/>
      <sheetData sheetId="21"/>
      <sheetData sheetId="22"/>
      <sheetData sheetId="23"/>
      <sheetData sheetId="24">
        <row r="35">
          <cell r="D35">
            <v>5283287.0488459747</v>
          </cell>
        </row>
      </sheetData>
      <sheetData sheetId="25"/>
      <sheetData sheetId="26"/>
      <sheetData sheetId="27"/>
      <sheetData sheetId="28">
        <row r="5">
          <cell r="P5">
            <v>23</v>
          </cell>
        </row>
      </sheetData>
      <sheetData sheetId="29">
        <row r="5">
          <cell r="P5">
            <v>587</v>
          </cell>
        </row>
      </sheetData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FC34-7058-492B-9E20-F3B08EE986D7}">
  <dimension ref="A1:B3"/>
  <sheetViews>
    <sheetView workbookViewId="0">
      <selection activeCell="B3" sqref="B3"/>
    </sheetView>
  </sheetViews>
  <sheetFormatPr defaultRowHeight="15" x14ac:dyDescent="0.25"/>
  <cols>
    <col min="1" max="1" width="26.42578125" customWidth="1"/>
    <col min="2" max="2" width="63.5703125" customWidth="1"/>
  </cols>
  <sheetData>
    <row r="1" spans="1:2" x14ac:dyDescent="0.25">
      <c r="A1" s="32" t="s">
        <v>78</v>
      </c>
      <c r="B1" s="32" t="s">
        <v>79</v>
      </c>
    </row>
    <row r="2" spans="1:2" x14ac:dyDescent="0.25">
      <c r="A2" s="33" t="s">
        <v>80</v>
      </c>
      <c r="B2" t="s">
        <v>81</v>
      </c>
    </row>
    <row r="3" spans="1:2" x14ac:dyDescent="0.25">
      <c r="A3" s="33" t="s">
        <v>82</v>
      </c>
      <c r="B3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C59D-443B-4404-A6F5-6EC535D5A1A0}">
  <dimension ref="A1"/>
  <sheetViews>
    <sheetView workbookViewId="0">
      <selection activeCell="F4" sqref="F4"/>
    </sheetView>
  </sheetViews>
  <sheetFormatPr defaultRowHeight="15" x14ac:dyDescent="0.25"/>
  <sheetData>
    <row r="1" spans="1:1" x14ac:dyDescent="0.25">
      <c r="A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4C21-4F58-4679-BE43-5D09D6B32D6E}">
  <dimension ref="A1:F10"/>
  <sheetViews>
    <sheetView workbookViewId="0">
      <selection activeCell="F18" sqref="F18"/>
    </sheetView>
  </sheetViews>
  <sheetFormatPr defaultRowHeight="15" x14ac:dyDescent="0.25"/>
  <sheetData>
    <row r="1" spans="1:6" x14ac:dyDescent="0.25">
      <c r="A1" s="6" t="s">
        <v>58</v>
      </c>
    </row>
    <row r="3" spans="1:6" x14ac:dyDescent="0.25">
      <c r="A3" s="6" t="s">
        <v>50</v>
      </c>
    </row>
    <row r="4" spans="1:6" x14ac:dyDescent="0.25">
      <c r="B4" s="34" t="s">
        <v>37</v>
      </c>
      <c r="C4" s="34"/>
      <c r="D4" s="34"/>
      <c r="E4" s="34"/>
      <c r="F4" s="34"/>
    </row>
    <row r="5" spans="1:6" x14ac:dyDescent="0.25">
      <c r="A5" s="8" t="s">
        <v>27</v>
      </c>
      <c r="B5" s="8" t="s">
        <v>15</v>
      </c>
      <c r="C5" s="8" t="s">
        <v>14</v>
      </c>
      <c r="D5" s="8" t="s">
        <v>13</v>
      </c>
      <c r="E5" s="8" t="s">
        <v>12</v>
      </c>
      <c r="F5" s="8" t="s">
        <v>11</v>
      </c>
    </row>
    <row r="6" spans="1:6" x14ac:dyDescent="0.25">
      <c r="A6" s="9" t="s">
        <v>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6" x14ac:dyDescent="0.25">
      <c r="A7" s="9" t="s">
        <v>26</v>
      </c>
      <c r="B7" s="10">
        <v>0</v>
      </c>
      <c r="C7" s="10">
        <v>0.63582522929437246</v>
      </c>
      <c r="D7" s="10">
        <v>0.63583373418975131</v>
      </c>
      <c r="E7" s="10">
        <v>0.63582514594902462</v>
      </c>
      <c r="F7" s="10">
        <v>0.63583785356171174</v>
      </c>
    </row>
    <row r="9" spans="1:6" x14ac:dyDescent="0.25">
      <c r="A9" t="s">
        <v>35</v>
      </c>
    </row>
    <row r="10" spans="1:6" x14ac:dyDescent="0.25">
      <c r="A10" s="1" t="s">
        <v>36</v>
      </c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5D01-B2F5-40F9-A101-EC6709F218BA}">
  <dimension ref="A1:H6"/>
  <sheetViews>
    <sheetView workbookViewId="0">
      <selection activeCell="F17" sqref="F17"/>
    </sheetView>
  </sheetViews>
  <sheetFormatPr defaultRowHeight="15" x14ac:dyDescent="0.25"/>
  <cols>
    <col min="1" max="1" width="15.28515625" customWidth="1"/>
  </cols>
  <sheetData>
    <row r="1" spans="1:8" x14ac:dyDescent="0.25">
      <c r="A1" s="6" t="s">
        <v>51</v>
      </c>
    </row>
    <row r="2" spans="1:8" x14ac:dyDescent="0.25">
      <c r="B2" s="34" t="s">
        <v>37</v>
      </c>
      <c r="C2" s="34"/>
      <c r="D2" s="34"/>
      <c r="E2" s="34"/>
      <c r="F2" s="34"/>
    </row>
    <row r="3" spans="1:8" x14ac:dyDescent="0.25">
      <c r="A3" s="8"/>
      <c r="B3" s="8" t="s">
        <v>15</v>
      </c>
      <c r="C3" s="8" t="s">
        <v>14</v>
      </c>
      <c r="D3" s="8" t="s">
        <v>13</v>
      </c>
      <c r="E3" s="8" t="s">
        <v>12</v>
      </c>
      <c r="F3" s="8" t="s">
        <v>11</v>
      </c>
    </row>
    <row r="4" spans="1:8" x14ac:dyDescent="0.25">
      <c r="A4" s="9" t="s">
        <v>52</v>
      </c>
      <c r="B4" s="27">
        <v>2.8497022352319299E-2</v>
      </c>
      <c r="C4" s="27">
        <v>2.8497022352319299E-2</v>
      </c>
      <c r="D4" s="27">
        <v>2.8497022352319299E-2</v>
      </c>
      <c r="E4" s="27">
        <v>2.8497022352319299E-2</v>
      </c>
      <c r="F4" s="27">
        <v>2.8497022352319299E-2</v>
      </c>
    </row>
    <row r="6" spans="1:8" x14ac:dyDescent="0.25">
      <c r="B6" s="7" t="s">
        <v>38</v>
      </c>
      <c r="H6" s="28" t="s">
        <v>77</v>
      </c>
    </row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3516-F8F5-4279-AB52-11C3906A5BBD}">
  <dimension ref="A1:AA43"/>
  <sheetViews>
    <sheetView tabSelected="1" workbookViewId="0">
      <selection activeCell="H6" sqref="H6"/>
    </sheetView>
  </sheetViews>
  <sheetFormatPr defaultRowHeight="15" x14ac:dyDescent="0.25"/>
  <cols>
    <col min="1" max="1" width="19.7109375" customWidth="1"/>
    <col min="7" max="7" width="1.7109375" customWidth="1"/>
    <col min="8" max="8" width="18.28515625" customWidth="1"/>
    <col min="14" max="14" width="2.28515625" customWidth="1"/>
    <col min="15" max="15" width="18.140625" customWidth="1"/>
    <col min="21" max="21" width="3.28515625" customWidth="1"/>
    <col min="22" max="22" width="17.28515625" customWidth="1"/>
  </cols>
  <sheetData>
    <row r="1" spans="1:27" x14ac:dyDescent="0.25">
      <c r="A1" s="5" t="s">
        <v>71</v>
      </c>
    </row>
    <row r="2" spans="1:27" x14ac:dyDescent="0.25">
      <c r="A2" s="8" t="s">
        <v>31</v>
      </c>
      <c r="B2" s="8" t="s">
        <v>15</v>
      </c>
      <c r="C2" s="8" t="s">
        <v>14</v>
      </c>
      <c r="D2" s="8" t="s">
        <v>13</v>
      </c>
      <c r="E2" s="8" t="s">
        <v>12</v>
      </c>
      <c r="F2" s="8" t="s">
        <v>11</v>
      </c>
    </row>
    <row r="3" spans="1:27" x14ac:dyDescent="0.25">
      <c r="A3" s="9" t="s">
        <v>20</v>
      </c>
      <c r="B3" s="29">
        <v>10.043655104439949</v>
      </c>
      <c r="C3" s="29">
        <v>11.622367674652022</v>
      </c>
      <c r="D3" s="29">
        <v>13.206785520921034</v>
      </c>
      <c r="E3" s="29">
        <v>14.872838923897293</v>
      </c>
      <c r="F3" s="29">
        <v>16.539439962710972</v>
      </c>
    </row>
    <row r="4" spans="1:27" x14ac:dyDescent="0.25">
      <c r="A4" s="9" t="s">
        <v>23</v>
      </c>
      <c r="B4" s="29">
        <v>15.371307941420895</v>
      </c>
      <c r="C4" s="29">
        <v>17.531811473353425</v>
      </c>
      <c r="D4" s="29">
        <v>19.419435967611065</v>
      </c>
      <c r="E4" s="29">
        <v>21.69845985365815</v>
      </c>
      <c r="F4" s="29">
        <v>24.162721523209822</v>
      </c>
    </row>
    <row r="5" spans="1:27" x14ac:dyDescent="0.25">
      <c r="A5" s="9" t="s">
        <v>9</v>
      </c>
      <c r="B5" s="29">
        <v>18.555273463228417</v>
      </c>
      <c r="C5" s="29">
        <v>18.441364721805328</v>
      </c>
      <c r="D5" s="29">
        <v>18.313540004880128</v>
      </c>
      <c r="E5" s="29">
        <v>18.226546174231419</v>
      </c>
      <c r="F5" s="29">
        <v>18.163141985978552</v>
      </c>
    </row>
    <row r="6" spans="1:27" x14ac:dyDescent="0.25">
      <c r="A6" s="9" t="s">
        <v>25</v>
      </c>
      <c r="B6" s="20"/>
      <c r="C6" s="20"/>
      <c r="D6" s="20"/>
      <c r="E6" s="20"/>
      <c r="F6" s="20"/>
    </row>
    <row r="7" spans="1:27" x14ac:dyDescent="0.25">
      <c r="A7" s="11" t="s">
        <v>24</v>
      </c>
      <c r="B7" s="21">
        <f>SUM(B3:B6)</f>
        <v>43.970236509089261</v>
      </c>
      <c r="C7" s="21">
        <f t="shared" ref="C7:F7" si="0">SUM(C3:C6)</f>
        <v>47.595543869810776</v>
      </c>
      <c r="D7" s="21">
        <f t="shared" si="0"/>
        <v>50.93976149341222</v>
      </c>
      <c r="E7" s="21">
        <f t="shared" si="0"/>
        <v>54.797844951786857</v>
      </c>
      <c r="F7" s="21">
        <f t="shared" si="0"/>
        <v>58.865303471899352</v>
      </c>
    </row>
    <row r="8" spans="1:27" ht="27" customHeight="1" x14ac:dyDescent="0.25">
      <c r="A8" s="5" t="s">
        <v>70</v>
      </c>
      <c r="B8" s="1"/>
      <c r="C8" s="1"/>
      <c r="D8" s="1"/>
      <c r="E8" s="1"/>
      <c r="F8" s="1"/>
      <c r="G8" s="1"/>
      <c r="H8" s="35" t="s">
        <v>64</v>
      </c>
      <c r="I8" s="35"/>
      <c r="J8" s="35"/>
      <c r="K8" s="35"/>
      <c r="L8" s="35"/>
      <c r="M8" s="35"/>
      <c r="O8" s="36" t="s">
        <v>72</v>
      </c>
      <c r="P8" s="36"/>
      <c r="Q8" s="36"/>
      <c r="R8" s="36"/>
      <c r="S8" s="36"/>
      <c r="T8" s="36"/>
      <c r="V8" s="36" t="s">
        <v>67</v>
      </c>
      <c r="W8" s="36"/>
      <c r="X8" s="36"/>
      <c r="Y8" s="36"/>
      <c r="Z8" s="36"/>
      <c r="AA8" s="36"/>
    </row>
    <row r="9" spans="1:27" x14ac:dyDescent="0.25">
      <c r="A9" s="8" t="s">
        <v>31</v>
      </c>
      <c r="B9" s="8" t="s">
        <v>15</v>
      </c>
      <c r="C9" s="8" t="s">
        <v>14</v>
      </c>
      <c r="D9" s="8" t="s">
        <v>13</v>
      </c>
      <c r="E9" s="8" t="s">
        <v>12</v>
      </c>
      <c r="F9" s="8" t="s">
        <v>11</v>
      </c>
      <c r="G9" s="1"/>
      <c r="H9" s="8" t="s">
        <v>28</v>
      </c>
      <c r="I9" s="8" t="s">
        <v>15</v>
      </c>
      <c r="J9" s="8" t="s">
        <v>14</v>
      </c>
      <c r="K9" s="8" t="s">
        <v>13</v>
      </c>
      <c r="L9" s="8" t="s">
        <v>12</v>
      </c>
      <c r="M9" s="8" t="s">
        <v>11</v>
      </c>
      <c r="O9" s="8" t="s">
        <v>23</v>
      </c>
      <c r="P9" s="8" t="s">
        <v>15</v>
      </c>
      <c r="Q9" s="8" t="s">
        <v>14</v>
      </c>
      <c r="R9" s="8" t="s">
        <v>13</v>
      </c>
      <c r="S9" s="8" t="s">
        <v>12</v>
      </c>
      <c r="T9" s="8" t="s">
        <v>11</v>
      </c>
      <c r="V9" s="8" t="s">
        <v>32</v>
      </c>
      <c r="W9" s="8" t="s">
        <v>15</v>
      </c>
      <c r="X9" s="8" t="s">
        <v>14</v>
      </c>
      <c r="Y9" s="8" t="s">
        <v>13</v>
      </c>
      <c r="Z9" s="8" t="s">
        <v>12</v>
      </c>
      <c r="AA9" s="8" t="s">
        <v>11</v>
      </c>
    </row>
    <row r="10" spans="1:27" x14ac:dyDescent="0.25">
      <c r="A10" s="9" t="s">
        <v>20</v>
      </c>
      <c r="B10" s="31">
        <f>B3/B$7*B$23</f>
        <v>10.04458622063186</v>
      </c>
      <c r="C10" s="31">
        <f t="shared" ref="C10:F10" si="1">C3/C$7*C$23</f>
        <v>11.56012607301782</v>
      </c>
      <c r="D10" s="31">
        <f t="shared" si="1"/>
        <v>13.213250359299325</v>
      </c>
      <c r="E10" s="31">
        <f t="shared" si="1"/>
        <v>14.891382998379317</v>
      </c>
      <c r="F10" s="31">
        <f t="shared" si="1"/>
        <v>16.595916579371696</v>
      </c>
      <c r="G10" s="1"/>
      <c r="H10" s="9" t="s">
        <v>6</v>
      </c>
      <c r="I10" s="30">
        <v>121.80021637856298</v>
      </c>
      <c r="J10" s="30">
        <v>105.56018752808791</v>
      </c>
      <c r="K10" s="30">
        <v>89.320158677612852</v>
      </c>
      <c r="L10" s="30">
        <v>73.080129827137796</v>
      </c>
      <c r="M10" s="30">
        <v>56.840100976662733</v>
      </c>
      <c r="O10" s="9" t="s">
        <v>6</v>
      </c>
      <c r="P10" s="30">
        <v>16.240028850475063</v>
      </c>
      <c r="Q10" s="30">
        <v>16.240028850475063</v>
      </c>
      <c r="R10" s="30">
        <v>16.240028850475063</v>
      </c>
      <c r="S10" s="30">
        <v>16.240028850475063</v>
      </c>
      <c r="T10" s="30">
        <v>16.240028850475063</v>
      </c>
      <c r="V10" s="9" t="s">
        <v>6</v>
      </c>
      <c r="W10" s="30">
        <v>8.6774826683226394</v>
      </c>
      <c r="X10" s="30">
        <v>6.2577279681516274</v>
      </c>
      <c r="Y10" s="30">
        <v>4.3745323286797424</v>
      </c>
      <c r="Z10" s="30">
        <v>2.6375779160244592</v>
      </c>
      <c r="AA10" s="30">
        <v>0</v>
      </c>
    </row>
    <row r="11" spans="1:27" x14ac:dyDescent="0.25">
      <c r="A11" s="9" t="s">
        <v>23</v>
      </c>
      <c r="B11" s="31">
        <f t="shared" ref="B11:F12" si="2">B4/B$7*B$23</f>
        <v>15.372732967824755</v>
      </c>
      <c r="C11" s="31">
        <f t="shared" si="2"/>
        <v>17.437922856490076</v>
      </c>
      <c r="D11" s="31">
        <f t="shared" si="2"/>
        <v>19.428941953358265</v>
      </c>
      <c r="E11" s="31">
        <f t="shared" si="2"/>
        <v>21.725514396353756</v>
      </c>
      <c r="F11" s="31">
        <f t="shared" si="2"/>
        <v>24.245229078726986</v>
      </c>
      <c r="G11" s="1"/>
      <c r="H11" s="9" t="s">
        <v>4</v>
      </c>
      <c r="I11" s="30">
        <v>44.497871530590999</v>
      </c>
      <c r="J11" s="30">
        <v>80.072088375781433</v>
      </c>
      <c r="K11" s="30">
        <v>113.89484905445906</v>
      </c>
      <c r="L11" s="30">
        <v>145.94468373971219</v>
      </c>
      <c r="M11" s="30">
        <v>176.2629100989285</v>
      </c>
      <c r="O11" s="9" t="s">
        <v>4</v>
      </c>
      <c r="P11" s="30">
        <v>3.315927688455452</v>
      </c>
      <c r="Q11" s="30">
        <v>5.2903395724664204</v>
      </c>
      <c r="R11" s="30">
        <v>7.2762718935568778</v>
      </c>
      <c r="S11" s="30">
        <v>9.2734556562765249</v>
      </c>
      <c r="T11" s="30">
        <v>11.284905665198458</v>
      </c>
      <c r="V11" s="9" t="s">
        <v>4</v>
      </c>
      <c r="W11" s="30">
        <v>9.3065448858926239</v>
      </c>
      <c r="X11" s="30">
        <v>11.111536703248886</v>
      </c>
      <c r="Y11" s="30">
        <v>12.387759463524016</v>
      </c>
      <c r="Z11" s="30">
        <v>13.574673562948215</v>
      </c>
      <c r="AA11" s="30">
        <v>15.700541911723656</v>
      </c>
    </row>
    <row r="12" spans="1:27" x14ac:dyDescent="0.25">
      <c r="A12" s="9" t="s">
        <v>9</v>
      </c>
      <c r="B12" s="31">
        <f t="shared" si="2"/>
        <v>18.556993665225328</v>
      </c>
      <c r="C12" s="31">
        <f t="shared" si="2"/>
        <v>18.342605148133522</v>
      </c>
      <c r="D12" s="31">
        <f t="shared" si="2"/>
        <v>18.322504644767584</v>
      </c>
      <c r="E12" s="31">
        <f t="shared" si="2"/>
        <v>18.249271790472843</v>
      </c>
      <c r="F12" s="31">
        <f t="shared" si="2"/>
        <v>18.225162998153642</v>
      </c>
      <c r="G12" s="14"/>
      <c r="H12" s="11" t="s">
        <v>29</v>
      </c>
      <c r="I12" s="15">
        <f>I10+I11</f>
        <v>166.29808790915399</v>
      </c>
      <c r="J12" s="15">
        <f t="shared" ref="J12:M12" si="3">J10+J11</f>
        <v>185.63227590386936</v>
      </c>
      <c r="K12" s="15">
        <f t="shared" si="3"/>
        <v>203.21500773207191</v>
      </c>
      <c r="L12" s="15">
        <f t="shared" si="3"/>
        <v>219.02481356684999</v>
      </c>
      <c r="M12" s="15">
        <f t="shared" si="3"/>
        <v>233.10301107559124</v>
      </c>
      <c r="O12" s="11" t="s">
        <v>30</v>
      </c>
      <c r="P12" s="15">
        <f>SUM(P10:P11)</f>
        <v>19.555956538930516</v>
      </c>
      <c r="Q12" s="15">
        <f t="shared" ref="Q12:T12" si="4">SUM(Q10:Q11)</f>
        <v>21.530368422941486</v>
      </c>
      <c r="R12" s="15">
        <f t="shared" si="4"/>
        <v>23.516300744031941</v>
      </c>
      <c r="S12" s="15">
        <f t="shared" si="4"/>
        <v>25.513484506751588</v>
      </c>
      <c r="T12" s="15">
        <f t="shared" si="4"/>
        <v>27.524934515673522</v>
      </c>
      <c r="V12" s="11" t="s">
        <v>30</v>
      </c>
      <c r="W12" s="15">
        <f>SUM(W10:W11)</f>
        <v>17.984027554215263</v>
      </c>
      <c r="X12" s="15">
        <f t="shared" ref="X12:AA12" si="5">SUM(X10:X11)</f>
        <v>17.369264671400515</v>
      </c>
      <c r="Y12" s="15">
        <f t="shared" si="5"/>
        <v>16.762291792203758</v>
      </c>
      <c r="Z12" s="15">
        <f t="shared" si="5"/>
        <v>16.212251478972675</v>
      </c>
      <c r="AA12" s="15">
        <f t="shared" si="5"/>
        <v>15.700541911723656</v>
      </c>
    </row>
    <row r="13" spans="1:27" x14ac:dyDescent="0.25">
      <c r="A13" s="9" t="s">
        <v>25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"/>
      <c r="H13" s="7"/>
      <c r="M13" s="1"/>
    </row>
    <row r="14" spans="1:27" x14ac:dyDescent="0.25">
      <c r="A14" s="11" t="s">
        <v>24</v>
      </c>
      <c r="B14" s="15">
        <f>SUM(B10:B13)</f>
        <v>43.974312853681944</v>
      </c>
      <c r="C14" s="15">
        <f>SUM(C10:C13)</f>
        <v>47.340654077641418</v>
      </c>
      <c r="D14" s="15">
        <f>SUM(D10:D13)</f>
        <v>50.964696957425176</v>
      </c>
      <c r="E14" s="15">
        <f>SUM(E10:E13)</f>
        <v>54.866169185205919</v>
      </c>
      <c r="F14" s="15">
        <f>SUM(F10:F13)</f>
        <v>59.066308656252325</v>
      </c>
      <c r="G14" s="1"/>
      <c r="H14" s="7" t="s">
        <v>60</v>
      </c>
      <c r="O14" t="s">
        <v>65</v>
      </c>
      <c r="V14" s="7" t="s">
        <v>68</v>
      </c>
    </row>
    <row r="15" spans="1:27" x14ac:dyDescent="0.25">
      <c r="A15" s="1"/>
      <c r="B15" s="1"/>
      <c r="C15" s="1"/>
      <c r="D15" s="1"/>
      <c r="E15" s="1"/>
      <c r="F15" s="1"/>
      <c r="G15" s="1"/>
    </row>
    <row r="16" spans="1:27" x14ac:dyDescent="0.25">
      <c r="A16" t="s">
        <v>35</v>
      </c>
      <c r="G16" s="1"/>
      <c r="H16" s="5" t="s">
        <v>59</v>
      </c>
      <c r="I16" s="3"/>
      <c r="J16" s="3"/>
      <c r="K16" s="3"/>
      <c r="L16" s="3"/>
      <c r="M16" s="3"/>
      <c r="O16" s="5" t="s">
        <v>62</v>
      </c>
      <c r="V16" s="37" t="s">
        <v>63</v>
      </c>
      <c r="W16" s="37"/>
      <c r="X16" s="37"/>
      <c r="Y16" s="37"/>
      <c r="Z16" s="37"/>
      <c r="AA16" s="37"/>
    </row>
    <row r="17" spans="1:27" x14ac:dyDescent="0.25">
      <c r="A17" t="s">
        <v>61</v>
      </c>
      <c r="G17" s="1"/>
      <c r="H17" s="8" t="s">
        <v>39</v>
      </c>
      <c r="I17" s="8" t="s">
        <v>15</v>
      </c>
      <c r="J17" s="8" t="s">
        <v>14</v>
      </c>
      <c r="K17" s="8" t="s">
        <v>13</v>
      </c>
      <c r="L17" s="8" t="s">
        <v>12</v>
      </c>
      <c r="M17" s="8" t="s">
        <v>11</v>
      </c>
      <c r="O17" s="8" t="s">
        <v>23</v>
      </c>
      <c r="P17" s="8" t="s">
        <v>15</v>
      </c>
      <c r="Q17" s="8" t="s">
        <v>14</v>
      </c>
      <c r="R17" s="8" t="s">
        <v>13</v>
      </c>
      <c r="S17" s="8" t="s">
        <v>12</v>
      </c>
      <c r="T17" s="8" t="s">
        <v>11</v>
      </c>
      <c r="V17" s="8" t="s">
        <v>33</v>
      </c>
      <c r="W17" s="8" t="s">
        <v>15</v>
      </c>
      <c r="X17" s="8" t="s">
        <v>14</v>
      </c>
      <c r="Y17" s="8" t="s">
        <v>13</v>
      </c>
      <c r="Z17" s="8" t="s">
        <v>12</v>
      </c>
      <c r="AA17" s="8" t="s">
        <v>11</v>
      </c>
    </row>
    <row r="18" spans="1:27" x14ac:dyDescent="0.25">
      <c r="G18" s="1"/>
      <c r="H18" s="9" t="s">
        <v>6</v>
      </c>
      <c r="I18" s="14">
        <f>B10*(I10/I$12)</f>
        <v>7.3568661581631334</v>
      </c>
      <c r="J18" s="14">
        <f>C10*(J10/J$12)</f>
        <v>6.5736902172552831</v>
      </c>
      <c r="K18" s="14">
        <f>D10*(K10/K$12)</f>
        <v>5.8076892642480606</v>
      </c>
      <c r="L18" s="14">
        <f>E10*(L10/L$12)</f>
        <v>4.9686799641769213</v>
      </c>
      <c r="M18" s="14">
        <f>F10*(M10/M$12)</f>
        <v>4.0467670057932379</v>
      </c>
      <c r="O18" s="9" t="s">
        <v>6</v>
      </c>
      <c r="P18" s="14">
        <f>B11*(P10/P12)</f>
        <v>12.766116881633053</v>
      </c>
      <c r="Q18" s="14">
        <f t="shared" ref="Q18:T18" si="6">C11*(Q10/Q12)</f>
        <v>13.153159514911241</v>
      </c>
      <c r="R18" s="14">
        <f t="shared" si="6"/>
        <v>13.417355956243208</v>
      </c>
      <c r="S18" s="14">
        <f t="shared" si="6"/>
        <v>13.828882546201379</v>
      </c>
      <c r="T18" s="14">
        <f t="shared" si="6"/>
        <v>14.304964812929676</v>
      </c>
      <c r="V18" s="9" t="s">
        <v>6</v>
      </c>
      <c r="W18" s="14">
        <f>B$12*(W10/W$12)</f>
        <v>8.9539448502692345</v>
      </c>
      <c r="X18" s="14">
        <f t="shared" ref="W18:AA19" si="7">C$12*(X10/X$12)</f>
        <v>6.6083991127865067</v>
      </c>
      <c r="Y18" s="14">
        <f t="shared" si="7"/>
        <v>4.7817082475679067</v>
      </c>
      <c r="Z18" s="14">
        <f t="shared" si="7"/>
        <v>2.968981595215757</v>
      </c>
      <c r="AA18" s="14">
        <f t="shared" si="7"/>
        <v>0</v>
      </c>
    </row>
    <row r="19" spans="1:27" x14ac:dyDescent="0.25">
      <c r="A19" s="7" t="s">
        <v>60</v>
      </c>
      <c r="G19" s="1"/>
      <c r="H19" s="9" t="s">
        <v>4</v>
      </c>
      <c r="I19" s="14">
        <f>B10*(I11/I$12)</f>
        <v>2.6877200624687259</v>
      </c>
      <c r="J19" s="14">
        <f>C10*(J11/J$12)</f>
        <v>4.9864358557625357</v>
      </c>
      <c r="K19" s="14">
        <f>D10*(K11/K$12)</f>
        <v>7.4055610950512634</v>
      </c>
      <c r="L19" s="14">
        <f>E10*(L11/L$12)</f>
        <v>9.9227030342023959</v>
      </c>
      <c r="M19" s="14">
        <f>F10*(M11/M$12)</f>
        <v>12.549149573578458</v>
      </c>
      <c r="O19" s="9" t="s">
        <v>4</v>
      </c>
      <c r="P19" s="14">
        <f>B11*(P11/P12)</f>
        <v>2.6066160861917007</v>
      </c>
      <c r="Q19" s="14">
        <f>C11*(Q11/Q12)</f>
        <v>4.2847633415788318</v>
      </c>
      <c r="R19" s="14">
        <f t="shared" ref="R19:T19" si="8">D11*(R11/R12)</f>
        <v>6.0115859971150574</v>
      </c>
      <c r="S19" s="14">
        <f t="shared" si="8"/>
        <v>7.8966318501523771</v>
      </c>
      <c r="T19" s="14">
        <f t="shared" si="8"/>
        <v>9.9402642657973121</v>
      </c>
      <c r="V19" s="9" t="s">
        <v>4</v>
      </c>
      <c r="W19" s="14">
        <f t="shared" si="7"/>
        <v>9.6030488149560913</v>
      </c>
      <c r="X19" s="14">
        <f t="shared" si="7"/>
        <v>11.734206035347015</v>
      </c>
      <c r="Y19" s="14">
        <f t="shared" si="7"/>
        <v>13.540796397199678</v>
      </c>
      <c r="Z19" s="14">
        <f t="shared" si="7"/>
        <v>15.280290195257084</v>
      </c>
      <c r="AA19" s="14">
        <f t="shared" si="7"/>
        <v>18.225162998153642</v>
      </c>
    </row>
    <row r="20" spans="1:27" x14ac:dyDescent="0.25">
      <c r="G20" s="1"/>
      <c r="H20" s="11" t="s">
        <v>29</v>
      </c>
      <c r="I20" s="15">
        <f>SUM(I18:I19)</f>
        <v>10.04458622063186</v>
      </c>
      <c r="J20" s="15">
        <f t="shared" ref="J20:M20" si="9">SUM(J18:J19)</f>
        <v>11.56012607301782</v>
      </c>
      <c r="K20" s="15">
        <f t="shared" si="9"/>
        <v>13.213250359299323</v>
      </c>
      <c r="L20" s="15">
        <f t="shared" si="9"/>
        <v>14.891382998379317</v>
      </c>
      <c r="M20" s="15">
        <f t="shared" si="9"/>
        <v>16.595916579371696</v>
      </c>
      <c r="O20" s="11" t="s">
        <v>30</v>
      </c>
      <c r="P20" s="15">
        <f>SUM(P18:P19)</f>
        <v>15.372732967824753</v>
      </c>
      <c r="Q20" s="15">
        <f t="shared" ref="Q20:T20" si="10">SUM(Q18:Q19)</f>
        <v>17.437922856490072</v>
      </c>
      <c r="R20" s="15">
        <f t="shared" si="10"/>
        <v>19.428941953358265</v>
      </c>
      <c r="S20" s="15">
        <f t="shared" si="10"/>
        <v>21.725514396353756</v>
      </c>
      <c r="T20" s="15">
        <f t="shared" si="10"/>
        <v>24.245229078726986</v>
      </c>
      <c r="V20" s="11" t="s">
        <v>30</v>
      </c>
      <c r="W20" s="15">
        <f>SUM(W18:W19)</f>
        <v>18.556993665225328</v>
      </c>
      <c r="X20" s="15">
        <f t="shared" ref="X20:AA20" si="11">SUM(X18:X19)</f>
        <v>18.342605148133522</v>
      </c>
      <c r="Y20" s="15">
        <f t="shared" si="11"/>
        <v>18.322504644767584</v>
      </c>
      <c r="Z20" s="15">
        <f t="shared" si="11"/>
        <v>18.249271790472839</v>
      </c>
      <c r="AA20" s="15">
        <f t="shared" si="11"/>
        <v>18.225162998153642</v>
      </c>
    </row>
    <row r="21" spans="1:27" x14ac:dyDescent="0.25">
      <c r="B21" s="1"/>
      <c r="C21" s="1"/>
      <c r="D21" s="1"/>
      <c r="E21" s="1"/>
      <c r="F21" s="1"/>
      <c r="G21" s="1"/>
    </row>
    <row r="22" spans="1:27" x14ac:dyDescent="0.25">
      <c r="G22" s="1"/>
      <c r="V22" t="s">
        <v>66</v>
      </c>
    </row>
    <row r="23" spans="1:27" x14ac:dyDescent="0.25">
      <c r="A23" t="s">
        <v>69</v>
      </c>
      <c r="B23" s="29">
        <v>43.974312853681944</v>
      </c>
      <c r="C23" s="29">
        <v>47.340654077641418</v>
      </c>
      <c r="D23" s="29">
        <v>50.964696957425168</v>
      </c>
      <c r="E23" s="29">
        <v>54.866169185205912</v>
      </c>
      <c r="F23" s="29">
        <v>59.066308656252332</v>
      </c>
      <c r="G23" s="1"/>
    </row>
    <row r="24" spans="1:27" x14ac:dyDescent="0.25">
      <c r="G24" s="1"/>
      <c r="H24" s="1"/>
      <c r="I24" s="1"/>
      <c r="J24" s="1"/>
      <c r="K24" s="1"/>
      <c r="L24" s="1"/>
      <c r="M24" s="1"/>
      <c r="P24" s="18"/>
      <c r="Q24" s="18"/>
      <c r="R24" s="18"/>
      <c r="S24" s="18"/>
      <c r="T24" s="18"/>
    </row>
    <row r="25" spans="1:27" x14ac:dyDescent="0.25">
      <c r="G25" s="1"/>
      <c r="H25" s="1"/>
      <c r="I25" s="1"/>
      <c r="J25" s="1"/>
      <c r="K25" s="1"/>
      <c r="L25" s="1"/>
      <c r="M25" s="1"/>
    </row>
    <row r="26" spans="1:27" x14ac:dyDescent="0.25">
      <c r="G26" s="1"/>
      <c r="H26" s="1"/>
      <c r="I26" s="1"/>
      <c r="J26" s="1"/>
      <c r="K26" s="1"/>
      <c r="L26" s="1"/>
      <c r="M26" s="1"/>
    </row>
    <row r="27" spans="1:27" x14ac:dyDescent="0.25">
      <c r="G27" s="1"/>
      <c r="H27" s="1"/>
      <c r="I27" s="1"/>
      <c r="J27" s="1"/>
      <c r="K27" s="1"/>
      <c r="L27" s="1"/>
      <c r="M27" s="1"/>
    </row>
    <row r="28" spans="1:27" x14ac:dyDescent="0.25">
      <c r="G28" s="1"/>
      <c r="H28" s="4"/>
      <c r="I28" s="4"/>
      <c r="J28" s="4"/>
      <c r="K28" s="4"/>
      <c r="L28" s="4"/>
      <c r="M28" s="1"/>
    </row>
    <row r="29" spans="1:27" x14ac:dyDescent="0.25">
      <c r="G29" s="1"/>
      <c r="M29" s="1"/>
    </row>
    <row r="30" spans="1:27" x14ac:dyDescent="0.25">
      <c r="G30" s="1"/>
      <c r="M30" s="1"/>
    </row>
    <row r="31" spans="1:27" x14ac:dyDescent="0.25">
      <c r="G31" s="1"/>
      <c r="M31" s="1"/>
    </row>
    <row r="32" spans="1:27" x14ac:dyDescent="0.25">
      <c r="G32" s="1"/>
      <c r="M32" s="1"/>
    </row>
    <row r="33" spans="1:13" x14ac:dyDescent="0.25">
      <c r="G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M35" s="1"/>
    </row>
    <row r="36" spans="1:13" x14ac:dyDescent="0.25">
      <c r="A36" s="1"/>
      <c r="B36" s="3"/>
      <c r="C36" s="3"/>
      <c r="D36" s="3"/>
      <c r="E36" s="3"/>
      <c r="F36" s="3"/>
      <c r="G36" s="1"/>
      <c r="M36" s="1"/>
    </row>
    <row r="37" spans="1:13" x14ac:dyDescent="0.25">
      <c r="G37" s="1"/>
      <c r="M37" s="1"/>
    </row>
    <row r="38" spans="1:13" x14ac:dyDescent="0.25">
      <c r="G38" s="1"/>
      <c r="M38" s="1"/>
    </row>
    <row r="39" spans="1:13" x14ac:dyDescent="0.25">
      <c r="G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4">
    <mergeCell ref="H8:M8"/>
    <mergeCell ref="O8:T8"/>
    <mergeCell ref="V8:AA8"/>
    <mergeCell ref="V16:A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19A4-BBEB-487B-8B35-205FDE852697}">
  <sheetPr codeName="Sheet2"/>
  <dimension ref="A1:P54"/>
  <sheetViews>
    <sheetView topLeftCell="I1" workbookViewId="0">
      <selection activeCell="K21" sqref="K21"/>
    </sheetView>
  </sheetViews>
  <sheetFormatPr defaultColWidth="8.85546875" defaultRowHeight="12.75" x14ac:dyDescent="0.2"/>
  <cols>
    <col min="1" max="1" width="8.85546875" style="1"/>
    <col min="2" max="2" width="22.85546875" style="1" bestFit="1" customWidth="1"/>
    <col min="3" max="3" width="23.85546875" style="1" customWidth="1"/>
    <col min="4" max="7" width="15.140625" style="1" bestFit="1" customWidth="1"/>
    <col min="8" max="8" width="5.42578125" style="1" customWidth="1"/>
    <col min="9" max="9" width="25.42578125" style="1" customWidth="1"/>
    <col min="10" max="10" width="12.7109375" style="1" customWidth="1"/>
    <col min="11" max="11" width="14.140625" style="1" customWidth="1"/>
    <col min="12" max="13" width="15.140625" style="1" bestFit="1" customWidth="1"/>
    <col min="14" max="14" width="14.28515625" style="1" customWidth="1"/>
    <col min="15" max="15" width="15.5703125" style="1" customWidth="1"/>
    <col min="16" max="16" width="12.7109375" style="1" customWidth="1"/>
    <col min="17" max="17" width="10.42578125" style="1" bestFit="1" customWidth="1"/>
    <col min="18" max="18" width="12.85546875" style="1" bestFit="1" customWidth="1"/>
    <col min="19" max="16384" width="8.85546875" style="1"/>
  </cols>
  <sheetData>
    <row r="1" spans="1:15" x14ac:dyDescent="0.2">
      <c r="A1" s="5" t="s">
        <v>58</v>
      </c>
    </row>
    <row r="2" spans="1:15" x14ac:dyDescent="0.2">
      <c r="A2" s="5" t="s">
        <v>42</v>
      </c>
      <c r="I2" s="5" t="s">
        <v>43</v>
      </c>
    </row>
    <row r="3" spans="1:15" ht="15" x14ac:dyDescent="0.25">
      <c r="A3" s="8" t="s">
        <v>40</v>
      </c>
      <c r="B3" s="8" t="s">
        <v>0</v>
      </c>
      <c r="C3" s="8" t="s">
        <v>15</v>
      </c>
      <c r="D3" s="8" t="s">
        <v>14</v>
      </c>
      <c r="E3" s="8" t="s">
        <v>13</v>
      </c>
      <c r="F3" s="8" t="s">
        <v>12</v>
      </c>
      <c r="G3" s="8" t="s">
        <v>11</v>
      </c>
      <c r="I3" s="8"/>
      <c r="J3" s="8" t="s">
        <v>21</v>
      </c>
    </row>
    <row r="4" spans="1:15" ht="15" x14ac:dyDescent="0.25">
      <c r="A4" s="9" t="s">
        <v>41</v>
      </c>
      <c r="B4" s="9" t="s">
        <v>3</v>
      </c>
      <c r="C4" s="12">
        <f>'PTRM output'!W18*1000000</f>
        <v>8953944.8502692338</v>
      </c>
      <c r="D4" s="12">
        <f>'PTRM output'!X18*1000000</f>
        <v>6608399.1127865063</v>
      </c>
      <c r="E4" s="12">
        <f>'PTRM output'!Y18*1000000</f>
        <v>4781708.247567907</v>
      </c>
      <c r="F4" s="12">
        <f>'PTRM output'!Z18*1000000</f>
        <v>2968981.5952157569</v>
      </c>
      <c r="G4" s="12">
        <f>'PTRM output'!AA18*1000000</f>
        <v>0</v>
      </c>
      <c r="I4" s="9" t="s">
        <v>45</v>
      </c>
      <c r="J4" s="17">
        <f>'[5]EGX - Yearly volume scenarios'!$J$5+'[5]EGX - Yearly volume scenarios'!$J$7</f>
        <v>69566</v>
      </c>
      <c r="K4" s="1" t="s">
        <v>46</v>
      </c>
    </row>
    <row r="5" spans="1:15" ht="15" x14ac:dyDescent="0.25">
      <c r="A5" s="9" t="s">
        <v>41</v>
      </c>
      <c r="B5" s="9" t="s">
        <v>2</v>
      </c>
      <c r="C5" s="12">
        <f>('PTRM output'!I18+'PTRM output'!P18)*1000000</f>
        <v>20122983.039796185</v>
      </c>
      <c r="D5" s="12">
        <f>('PTRM output'!J18+'PTRM output'!Q18)*1000000</f>
        <v>19726849.732166525</v>
      </c>
      <c r="E5" s="12">
        <f>('PTRM output'!K18+'PTRM output'!R18)*1000000</f>
        <v>19225045.220491268</v>
      </c>
      <c r="F5" s="12">
        <f>('PTRM output'!L18+'PTRM output'!S18)*1000000</f>
        <v>18797562.510378297</v>
      </c>
      <c r="G5" s="12">
        <f>('PTRM output'!M18+'PTRM output'!T18)*1000000</f>
        <v>18351731.818722915</v>
      </c>
      <c r="I5" s="9" t="s">
        <v>19</v>
      </c>
      <c r="J5" s="12">
        <f>C5</f>
        <v>20122983.039796185</v>
      </c>
    </row>
    <row r="6" spans="1:15" ht="15" x14ac:dyDescent="0.25">
      <c r="A6" s="9" t="s">
        <v>41</v>
      </c>
      <c r="B6" s="9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I6" s="9" t="s">
        <v>18</v>
      </c>
      <c r="J6" s="13">
        <f>J5/J4</f>
        <v>289.26462697001676</v>
      </c>
    </row>
    <row r="7" spans="1:15" ht="15" x14ac:dyDescent="0.25">
      <c r="A7" s="9" t="s">
        <v>4</v>
      </c>
      <c r="B7" s="9" t="s">
        <v>3</v>
      </c>
      <c r="C7" s="12">
        <f>'PTRM output'!W19*1000000</f>
        <v>9603048.8149560913</v>
      </c>
      <c r="D7" s="12">
        <f>('PTRM output'!X19)*1000000</f>
        <v>11734206.035347015</v>
      </c>
      <c r="E7" s="12">
        <f>('PTRM output'!Y19)*1000000</f>
        <v>13540796.397199677</v>
      </c>
      <c r="F7" s="12">
        <f>('PTRM output'!Z19)*1000000</f>
        <v>15280290.195257084</v>
      </c>
      <c r="G7" s="12">
        <f>('PTRM output'!AA19)*1000000</f>
        <v>18225162.998153642</v>
      </c>
      <c r="I7" s="9" t="s">
        <v>17</v>
      </c>
      <c r="J7" s="10">
        <v>0.8</v>
      </c>
    </row>
    <row r="8" spans="1:15" ht="15" x14ac:dyDescent="0.25">
      <c r="A8" s="9" t="s">
        <v>4</v>
      </c>
      <c r="B8" s="9" t="s">
        <v>2</v>
      </c>
      <c r="C8" s="12">
        <f>(('PTRM output'!P19+'PTRM output'!I19)*(1-Allocations!B7))*1000000</f>
        <v>5294336.148660427</v>
      </c>
      <c r="D8" s="12">
        <f>(('PTRM output'!Q19+'PTRM output'!J19)*(1-Allocations!C7))*1000000</f>
        <v>3376336.8418579907</v>
      </c>
      <c r="E8" s="12">
        <f>(('PTRM output'!R19+'PTRM output'!K19)*(1-Allocations!D7))*1000000</f>
        <v>4886072.3543810463</v>
      </c>
      <c r="F8" s="12">
        <f>(('PTRM output'!S19+'PTRM output'!L19)*(1-Allocations!E7))*1000000</f>
        <v>6489353.6807953538</v>
      </c>
      <c r="G8" s="12">
        <f>(('PTRM output'!T19+'PTRM output'!M19)*(1-Allocations!F7))*1000000</f>
        <v>8189793.2158860257</v>
      </c>
      <c r="I8" s="9" t="s">
        <v>16</v>
      </c>
      <c r="J8" s="13">
        <f>J6*J7</f>
        <v>231.41170157601343</v>
      </c>
    </row>
    <row r="9" spans="1:15" ht="15" x14ac:dyDescent="0.25">
      <c r="A9" s="9" t="s">
        <v>4</v>
      </c>
      <c r="B9" s="9" t="s">
        <v>1</v>
      </c>
      <c r="C9" s="12">
        <f>(('PTRM output'!P19+'PTRM output'!I19)*Allocations!B7)*1000000</f>
        <v>0</v>
      </c>
      <c r="D9" s="12">
        <f>(('PTRM output'!Q19+'PTRM output'!J19)*Allocations!C7)*1000000</f>
        <v>5894862.3554833764</v>
      </c>
      <c r="E9" s="12">
        <f>(('PTRM output'!R19+'PTRM output'!K19)*Allocations!D7)*1000000</f>
        <v>8531074.7377852742</v>
      </c>
      <c r="F9" s="12">
        <f>(('PTRM output'!S19+'PTRM output'!L19)*Allocations!E7)*1000000</f>
        <v>11329981.203559419</v>
      </c>
      <c r="G9" s="12">
        <f>(('PTRM output'!T19+'PTRM output'!M19)*Allocations!F7)*1000000</f>
        <v>14299620.623489747</v>
      </c>
    </row>
    <row r="10" spans="1:15" ht="15" x14ac:dyDescent="0.25">
      <c r="B10" s="11" t="s">
        <v>30</v>
      </c>
      <c r="C10" s="16">
        <f>SUM(C4:C9)</f>
        <v>43974312.853681937</v>
      </c>
      <c r="D10" s="16">
        <f>SUM(D4:D9)</f>
        <v>47340654.077641413</v>
      </c>
      <c r="E10" s="16">
        <f>SUM(E4:E9)</f>
        <v>50964696.95742517</v>
      </c>
      <c r="F10" s="16">
        <f>SUM(F4:F9)</f>
        <v>54866169.185205914</v>
      </c>
      <c r="G10" s="16">
        <f>SUM(G4:G9)</f>
        <v>59066308.656252332</v>
      </c>
      <c r="I10" s="1" t="s">
        <v>44</v>
      </c>
    </row>
    <row r="11" spans="1:15" x14ac:dyDescent="0.2">
      <c r="I11" s="1" t="s">
        <v>22</v>
      </c>
    </row>
    <row r="12" spans="1:15" ht="15" x14ac:dyDescent="0.25">
      <c r="B12" s="2"/>
      <c r="C12" s="4"/>
      <c r="D12" s="4"/>
      <c r="E12" s="4"/>
      <c r="F12" s="4"/>
      <c r="G12" s="4"/>
    </row>
    <row r="13" spans="1:15" x14ac:dyDescent="0.2">
      <c r="I13" s="5" t="s">
        <v>47</v>
      </c>
    </row>
    <row r="14" spans="1:15" ht="15" x14ac:dyDescent="0.25">
      <c r="C14" s="19"/>
      <c r="D14" s="19"/>
      <c r="E14" s="19"/>
      <c r="F14" s="19"/>
      <c r="G14" s="19"/>
      <c r="I14" s="8" t="s">
        <v>49</v>
      </c>
      <c r="J14" s="8" t="s">
        <v>15</v>
      </c>
      <c r="K14" s="8" t="s">
        <v>14</v>
      </c>
      <c r="L14" s="8" t="s">
        <v>13</v>
      </c>
      <c r="M14" s="8" t="s">
        <v>12</v>
      </c>
      <c r="N14" s="8" t="s">
        <v>11</v>
      </c>
    </row>
    <row r="15" spans="1:15" ht="15" x14ac:dyDescent="0.25">
      <c r="I15" s="9" t="s">
        <v>48</v>
      </c>
      <c r="J15" s="17">
        <f>'[5]EGX - Yearly volume scenarios'!K28+'[5]EGX - Yearly volume scenarios'!K29</f>
        <v>6823</v>
      </c>
      <c r="K15" s="17">
        <f>'[5]EGX - Yearly volume scenarios'!L28+'[5]EGX - Yearly volume scenarios'!L29</f>
        <v>15803</v>
      </c>
      <c r="L15" s="17">
        <f>'[5]EGX - Yearly volume scenarios'!M28+'[5]EGX - Yearly volume scenarios'!M29</f>
        <v>12870</v>
      </c>
      <c r="M15" s="17">
        <f>'[5]EGX - Yearly volume scenarios'!N28+'[5]EGX - Yearly volume scenarios'!N29</f>
        <v>12788</v>
      </c>
      <c r="N15" s="17">
        <f>'[5]EGX - Yearly volume scenarios'!O28+'[5]EGX - Yearly volume scenarios'!O29</f>
        <v>21282</v>
      </c>
      <c r="O15" s="1" t="s">
        <v>46</v>
      </c>
    </row>
    <row r="16" spans="1:15" ht="15" x14ac:dyDescent="0.25">
      <c r="I16" s="9" t="s">
        <v>10</v>
      </c>
      <c r="J16" s="13">
        <f>$J$8</f>
        <v>231.41170157601343</v>
      </c>
      <c r="K16" s="13">
        <f>J16*(1+CPI!C4)</f>
        <v>238.00624600841334</v>
      </c>
      <c r="L16" s="13">
        <f>K16*(1+CPI!D4)</f>
        <v>244.7887153209067</v>
      </c>
      <c r="M16" s="13">
        <f>L16*(1+CPI!E4)</f>
        <v>251.76446481300212</v>
      </c>
      <c r="N16" s="13">
        <f>M16*(1+CPI!F4)</f>
        <v>258.93900239429797</v>
      </c>
    </row>
    <row r="17" spans="9:16" ht="15" x14ac:dyDescent="0.25">
      <c r="I17" s="9" t="s">
        <v>7</v>
      </c>
      <c r="J17" s="12">
        <f>J15*J16</f>
        <v>1578922.0398531395</v>
      </c>
      <c r="K17" s="12">
        <f>K15*K16</f>
        <v>3761212.7056709561</v>
      </c>
      <c r="L17" s="12">
        <f>L15*L16</f>
        <v>3150430.7661800692</v>
      </c>
      <c r="M17" s="12">
        <f>M15*M16</f>
        <v>3219563.976028671</v>
      </c>
      <c r="N17" s="12">
        <f>N15*N16</f>
        <v>5510739.8489554496</v>
      </c>
    </row>
    <row r="19" spans="9:16" x14ac:dyDescent="0.2">
      <c r="I19" s="5" t="s">
        <v>53</v>
      </c>
    </row>
    <row r="20" spans="9:16" ht="15" x14ac:dyDescent="0.25">
      <c r="I20" s="8" t="s">
        <v>40</v>
      </c>
      <c r="J20" s="8" t="s">
        <v>54</v>
      </c>
      <c r="K20" s="8" t="s">
        <v>0</v>
      </c>
      <c r="L20" s="8" t="s">
        <v>15</v>
      </c>
      <c r="M20" s="8" t="s">
        <v>14</v>
      </c>
      <c r="N20" s="8" t="s">
        <v>13</v>
      </c>
      <c r="O20" s="8" t="s">
        <v>12</v>
      </c>
      <c r="P20" s="8" t="s">
        <v>11</v>
      </c>
    </row>
    <row r="21" spans="9:16" ht="15" x14ac:dyDescent="0.25">
      <c r="I21" s="9" t="s">
        <v>41</v>
      </c>
      <c r="J21" s="9" t="s">
        <v>55</v>
      </c>
      <c r="K21" s="9" t="s">
        <v>3</v>
      </c>
      <c r="L21" s="12">
        <f>C4</f>
        <v>8953944.8502692338</v>
      </c>
      <c r="M21" s="12">
        <f>D4</f>
        <v>6608399.1127865063</v>
      </c>
      <c r="N21" s="12">
        <f>E4</f>
        <v>4781708.247567907</v>
      </c>
      <c r="O21" s="12">
        <f>F4</f>
        <v>2968981.5952157569</v>
      </c>
      <c r="P21" s="12">
        <f>G4</f>
        <v>0</v>
      </c>
    </row>
    <row r="22" spans="9:16" ht="15" x14ac:dyDescent="0.25">
      <c r="I22" s="9" t="s">
        <v>41</v>
      </c>
      <c r="J22" s="9" t="s">
        <v>8</v>
      </c>
      <c r="K22" s="9" t="s">
        <v>2</v>
      </c>
      <c r="L22" s="12">
        <f>C5-J17</f>
        <v>18544060.999943044</v>
      </c>
      <c r="M22" s="12">
        <f>D5-K17</f>
        <v>15965637.026495568</v>
      </c>
      <c r="N22" s="12">
        <f>E5-L17</f>
        <v>16074614.454311199</v>
      </c>
      <c r="O22" s="12">
        <f>F5-M17</f>
        <v>15577998.534349626</v>
      </c>
      <c r="P22" s="12">
        <f>G5-N17</f>
        <v>12840991.969767466</v>
      </c>
    </row>
    <row r="23" spans="9:16" ht="15" x14ac:dyDescent="0.25">
      <c r="I23" s="9" t="s">
        <v>41</v>
      </c>
      <c r="J23" s="9" t="s">
        <v>56</v>
      </c>
      <c r="K23" s="9" t="s">
        <v>5</v>
      </c>
      <c r="L23" s="12">
        <f t="shared" ref="L23:P24" si="0">C6</f>
        <v>0</v>
      </c>
      <c r="M23" s="12">
        <f t="shared" si="0"/>
        <v>0</v>
      </c>
      <c r="N23" s="12">
        <f t="shared" si="0"/>
        <v>0</v>
      </c>
      <c r="O23" s="12">
        <f t="shared" si="0"/>
        <v>0</v>
      </c>
      <c r="P23" s="12">
        <f t="shared" si="0"/>
        <v>0</v>
      </c>
    </row>
    <row r="24" spans="9:16" ht="15" x14ac:dyDescent="0.25">
      <c r="I24" s="9" t="s">
        <v>4</v>
      </c>
      <c r="J24" s="9" t="s">
        <v>57</v>
      </c>
      <c r="K24" s="9" t="s">
        <v>3</v>
      </c>
      <c r="L24" s="12">
        <f t="shared" si="0"/>
        <v>9603048.8149560913</v>
      </c>
      <c r="M24" s="12">
        <f t="shared" si="0"/>
        <v>11734206.035347015</v>
      </c>
      <c r="N24" s="12">
        <f t="shared" si="0"/>
        <v>13540796.397199677</v>
      </c>
      <c r="O24" s="12">
        <f t="shared" si="0"/>
        <v>15280290.195257084</v>
      </c>
      <c r="P24" s="12">
        <f t="shared" si="0"/>
        <v>18225162.998153642</v>
      </c>
    </row>
    <row r="25" spans="9:16" ht="15" x14ac:dyDescent="0.25">
      <c r="I25" s="9" t="s">
        <v>4</v>
      </c>
      <c r="J25" s="9" t="s">
        <v>8</v>
      </c>
      <c r="K25" s="9" t="s">
        <v>2</v>
      </c>
      <c r="L25" s="12">
        <f>C8+J17</f>
        <v>6873258.1885135667</v>
      </c>
      <c r="M25" s="12">
        <f>D8+K17</f>
        <v>7137549.5475289468</v>
      </c>
      <c r="N25" s="12">
        <f>E8+L17</f>
        <v>8036503.1205611154</v>
      </c>
      <c r="O25" s="12">
        <f>F8+M17</f>
        <v>9708917.6568240244</v>
      </c>
      <c r="P25" s="12">
        <f>G8+N17</f>
        <v>13700533.064841475</v>
      </c>
    </row>
    <row r="26" spans="9:16" ht="15" x14ac:dyDescent="0.25">
      <c r="I26" s="9" t="s">
        <v>4</v>
      </c>
      <c r="J26" s="9" t="s">
        <v>26</v>
      </c>
      <c r="K26" s="9" t="s">
        <v>1</v>
      </c>
      <c r="L26" s="12">
        <f>C9</f>
        <v>0</v>
      </c>
      <c r="M26" s="12">
        <f>D9</f>
        <v>5894862.3554833764</v>
      </c>
      <c r="N26" s="12">
        <f>E9</f>
        <v>8531074.7377852742</v>
      </c>
      <c r="O26" s="12">
        <f>F9</f>
        <v>11329981.203559419</v>
      </c>
      <c r="P26" s="12">
        <f>G9</f>
        <v>14299620.623489747</v>
      </c>
    </row>
    <row r="27" spans="9:16" ht="15" x14ac:dyDescent="0.25">
      <c r="I27" s="9"/>
      <c r="J27" s="9"/>
      <c r="K27" s="11" t="s">
        <v>30</v>
      </c>
      <c r="L27" s="16">
        <f>SUM(L21:L26)</f>
        <v>43974312.853681937</v>
      </c>
      <c r="M27" s="16">
        <f>SUM(M21:M26)</f>
        <v>47340654.077641413</v>
      </c>
      <c r="N27" s="16">
        <f>SUM(N21:N26)</f>
        <v>50964696.95742517</v>
      </c>
      <c r="O27" s="16">
        <f>SUM(O21:O26)</f>
        <v>54866169.185205914</v>
      </c>
      <c r="P27" s="16">
        <f>SUM(P21:P26)</f>
        <v>59066308.656252332</v>
      </c>
    </row>
    <row r="30" spans="9:16" x14ac:dyDescent="0.2">
      <c r="L30" s="19"/>
      <c r="M30" s="19"/>
      <c r="N30" s="19"/>
      <c r="O30" s="19"/>
      <c r="P30" s="19"/>
    </row>
    <row r="54" spans="3:3" x14ac:dyDescent="0.2">
      <c r="C54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35DA-D25A-4DD1-9A5E-DFF98E457701}">
  <dimension ref="A1:G20"/>
  <sheetViews>
    <sheetView workbookViewId="0">
      <selection activeCell="I12" sqref="I12"/>
    </sheetView>
  </sheetViews>
  <sheetFormatPr defaultRowHeight="15" x14ac:dyDescent="0.25"/>
  <cols>
    <col min="1" max="1" width="19.28515625" customWidth="1"/>
  </cols>
  <sheetData>
    <row r="1" spans="1:7" x14ac:dyDescent="0.25">
      <c r="A1" s="6" t="s">
        <v>0</v>
      </c>
    </row>
    <row r="3" spans="1:7" x14ac:dyDescent="0.25">
      <c r="A3" s="6" t="s">
        <v>6</v>
      </c>
      <c r="B3" s="8" t="s">
        <v>15</v>
      </c>
      <c r="C3" s="8" t="s">
        <v>14</v>
      </c>
      <c r="D3" s="8" t="s">
        <v>13</v>
      </c>
      <c r="E3" s="8" t="s">
        <v>12</v>
      </c>
      <c r="F3" s="8" t="s">
        <v>11</v>
      </c>
      <c r="G3" s="22" t="s">
        <v>30</v>
      </c>
    </row>
    <row r="4" spans="1:7" x14ac:dyDescent="0.25">
      <c r="A4" t="s">
        <v>73</v>
      </c>
      <c r="B4" s="18">
        <f>'PTRM output'!I18</f>
        <v>7.3568661581631334</v>
      </c>
      <c r="C4" s="18">
        <f>'PTRM output'!J18</f>
        <v>6.5736902172552831</v>
      </c>
      <c r="D4" s="18">
        <f>'PTRM output'!K18</f>
        <v>5.8076892642480606</v>
      </c>
      <c r="E4" s="18">
        <f>'PTRM output'!L18</f>
        <v>4.9686799641769213</v>
      </c>
      <c r="F4" s="18">
        <f>'PTRM output'!M18</f>
        <v>4.0467670057932379</v>
      </c>
      <c r="G4" s="23">
        <f>SUM(B4:F4)</f>
        <v>28.753692609636637</v>
      </c>
    </row>
    <row r="5" spans="1:7" x14ac:dyDescent="0.25">
      <c r="A5" t="s">
        <v>23</v>
      </c>
      <c r="B5" s="18">
        <f>'PTRM output'!P18</f>
        <v>12.766116881633053</v>
      </c>
      <c r="C5" s="18">
        <f>'PTRM output'!Q18</f>
        <v>13.153159514911241</v>
      </c>
      <c r="D5" s="18">
        <f>'PTRM output'!R18</f>
        <v>13.417355956243208</v>
      </c>
      <c r="E5" s="18">
        <f>'PTRM output'!S18</f>
        <v>13.828882546201379</v>
      </c>
      <c r="F5" s="18">
        <f>'PTRM output'!T18</f>
        <v>14.304964812929676</v>
      </c>
      <c r="G5" s="23">
        <f t="shared" ref="G5:G7" si="0">SUM(B5:F5)</f>
        <v>67.470479711918557</v>
      </c>
    </row>
    <row r="6" spans="1:7" x14ac:dyDescent="0.25">
      <c r="A6" s="26" t="s">
        <v>9</v>
      </c>
      <c r="B6" s="24">
        <f>'PTRM output'!W18</f>
        <v>8.9539448502692345</v>
      </c>
      <c r="C6" s="24">
        <f>'PTRM output'!X18</f>
        <v>6.6083991127865067</v>
      </c>
      <c r="D6" s="24">
        <f>'PTRM output'!Y18</f>
        <v>4.7817082475679067</v>
      </c>
      <c r="E6" s="24">
        <f>'PTRM output'!Z18</f>
        <v>2.968981595215757</v>
      </c>
      <c r="F6" s="24">
        <f>'PTRM output'!AA18</f>
        <v>0</v>
      </c>
      <c r="G6" s="25">
        <f t="shared" si="0"/>
        <v>23.313033805839403</v>
      </c>
    </row>
    <row r="7" spans="1:7" x14ac:dyDescent="0.25">
      <c r="A7" s="6" t="s">
        <v>30</v>
      </c>
      <c r="B7" s="23">
        <f>SUM(B4:B6)</f>
        <v>29.07692789006542</v>
      </c>
      <c r="C7" s="23">
        <f t="shared" ref="C7:F7" si="1">SUM(C4:C6)</f>
        <v>26.335248844953032</v>
      </c>
      <c r="D7" s="23">
        <f t="shared" si="1"/>
        <v>24.006753468059173</v>
      </c>
      <c r="E7" s="23">
        <f t="shared" si="1"/>
        <v>21.766544105594058</v>
      </c>
      <c r="F7" s="23">
        <f t="shared" si="1"/>
        <v>18.351731818722914</v>
      </c>
      <c r="G7" s="23">
        <f t="shared" si="0"/>
        <v>119.53720612739458</v>
      </c>
    </row>
    <row r="9" spans="1:7" x14ac:dyDescent="0.25">
      <c r="A9" s="6" t="s">
        <v>4</v>
      </c>
      <c r="B9" s="8" t="s">
        <v>15</v>
      </c>
      <c r="C9" s="8" t="s">
        <v>14</v>
      </c>
      <c r="D9" s="8" t="s">
        <v>13</v>
      </c>
      <c r="E9" s="8" t="s">
        <v>12</v>
      </c>
      <c r="F9" s="8" t="s">
        <v>11</v>
      </c>
      <c r="G9" s="22" t="s">
        <v>30</v>
      </c>
    </row>
    <row r="10" spans="1:7" x14ac:dyDescent="0.25">
      <c r="A10" t="s">
        <v>73</v>
      </c>
      <c r="B10" s="18">
        <f>'PTRM output'!I19</f>
        <v>2.6877200624687259</v>
      </c>
      <c r="C10" s="18">
        <f>'PTRM output'!J19</f>
        <v>4.9864358557625357</v>
      </c>
      <c r="D10" s="18">
        <f>'PTRM output'!K19</f>
        <v>7.4055610950512634</v>
      </c>
      <c r="E10" s="18">
        <f>'PTRM output'!L19</f>
        <v>9.9227030342023959</v>
      </c>
      <c r="F10" s="18">
        <f>'PTRM output'!M19</f>
        <v>12.549149573578458</v>
      </c>
      <c r="G10" s="23">
        <f>SUM(B10:F10)</f>
        <v>37.551569621063379</v>
      </c>
    </row>
    <row r="11" spans="1:7" x14ac:dyDescent="0.25">
      <c r="A11" t="s">
        <v>23</v>
      </c>
      <c r="B11" s="18">
        <f>'PTRM output'!P19</f>
        <v>2.6066160861917007</v>
      </c>
      <c r="C11" s="18">
        <f>'PTRM output'!Q19</f>
        <v>4.2847633415788318</v>
      </c>
      <c r="D11" s="18">
        <f>'PTRM output'!R19</f>
        <v>6.0115859971150574</v>
      </c>
      <c r="E11" s="18">
        <f>'PTRM output'!S19</f>
        <v>7.8966318501523771</v>
      </c>
      <c r="F11" s="18">
        <f>'PTRM output'!T19</f>
        <v>9.9402642657973121</v>
      </c>
      <c r="G11" s="23">
        <f t="shared" ref="G11:G13" si="2">SUM(B11:F11)</f>
        <v>30.739861540835278</v>
      </c>
    </row>
    <row r="12" spans="1:7" x14ac:dyDescent="0.25">
      <c r="A12" t="s">
        <v>9</v>
      </c>
      <c r="B12" s="24">
        <f>'PTRM output'!W19</f>
        <v>9.6030488149560913</v>
      </c>
      <c r="C12" s="24">
        <f>'PTRM output'!X19</f>
        <v>11.734206035347015</v>
      </c>
      <c r="D12" s="24">
        <f>'PTRM output'!Y19</f>
        <v>13.540796397199678</v>
      </c>
      <c r="E12" s="24">
        <f>'PTRM output'!Z19</f>
        <v>15.280290195257084</v>
      </c>
      <c r="F12" s="24">
        <f>'PTRM output'!AA19</f>
        <v>18.225162998153642</v>
      </c>
      <c r="G12" s="25">
        <f t="shared" si="2"/>
        <v>68.383504440913498</v>
      </c>
    </row>
    <row r="13" spans="1:7" x14ac:dyDescent="0.25">
      <c r="A13" s="6" t="s">
        <v>30</v>
      </c>
      <c r="B13" s="23">
        <f>SUM(B10:B12)</f>
        <v>14.897384963616517</v>
      </c>
      <c r="C13" s="23">
        <f t="shared" ref="C13:F13" si="3">SUM(C10:C12)</f>
        <v>21.005405232688382</v>
      </c>
      <c r="D13" s="23">
        <f t="shared" si="3"/>
        <v>26.957943489365999</v>
      </c>
      <c r="E13" s="23">
        <f t="shared" si="3"/>
        <v>33.099625079611855</v>
      </c>
      <c r="F13" s="23">
        <f t="shared" si="3"/>
        <v>40.714576837529414</v>
      </c>
      <c r="G13" s="23">
        <f t="shared" si="2"/>
        <v>136.67493560281216</v>
      </c>
    </row>
    <row r="15" spans="1:7" x14ac:dyDescent="0.25">
      <c r="A15" s="6" t="s">
        <v>76</v>
      </c>
      <c r="B15" s="8" t="s">
        <v>15</v>
      </c>
      <c r="C15" s="8" t="s">
        <v>14</v>
      </c>
      <c r="D15" s="8" t="s">
        <v>13</v>
      </c>
      <c r="E15" s="8" t="s">
        <v>12</v>
      </c>
      <c r="F15" s="8" t="s">
        <v>11</v>
      </c>
      <c r="G15" s="22" t="s">
        <v>30</v>
      </c>
    </row>
    <row r="16" spans="1:7" x14ac:dyDescent="0.25">
      <c r="A16" t="s">
        <v>73</v>
      </c>
      <c r="B16" s="18">
        <f>B4+B10</f>
        <v>10.04458622063186</v>
      </c>
      <c r="C16" s="18">
        <f t="shared" ref="C16:F16" si="4">C4+C10</f>
        <v>11.56012607301782</v>
      </c>
      <c r="D16" s="18">
        <f t="shared" si="4"/>
        <v>13.213250359299323</v>
      </c>
      <c r="E16" s="18">
        <f t="shared" si="4"/>
        <v>14.891382998379317</v>
      </c>
      <c r="F16" s="18">
        <f t="shared" si="4"/>
        <v>16.595916579371696</v>
      </c>
      <c r="G16" s="23">
        <f t="shared" ref="G16:G18" si="5">SUM(B16:F16)</f>
        <v>66.305262230700009</v>
      </c>
    </row>
    <row r="17" spans="1:7" x14ac:dyDescent="0.25">
      <c r="A17" t="s">
        <v>23</v>
      </c>
      <c r="B17" s="18">
        <f t="shared" ref="B17:F18" si="6">B5+B11</f>
        <v>15.372732967824753</v>
      </c>
      <c r="C17" s="18">
        <f t="shared" si="6"/>
        <v>17.437922856490072</v>
      </c>
      <c r="D17" s="18">
        <f t="shared" si="6"/>
        <v>19.428941953358265</v>
      </c>
      <c r="E17" s="18">
        <f t="shared" si="6"/>
        <v>21.725514396353756</v>
      </c>
      <c r="F17" s="18">
        <f t="shared" si="6"/>
        <v>24.245229078726986</v>
      </c>
      <c r="G17" s="23">
        <f t="shared" si="5"/>
        <v>98.210341252753835</v>
      </c>
    </row>
    <row r="18" spans="1:7" x14ac:dyDescent="0.25">
      <c r="A18" t="s">
        <v>9</v>
      </c>
      <c r="B18" s="24">
        <f t="shared" si="6"/>
        <v>18.556993665225328</v>
      </c>
      <c r="C18" s="24">
        <f t="shared" si="6"/>
        <v>18.342605148133522</v>
      </c>
      <c r="D18" s="24">
        <f t="shared" si="6"/>
        <v>18.322504644767584</v>
      </c>
      <c r="E18" s="24">
        <f t="shared" si="6"/>
        <v>18.249271790472839</v>
      </c>
      <c r="F18" s="24">
        <f t="shared" si="6"/>
        <v>18.225162998153642</v>
      </c>
      <c r="G18" s="25">
        <f t="shared" si="5"/>
        <v>91.696538246752908</v>
      </c>
    </row>
    <row r="19" spans="1:7" x14ac:dyDescent="0.25">
      <c r="A19" t="s">
        <v>74</v>
      </c>
      <c r="B19" s="23">
        <f>B7+B13</f>
        <v>43.974312853681937</v>
      </c>
      <c r="C19" s="23">
        <f>C7+C13</f>
        <v>47.340654077641418</v>
      </c>
      <c r="D19" s="23">
        <f>D7+D13</f>
        <v>50.964696957425176</v>
      </c>
      <c r="E19" s="23">
        <f>E7+E13</f>
        <v>54.866169185205912</v>
      </c>
      <c r="F19" s="23">
        <f>F7+F13</f>
        <v>59.066308656252332</v>
      </c>
      <c r="G19" s="23">
        <f>SUM(B19:F19)</f>
        <v>256.21214173020678</v>
      </c>
    </row>
    <row r="20" spans="1:7" x14ac:dyDescent="0.25">
      <c r="A20" t="s">
        <v>75</v>
      </c>
      <c r="B20" s="18">
        <f>B19-'PTRM output'!B23</f>
        <v>0</v>
      </c>
      <c r="C20" s="18">
        <f>C19-'PTRM output'!C23</f>
        <v>0</v>
      </c>
      <c r="D20" s="18">
        <f>D19-'PTRM output'!D23</f>
        <v>0</v>
      </c>
      <c r="E20" s="18">
        <f>E19-'PTRM output'!E23</f>
        <v>0</v>
      </c>
      <c r="F20" s="18">
        <f>F19-'PTRM output'!F23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d52f38f-e937-469e-a1cb-de3c14d9137a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2979CCA031164CADFB80A7AC026AF7" ma:contentTypeVersion="8" ma:contentTypeDescription="Create a new document." ma:contentTypeScope="" ma:versionID="5a0e0b6b3a85040de2e704c2bb4268ee">
  <xsd:schema xmlns:xsd="http://www.w3.org/2001/XMLSchema" xmlns:xs="http://www.w3.org/2001/XMLSchema" xmlns:p="http://schemas.microsoft.com/office/2006/metadata/properties" xmlns:ns1="http://schemas.microsoft.com/sharepoint/v3" xmlns:ns2="8fbb721e-7ee4-4af3-bfa6-e44b5ef607c4" xmlns:ns3="0d52f38f-e937-469e-a1cb-de3c14d9137a" targetNamespace="http://schemas.microsoft.com/office/2006/metadata/properties" ma:root="true" ma:fieldsID="bfb2736b3e7eff9043e7cbaa5560e356" ns1:_="" ns2:_="" ns3:_="">
    <xsd:import namespace="http://schemas.microsoft.com/sharepoint/v3"/>
    <xsd:import namespace="8fbb721e-7ee4-4af3-bfa6-e44b5ef607c4"/>
    <xsd:import namespace="0d52f38f-e937-469e-a1cb-de3c14d91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b721e-7ee4-4af3-bfa6-e44b5ef60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2f38f-e937-469e-a1cb-de3c14d91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299634-0A23-4942-997B-C81181A45A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D8E39D-EF9D-4424-AB9C-994D7DAB23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899cc32-20e8-4d92-a4bd-00ba1ad89a4c"/>
    <ds:schemaRef ds:uri="http://purl.org/dc/terms/"/>
    <ds:schemaRef ds:uri="98beadd9-3b57-4f6c-bca4-2576e1882838"/>
    <ds:schemaRef ds:uri="http://www.w3.org/XML/1998/namespace"/>
    <ds:schemaRef ds:uri="http://purl.org/dc/dcmitype/"/>
    <ds:schemaRef ds:uri="0d52f38f-e937-469e-a1cb-de3c14d9137a"/>
  </ds:schemaRefs>
</ds:datastoreItem>
</file>

<file path=customXml/itemProps3.xml><?xml version="1.0" encoding="utf-8"?>
<ds:datastoreItem xmlns:ds="http://schemas.openxmlformats.org/officeDocument/2006/customXml" ds:itemID="{2584B09B-4BE6-4B5C-8462-D3BC92E7D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bb721e-7ee4-4af3-bfa6-e44b5ef607c4"/>
    <ds:schemaRef ds:uri="0d52f38f-e937-469e-a1cb-de3c14d91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Draft Decision changes</vt:lpstr>
      <vt:lpstr>Purpose</vt:lpstr>
      <vt:lpstr>Allocations</vt:lpstr>
      <vt:lpstr>CPI</vt:lpstr>
      <vt:lpstr>PTRM output</vt:lpstr>
      <vt:lpstr>Pricing Input</vt:lpstr>
      <vt:lpstr>Revenue for reg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pl078</dc:creator>
  <cp:keywords/>
  <dc:description/>
  <cp:lastModifiedBy>Edward Nguyen</cp:lastModifiedBy>
  <cp:revision/>
  <dcterms:created xsi:type="dcterms:W3CDTF">2023-08-09T22:11:21Z</dcterms:created>
  <dcterms:modified xsi:type="dcterms:W3CDTF">2024-09-05T05:26:18Z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0x010100752979CCA031164CADFB80A7AC026AF7</vt:lpwstr>
  </property>
  <property fmtid="{D5CDD505-2E9C-101B-9397-08002B2CF9AE}" pid="3" name="MediaServiceImageTags">
    <vt:lpwstr/>
  </property>
  <property fmtid="{D5CDD505-2E9C-101B-9397-08002B2CF9AE}" pid="4" name="Order">
    <vt:r8>18600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SIP_Label_d9d5a995-dfdf-4407-9a97-edbbc68c9f53_Enabled">
    <vt:lpwstr>true</vt:lpwstr>
  </property>
  <property fmtid="{D5CDD505-2E9C-101B-9397-08002B2CF9AE}" pid="12" name="MSIP_Label_d9d5a995-dfdf-4407-9a97-edbbc68c9f53_SetDate">
    <vt:lpwstr>2024-08-07T23:54:32Z</vt:lpwstr>
  </property>
  <property fmtid="{D5CDD505-2E9C-101B-9397-08002B2CF9AE}" pid="13" name="MSIP_Label_d9d5a995-dfdf-4407-9a97-edbbc68c9f53_Method">
    <vt:lpwstr>Privileged</vt:lpwstr>
  </property>
  <property fmtid="{D5CDD505-2E9C-101B-9397-08002B2CF9AE}" pid="14" name="MSIP_Label_d9d5a995-dfdf-4407-9a97-edbbc68c9f53_Name">
    <vt:lpwstr>OFFICIAL</vt:lpwstr>
  </property>
  <property fmtid="{D5CDD505-2E9C-101B-9397-08002B2CF9AE}" pid="15" name="MSIP_Label_d9d5a995-dfdf-4407-9a97-edbbc68c9f53_SiteId">
    <vt:lpwstr>b33e9e1a-e443-4edd-9789-24bed26d38d6</vt:lpwstr>
  </property>
  <property fmtid="{D5CDD505-2E9C-101B-9397-08002B2CF9AE}" pid="16" name="MSIP_Label_d9d5a995-dfdf-4407-9a97-edbbc68c9f53_ActionId">
    <vt:lpwstr>a6d8f06c-15d2-4f78-9fea-779ae40fc74e</vt:lpwstr>
  </property>
  <property fmtid="{D5CDD505-2E9C-101B-9397-08002B2CF9AE}" pid="17" name="MSIP_Label_d9d5a995-dfdf-4407-9a97-edbbc68c9f53_ContentBits">
    <vt:lpwstr>0</vt:lpwstr>
  </property>
</Properties>
</file>