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onlineeportal.sharepoint.com/sites/Teams_AAReview2025-2030/Shared Documents/General/5000 Workstreams/5300 Commercial/5305 Demand Forecast/"/>
    </mc:Choice>
  </mc:AlternateContent>
  <xr:revisionPtr revIDLastSave="1" documentId="8_{E802A80C-3106-4521-B235-04E8983160BA}" xr6:coauthVersionLast="47" xr6:coauthVersionMax="47" xr10:uidLastSave="{A6E423B9-8FDE-4959-BE4C-AF20CD6F48E2}"/>
  <bookViews>
    <workbookView xWindow="28680" yWindow="-120" windowWidth="29040" windowHeight="15840" tabRatio="760" xr2:uid="{577C9C44-0D9E-4BC1-8D04-553DB3FB1EA1}"/>
  </bookViews>
  <sheets>
    <sheet name="Safeguard penalty" sheetId="44" r:id="rId1"/>
    <sheet name="emissions.calculations&gt;&gt;" sheetId="46" r:id="rId2"/>
    <sheet name="Baseline" sheetId="43" r:id="rId3"/>
    <sheet name="Actual.Method3" sheetId="39" r:id="rId4"/>
    <sheet name="Assumptions &gt;&gt;" sheetId="38" r:id="rId5"/>
    <sheet name="assumptions" sheetId="42" r:id="rId6"/>
    <sheet name="ACCUs" sheetId="49" r:id="rId7"/>
    <sheet name="consumption" sheetId="40" r:id="rId8"/>
    <sheet name="network.length" sheetId="41" r:id="rId9"/>
    <sheet name="not used&gt;&gt;" sheetId="32" state="hidden" r:id="rId10"/>
    <sheet name="Modelling.Frontier ACCU.v1" sheetId="26" state="hidden" r:id="rId11"/>
    <sheet name="sensitivities" sheetId="30" state="hidden" r:id="rId12"/>
    <sheet name="Sheet1" sheetId="33"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VOL" localSheetId="10">[1]Acetylene!$A$6:$B$9</definedName>
    <definedName name="AVOL">[2]Acetylene!$A$6:$B$9</definedName>
    <definedName name="contractors" localSheetId="10">[1]Lists!$W$2:$W$1531</definedName>
    <definedName name="contractors">[2]Lists!$W$2:$W$1531</definedName>
    <definedName name="critaria">[3]Lists!$R$1:$R$5</definedName>
    <definedName name="emmtype" localSheetId="10">[1]Lists!$G$2:$G$7</definedName>
    <definedName name="emmtype">[2]Lists!$G$2:$G$7</definedName>
    <definedName name="external" localSheetId="10">[1]Lists!$X$1:$X$8</definedName>
    <definedName name="external">[2]Lists!$X$1:$X$8</definedName>
    <definedName name="facility" localSheetId="10">[1]Lists!$N$2:$N$24</definedName>
    <definedName name="facility">[2]Lists!$N$2:$N$24</definedName>
    <definedName name="lcontact" localSheetId="10">[1]Lists!$T$2:$T$402</definedName>
    <definedName name="lcontact">[2]Lists!$T$2:$T$402</definedName>
    <definedName name="Lcontxname">[3]Lists!$D$2:$E$19</definedName>
    <definedName name="leditor" localSheetId="10">[1]Lists!$Q$2:$Q$3</definedName>
    <definedName name="leditor">[2]Lists!$Q$2:$Q$3</definedName>
    <definedName name="Lemmtype">[3]Lists!$G$2:$H$8</definedName>
    <definedName name="Ljconxname">[3]Lists!$J$2:$K$16</definedName>
    <definedName name="lreadtype" localSheetId="10">[1]Lists!$S$2:$S$4</definedName>
    <definedName name="lreadtype">[2]Lists!$S$2:$S$4</definedName>
    <definedName name="Lscope">[3]Lists!$A$2:$B$4</definedName>
    <definedName name="lsource" localSheetId="10">[1]Lists!$R$2:$R$6</definedName>
    <definedName name="lsource">[2]Lists!$R$2:$R$6</definedName>
    <definedName name="method">[3]Lists!$P$2:$P$4</definedName>
    <definedName name="nettype" localSheetId="10">[1]Lists!$M$2:$M$8</definedName>
    <definedName name="nettype">[2]Lists!$M$2:$M$8</definedName>
    <definedName name="scope">[3]Lists!$A$2:$A$4</definedName>
    <definedName name="state" localSheetId="10">[1]Lists!$U$2:$U$10</definedName>
    <definedName name="state">[2]Lists!$U$2:$U$10</definedName>
    <definedName name="units" localSheetId="10">[1]Lists!$O$2:$O$21</definedName>
    <definedName name="units">[2]Lists!$O$2:$O$21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0" i="40" l="1"/>
  <c r="D19" i="40"/>
  <c r="H13" i="49" l="1"/>
  <c r="G13" i="49"/>
  <c r="D7" i="43"/>
  <c r="E7" i="43"/>
  <c r="D31" i="42"/>
  <c r="D34" i="42"/>
  <c r="F34" i="42"/>
  <c r="H34" i="42"/>
  <c r="C19" i="40"/>
  <c r="C16" i="43"/>
  <c r="D16" i="43" s="1"/>
  <c r="E16" i="43" s="1"/>
  <c r="G8" i="41"/>
  <c r="K13" i="49" l="1"/>
  <c r="J13" i="49"/>
  <c r="I13" i="49"/>
  <c r="C9" i="44" l="1"/>
  <c r="D9" i="44"/>
  <c r="F9" i="44" l="1"/>
  <c r="E9" i="44"/>
  <c r="G9" i="44"/>
  <c r="J21" i="43"/>
  <c r="E3" i="39"/>
  <c r="D6" i="39" s="1"/>
  <c r="F7" i="43"/>
  <c r="G7" i="43"/>
  <c r="H7" i="43"/>
  <c r="I7" i="43"/>
  <c r="J7" i="43"/>
  <c r="J32" i="43"/>
  <c r="I32" i="43"/>
  <c r="H32" i="43"/>
  <c r="G32" i="43"/>
  <c r="F32" i="43"/>
  <c r="J27" i="43"/>
  <c r="I27" i="43"/>
  <c r="H27" i="43"/>
  <c r="G27" i="43"/>
  <c r="F27" i="43"/>
  <c r="J23" i="43"/>
  <c r="I23" i="43"/>
  <c r="H23" i="43"/>
  <c r="G23" i="43"/>
  <c r="F23" i="43"/>
  <c r="H24" i="39"/>
  <c r="G24" i="39"/>
  <c r="F24" i="39"/>
  <c r="E24" i="39"/>
  <c r="D24" i="39"/>
  <c r="H15" i="39"/>
  <c r="G15" i="39"/>
  <c r="F15" i="39"/>
  <c r="E15" i="39"/>
  <c r="D15" i="39"/>
  <c r="H9" i="39"/>
  <c r="G9" i="39"/>
  <c r="F9" i="39"/>
  <c r="E9" i="39"/>
  <c r="D9" i="39"/>
  <c r="H8" i="39"/>
  <c r="G8" i="39"/>
  <c r="F8" i="39"/>
  <c r="E8" i="39"/>
  <c r="D8" i="39"/>
  <c r="D12" i="41"/>
  <c r="J34" i="42"/>
  <c r="K34" i="42" s="1"/>
  <c r="E20" i="39" s="1"/>
  <c r="D8" i="41"/>
  <c r="D11" i="41" l="1"/>
  <c r="D13" i="41" s="1"/>
  <c r="F20" i="39"/>
  <c r="G20" i="39"/>
  <c r="H20" i="39"/>
  <c r="D20" i="39"/>
  <c r="G6" i="39"/>
  <c r="F6" i="39"/>
  <c r="E6" i="39"/>
  <c r="H6" i="39"/>
  <c r="H24" i="43"/>
  <c r="I24" i="43"/>
  <c r="G24" i="43"/>
  <c r="J24" i="43"/>
  <c r="F24" i="43"/>
  <c r="E8" i="41"/>
  <c r="E12" i="41" l="1"/>
  <c r="F16" i="43"/>
  <c r="E11" i="41"/>
  <c r="E13" i="41" s="1"/>
  <c r="F8" i="41"/>
  <c r="F12" i="41"/>
  <c r="F31" i="43" l="1"/>
  <c r="F33" i="43" s="1"/>
  <c r="G31" i="43"/>
  <c r="H31" i="43"/>
  <c r="I31" i="43"/>
  <c r="J31" i="43"/>
  <c r="G16" i="43"/>
  <c r="F11" i="41"/>
  <c r="F13" i="41" s="1"/>
  <c r="G12" i="41" l="1"/>
  <c r="H16" i="43"/>
  <c r="I16" i="43" s="1"/>
  <c r="J16" i="43" s="1"/>
  <c r="I33" i="43"/>
  <c r="J33" i="43"/>
  <c r="G33" i="43"/>
  <c r="H33" i="43"/>
  <c r="H14" i="39"/>
  <c r="H16" i="39" s="1"/>
  <c r="G14" i="39"/>
  <c r="G16" i="39" s="1"/>
  <c r="E14" i="39"/>
  <c r="E16" i="39" s="1"/>
  <c r="F14" i="39"/>
  <c r="F16" i="39" s="1"/>
  <c r="E19" i="40"/>
  <c r="F19" i="40"/>
  <c r="G19" i="40"/>
  <c r="H19" i="40"/>
  <c r="I19" i="40"/>
  <c r="D30" i="40"/>
  <c r="E30" i="40"/>
  <c r="F30" i="40"/>
  <c r="G30" i="40"/>
  <c r="I30" i="40"/>
  <c r="I31" i="40" s="1"/>
  <c r="C30" i="40"/>
  <c r="C29" i="40"/>
  <c r="D29" i="40"/>
  <c r="F29" i="40"/>
  <c r="G29" i="40"/>
  <c r="H29" i="40"/>
  <c r="I29" i="40"/>
  <c r="E29" i="40"/>
  <c r="D31" i="40" l="1"/>
  <c r="D14" i="39"/>
  <c r="D16" i="39" s="1"/>
  <c r="H12" i="41"/>
  <c r="G11" i="41"/>
  <c r="C22" i="41" s="1"/>
  <c r="G31" i="40"/>
  <c r="C21" i="40"/>
  <c r="H31" i="40"/>
  <c r="E31" i="40"/>
  <c r="F31" i="40"/>
  <c r="C31" i="40"/>
  <c r="D12" i="40"/>
  <c r="F12" i="40"/>
  <c r="E12" i="40"/>
  <c r="H12" i="40"/>
  <c r="G12" i="40"/>
  <c r="I12" i="40"/>
  <c r="C12" i="40"/>
  <c r="I12" i="41" l="1"/>
  <c r="C25" i="41"/>
  <c r="H11" i="41" s="1"/>
  <c r="I11" i="41" s="1"/>
  <c r="J11" i="41" s="1"/>
  <c r="F25" i="43" s="1"/>
  <c r="F26" i="43" s="1"/>
  <c r="F28" i="43" s="1"/>
  <c r="G13" i="41"/>
  <c r="C33" i="40"/>
  <c r="C35" i="40" s="1"/>
  <c r="H13" i="41" l="1"/>
  <c r="J12" i="41"/>
  <c r="I13" i="41"/>
  <c r="K11" i="41"/>
  <c r="F35" i="43"/>
  <c r="F11" i="43" s="1"/>
  <c r="C19" i="42"/>
  <c r="E91" i="26"/>
  <c r="K12" i="41" l="1"/>
  <c r="J13" i="41"/>
  <c r="L11" i="41"/>
  <c r="G25" i="43"/>
  <c r="G26" i="43" s="1"/>
  <c r="G28" i="43" s="1"/>
  <c r="G35" i="43" s="1"/>
  <c r="G11" i="43" s="1"/>
  <c r="D7" i="39"/>
  <c r="G7" i="39"/>
  <c r="G10" i="39" s="1"/>
  <c r="G29" i="39" s="1"/>
  <c r="F6" i="44" s="1"/>
  <c r="E7" i="39"/>
  <c r="E10" i="39" s="1"/>
  <c r="E29" i="39" s="1"/>
  <c r="D6" i="44" s="1"/>
  <c r="H7" i="39"/>
  <c r="H10" i="39" s="1"/>
  <c r="H29" i="39" s="1"/>
  <c r="G6" i="44" s="1"/>
  <c r="F7" i="39"/>
  <c r="F10" i="39" s="1"/>
  <c r="F29" i="39" s="1"/>
  <c r="E6" i="44" s="1"/>
  <c r="E6" i="30"/>
  <c r="D10" i="39" l="1"/>
  <c r="D29" i="39" s="1"/>
  <c r="C6" i="44" s="1"/>
  <c r="L12" i="41"/>
  <c r="K13" i="41"/>
  <c r="M11" i="41"/>
  <c r="H25" i="43"/>
  <c r="H26" i="43" s="1"/>
  <c r="H28" i="43" s="1"/>
  <c r="H35" i="43" s="1"/>
  <c r="H11" i="43" s="1"/>
  <c r="I36" i="26"/>
  <c r="M12" i="41" l="1"/>
  <c r="L13" i="41"/>
  <c r="N11" i="41"/>
  <c r="J25" i="43" s="1"/>
  <c r="J26" i="43" s="1"/>
  <c r="J28" i="43" s="1"/>
  <c r="J35" i="43" s="1"/>
  <c r="J11" i="43" s="1"/>
  <c r="I25" i="43"/>
  <c r="I26" i="43" s="1"/>
  <c r="I28" i="43" s="1"/>
  <c r="I35" i="43" s="1"/>
  <c r="I11" i="43" s="1"/>
  <c r="G42" i="26"/>
  <c r="G54" i="26" s="1"/>
  <c r="H42" i="26"/>
  <c r="H54" i="26" s="1"/>
  <c r="I42" i="26"/>
  <c r="I54" i="26" s="1"/>
  <c r="J42" i="26"/>
  <c r="J54" i="26" s="1"/>
  <c r="K42" i="26"/>
  <c r="K54" i="26" s="1"/>
  <c r="L42" i="26"/>
  <c r="L54" i="26" s="1"/>
  <c r="M42" i="26"/>
  <c r="M54" i="26" s="1"/>
  <c r="N42" i="26"/>
  <c r="N54" i="26" s="1"/>
  <c r="O42" i="26"/>
  <c r="O54" i="26" s="1"/>
  <c r="M87" i="26"/>
  <c r="N87" i="26"/>
  <c r="O87" i="26"/>
  <c r="L87" i="26"/>
  <c r="K87" i="26"/>
  <c r="J87" i="26"/>
  <c r="N12" i="41" l="1"/>
  <c r="N13" i="41" s="1"/>
  <c r="M13" i="41"/>
  <c r="O89" i="26"/>
  <c r="K89" i="26"/>
  <c r="L89" i="26"/>
  <c r="N89" i="26"/>
  <c r="M89" i="26"/>
  <c r="G67" i="26"/>
  <c r="H67" i="26" s="1"/>
  <c r="I67" i="26" s="1"/>
  <c r="O62" i="26"/>
  <c r="N62" i="26"/>
  <c r="M62" i="26"/>
  <c r="L62" i="26"/>
  <c r="K62" i="26"/>
  <c r="J62" i="26"/>
  <c r="I62" i="26"/>
  <c r="I60" i="26"/>
  <c r="H41" i="26"/>
  <c r="G39" i="26"/>
  <c r="H39" i="26" s="1"/>
  <c r="G48" i="26"/>
  <c r="I39" i="26" l="1"/>
  <c r="I41" i="26"/>
  <c r="H53" i="26"/>
  <c r="H55" i="26" s="1"/>
  <c r="H43" i="26"/>
  <c r="J67" i="26"/>
  <c r="H36" i="26"/>
  <c r="G43" i="26"/>
  <c r="G53" i="26"/>
  <c r="G55" i="26" s="1"/>
  <c r="J60" i="26"/>
  <c r="I43" i="26" l="1"/>
  <c r="K60" i="26"/>
  <c r="J39" i="26"/>
  <c r="K67" i="26"/>
  <c r="I80" i="26"/>
  <c r="I53" i="26"/>
  <c r="I55" i="26" s="1"/>
  <c r="J41" i="26"/>
  <c r="H48" i="26"/>
  <c r="I83" i="26"/>
  <c r="I48" i="26" l="1"/>
  <c r="J36" i="26"/>
  <c r="K39" i="26"/>
  <c r="L60" i="26"/>
  <c r="J53" i="26"/>
  <c r="J55" i="26" s="1"/>
  <c r="K41" i="26"/>
  <c r="J80" i="26"/>
  <c r="J43" i="26"/>
  <c r="J83" i="26"/>
  <c r="L67" i="26"/>
  <c r="L39" i="26" l="1"/>
  <c r="K83" i="26"/>
  <c r="K43" i="26"/>
  <c r="M60" i="26"/>
  <c r="K53" i="26"/>
  <c r="K55" i="26" s="1"/>
  <c r="L41" i="26"/>
  <c r="J48" i="26"/>
  <c r="K36" i="26"/>
  <c r="M67" i="26"/>
  <c r="K80" i="26"/>
  <c r="K48" i="26" l="1"/>
  <c r="L36" i="26"/>
  <c r="L53" i="26"/>
  <c r="L55" i="26" s="1"/>
  <c r="M41" i="26"/>
  <c r="L43" i="26"/>
  <c r="N60" i="26"/>
  <c r="M39" i="26"/>
  <c r="L80" i="26"/>
  <c r="L83" i="26"/>
  <c r="N67" i="26"/>
  <c r="O67" i="26" l="1"/>
  <c r="N39" i="26"/>
  <c r="M83" i="26"/>
  <c r="M80" i="26"/>
  <c r="M36" i="26"/>
  <c r="L48" i="26"/>
  <c r="M43" i="26"/>
  <c r="M53" i="26"/>
  <c r="M55" i="26" s="1"/>
  <c r="N41" i="26"/>
  <c r="O60" i="26"/>
  <c r="N43" i="26" l="1"/>
  <c r="N53" i="26"/>
  <c r="N55" i="26" s="1"/>
  <c r="O41" i="26"/>
  <c r="O53" i="26" s="1"/>
  <c r="O39" i="26"/>
  <c r="O80" i="26" s="1"/>
  <c r="M48" i="26"/>
  <c r="N36" i="26"/>
  <c r="N80" i="26"/>
  <c r="N83" i="26"/>
  <c r="O83" i="26" l="1"/>
  <c r="O55" i="26"/>
  <c r="O43" i="26"/>
  <c r="O36" i="26"/>
  <c r="O48" i="26" s="1"/>
  <c r="N48" i="26"/>
  <c r="G37" i="26" l="1"/>
  <c r="G38" i="26" s="1"/>
  <c r="G40" i="26" s="1"/>
  <c r="G44" i="26" s="1"/>
  <c r="J40" i="43" l="1"/>
  <c r="J41" i="43" s="1"/>
  <c r="J43" i="43" s="1"/>
  <c r="G49" i="26"/>
  <c r="G50" i="26" s="1"/>
  <c r="H37" i="26"/>
  <c r="I37" i="26" s="1"/>
  <c r="J37" i="26" s="1"/>
  <c r="K37" i="26" s="1"/>
  <c r="L37" i="26" s="1"/>
  <c r="M37" i="26" s="1"/>
  <c r="N37" i="26" s="1"/>
  <c r="O37" i="26" s="1"/>
  <c r="O49" i="26" s="1"/>
  <c r="O50" i="26" s="1"/>
  <c r="G40" i="43" l="1"/>
  <c r="G41" i="43" s="1"/>
  <c r="G43" i="43" s="1"/>
  <c r="G12" i="43" s="1"/>
  <c r="G13" i="43" s="1"/>
  <c r="F40" i="43"/>
  <c r="F41" i="43" s="1"/>
  <c r="I40" i="43"/>
  <c r="I41" i="43" s="1"/>
  <c r="I43" i="43" s="1"/>
  <c r="I12" i="43" s="1"/>
  <c r="I13" i="43" s="1"/>
  <c r="H40" i="43"/>
  <c r="H41" i="43" s="1"/>
  <c r="H43" i="43" s="1"/>
  <c r="H12" i="43" s="1"/>
  <c r="H13" i="43" s="1"/>
  <c r="G51" i="26"/>
  <c r="J51" i="26" s="1"/>
  <c r="J81" i="26" s="1"/>
  <c r="J12" i="43"/>
  <c r="J13" i="43" s="1"/>
  <c r="N49" i="26"/>
  <c r="N50" i="26" s="1"/>
  <c r="L49" i="26"/>
  <c r="L50" i="26" s="1"/>
  <c r="H38" i="26"/>
  <c r="H40" i="26" s="1"/>
  <c r="H44" i="26" s="1"/>
  <c r="H49" i="26"/>
  <c r="H50" i="26" s="1"/>
  <c r="O38" i="26"/>
  <c r="O40" i="26" s="1"/>
  <c r="O44" i="26" s="1"/>
  <c r="M38" i="26"/>
  <c r="M40" i="26" s="1"/>
  <c r="M44" i="26" s="1"/>
  <c r="N38" i="26"/>
  <c r="N40" i="26" s="1"/>
  <c r="N44" i="26" s="1"/>
  <c r="M49" i="26"/>
  <c r="M50" i="26" s="1"/>
  <c r="L38" i="26"/>
  <c r="L40" i="26" s="1"/>
  <c r="L44" i="26" s="1"/>
  <c r="K38" i="26"/>
  <c r="K40" i="26" s="1"/>
  <c r="K44" i="26" s="1"/>
  <c r="K49" i="26"/>
  <c r="K50" i="26" s="1"/>
  <c r="I49" i="26"/>
  <c r="I50" i="26" s="1"/>
  <c r="I38" i="26"/>
  <c r="I40" i="26" s="1"/>
  <c r="I44" i="26" s="1"/>
  <c r="J17" i="43" l="1"/>
  <c r="G5" i="44" s="1"/>
  <c r="G7" i="44" s="1"/>
  <c r="G11" i="44" s="1"/>
  <c r="G16" i="44" s="1"/>
  <c r="H17" i="43"/>
  <c r="E5" i="44" s="1"/>
  <c r="E7" i="44" s="1"/>
  <c r="E11" i="44" s="1"/>
  <c r="E16" i="44" s="1"/>
  <c r="I17" i="43"/>
  <c r="F5" i="44" s="1"/>
  <c r="F7" i="44" s="1"/>
  <c r="F11" i="44" s="1"/>
  <c r="F16" i="44" s="1"/>
  <c r="F43" i="43"/>
  <c r="F12" i="43" s="1"/>
  <c r="F13" i="43" s="1"/>
  <c r="F17" i="43" s="1"/>
  <c r="C5" i="44" s="1"/>
  <c r="C7" i="44" s="1"/>
  <c r="C11" i="44" s="1"/>
  <c r="G17" i="43"/>
  <c r="D5" i="44" s="1"/>
  <c r="D7" i="44" s="1"/>
  <c r="D11" i="44" s="1"/>
  <c r="D16" i="44" s="1"/>
  <c r="K51" i="26"/>
  <c r="K81" i="26" s="1"/>
  <c r="I51" i="26"/>
  <c r="I81" i="26" s="1"/>
  <c r="H51" i="26"/>
  <c r="H52" i="26" s="1"/>
  <c r="H56" i="26" s="1"/>
  <c r="M51" i="26"/>
  <c r="M81" i="26" s="1"/>
  <c r="L51" i="26"/>
  <c r="L81" i="26" s="1"/>
  <c r="O51" i="26"/>
  <c r="O81" i="26" s="1"/>
  <c r="N51" i="26"/>
  <c r="N81" i="26" s="1"/>
  <c r="G52" i="26"/>
  <c r="G56" i="26" s="1"/>
  <c r="J49" i="26"/>
  <c r="J50" i="26" s="1"/>
  <c r="J52" i="26" s="1"/>
  <c r="J56" i="26" s="1"/>
  <c r="J38" i="26"/>
  <c r="J40" i="26" s="1"/>
  <c r="J44" i="26" s="1"/>
  <c r="C13" i="44" l="1"/>
  <c r="C16" i="44"/>
  <c r="C18" i="44" s="1"/>
  <c r="K52" i="26"/>
  <c r="K56" i="26" s="1"/>
  <c r="K63" i="26" s="1"/>
  <c r="K64" i="26" s="1"/>
  <c r="K68" i="26" s="1"/>
  <c r="K69" i="26" s="1"/>
  <c r="I52" i="26"/>
  <c r="I56" i="26" s="1"/>
  <c r="I63" i="26" s="1"/>
  <c r="I64" i="26" s="1"/>
  <c r="I68" i="26" s="1"/>
  <c r="O52" i="26"/>
  <c r="O56" i="26" s="1"/>
  <c r="O63" i="26" s="1"/>
  <c r="O64" i="26" s="1"/>
  <c r="G73" i="26" s="1"/>
  <c r="L52" i="26"/>
  <c r="L56" i="26" s="1"/>
  <c r="L63" i="26" s="1"/>
  <c r="L64" i="26" s="1"/>
  <c r="M52" i="26"/>
  <c r="M56" i="26" s="1"/>
  <c r="M63" i="26" s="1"/>
  <c r="M64" i="26" s="1"/>
  <c r="M68" i="26" s="1"/>
  <c r="M69" i="26" s="1"/>
  <c r="N52" i="26"/>
  <c r="N56" i="26" s="1"/>
  <c r="N63" i="26" s="1"/>
  <c r="N64" i="26" s="1"/>
  <c r="J63" i="26"/>
  <c r="J64" i="26" s="1"/>
  <c r="K90" i="26" l="1"/>
  <c r="K71" i="26"/>
  <c r="L65" i="26"/>
  <c r="K70" i="26"/>
  <c r="O65" i="26"/>
  <c r="P65" i="26"/>
  <c r="G72" i="26"/>
  <c r="O68" i="26"/>
  <c r="O71" i="26" s="1"/>
  <c r="M70" i="26"/>
  <c r="L68" i="26"/>
  <c r="L90" i="26" s="1"/>
  <c r="M65" i="26"/>
  <c r="M90" i="26"/>
  <c r="M71" i="26"/>
  <c r="N65" i="26"/>
  <c r="N68" i="26"/>
  <c r="N90" i="26" s="1"/>
  <c r="E3" i="30"/>
  <c r="I71" i="26"/>
  <c r="I70" i="26"/>
  <c r="I69" i="26"/>
  <c r="J65" i="26"/>
  <c r="J68" i="26"/>
  <c r="K65" i="26"/>
  <c r="L70" i="26" l="1"/>
  <c r="L71" i="26"/>
  <c r="L69" i="26"/>
  <c r="O90" i="26"/>
  <c r="K92" i="26" s="1"/>
  <c r="O70" i="26"/>
  <c r="O69" i="26"/>
  <c r="N71" i="26"/>
  <c r="N70" i="26"/>
  <c r="N69" i="26"/>
  <c r="J71" i="26"/>
  <c r="J70" i="26"/>
  <c r="J69" i="26"/>
</calcChain>
</file>

<file path=xl/sharedStrings.xml><?xml version="1.0" encoding="utf-8"?>
<sst xmlns="http://schemas.openxmlformats.org/spreadsheetml/2006/main" count="437" uniqueCount="230">
  <si>
    <t>FY2021-22</t>
  </si>
  <si>
    <t>Year</t>
  </si>
  <si>
    <t>Length of Distribution Pipeline (kms)</t>
  </si>
  <si>
    <t>UAG</t>
  </si>
  <si>
    <t>CH4</t>
  </si>
  <si>
    <t>TJ</t>
  </si>
  <si>
    <t>Gas consumed (GJ)</t>
  </si>
  <si>
    <t>Emissions (tCO2e)</t>
  </si>
  <si>
    <t>Diesel (KL)</t>
  </si>
  <si>
    <t>Gasoline (KL)</t>
  </si>
  <si>
    <t>LPG (KL)</t>
  </si>
  <si>
    <t>Ethanol (KL)</t>
  </si>
  <si>
    <t>Overall emissions (tCO2e)</t>
  </si>
  <si>
    <t>Industry Average Calculation</t>
  </si>
  <si>
    <t>21-22</t>
  </si>
  <si>
    <t>22-23</t>
  </si>
  <si>
    <t>23-24</t>
  </si>
  <si>
    <t>24-25</t>
  </si>
  <si>
    <t>25-26</t>
  </si>
  <si>
    <t>26-27</t>
  </si>
  <si>
    <t>27-28</t>
  </si>
  <si>
    <t>28-29</t>
  </si>
  <si>
    <t>29-30</t>
  </si>
  <si>
    <t>kilometres of natural gas distribution</t>
  </si>
  <si>
    <t>km</t>
  </si>
  <si>
    <t>energy content (sales volume)</t>
  </si>
  <si>
    <t>PJ</t>
  </si>
  <si>
    <t>3=1*2</t>
  </si>
  <si>
    <t>Production Variable 1: PJ-kilometres of natural gas distribution</t>
  </si>
  <si>
    <t>PJ*km</t>
  </si>
  <si>
    <t>Emissions intensity</t>
  </si>
  <si>
    <t>tCO2e/(PJ*km)</t>
  </si>
  <si>
    <t>Industry prescribed value</t>
  </si>
  <si>
    <t>5=3*4</t>
  </si>
  <si>
    <t>Contribution to baseline</t>
  </si>
  <si>
    <t>tCO2e</t>
  </si>
  <si>
    <t>Production Variable 2: kilometres of natural gas transmission</t>
  </si>
  <si>
    <t>tCO2e/km</t>
  </si>
  <si>
    <t>8=6*7</t>
  </si>
  <si>
    <t>9=5+8</t>
  </si>
  <si>
    <t>Total Industry Average Baseline (prior to decline factor)</t>
  </si>
  <si>
    <t>Site Specific Calculation</t>
  </si>
  <si>
    <t>Site specific value</t>
  </si>
  <si>
    <t>11=3*10</t>
  </si>
  <si>
    <t>13=6*12</t>
  </si>
  <si>
    <t>14=11+13</t>
  </si>
  <si>
    <t>Total Site Specific Baseline (prior to decline factor)</t>
  </si>
  <si>
    <t>Overall Hybrid Baseline Calculation</t>
  </si>
  <si>
    <t>Decline Factor</t>
  </si>
  <si>
    <t>-</t>
  </si>
  <si>
    <t>a (industry average weighting)</t>
  </si>
  <si>
    <t>%</t>
  </si>
  <si>
    <t>b (site specific weighting)</t>
  </si>
  <si>
    <t>Hybrid baseline (prior to decline factor)</t>
  </si>
  <si>
    <t>Hybrid baseline (post decline factor)</t>
  </si>
  <si>
    <t>Annual Change</t>
  </si>
  <si>
    <t xml:space="preserve">Expected emissions - status quo </t>
  </si>
  <si>
    <t>Over / Under vs. Baseline</t>
  </si>
  <si>
    <t>Safeguard Mechanism compliance cost at $75/t</t>
  </si>
  <si>
    <t>$</t>
  </si>
  <si>
    <t>Safeguard Mechanism compliance cost at $50/t</t>
  </si>
  <si>
    <t>Safeguard Mechanism compliance cost at $10/t</t>
  </si>
  <si>
    <t>Total emissions reduction required from FY22 to FY30</t>
  </si>
  <si>
    <t>Annual reduction required from FY22 to FY30</t>
  </si>
  <si>
    <t>Key Assumptions</t>
  </si>
  <si>
    <t>- Production variables remain unchanged from FY21-22 i.e. sales volume and pipeline length</t>
  </si>
  <si>
    <t>- Emissions factors and other variables associated with emissions calculation methodologies i.e. UAG% remain unchanged from those expected in CY22-23</t>
  </si>
  <si>
    <t>Emissions Intensity of PJ.km Natural Gas Distribution</t>
  </si>
  <si>
    <t>Emissions Intensity of km Natural Gas Transmission</t>
  </si>
  <si>
    <t>Frontier forecast ACCU</t>
  </si>
  <si>
    <t>Cost of carbon credits</t>
  </si>
  <si>
    <t>2025-26</t>
  </si>
  <si>
    <t>2026-27</t>
  </si>
  <si>
    <t>2027-28</t>
  </si>
  <si>
    <t>2028-29</t>
  </si>
  <si>
    <t>2029-30</t>
  </si>
  <si>
    <t>updated to align with core Iteration 2 forecasts</t>
  </si>
  <si>
    <t>Total costs ($2023)</t>
  </si>
  <si>
    <t>Frontier coefficients</t>
  </si>
  <si>
    <t xml:space="preserve"> of forecast withdrawals for the demand market</t>
  </si>
  <si>
    <t>of forecast withdrawals for the volume market</t>
  </si>
  <si>
    <t>UAG rate affects this line</t>
  </si>
  <si>
    <t>Options for UAG rates</t>
  </si>
  <si>
    <t xml:space="preserve">calculated based on Frontier's coefficients for forecast withdrawls </t>
  </si>
  <si>
    <t>Frontier Economics analysis of historical data of UAG rate as a proportion of withdrawls (Jan 2018 to Dec 2022)</t>
  </si>
  <si>
    <t>Frontier Economics analysis of historical data of UAG rate as a proportion of receipts (Jan 2018 to Dec 2022)</t>
  </si>
  <si>
    <t>Rate</t>
  </si>
  <si>
    <t>Safeguard mechanism costs, $2023</t>
  </si>
  <si>
    <t>Based on UAG rate calculated for 2021-22</t>
  </si>
  <si>
    <t>UAG for distribution (GJ)</t>
  </si>
  <si>
    <t>GJ</t>
  </si>
  <si>
    <t>RY26</t>
  </si>
  <si>
    <t>RY27</t>
  </si>
  <si>
    <t>RY28</t>
  </si>
  <si>
    <t>RY29</t>
  </si>
  <si>
    <t>RY30</t>
  </si>
  <si>
    <t>RY23</t>
  </si>
  <si>
    <t>Division 3.3.8—Natural gas distribution (other than emissions that are flared)</t>
  </si>
  <si>
    <t>natural gas composition factor</t>
  </si>
  <si>
    <t>Residential &amp; Small Bus</t>
  </si>
  <si>
    <t>Demand (GJ)</t>
  </si>
  <si>
    <t>Regulatory years</t>
  </si>
  <si>
    <t>Industrial</t>
  </si>
  <si>
    <t>Total</t>
  </si>
  <si>
    <t>Consumption assumptions</t>
  </si>
  <si>
    <t>RY24</t>
  </si>
  <si>
    <t>RY25</t>
  </si>
  <si>
    <t>RY20</t>
  </si>
  <si>
    <t>RY21</t>
  </si>
  <si>
    <t>RY22</t>
  </si>
  <si>
    <t>high pressure</t>
  </si>
  <si>
    <t>transmission</t>
  </si>
  <si>
    <t>total</t>
  </si>
  <si>
    <t>kms</t>
  </si>
  <si>
    <t>distribution</t>
  </si>
  <si>
    <t>C02</t>
  </si>
  <si>
    <t>fleet</t>
  </si>
  <si>
    <t>water bath heaters</t>
  </si>
  <si>
    <t>UAG %</t>
  </si>
  <si>
    <t>3.81 Method 1—natural gas distribution</t>
  </si>
  <si>
    <t>3.82A Method 3—natural gas distribution</t>
  </si>
  <si>
    <t>emissions factor for natural gas transmission</t>
  </si>
  <si>
    <t>methane</t>
  </si>
  <si>
    <t>Fleet emissions</t>
  </si>
  <si>
    <t>emissions</t>
  </si>
  <si>
    <t>% fugitive emissions</t>
  </si>
  <si>
    <t>composition factor</t>
  </si>
  <si>
    <t>sales (consumption)</t>
  </si>
  <si>
    <t>unit</t>
  </si>
  <si>
    <t>co2 tonnes/TJ</t>
  </si>
  <si>
    <t>co2 tonnes</t>
  </si>
  <si>
    <t>distribution, &lt;1050 kPa</t>
  </si>
  <si>
    <t>high pressure, &gt;1050 kPa</t>
  </si>
  <si>
    <t>length</t>
  </si>
  <si>
    <t>length &gt;1050 kPa</t>
  </si>
  <si>
    <t>emissions factor</t>
  </si>
  <si>
    <t>co2/km</t>
  </si>
  <si>
    <t>total emissions</t>
  </si>
  <si>
    <t>length &lt;1050 kPa</t>
  </si>
  <si>
    <t>https://www.dcceew.gov.au/sites/default/files/documents/safeguard-mechanism-document-production-variable-definitions-2023.pdf</t>
  </si>
  <si>
    <t>emissions intensity</t>
  </si>
  <si>
    <t>consumption</t>
  </si>
  <si>
    <t>converter</t>
  </si>
  <si>
    <t>tonnes co2</t>
  </si>
  <si>
    <t>emissions intensity unit</t>
  </si>
  <si>
    <t>tonnes co2/(PJ*km)</t>
  </si>
  <si>
    <t>production variable</t>
  </si>
  <si>
    <t>PJ km</t>
  </si>
  <si>
    <t>emissions factor (transmission)</t>
  </si>
  <si>
    <t>tonnes co2/km</t>
  </si>
  <si>
    <t>site specific baseline</t>
  </si>
  <si>
    <t>length (below 1050 kpa)</t>
  </si>
  <si>
    <t>Baseline: above 1050 kPa</t>
  </si>
  <si>
    <t>length (above 1050 kpa)</t>
  </si>
  <si>
    <t>industry average baseline (above and below 1050 kpa)</t>
  </si>
  <si>
    <t>emissions (above 1050 kpa)</t>
  </si>
  <si>
    <t>emissions (below 1050 kPa)</t>
  </si>
  <si>
    <t>site specific baseline (above and below 1050 kpa)</t>
  </si>
  <si>
    <t>emissions factor (below 1050 kPa)</t>
  </si>
  <si>
    <t>baseline: below 1050 kPa</t>
  </si>
  <si>
    <t>2023–24</t>
  </si>
  <si>
    <t>2024–25</t>
  </si>
  <si>
    <t>2025–26</t>
  </si>
  <si>
    <t>2026–27</t>
  </si>
  <si>
    <t>2027–28</t>
  </si>
  <si>
    <t>2028–29</t>
  </si>
  <si>
    <t>2029–30</t>
  </si>
  <si>
    <t xml:space="preserve">industry average </t>
  </si>
  <si>
    <t>site specific</t>
  </si>
  <si>
    <t>check</t>
  </si>
  <si>
    <t>total baseline emissions</t>
  </si>
  <si>
    <t>industry average emissions</t>
  </si>
  <si>
    <t>site specific emissions</t>
  </si>
  <si>
    <t>applying the decline to baseline</t>
  </si>
  <si>
    <t>declining baseline emissions</t>
  </si>
  <si>
    <t>excess emissions</t>
  </si>
  <si>
    <t>Baseline: below 1050 kPa</t>
  </si>
  <si>
    <t>Scenario</t>
  </si>
  <si>
    <t>Source</t>
  </si>
  <si>
    <t>Basis</t>
  </si>
  <si>
    <t>UoM</t>
  </si>
  <si>
    <t>$FY23/tonne</t>
  </si>
  <si>
    <t>EY - Central</t>
  </si>
  <si>
    <t>EY</t>
  </si>
  <si>
    <t>https://www.ey.com/en_au/sustainability/australia-s-carbon-market-is-changing-gears-are-you-ready</t>
  </si>
  <si>
    <t>EY - High removals pathway</t>
  </si>
  <si>
    <t>EY - Tech enabled investment</t>
  </si>
  <si>
    <t>EY - low-cost high volume offsets</t>
  </si>
  <si>
    <t>FY2017-18 actual</t>
  </si>
  <si>
    <t>FY2018-19 actual</t>
  </si>
  <si>
    <t>FY2019-20 actual</t>
  </si>
  <si>
    <t>FY2020-21 actual</t>
  </si>
  <si>
    <t>FY2021-22 actual</t>
  </si>
  <si>
    <t>average annualised growth, RY18-RY23</t>
  </si>
  <si>
    <t>RY23 actual</t>
  </si>
  <si>
    <t>industry baseline</t>
  </si>
  <si>
    <t>UAG RY26 to RY30</t>
  </si>
  <si>
    <t>UAG for emissions estimate</t>
  </si>
  <si>
    <t>baseline emissions</t>
  </si>
  <si>
    <t>actual emissions (Method 3)</t>
  </si>
  <si>
    <t>$/tonne co2</t>
  </si>
  <si>
    <t>Cost of purchasing ACCUs</t>
  </si>
  <si>
    <t>in $2023</t>
  </si>
  <si>
    <t>BASELINE emissions</t>
  </si>
  <si>
    <t>Reported/actual emissions</t>
  </si>
  <si>
    <t>year on year decline in baseline emissions</t>
  </si>
  <si>
    <t>production weighted average for site specific calculation</t>
  </si>
  <si>
    <t>Total costs (RY26 to RY30)</t>
  </si>
  <si>
    <t>hybrid baseline (industry and site specific)</t>
  </si>
  <si>
    <t>weightings</t>
  </si>
  <si>
    <t>Assumptions - baseline emissions</t>
  </si>
  <si>
    <t>Assumptions - actual emissions</t>
  </si>
  <si>
    <t>Demand (RY26 to RY30)</t>
  </si>
  <si>
    <t>Total (GJ)</t>
  </si>
  <si>
    <t>&lt;1050kPa (GJ)</t>
  </si>
  <si>
    <t>&gt;1050kPa (GJ)</t>
  </si>
  <si>
    <t>UAG, volume market</t>
  </si>
  <si>
    <t>UAG, demand market</t>
  </si>
  <si>
    <t>used in baseline emissions</t>
  </si>
  <si>
    <t>Network length assumptions</t>
  </si>
  <si>
    <t>ACCU forecasts</t>
  </si>
  <si>
    <t>used in Safeguard penalty calculations</t>
  </si>
  <si>
    <t>ACCU ($FY23/tonne)</t>
  </si>
  <si>
    <t>in $millions</t>
  </si>
  <si>
    <t>in $2023 millions</t>
  </si>
  <si>
    <t>Safeguard Mechanism costs</t>
  </si>
  <si>
    <t>Demand Manager</t>
  </si>
  <si>
    <t>https://www.demandmanager.com.au/certificate-prices/</t>
  </si>
  <si>
    <t>ACCU (Demand Manager)</t>
  </si>
  <si>
    <t xml:space="preserve">Note: Total costs does not align with proposed opex allowance accounted for in the revenue requirement. The numbers shown in this model are to demonstrate the methodology used 
to determine costs but exclude some forecast volumes (as shown in the consumption sheet) to account for customer confidentiality.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</si>
</sst>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quot;* #,##0.00_-;\-&quot;$&quot;* #,##0.00_-;_-&quot;$&quot;* &quot;-&quot;??_-;_-@_-"/>
    <numFmt numFmtId="43" formatCode="_-* #,##0.00_-;\-* #,##0.00_-;_-* &quot;-&quot;??_-;_-@_-"/>
    <numFmt numFmtId="164" formatCode="_(* #,##0.00_);_(* \(#,##0.00\);_(* &quot;-&quot;??_);_(@_)"/>
    <numFmt numFmtId="165" formatCode="0.0%"/>
    <numFmt numFmtId="166" formatCode="_(* #,##0_);_(* \(#,##0\);_(* &quot;-&quot;??_);_(@_)"/>
    <numFmt numFmtId="167" formatCode="_-* #,##0.00_-;[Red]\(#,##0.00\)_-;_-* &quot;-&quot;??_-;_-@_-"/>
    <numFmt numFmtId="168" formatCode="_-* #,##0.00000_-;\-* #,##0.00000_-;_-* &quot;-&quot;??_-;_-@_-"/>
    <numFmt numFmtId="169" formatCode="_-* #,##0_-;\-* #,##0_-;_-* &quot;-&quot;??_-;_-@_-"/>
    <numFmt numFmtId="170" formatCode="_-* #,##0.0_-;\-* #,##0.0_-;_-* &quot;-&quot;??_-;_-@_-"/>
    <numFmt numFmtId="171" formatCode="_-* #,##0.000_-;\-* #,##0.000_-;_-* &quot;-&quot;??_-;_-@_-"/>
    <numFmt numFmtId="172" formatCode="_-* #,##0.000_-;\-* #,##0.000_-;_-* &quot;-&quot;???_-;_-@_-"/>
    <numFmt numFmtId="173" formatCode="_-* #,##0.0000_-;\-* #,##0.0000_-;_-* &quot;-&quot;????_-;_-@_-"/>
    <numFmt numFmtId="174" formatCode="&quot;$&quot;#,##0"/>
    <numFmt numFmtId="175" formatCode="0.000%"/>
    <numFmt numFmtId="176" formatCode="_-* #,##0_-;[Red]\(#,##0\)_-;_-* &quot;-&quot;??_-;_-@_-"/>
    <numFmt numFmtId="177" formatCode="0.0"/>
    <numFmt numFmtId="178" formatCode="#,##0.0"/>
    <numFmt numFmtId="179" formatCode="0.00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1"/>
      <color rgb="FFFF0000"/>
      <name val="Calibri"/>
      <family val="2"/>
      <scheme val="minor"/>
    </font>
    <font>
      <i/>
      <sz val="11"/>
      <color theme="1"/>
      <name val="Calibri"/>
      <family val="2"/>
      <scheme val="minor"/>
    </font>
    <font>
      <sz val="11"/>
      <color rgb="FF00B050"/>
      <name val="Calibri"/>
      <family val="2"/>
      <scheme val="minor"/>
    </font>
    <font>
      <sz val="11"/>
      <color rgb="FF0000CC"/>
      <name val="Calibri"/>
      <family val="2"/>
      <scheme val="minor"/>
    </font>
    <font>
      <b/>
      <sz val="14"/>
      <color theme="1"/>
      <name val="Calibri"/>
      <family val="2"/>
      <scheme val="minor"/>
    </font>
    <font>
      <b/>
      <sz val="16"/>
      <color theme="1"/>
      <name val="Calibri"/>
      <family val="2"/>
      <scheme val="minor"/>
    </font>
    <font>
      <sz val="11"/>
      <color rgb="FF000000"/>
      <name val="Calibri"/>
      <family val="2"/>
    </font>
    <font>
      <sz val="11"/>
      <name val="Calibri"/>
      <family val="2"/>
      <scheme val="minor"/>
    </font>
    <font>
      <sz val="9"/>
      <color theme="0"/>
      <name val="Calibri Light"/>
      <family val="2"/>
      <scheme val="major"/>
    </font>
    <font>
      <b/>
      <sz val="9"/>
      <color theme="1" tint="0.249977111117893"/>
      <name val="Calibri Light"/>
      <family val="2"/>
      <scheme val="major"/>
    </font>
    <font>
      <b/>
      <sz val="9"/>
      <color theme="0"/>
      <name val="Calibri Light"/>
      <family val="2"/>
      <scheme val="major"/>
    </font>
    <font>
      <b/>
      <sz val="12"/>
      <color theme="1"/>
      <name val="Calibri"/>
      <family val="2"/>
      <scheme val="minor"/>
    </font>
    <font>
      <sz val="8"/>
      <name val="Calibri"/>
      <family val="2"/>
      <scheme val="minor"/>
    </font>
    <font>
      <sz val="11"/>
      <color rgb="FF0070C0"/>
      <name val="Calibri"/>
      <family val="2"/>
      <scheme val="minor"/>
    </font>
    <font>
      <sz val="14"/>
      <color theme="1"/>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0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CC"/>
        <bgColor rgb="FF000000"/>
      </patternFill>
    </fill>
    <fill>
      <patternFill patternType="solid">
        <fgColor theme="5" tint="-0.249977111117893"/>
        <bgColor indexed="64"/>
      </patternFill>
    </fill>
    <fill>
      <patternFill patternType="solid">
        <fgColor rgb="FF7A0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thin">
        <color rgb="FFA6A6A6"/>
      </bottom>
      <diagonal/>
    </border>
    <border>
      <left style="thin">
        <color theme="0"/>
      </left>
      <right style="thin">
        <color theme="0"/>
      </right>
      <top/>
      <bottom/>
      <diagonal/>
    </border>
    <border>
      <left style="thin">
        <color theme="0"/>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indexed="64"/>
      </bottom>
      <diagonal/>
    </border>
    <border>
      <left style="thin">
        <color theme="1" tint="0.499984740745262"/>
      </left>
      <right style="thin">
        <color theme="1" tint="0.499984740745262"/>
      </right>
      <top/>
      <bottom style="thin">
        <color theme="1" tint="0.499984740745262"/>
      </bottom>
      <diagonal/>
    </border>
  </borders>
  <cellStyleXfs count="9">
    <xf numFmtId="0" fontId="0" fillId="0" borderId="0"/>
    <xf numFmtId="164" fontId="1" fillId="0" borderId="0" applyFont="0" applyFill="0" applyBorder="0" applyAlignment="0" applyProtection="0"/>
    <xf numFmtId="167" fontId="3"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76" fontId="11" fillId="10" borderId="4" applyBorder="0">
      <alignment horizontal="right"/>
      <protection locked="0"/>
    </xf>
    <xf numFmtId="0" fontId="19" fillId="0" borderId="0" applyNumberFormat="0" applyFill="0" applyBorder="0" applyAlignment="0" applyProtection="0"/>
  </cellStyleXfs>
  <cellXfs count="169">
    <xf numFmtId="0" fontId="0" fillId="0" borderId="0" xfId="0"/>
    <xf numFmtId="0" fontId="2" fillId="3" borderId="1" xfId="0" applyFont="1" applyFill="1" applyBorder="1" applyAlignment="1">
      <alignment wrapText="1"/>
    </xf>
    <xf numFmtId="0" fontId="0" fillId="0" borderId="1" xfId="0" applyFont="1" applyFill="1" applyBorder="1" applyAlignment="1">
      <alignment wrapText="1"/>
    </xf>
    <xf numFmtId="166" fontId="1" fillId="0" borderId="1" xfId="1" applyNumberFormat="1" applyFont="1" applyFill="1" applyBorder="1" applyAlignment="1">
      <alignment wrapText="1"/>
    </xf>
    <xf numFmtId="166" fontId="0" fillId="0" borderId="1" xfId="1" applyNumberFormat="1" applyFont="1" applyFill="1" applyBorder="1"/>
    <xf numFmtId="0" fontId="0" fillId="0" borderId="1" xfId="0" applyBorder="1"/>
    <xf numFmtId="0" fontId="2" fillId="0" borderId="1" xfId="0" applyFont="1" applyBorder="1"/>
    <xf numFmtId="43" fontId="0" fillId="0" borderId="0" xfId="0" applyNumberFormat="1"/>
    <xf numFmtId="166" fontId="0" fillId="0" borderId="1" xfId="0" applyNumberFormat="1" applyBorder="1"/>
    <xf numFmtId="0" fontId="2" fillId="0" borderId="0" xfId="0" applyFont="1"/>
    <xf numFmtId="43" fontId="0" fillId="0" borderId="0" xfId="3" applyFont="1"/>
    <xf numFmtId="0" fontId="2" fillId="2" borderId="0" xfId="0" applyFont="1" applyFill="1"/>
    <xf numFmtId="0" fontId="0" fillId="2" borderId="0" xfId="0" applyFill="1"/>
    <xf numFmtId="0" fontId="5" fillId="2" borderId="0" xfId="0" applyFont="1" applyFill="1" applyAlignment="1">
      <alignment horizontal="center"/>
    </xf>
    <xf numFmtId="0" fontId="5" fillId="2" borderId="0" xfId="0" applyFont="1" applyFill="1"/>
    <xf numFmtId="0" fontId="0" fillId="2" borderId="0" xfId="0" applyFill="1" applyAlignment="1">
      <alignment horizontal="center"/>
    </xf>
    <xf numFmtId="0" fontId="2" fillId="5" borderId="0" xfId="0" applyFont="1" applyFill="1" applyAlignment="1">
      <alignment horizontal="center"/>
    </xf>
    <xf numFmtId="0" fontId="2" fillId="6" borderId="0" xfId="0" applyFont="1" applyFill="1" applyAlignment="1">
      <alignment horizontal="center"/>
    </xf>
    <xf numFmtId="0" fontId="0" fillId="0" borderId="0" xfId="0" applyAlignment="1">
      <alignment horizontal="left"/>
    </xf>
    <xf numFmtId="0" fontId="0" fillId="0" borderId="0" xfId="0" applyAlignment="1">
      <alignment horizontal="left" indent="2"/>
    </xf>
    <xf numFmtId="0" fontId="0" fillId="0" borderId="0" xfId="0" applyAlignment="1">
      <alignment horizontal="center"/>
    </xf>
    <xf numFmtId="169" fontId="6" fillId="0" borderId="0" xfId="3" applyNumberFormat="1" applyFont="1" applyAlignment="1">
      <alignment horizontal="right"/>
    </xf>
    <xf numFmtId="169" fontId="7" fillId="0" borderId="0" xfId="3" applyNumberFormat="1" applyFont="1" applyAlignment="1">
      <alignment horizontal="right"/>
    </xf>
    <xf numFmtId="0" fontId="0" fillId="0" borderId="0" xfId="0" applyAlignment="1">
      <alignment horizontal="left" indent="1"/>
    </xf>
    <xf numFmtId="169" fontId="0" fillId="0" borderId="0" xfId="3" applyNumberFormat="1" applyFont="1" applyAlignment="1">
      <alignment horizontal="right"/>
    </xf>
    <xf numFmtId="171" fontId="6" fillId="0" borderId="0" xfId="3" applyNumberFormat="1" applyFont="1" applyAlignment="1">
      <alignment horizontal="right"/>
    </xf>
    <xf numFmtId="171" fontId="0" fillId="0" borderId="0" xfId="3" applyNumberFormat="1" applyFont="1" applyAlignment="1">
      <alignment horizontal="right"/>
    </xf>
    <xf numFmtId="0" fontId="5" fillId="0" borderId="0" xfId="0" applyFont="1"/>
    <xf numFmtId="0" fontId="2" fillId="0" borderId="0" xfId="0" applyFont="1" applyAlignment="1">
      <alignment horizontal="left"/>
    </xf>
    <xf numFmtId="0" fontId="2" fillId="0" borderId="2" xfId="0" applyFont="1" applyBorder="1" applyAlignment="1">
      <alignment horizontal="left"/>
    </xf>
    <xf numFmtId="0" fontId="2" fillId="0" borderId="2" xfId="0" applyFont="1" applyBorder="1" applyAlignment="1">
      <alignment horizontal="center"/>
    </xf>
    <xf numFmtId="169" fontId="2" fillId="0" borderId="2" xfId="3" applyNumberFormat="1" applyFont="1" applyBorder="1" applyAlignment="1">
      <alignment horizontal="right"/>
    </xf>
    <xf numFmtId="43" fontId="6" fillId="0" borderId="0" xfId="3" applyFont="1" applyAlignment="1">
      <alignment horizontal="right"/>
    </xf>
    <xf numFmtId="0" fontId="2" fillId="0" borderId="3" xfId="0" applyFont="1" applyBorder="1" applyAlignment="1">
      <alignment horizontal="left"/>
    </xf>
    <xf numFmtId="0" fontId="2" fillId="0" borderId="3" xfId="0" applyFont="1" applyBorder="1" applyAlignment="1">
      <alignment horizontal="center"/>
    </xf>
    <xf numFmtId="169" fontId="2" fillId="0" borderId="3" xfId="3" applyNumberFormat="1" applyFont="1" applyBorder="1" applyAlignment="1">
      <alignment horizontal="right"/>
    </xf>
    <xf numFmtId="170" fontId="0" fillId="0" borderId="0" xfId="3" applyNumberFormat="1" applyFont="1"/>
    <xf numFmtId="170" fontId="0" fillId="2" borderId="0" xfId="3" applyNumberFormat="1" applyFont="1" applyFill="1"/>
    <xf numFmtId="170" fontId="0" fillId="0" borderId="0" xfId="3" applyNumberFormat="1" applyFont="1" applyAlignment="1">
      <alignment horizontal="right"/>
    </xf>
    <xf numFmtId="168" fontId="6" fillId="0" borderId="0" xfId="3" applyNumberFormat="1" applyFont="1" applyAlignment="1">
      <alignment horizontal="right"/>
    </xf>
    <xf numFmtId="169" fontId="2" fillId="0" borderId="3" xfId="0" applyNumberFormat="1" applyFont="1" applyBorder="1"/>
    <xf numFmtId="170" fontId="0" fillId="2" borderId="0" xfId="3" applyNumberFormat="1" applyFont="1" applyFill="1" applyAlignment="1">
      <alignment horizontal="center"/>
    </xf>
    <xf numFmtId="0" fontId="0" fillId="0" borderId="0" xfId="0" quotePrefix="1" applyAlignment="1">
      <alignment horizontal="center"/>
    </xf>
    <xf numFmtId="0" fontId="7" fillId="0" borderId="0" xfId="0" applyFont="1"/>
    <xf numFmtId="9" fontId="7" fillId="0" borderId="0" xfId="0" applyNumberFormat="1" applyFont="1"/>
    <xf numFmtId="169" fontId="0" fillId="0" borderId="0" xfId="3" applyNumberFormat="1" applyFont="1"/>
    <xf numFmtId="0" fontId="2" fillId="0" borderId="3" xfId="0" applyFont="1" applyBorder="1"/>
    <xf numFmtId="169" fontId="2" fillId="0" borderId="3" xfId="3" applyNumberFormat="1" applyFont="1" applyBorder="1"/>
    <xf numFmtId="0" fontId="5" fillId="0" borderId="0" xfId="0" applyFont="1" applyAlignment="1">
      <alignment horizontal="center"/>
    </xf>
    <xf numFmtId="165" fontId="5" fillId="0" borderId="0" xfId="4" applyNumberFormat="1" applyFont="1"/>
    <xf numFmtId="169" fontId="4" fillId="0" borderId="0" xfId="3" applyNumberFormat="1" applyFont="1"/>
    <xf numFmtId="169" fontId="1" fillId="0" borderId="0" xfId="3" applyNumberFormat="1" applyFont="1"/>
    <xf numFmtId="0" fontId="2" fillId="0" borderId="0" xfId="0" applyFont="1" applyAlignment="1">
      <alignment horizontal="center"/>
    </xf>
    <xf numFmtId="169" fontId="2" fillId="0" borderId="0" xfId="0" applyNumberFormat="1" applyFont="1"/>
    <xf numFmtId="169" fontId="2" fillId="7" borderId="0" xfId="3" applyNumberFormat="1" applyFont="1" applyFill="1"/>
    <xf numFmtId="44" fontId="2" fillId="7" borderId="0" xfId="5" applyFont="1" applyFill="1"/>
    <xf numFmtId="44" fontId="2" fillId="0" borderId="0" xfId="5" applyFont="1" applyFill="1"/>
    <xf numFmtId="10" fontId="5" fillId="0" borderId="0" xfId="4" applyNumberFormat="1" applyFont="1"/>
    <xf numFmtId="10" fontId="0" fillId="0" borderId="0" xfId="4" applyNumberFormat="1" applyFont="1"/>
    <xf numFmtId="0" fontId="5" fillId="0" borderId="0" xfId="0" quotePrefix="1" applyFont="1"/>
    <xf numFmtId="172" fontId="0" fillId="0" borderId="0" xfId="0" applyNumberFormat="1"/>
    <xf numFmtId="173" fontId="0" fillId="0" borderId="0" xfId="0" applyNumberFormat="1"/>
    <xf numFmtId="2" fontId="0" fillId="0" borderId="1" xfId="0" applyNumberFormat="1" applyBorder="1"/>
    <xf numFmtId="174" fontId="0" fillId="0" borderId="1" xfId="0" applyNumberFormat="1" applyBorder="1"/>
    <xf numFmtId="174" fontId="2" fillId="0" borderId="0" xfId="0" applyNumberFormat="1" applyFont="1"/>
    <xf numFmtId="0" fontId="2" fillId="5" borderId="1" xfId="0" applyFont="1" applyFill="1" applyBorder="1"/>
    <xf numFmtId="170" fontId="6" fillId="8" borderId="0" xfId="3" applyNumberFormat="1" applyFont="1" applyFill="1" applyAlignment="1">
      <alignment horizontal="right"/>
    </xf>
    <xf numFmtId="170" fontId="7" fillId="8" borderId="0" xfId="3" applyNumberFormat="1" applyFont="1" applyFill="1" applyAlignment="1">
      <alignment horizontal="right"/>
    </xf>
    <xf numFmtId="9" fontId="0" fillId="0" borderId="0" xfId="0" applyNumberFormat="1"/>
    <xf numFmtId="0" fontId="0" fillId="0" borderId="0" xfId="0" applyAlignment="1">
      <alignment wrapText="1"/>
    </xf>
    <xf numFmtId="0" fontId="8" fillId="4" borderId="0" xfId="0" applyFont="1" applyFill="1" applyAlignment="1">
      <alignment wrapText="1"/>
    </xf>
    <xf numFmtId="3" fontId="0" fillId="0" borderId="0" xfId="0" applyNumberFormat="1"/>
    <xf numFmtId="0" fontId="9" fillId="0" borderId="0" xfId="0" applyFont="1"/>
    <xf numFmtId="174" fontId="9" fillId="0" borderId="0" xfId="0" applyNumberFormat="1" applyFont="1"/>
    <xf numFmtId="10" fontId="0" fillId="0" borderId="0" xfId="6" applyNumberFormat="1" applyFont="1"/>
    <xf numFmtId="3" fontId="2" fillId="0" borderId="0" xfId="0" applyNumberFormat="1" applyFont="1"/>
    <xf numFmtId="0" fontId="2" fillId="0" borderId="0" xfId="0" applyFont="1" applyAlignment="1">
      <alignment wrapText="1"/>
    </xf>
    <xf numFmtId="0" fontId="0" fillId="0" borderId="1" xfId="0" applyBorder="1" applyAlignment="1">
      <alignment vertical="center" wrapText="1"/>
    </xf>
    <xf numFmtId="175" fontId="0" fillId="0" borderId="1" xfId="0" applyNumberFormat="1" applyBorder="1" applyAlignment="1">
      <alignment vertical="center"/>
    </xf>
    <xf numFmtId="174" fontId="0" fillId="0" borderId="1" xfId="0" applyNumberFormat="1" applyBorder="1" applyAlignment="1">
      <alignment vertical="center"/>
    </xf>
    <xf numFmtId="0" fontId="0" fillId="0" borderId="0" xfId="0" applyAlignment="1">
      <alignment horizontal="center" vertical="center"/>
    </xf>
    <xf numFmtId="0" fontId="2" fillId="0" borderId="1" xfId="0" applyFont="1" applyBorder="1" applyAlignment="1">
      <alignment vertical="center" wrapText="1"/>
    </xf>
    <xf numFmtId="4" fontId="0" fillId="0" borderId="0" xfId="0" applyNumberFormat="1"/>
    <xf numFmtId="3" fontId="2" fillId="0" borderId="3" xfId="0" applyNumberFormat="1" applyFont="1" applyBorder="1"/>
    <xf numFmtId="0" fontId="10" fillId="0" borderId="0" xfId="0" applyFont="1" applyAlignment="1">
      <alignment vertical="center"/>
    </xf>
    <xf numFmtId="3" fontId="10" fillId="0" borderId="0" xfId="0" applyNumberFormat="1" applyFont="1" applyAlignment="1">
      <alignment horizontal="right" vertical="center"/>
    </xf>
    <xf numFmtId="10" fontId="0" fillId="0" borderId="0" xfId="0" applyNumberFormat="1"/>
    <xf numFmtId="0" fontId="12" fillId="11" borderId="0" xfId="0" applyFont="1" applyFill="1" applyAlignment="1">
      <alignment vertical="center"/>
    </xf>
    <xf numFmtId="0" fontId="13" fillId="9" borderId="5" xfId="0" applyFont="1" applyFill="1" applyBorder="1" applyAlignment="1">
      <alignment horizontal="center" vertical="center"/>
    </xf>
    <xf numFmtId="0" fontId="13" fillId="9" borderId="6" xfId="0" applyFont="1" applyFill="1" applyBorder="1" applyAlignment="1">
      <alignment horizontal="center" vertical="center"/>
    </xf>
    <xf numFmtId="0" fontId="14" fillId="11" borderId="7" xfId="0" applyFont="1" applyFill="1" applyBorder="1" applyAlignment="1">
      <alignment horizontal="center" vertical="center"/>
    </xf>
    <xf numFmtId="0" fontId="14" fillId="11" borderId="8" xfId="0" applyFont="1" applyFill="1" applyBorder="1" applyAlignment="1">
      <alignment horizontal="center" vertical="center"/>
    </xf>
    <xf numFmtId="0" fontId="12" fillId="12" borderId="0" xfId="0" applyFont="1" applyFill="1" applyAlignment="1">
      <alignment vertical="center"/>
    </xf>
    <xf numFmtId="177" fontId="0" fillId="0" borderId="0" xfId="0" applyNumberFormat="1"/>
    <xf numFmtId="0" fontId="2" fillId="0" borderId="1" xfId="0" applyFont="1" applyBorder="1" applyAlignment="1">
      <alignment wrapText="1"/>
    </xf>
    <xf numFmtId="0" fontId="0" fillId="0" borderId="0" xfId="0" applyFont="1"/>
    <xf numFmtId="178" fontId="2" fillId="0" borderId="3" xfId="0" applyNumberFormat="1" applyFont="1" applyBorder="1"/>
    <xf numFmtId="0" fontId="0" fillId="4" borderId="0" xfId="0" applyFill="1"/>
    <xf numFmtId="0" fontId="0" fillId="0" borderId="0" xfId="0" applyFont="1" applyAlignment="1">
      <alignment wrapText="1"/>
    </xf>
    <xf numFmtId="179" fontId="0" fillId="0" borderId="0" xfId="0" applyNumberFormat="1"/>
    <xf numFmtId="0" fontId="2" fillId="0" borderId="0" xfId="0" applyFont="1" applyBorder="1" applyAlignment="1">
      <alignment wrapText="1"/>
    </xf>
    <xf numFmtId="3" fontId="2" fillId="0" borderId="0" xfId="0" applyNumberFormat="1" applyFont="1" applyBorder="1"/>
    <xf numFmtId="0" fontId="0" fillId="0" borderId="0" xfId="0" applyFont="1" applyBorder="1" applyAlignment="1">
      <alignment wrapText="1"/>
    </xf>
    <xf numFmtId="0" fontId="0" fillId="0" borderId="0" xfId="0" applyBorder="1"/>
    <xf numFmtId="0" fontId="2" fillId="0" borderId="0" xfId="0" applyFont="1" applyAlignment="1"/>
    <xf numFmtId="3" fontId="0" fillId="0" borderId="0" xfId="0" applyNumberFormat="1" applyFont="1" applyBorder="1"/>
    <xf numFmtId="0" fontId="15" fillId="4" borderId="0" xfId="0" applyFont="1" applyFill="1" applyAlignment="1">
      <alignment wrapText="1"/>
    </xf>
    <xf numFmtId="3" fontId="15" fillId="4" borderId="0" xfId="0" applyNumberFormat="1" applyFont="1" applyFill="1"/>
    <xf numFmtId="0" fontId="15" fillId="4" borderId="0" xfId="0" applyFont="1" applyFill="1"/>
    <xf numFmtId="0" fontId="2" fillId="5" borderId="3" xfId="0" applyFont="1" applyFill="1" applyBorder="1" applyAlignment="1">
      <alignment wrapText="1"/>
    </xf>
    <xf numFmtId="3" fontId="2" fillId="5" borderId="3" xfId="0" applyNumberFormat="1" applyFont="1" applyFill="1" applyBorder="1"/>
    <xf numFmtId="0" fontId="2" fillId="0" borderId="3" xfId="0" applyFont="1" applyFill="1" applyBorder="1" applyAlignment="1">
      <alignment wrapText="1"/>
    </xf>
    <xf numFmtId="3" fontId="2" fillId="0" borderId="3" xfId="0" applyNumberFormat="1" applyFont="1" applyFill="1" applyBorder="1"/>
    <xf numFmtId="0" fontId="15" fillId="4" borderId="0" xfId="0" applyFont="1" applyFill="1" applyAlignment="1"/>
    <xf numFmtId="3" fontId="0" fillId="0" borderId="0" xfId="0" applyNumberFormat="1" applyFont="1" applyFill="1" applyBorder="1"/>
    <xf numFmtId="177" fontId="17" fillId="0" borderId="0" xfId="0" applyNumberFormat="1" applyFont="1"/>
    <xf numFmtId="177" fontId="17" fillId="0" borderId="9" xfId="0" applyNumberFormat="1" applyFont="1" applyBorder="1"/>
    <xf numFmtId="0" fontId="0" fillId="0" borderId="1" xfId="0" applyBorder="1" applyAlignment="1">
      <alignment wrapText="1"/>
    </xf>
    <xf numFmtId="0" fontId="15" fillId="0" borderId="0" xfId="0" applyFont="1" applyFill="1"/>
    <xf numFmtId="0" fontId="2" fillId="0" borderId="10" xfId="0" applyFont="1" applyBorder="1" applyAlignment="1">
      <alignment wrapText="1"/>
    </xf>
    <xf numFmtId="3" fontId="2" fillId="0" borderId="10" xfId="0" applyNumberFormat="1" applyFont="1" applyBorder="1"/>
    <xf numFmtId="166" fontId="2" fillId="0" borderId="0" xfId="0" applyNumberFormat="1" applyFont="1"/>
    <xf numFmtId="166" fontId="0" fillId="0" borderId="0" xfId="0" applyNumberFormat="1" applyAlignment="1">
      <alignment horizontal="left"/>
    </xf>
    <xf numFmtId="169" fontId="0" fillId="0" borderId="0" xfId="0" applyNumberFormat="1"/>
    <xf numFmtId="0" fontId="0" fillId="0" borderId="0" xfId="0" applyAlignment="1"/>
    <xf numFmtId="0" fontId="2" fillId="0" borderId="10" xfId="0" applyFont="1" applyBorder="1"/>
    <xf numFmtId="0" fontId="9" fillId="0" borderId="0" xfId="0" applyFont="1" applyAlignment="1">
      <alignment wrapText="1"/>
    </xf>
    <xf numFmtId="0" fontId="9" fillId="0" borderId="0" xfId="0" applyFont="1" applyAlignment="1"/>
    <xf numFmtId="0" fontId="0" fillId="0" borderId="1" xfId="0" applyFont="1" applyBorder="1" applyAlignment="1">
      <alignment wrapText="1"/>
    </xf>
    <xf numFmtId="10" fontId="1" fillId="0" borderId="1" xfId="6" applyNumberFormat="1" applyFont="1" applyFill="1" applyBorder="1" applyAlignment="1">
      <alignment wrapText="1"/>
    </xf>
    <xf numFmtId="0" fontId="0" fillId="0" borderId="0" xfId="0" applyFill="1" applyAlignment="1">
      <alignment wrapText="1"/>
    </xf>
    <xf numFmtId="166" fontId="2" fillId="0" borderId="1" xfId="0" applyNumberFormat="1" applyFont="1" applyFill="1" applyBorder="1" applyAlignment="1">
      <alignment wrapText="1"/>
    </xf>
    <xf numFmtId="0" fontId="2" fillId="0" borderId="1" xfId="0" applyFont="1" applyFill="1" applyBorder="1" applyAlignment="1">
      <alignment wrapText="1"/>
    </xf>
    <xf numFmtId="10" fontId="0" fillId="0" borderId="1" xfId="0" applyNumberFormat="1" applyBorder="1" applyAlignment="1">
      <alignment wrapText="1"/>
    </xf>
    <xf numFmtId="10" fontId="0" fillId="0" borderId="1" xfId="0" applyNumberFormat="1" applyFill="1" applyBorder="1" applyAlignment="1">
      <alignment wrapText="1"/>
    </xf>
    <xf numFmtId="0" fontId="2" fillId="0" borderId="0" xfId="0" applyFont="1" applyFill="1" applyAlignment="1">
      <alignment wrapText="1"/>
    </xf>
    <xf numFmtId="0" fontId="0" fillId="0" borderId="1" xfId="0" applyFill="1" applyBorder="1" applyAlignment="1">
      <alignment wrapText="1"/>
    </xf>
    <xf numFmtId="174" fontId="0" fillId="0" borderId="0" xfId="0" applyNumberFormat="1" applyFill="1" applyAlignment="1">
      <alignment wrapText="1"/>
    </xf>
    <xf numFmtId="166" fontId="0" fillId="0" borderId="1" xfId="0" applyNumberFormat="1" applyFill="1" applyBorder="1" applyAlignment="1">
      <alignment wrapText="1"/>
    </xf>
    <xf numFmtId="177" fontId="17" fillId="0" borderId="0" xfId="0" applyNumberFormat="1" applyFont="1" applyAlignment="1">
      <alignment wrapText="1"/>
    </xf>
    <xf numFmtId="0" fontId="0" fillId="0" borderId="9" xfId="0" applyBorder="1" applyAlignment="1">
      <alignment wrapText="1"/>
    </xf>
    <xf numFmtId="177" fontId="17" fillId="0" borderId="9" xfId="0" applyNumberFormat="1" applyFont="1" applyBorder="1" applyAlignment="1">
      <alignment wrapText="1"/>
    </xf>
    <xf numFmtId="179" fontId="0" fillId="0" borderId="1" xfId="0" applyNumberFormat="1" applyBorder="1" applyAlignment="1">
      <alignment wrapText="1"/>
    </xf>
    <xf numFmtId="0" fontId="8" fillId="4" borderId="0" xfId="0" applyFont="1" applyFill="1"/>
    <xf numFmtId="0" fontId="18" fillId="4" borderId="0" xfId="0" applyFont="1" applyFill="1"/>
    <xf numFmtId="0" fontId="2" fillId="5" borderId="3" xfId="0" applyFont="1" applyFill="1" applyBorder="1"/>
    <xf numFmtId="0" fontId="18" fillId="4" borderId="0" xfId="0" applyFont="1" applyFill="1" applyAlignment="1">
      <alignment wrapText="1"/>
    </xf>
    <xf numFmtId="0" fontId="2" fillId="0" borderId="0" xfId="0" applyFont="1" applyFill="1" applyAlignment="1"/>
    <xf numFmtId="0" fontId="2" fillId="0" borderId="1" xfId="0" applyFont="1" applyFill="1" applyBorder="1" applyAlignment="1"/>
    <xf numFmtId="0" fontId="0" fillId="0" borderId="9" xfId="0" applyBorder="1" applyAlignment="1"/>
    <xf numFmtId="0" fontId="8" fillId="4" borderId="0" xfId="0" applyFont="1" applyFill="1" applyAlignment="1"/>
    <xf numFmtId="0" fontId="0" fillId="0" borderId="3" xfId="0" applyBorder="1"/>
    <xf numFmtId="0" fontId="0" fillId="0" borderId="3" xfId="0" applyBorder="1" applyAlignment="1">
      <alignment wrapText="1"/>
    </xf>
    <xf numFmtId="10" fontId="2" fillId="0" borderId="3" xfId="6" applyNumberFormat="1" applyFont="1" applyBorder="1"/>
    <xf numFmtId="164" fontId="2" fillId="3" borderId="1" xfId="1" applyFont="1" applyFill="1" applyBorder="1" applyAlignment="1"/>
    <xf numFmtId="177" fontId="0" fillId="0" borderId="1" xfId="0" applyNumberFormat="1" applyBorder="1" applyAlignment="1">
      <alignment wrapText="1"/>
    </xf>
    <xf numFmtId="0" fontId="0" fillId="0" borderId="11" xfId="0" applyBorder="1" applyAlignment="1">
      <alignment wrapText="1"/>
    </xf>
    <xf numFmtId="0" fontId="0" fillId="0" borderId="11" xfId="0" applyBorder="1" applyAlignment="1"/>
    <xf numFmtId="177" fontId="17" fillId="0" borderId="11" xfId="0" applyNumberFormat="1" applyFont="1" applyBorder="1" applyAlignment="1">
      <alignment wrapText="1"/>
    </xf>
    <xf numFmtId="177" fontId="17" fillId="0" borderId="11" xfId="0" applyNumberFormat="1" applyFont="1" applyBorder="1"/>
    <xf numFmtId="0" fontId="2" fillId="0" borderId="1" xfId="0" applyFont="1" applyBorder="1" applyAlignment="1"/>
    <xf numFmtId="177" fontId="0" fillId="0" borderId="1" xfId="0" applyNumberFormat="1" applyBorder="1"/>
    <xf numFmtId="178" fontId="2" fillId="0" borderId="10" xfId="0" applyNumberFormat="1" applyFont="1" applyBorder="1"/>
    <xf numFmtId="0" fontId="19" fillId="0" borderId="1" xfId="8" applyBorder="1" applyAlignment="1"/>
    <xf numFmtId="166" fontId="0" fillId="0" borderId="0" xfId="1" applyNumberFormat="1" applyFont="1"/>
    <xf numFmtId="0" fontId="0" fillId="13" borderId="0" xfId="0" applyFill="1"/>
    <xf numFmtId="3" fontId="10" fillId="13" borderId="0" xfId="0" applyNumberFormat="1" applyFont="1" applyFill="1" applyAlignment="1">
      <alignment vertical="center"/>
    </xf>
    <xf numFmtId="0" fontId="20" fillId="0" borderId="0" xfId="0" applyFont="1" applyAlignment="1">
      <alignment horizontal="left" wrapText="1"/>
    </xf>
    <xf numFmtId="0" fontId="21" fillId="0" borderId="0" xfId="0" applyFont="1" applyAlignment="1">
      <alignment horizontal="left"/>
    </xf>
  </cellXfs>
  <cellStyles count="9">
    <cellStyle name="Comma" xfId="1" builtinId="3"/>
    <cellStyle name="Comma 2" xfId="3" xr:uid="{326D8976-F045-4F39-8FD6-36843CC75E70}"/>
    <cellStyle name="Currency 2" xfId="5" xr:uid="{F9D2CA5B-0814-4007-A368-FCA44AD68AD6}"/>
    <cellStyle name="dms_NUM" xfId="7" xr:uid="{6E76B9CD-EE9A-498D-90AD-0B8C6A4148B5}"/>
    <cellStyle name="Hyperlink" xfId="8" builtinId="8"/>
    <cellStyle name="Normal" xfId="0" builtinId="0"/>
    <cellStyle name="Percent" xfId="6" builtinId="5"/>
    <cellStyle name="Percent 2" xfId="4" xr:uid="{C6A0763D-6B1D-4C91-B5E1-A2B50EEBA3ED}"/>
    <cellStyle name="Style 1" xfId="2" xr:uid="{472B522F-ED1A-407D-8DB3-E4438B4C46C6}"/>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10</xdr:col>
      <xdr:colOff>590550</xdr:colOff>
      <xdr:row>22</xdr:row>
      <xdr:rowOff>19050</xdr:rowOff>
    </xdr:from>
    <xdr:to>
      <xdr:col>22</xdr:col>
      <xdr:colOff>27731</xdr:colOff>
      <xdr:row>33</xdr:row>
      <xdr:rowOff>85454</xdr:rowOff>
    </xdr:to>
    <xdr:pic>
      <xdr:nvPicPr>
        <xdr:cNvPr id="2" name="Picture 1">
          <a:extLst>
            <a:ext uri="{FF2B5EF4-FFF2-40B4-BE49-F238E27FC236}">
              <a16:creationId xmlns:a16="http://schemas.microsoft.com/office/drawing/2014/main" id="{1578AAAF-8B55-4980-9CA3-F38745A37045}"/>
            </a:ext>
          </a:extLst>
        </xdr:cNvPr>
        <xdr:cNvPicPr>
          <a:picLocks noChangeAspect="1"/>
        </xdr:cNvPicPr>
      </xdr:nvPicPr>
      <xdr:blipFill>
        <a:blip xmlns:r="http://schemas.openxmlformats.org/officeDocument/2006/relationships" r:embed="rId1"/>
        <a:stretch>
          <a:fillRect/>
        </a:stretch>
      </xdr:blipFill>
      <xdr:spPr>
        <a:xfrm>
          <a:off x="9515475" y="3886200"/>
          <a:ext cx="6752381" cy="2171429"/>
        </a:xfrm>
        <a:prstGeom prst="rect">
          <a:avLst/>
        </a:prstGeom>
        <a:ln>
          <a:solidFill>
            <a:schemeClr val="tx1"/>
          </a:solidFill>
        </a:ln>
      </xdr:spPr>
    </xdr:pic>
    <xdr:clientData/>
  </xdr:twoCellAnchor>
  <xdr:twoCellAnchor editAs="oneCell">
    <xdr:from>
      <xdr:col>11</xdr:col>
      <xdr:colOff>0</xdr:colOff>
      <xdr:row>33</xdr:row>
      <xdr:rowOff>180975</xdr:rowOff>
    </xdr:from>
    <xdr:to>
      <xdr:col>21</xdr:col>
      <xdr:colOff>446857</xdr:colOff>
      <xdr:row>46</xdr:row>
      <xdr:rowOff>66326</xdr:rowOff>
    </xdr:to>
    <xdr:pic>
      <xdr:nvPicPr>
        <xdr:cNvPr id="3" name="Picture 2">
          <a:extLst>
            <a:ext uri="{FF2B5EF4-FFF2-40B4-BE49-F238E27FC236}">
              <a16:creationId xmlns:a16="http://schemas.microsoft.com/office/drawing/2014/main" id="{51C9C1F9-F85D-499A-9001-82F0776C7329}"/>
            </a:ext>
          </a:extLst>
        </xdr:cNvPr>
        <xdr:cNvPicPr>
          <a:picLocks noChangeAspect="1"/>
        </xdr:cNvPicPr>
      </xdr:nvPicPr>
      <xdr:blipFill>
        <a:blip xmlns:r="http://schemas.openxmlformats.org/officeDocument/2006/relationships" r:embed="rId2"/>
        <a:stretch>
          <a:fillRect/>
        </a:stretch>
      </xdr:blipFill>
      <xdr:spPr>
        <a:xfrm>
          <a:off x="9534525" y="6343650"/>
          <a:ext cx="6542857" cy="2980976"/>
        </a:xfrm>
        <a:prstGeom prst="rect">
          <a:avLst/>
        </a:prstGeom>
        <a:ln>
          <a:solidFill>
            <a:schemeClr val="tx1"/>
          </a:solidFill>
        </a:ln>
      </xdr:spPr>
    </xdr:pic>
    <xdr:clientData/>
  </xdr:twoCellAnchor>
  <xdr:twoCellAnchor editAs="oneCell">
    <xdr:from>
      <xdr:col>10</xdr:col>
      <xdr:colOff>600075</xdr:colOff>
      <xdr:row>3</xdr:row>
      <xdr:rowOff>184141</xdr:rowOff>
    </xdr:from>
    <xdr:to>
      <xdr:col>26</xdr:col>
      <xdr:colOff>551057</xdr:colOff>
      <xdr:row>19</xdr:row>
      <xdr:rowOff>75772</xdr:rowOff>
    </xdr:to>
    <xdr:pic>
      <xdr:nvPicPr>
        <xdr:cNvPr id="5" name="Picture 4">
          <a:extLst>
            <a:ext uri="{FF2B5EF4-FFF2-40B4-BE49-F238E27FC236}">
              <a16:creationId xmlns:a16="http://schemas.microsoft.com/office/drawing/2014/main" id="{23545663-DCF3-47C3-86E7-4EFECFAFBBB4}"/>
            </a:ext>
          </a:extLst>
        </xdr:cNvPr>
        <xdr:cNvPicPr>
          <a:picLocks noChangeAspect="1"/>
        </xdr:cNvPicPr>
      </xdr:nvPicPr>
      <xdr:blipFill>
        <a:blip xmlns:r="http://schemas.openxmlformats.org/officeDocument/2006/relationships" r:embed="rId3"/>
        <a:stretch>
          <a:fillRect/>
        </a:stretch>
      </xdr:blipFill>
      <xdr:spPr>
        <a:xfrm>
          <a:off x="9029700" y="841366"/>
          <a:ext cx="9704582" cy="2977731"/>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295275</xdr:colOff>
      <xdr:row>24</xdr:row>
      <xdr:rowOff>28575</xdr:rowOff>
    </xdr:from>
    <xdr:to>
      <xdr:col>16</xdr:col>
      <xdr:colOff>208843</xdr:colOff>
      <xdr:row>37</xdr:row>
      <xdr:rowOff>152079</xdr:rowOff>
    </xdr:to>
    <xdr:pic>
      <xdr:nvPicPr>
        <xdr:cNvPr id="3" name="Picture 2">
          <a:extLst>
            <a:ext uri="{FF2B5EF4-FFF2-40B4-BE49-F238E27FC236}">
              <a16:creationId xmlns:a16="http://schemas.microsoft.com/office/drawing/2014/main" id="{44264E12-F79C-4BCF-9F4B-083F40F08B9A}"/>
            </a:ext>
          </a:extLst>
        </xdr:cNvPr>
        <xdr:cNvPicPr>
          <a:picLocks noChangeAspect="1"/>
        </xdr:cNvPicPr>
      </xdr:nvPicPr>
      <xdr:blipFill>
        <a:blip xmlns:r="http://schemas.openxmlformats.org/officeDocument/2006/relationships" r:embed="rId1"/>
        <a:stretch>
          <a:fillRect/>
        </a:stretch>
      </xdr:blipFill>
      <xdr:spPr>
        <a:xfrm>
          <a:off x="7086600" y="4743450"/>
          <a:ext cx="5657143" cy="2628579"/>
        </a:xfrm>
        <a:prstGeom prst="rect">
          <a:avLst/>
        </a:prstGeom>
        <a:ln>
          <a:solidFill>
            <a:schemeClr val="tx1"/>
          </a:solidFill>
        </a:ln>
      </xdr:spPr>
    </xdr:pic>
    <xdr:clientData/>
  </xdr:twoCellAnchor>
  <xdr:twoCellAnchor editAs="oneCell">
    <xdr:from>
      <xdr:col>8</xdr:col>
      <xdr:colOff>295275</xdr:colOff>
      <xdr:row>0</xdr:row>
      <xdr:rowOff>114300</xdr:rowOff>
    </xdr:from>
    <xdr:to>
      <xdr:col>16</xdr:col>
      <xdr:colOff>27890</xdr:colOff>
      <xdr:row>23</xdr:row>
      <xdr:rowOff>123259</xdr:rowOff>
    </xdr:to>
    <xdr:pic>
      <xdr:nvPicPr>
        <xdr:cNvPr id="4" name="Picture 3">
          <a:extLst>
            <a:ext uri="{FF2B5EF4-FFF2-40B4-BE49-F238E27FC236}">
              <a16:creationId xmlns:a16="http://schemas.microsoft.com/office/drawing/2014/main" id="{2C8BB31E-74E0-FF97-60C9-6A5DF70FF7F8}"/>
            </a:ext>
          </a:extLst>
        </xdr:cNvPr>
        <xdr:cNvPicPr>
          <a:picLocks noChangeAspect="1"/>
        </xdr:cNvPicPr>
      </xdr:nvPicPr>
      <xdr:blipFill>
        <a:blip xmlns:r="http://schemas.openxmlformats.org/officeDocument/2006/relationships" r:embed="rId2"/>
        <a:stretch>
          <a:fillRect/>
        </a:stretch>
      </xdr:blipFill>
      <xdr:spPr>
        <a:xfrm>
          <a:off x="7086600" y="114300"/>
          <a:ext cx="5476190" cy="4523809"/>
        </a:xfrm>
        <a:prstGeom prst="rect">
          <a:avLst/>
        </a:prstGeom>
        <a:ln>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457200</xdr:colOff>
      <xdr:row>2</xdr:row>
      <xdr:rowOff>85725</xdr:rowOff>
    </xdr:from>
    <xdr:to>
      <xdr:col>12</xdr:col>
      <xdr:colOff>580181</xdr:colOff>
      <xdr:row>10</xdr:row>
      <xdr:rowOff>161654</xdr:rowOff>
    </xdr:to>
    <xdr:pic>
      <xdr:nvPicPr>
        <xdr:cNvPr id="3" name="Picture 2">
          <a:extLst>
            <a:ext uri="{FF2B5EF4-FFF2-40B4-BE49-F238E27FC236}">
              <a16:creationId xmlns:a16="http://schemas.microsoft.com/office/drawing/2014/main" id="{5AC1A638-6CE6-4AE5-8910-0C98DB33E10F}"/>
            </a:ext>
          </a:extLst>
        </xdr:cNvPr>
        <xdr:cNvPicPr>
          <a:picLocks noChangeAspect="1"/>
        </xdr:cNvPicPr>
      </xdr:nvPicPr>
      <xdr:blipFill>
        <a:blip xmlns:r="http://schemas.openxmlformats.org/officeDocument/2006/relationships" r:embed="rId1"/>
        <a:stretch>
          <a:fillRect/>
        </a:stretch>
      </xdr:blipFill>
      <xdr:spPr>
        <a:xfrm>
          <a:off x="5029200" y="514350"/>
          <a:ext cx="6752381" cy="2171429"/>
        </a:xfrm>
        <a:prstGeom prst="rect">
          <a:avLst/>
        </a:prstGeom>
        <a:ln>
          <a:solidFill>
            <a:schemeClr val="tx1"/>
          </a:solidFill>
        </a:ln>
      </xdr:spPr>
    </xdr:pic>
    <xdr:clientData/>
  </xdr:twoCellAnchor>
  <xdr:twoCellAnchor editAs="oneCell">
    <xdr:from>
      <xdr:col>13</xdr:col>
      <xdr:colOff>66675</xdr:colOff>
      <xdr:row>1</xdr:row>
      <xdr:rowOff>47625</xdr:rowOff>
    </xdr:from>
    <xdr:to>
      <xdr:col>23</xdr:col>
      <xdr:colOff>513532</xdr:colOff>
      <xdr:row>12</xdr:row>
      <xdr:rowOff>123476</xdr:rowOff>
    </xdr:to>
    <xdr:pic>
      <xdr:nvPicPr>
        <xdr:cNvPr id="4" name="Picture 3">
          <a:extLst>
            <a:ext uri="{FF2B5EF4-FFF2-40B4-BE49-F238E27FC236}">
              <a16:creationId xmlns:a16="http://schemas.microsoft.com/office/drawing/2014/main" id="{ECE7F537-469B-4648-93FC-0AD6D1A0ED61}"/>
            </a:ext>
          </a:extLst>
        </xdr:cNvPr>
        <xdr:cNvPicPr>
          <a:picLocks noChangeAspect="1"/>
        </xdr:cNvPicPr>
      </xdr:nvPicPr>
      <xdr:blipFill>
        <a:blip xmlns:r="http://schemas.openxmlformats.org/officeDocument/2006/relationships" r:embed="rId2"/>
        <a:stretch>
          <a:fillRect/>
        </a:stretch>
      </xdr:blipFill>
      <xdr:spPr>
        <a:xfrm>
          <a:off x="11877675" y="238125"/>
          <a:ext cx="6542857" cy="2790476"/>
        </a:xfrm>
        <a:prstGeom prst="rect">
          <a:avLst/>
        </a:prstGeom>
        <a:ln>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257175</xdr:colOff>
      <xdr:row>0</xdr:row>
      <xdr:rowOff>0</xdr:rowOff>
    </xdr:from>
    <xdr:to>
      <xdr:col>18</xdr:col>
      <xdr:colOff>409315</xdr:colOff>
      <xdr:row>28</xdr:row>
      <xdr:rowOff>170762</xdr:rowOff>
    </xdr:to>
    <xdr:pic>
      <xdr:nvPicPr>
        <xdr:cNvPr id="2" name="Picture 1">
          <a:extLst>
            <a:ext uri="{FF2B5EF4-FFF2-40B4-BE49-F238E27FC236}">
              <a16:creationId xmlns:a16="http://schemas.microsoft.com/office/drawing/2014/main" id="{84038853-AB20-4CC7-B081-4A1213322E6A}"/>
            </a:ext>
          </a:extLst>
        </xdr:cNvPr>
        <xdr:cNvPicPr>
          <a:picLocks noChangeAspect="1"/>
        </xdr:cNvPicPr>
      </xdr:nvPicPr>
      <xdr:blipFill>
        <a:blip xmlns:r="http://schemas.openxmlformats.org/officeDocument/2006/relationships" r:embed="rId1"/>
        <a:stretch>
          <a:fillRect/>
        </a:stretch>
      </xdr:blipFill>
      <xdr:spPr>
        <a:xfrm>
          <a:off x="14735175" y="0"/>
          <a:ext cx="6373086" cy="5504762"/>
        </a:xfrm>
        <a:prstGeom prst="rect">
          <a:avLst/>
        </a:prstGeom>
      </xdr:spPr>
    </xdr:pic>
    <xdr:clientData/>
  </xdr:twoCellAnchor>
  <xdr:twoCellAnchor editAs="oneCell">
    <xdr:from>
      <xdr:col>4</xdr:col>
      <xdr:colOff>1457325</xdr:colOff>
      <xdr:row>6</xdr:row>
      <xdr:rowOff>95250</xdr:rowOff>
    </xdr:from>
    <xdr:to>
      <xdr:col>8</xdr:col>
      <xdr:colOff>690670</xdr:colOff>
      <xdr:row>18</xdr:row>
      <xdr:rowOff>18774</xdr:rowOff>
    </xdr:to>
    <xdr:pic>
      <xdr:nvPicPr>
        <xdr:cNvPr id="3" name="Picture 2">
          <a:extLst>
            <a:ext uri="{FF2B5EF4-FFF2-40B4-BE49-F238E27FC236}">
              <a16:creationId xmlns:a16="http://schemas.microsoft.com/office/drawing/2014/main" id="{8195B82B-412D-4266-961E-18A50F9DA21E}"/>
            </a:ext>
          </a:extLst>
        </xdr:cNvPr>
        <xdr:cNvPicPr>
          <a:picLocks noChangeAspect="1"/>
        </xdr:cNvPicPr>
      </xdr:nvPicPr>
      <xdr:blipFill>
        <a:blip xmlns:r="http://schemas.openxmlformats.org/officeDocument/2006/relationships" r:embed="rId2"/>
        <a:stretch>
          <a:fillRect/>
        </a:stretch>
      </xdr:blipFill>
      <xdr:spPr>
        <a:xfrm>
          <a:off x="6419850" y="1238250"/>
          <a:ext cx="5866667" cy="22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abbruzz\AppData\Local\Microsoft\Windows\Temporary%20Internet%20Files\Content.Outlook\C70SU13S\Jemena_NGERS_2012-13_Facility%20specific%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abbruzz/AppData/Local/Microsoft/Windows/Temporary%20Internet%20Files/Content.Outlook/C70SU13S/Jemena_NGERS_2012-13_Facility%20specific%20da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lineeportal-my.sharepoint.com/Users/aang/onlineeportal/Teams_Environment%20and%20Sustainability%20-%20General/NGER/2019_20/3_Calculation%202020/Jemena_NGERS_2019-20_Emissions%20Calculations.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2020-30%20JGN%20RIN\RY20%20JGN%20RIN%20response\Submitted%20files\Submitted%2030%20November%202020\Confidential\JGN%20RIN%202019-20%20Attachment%204%20Reporting%20Templates%20Actual%20Information%20Confidential.xlsm" TargetMode="External"/><Relationship Id="rId1" Type="http://schemas.openxmlformats.org/officeDocument/2006/relationships/externalLinkPath" Target="file:///Z:\2020-30%20JGN%20RIN\RY20%20JGN%20RIN%20response\Submitted%20files\Submitted%2030%20November%202020\Confidential\JGN%20RIN%202019-20%20Attachment%204%20Reporting%20Templates%20Actual%20Information%20Confidential.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Z:\2020-30%20JGN%20RIN\RY21%20JGN%20RIN%20response\Submitted%20files\Confidential\JGN%20RIN%202020-21%20Attachment%203%20Reporting%20Templates%20Consolidated%20Information%20Confidential.xlsm" TargetMode="External"/><Relationship Id="rId1" Type="http://schemas.openxmlformats.org/officeDocument/2006/relationships/externalLinkPath" Target="file:///Z:\2020-30%20JGN%20RIN\RY21%20JGN%20RIN%20response\Submitted%20files\Confidential\JGN%20RIN%202020-21%20Attachment%203%20Reporting%20Templates%20Consolidated%20Information%20Confidential.xlsm"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Z:\2020-30%20JGN%20RIN\RY22%20JGN%20RIN%20response\6.%20Submitted\confidential\Attachment%203%20JGN%20RIN%202022.Reporting%20Templates.Consolidated.CONFIDENTIAL.xlsm" TargetMode="External"/><Relationship Id="rId1" Type="http://schemas.openxmlformats.org/officeDocument/2006/relationships/externalLinkPath" Target="file:///Z:\2020-30%20JGN%20RIN\RY22%20JGN%20RIN%20response\6.%20Submitted\confidential\Attachment%203%20JGN%20RIN%202022.Reporting%20Templates.Consolidated.CONFIDENTIAL.xlsm"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Z:\2020-30%20JGN%20RIN\RY23%20JGN%20RIN%20response\Submitted\Attachment%203%20JGN%20RIN%202023%20Reporting%20Templates%20Consolidated%20Confidential.xlsm" TargetMode="External"/><Relationship Id="rId1" Type="http://schemas.openxmlformats.org/officeDocument/2006/relationships/externalLinkPath" Target="file:///Z:\2020-30%20JGN%20RIN\RY23%20JGN%20RIN%20response\Submitted\Attachment%203%20JGN%20RIN%202023%20Reporting%20Templates%20Consolidated%20Confidential.xlsm" TargetMode="External"/></Relationships>
</file>

<file path=xl/externalLinks/_rels/externalLink8.xml.rels><?xml version="1.0" encoding="UTF-8" standalone="yes"?>
<Relationships xmlns="http://schemas.openxmlformats.org/package/2006/relationships"><Relationship Id="rId3" Type="http://schemas.openxmlformats.org/officeDocument/2006/relationships/externalLinkPath" Target="https://onlineeportal.sharepoint.com/sites/Teams_EnvironmentandSustainability/Shared%20Documents/General/00.%20Corporate/02.%20NGER/2023-24/07.%20Safeguard%20Baseline%20Reforms%20Calcs/03.%20JGN/Attachment%20A%20-%20%20JGN%20Safeguard%20-%20Hybrid%20Baseline%20Calcs%20-%20rev0.1.xlsx" TargetMode="External"/><Relationship Id="rId2" Type="http://schemas.microsoft.com/office/2019/04/relationships/externalLinkLongPath" Target="/sites/Teams_EnvironmentandSustainability/Shared%20Documents/General/00.%20Corporate/02.%20NGER/2023-24/07.%20Safeguard%20Baseline%20Reforms%20Calcs/03.%20JGN/Attachment%20A%20-%20%20JGN%20Safeguard%20-%20Hybrid%20Baseline%20Calcs%20-%20rev0.1.xlsx?05CECC0E" TargetMode="External"/><Relationship Id="rId1" Type="http://schemas.openxmlformats.org/officeDocument/2006/relationships/externalLinkPath" Target="file:///\\05CECC0E\Attachment%20A%20-%20%20JGN%20Safeguard%20-%20Hybrid%20Baseline%20Calcs%20-%20rev0.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https://onlineeportal.sharepoint.com/sites/Teams_AAReview2025-2030/Shared%20Documents/General/5000%20Workstreams/5800%20Regulatory/Picarro/JGN%20-%20value%20of%20fugitive%20emissions%20reduction%20calculator%20-%20draft.xlsx" TargetMode="External"/><Relationship Id="rId1" Type="http://schemas.openxmlformats.org/officeDocument/2006/relationships/externalLinkPath" Target="/sites/Teams_AAReview2025-2030/Shared%20Documents/General/5000%20Workstreams/5800%20Regulatory/Picarro/JGN%20-%20value%20of%20fugitive%20emissions%20reduction%20calculator%20-%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 information"/>
      <sheetName val="Facility data summary "/>
      <sheetName val="Facility data"/>
      <sheetName val="Electricity network"/>
      <sheetName val="Gas networks"/>
      <sheetName val="Electricity production"/>
      <sheetName val="Corp generator fuel"/>
      <sheetName val="Acetylene"/>
      <sheetName val="Verification"/>
      <sheetName val="Lists"/>
    </sheetNames>
    <sheetDataSet>
      <sheetData sheetId="0"/>
      <sheetData sheetId="1"/>
      <sheetData sheetId="2"/>
      <sheetData sheetId="3"/>
      <sheetData sheetId="4"/>
      <sheetData sheetId="5"/>
      <sheetData sheetId="6"/>
      <sheetData sheetId="7">
        <row r="6">
          <cell r="A6" t="str">
            <v>G</v>
          </cell>
          <cell r="B6">
            <v>7</v>
          </cell>
        </row>
        <row r="7">
          <cell r="A7" t="str">
            <v>E</v>
          </cell>
          <cell r="B7">
            <v>3.2</v>
          </cell>
        </row>
        <row r="8">
          <cell r="A8" t="str">
            <v>D</v>
          </cell>
          <cell r="B8">
            <v>1</v>
          </cell>
        </row>
        <row r="9">
          <cell r="A9" t="str">
            <v xml:space="preserve">C </v>
          </cell>
          <cell r="B9">
            <v>0.27</v>
          </cell>
        </row>
      </sheetData>
      <sheetData sheetId="8"/>
      <sheetData sheetId="9">
        <row r="1">
          <cell r="X1" t="str">
            <v>SPI Electricity Networks</v>
          </cell>
        </row>
        <row r="2">
          <cell r="G2" t="str">
            <v>Emissions of SF6</v>
          </cell>
          <cell r="M2" t="str">
            <v>Gas distribution</v>
          </cell>
          <cell r="N2" t="str">
            <v>AQUANET</v>
          </cell>
          <cell r="O2" t="str">
            <v>GJ</v>
          </cell>
          <cell r="Q2" t="str">
            <v>Hari.Konda</v>
          </cell>
          <cell r="R2" t="str">
            <v>Extract</v>
          </cell>
          <cell r="S2" t="str">
            <v>Estimated</v>
          </cell>
          <cell r="T2" t="str">
            <v>Adam</v>
          </cell>
          <cell r="U2" t="str">
            <v>ACT</v>
          </cell>
          <cell r="W2" t="str">
            <v>(BL) ATLAS MEASUREMENT (GAS) P/L</v>
          </cell>
          <cell r="X2" t="str">
            <v>TGN</v>
          </cell>
        </row>
        <row r="3">
          <cell r="G3" t="str">
            <v>Emissions released from the combustion of gaseous fuels</v>
          </cell>
          <cell r="M3" t="str">
            <v>Gas transmission</v>
          </cell>
          <cell r="N3" t="str">
            <v>Actew AGL</v>
          </cell>
          <cell r="O3" t="str">
            <v>GJ/kL</v>
          </cell>
          <cell r="Q3" t="str">
            <v>Benjy.Lee</v>
          </cell>
          <cell r="R3" t="str">
            <v>Invoice</v>
          </cell>
          <cell r="S3" t="str">
            <v>Metered</v>
          </cell>
          <cell r="T3" t="str">
            <v>Adrian Knox</v>
          </cell>
          <cell r="U3" t="str">
            <v>NSW</v>
          </cell>
          <cell r="W3" t="str">
            <v>370 DEGREES GROUP LIMITED</v>
          </cell>
          <cell r="X3" t="str">
            <v>Miscellaneous</v>
          </cell>
        </row>
        <row r="4">
          <cell r="G4" t="str">
            <v>Emissions released from the combustion of Liquid fuels</v>
          </cell>
          <cell r="M4" t="str">
            <v>Electricity distribution</v>
          </cell>
          <cell r="N4" t="str">
            <v>CLMI</v>
          </cell>
          <cell r="O4" t="str">
            <v xml:space="preserve">GJ/m3  </v>
          </cell>
          <cell r="R4" t="str">
            <v>GIS</v>
          </cell>
          <cell r="S4" t="str">
            <v>Billed</v>
          </cell>
          <cell r="T4" t="str">
            <v>Alex Fox</v>
          </cell>
          <cell r="U4" t="str">
            <v>NT</v>
          </cell>
          <cell r="W4" t="str">
            <v>A &amp; M GAS EXCAVATIONS PTY LTD</v>
          </cell>
          <cell r="X4" t="str">
            <v>Transend</v>
          </cell>
        </row>
        <row r="5">
          <cell r="G5" t="str">
            <v>Oil or Gas fugitive emissions</v>
          </cell>
          <cell r="M5" t="str">
            <v>Water distribution</v>
          </cell>
          <cell r="N5" t="str">
            <v>Colongra</v>
          </cell>
          <cell r="O5" t="str">
            <v>GWH</v>
          </cell>
          <cell r="R5" t="str">
            <v>JDE</v>
          </cell>
          <cell r="T5" t="str">
            <v>Alf Rapisarda</v>
          </cell>
          <cell r="U5" t="str">
            <v>QLD</v>
          </cell>
          <cell r="W5" t="str">
            <v>A T &amp; C K MASSARO</v>
          </cell>
          <cell r="X5" t="str">
            <v>Citipower /Powercor</v>
          </cell>
        </row>
        <row r="6">
          <cell r="G6" t="str">
            <v>Purchase of electricity</v>
          </cell>
          <cell r="M6" t="str">
            <v>External</v>
          </cell>
          <cell r="N6" t="str">
            <v>Corp</v>
          </cell>
          <cell r="O6" t="str">
            <v>kg CO2-e/GJ</v>
          </cell>
          <cell r="R6" t="str">
            <v>Technical documnet</v>
          </cell>
          <cell r="T6" t="str">
            <v>Alice Rawlinson</v>
          </cell>
          <cell r="U6" t="str">
            <v>SA</v>
          </cell>
          <cell r="W6" t="str">
            <v>A.B.E. CONSULTANCY PTY LTD</v>
          </cell>
          <cell r="X6" t="str">
            <v>SP Ausnet</v>
          </cell>
        </row>
        <row r="7">
          <cell r="G7" t="str">
            <v>Electricity production</v>
          </cell>
          <cell r="M7" t="str">
            <v>Corporate</v>
          </cell>
          <cell r="N7" t="str">
            <v>Corp_ACT</v>
          </cell>
          <cell r="O7" t="str">
            <v xml:space="preserve">kg CO2-e/kg </v>
          </cell>
          <cell r="T7" t="str">
            <v>Alice Skipper</v>
          </cell>
          <cell r="U7" t="str">
            <v>TAS</v>
          </cell>
          <cell r="W7" t="str">
            <v>A.C. &amp; E. PTY LIMITED</v>
          </cell>
          <cell r="X7" t="str">
            <v>Energex</v>
          </cell>
        </row>
        <row r="8">
          <cell r="M8" t="str">
            <v>Contracting services</v>
          </cell>
          <cell r="N8" t="str">
            <v>Corp_NSW</v>
          </cell>
          <cell r="O8" t="str">
            <v>kg CO2-e/kWh</v>
          </cell>
          <cell r="T8" t="str">
            <v>Alison Armstrong</v>
          </cell>
          <cell r="U8" t="str">
            <v>VIC</v>
          </cell>
          <cell r="W8" t="str">
            <v>A.C.E. MOBILE LOAD TESTING SERVICES</v>
          </cell>
          <cell r="X8" t="str">
            <v>Aurora</v>
          </cell>
        </row>
        <row r="9">
          <cell r="N9" t="str">
            <v>Corp_QLD</v>
          </cell>
          <cell r="O9" t="str">
            <v>KL</v>
          </cell>
          <cell r="T9" t="str">
            <v>Allan</v>
          </cell>
          <cell r="U9" t="str">
            <v>WA</v>
          </cell>
          <cell r="W9" t="str">
            <v>A.D.L. EXCAVATIONS PTY LTD</v>
          </cell>
        </row>
        <row r="10">
          <cell r="N10" t="str">
            <v>Corp_TAS</v>
          </cell>
          <cell r="O10" t="str">
            <v>KM</v>
          </cell>
          <cell r="T10" t="str">
            <v xml:space="preserve">Allanah Smyth </v>
          </cell>
          <cell r="U10" t="str">
            <v>N/A</v>
          </cell>
          <cell r="W10" t="str">
            <v>A.G GRIFFITHS &amp; D.J GRIFFITHS</v>
          </cell>
        </row>
        <row r="11">
          <cell r="N11" t="str">
            <v>Corp_VIC</v>
          </cell>
          <cell r="O11" t="str">
            <v>KWH</v>
          </cell>
          <cell r="T11" t="str">
            <v>Amanda Banning</v>
          </cell>
          <cell r="W11" t="str">
            <v>AAMHATCH PTY LTD</v>
          </cell>
        </row>
        <row r="12">
          <cell r="N12" t="str">
            <v>CRP</v>
          </cell>
          <cell r="O12" t="str">
            <v>tCO2-e</v>
          </cell>
          <cell r="T12" t="str">
            <v>Andi Csontos</v>
          </cell>
          <cell r="W12" t="str">
            <v>ABACUS GLADSTONE HOTEL PTY LIMITED</v>
          </cell>
        </row>
        <row r="13">
          <cell r="N13" t="str">
            <v>EGP-NSW</v>
          </cell>
          <cell r="O13" t="str">
            <v>TJ</v>
          </cell>
          <cell r="T13" t="str">
            <v xml:space="preserve">Andoko Halim </v>
          </cell>
          <cell r="W13" t="str">
            <v>ABAR COMPUTER PTY LTD</v>
          </cell>
        </row>
        <row r="14">
          <cell r="N14" t="str">
            <v>EGP-VIC</v>
          </cell>
          <cell r="O14" t="str">
            <v>%</v>
          </cell>
          <cell r="T14" t="str">
            <v>Andrew Bambridge</v>
          </cell>
          <cell r="W14" t="str">
            <v>ABB AUSTRALIA PTY LIMITED</v>
          </cell>
        </row>
        <row r="15">
          <cell r="N15" t="str">
            <v>JCS-EAST</v>
          </cell>
          <cell r="O15" t="str">
            <v xml:space="preserve">m3  </v>
          </cell>
          <cell r="T15" t="str">
            <v>Andrew Banks</v>
          </cell>
          <cell r="W15" t="str">
            <v>ABB AUSTRALIA PTY LTD</v>
          </cell>
        </row>
        <row r="16">
          <cell r="N16" t="str">
            <v>JCS-WEST</v>
          </cell>
          <cell r="O16" t="str">
            <v>Tonnes</v>
          </cell>
          <cell r="T16" t="str">
            <v>Andrew Brackin</v>
          </cell>
          <cell r="W16" t="str">
            <v>ABBEY INDUSTRIES PTY LTD</v>
          </cell>
        </row>
        <row r="17">
          <cell r="N17" t="str">
            <v>JEN</v>
          </cell>
          <cell r="O17" t="str">
            <v>tonnes CO2-e/km</v>
          </cell>
          <cell r="T17" t="str">
            <v>Andrew Gould</v>
          </cell>
          <cell r="W17" t="str">
            <v>ABSOLUTE STORAGE SYSTEMS PTY LTD</v>
          </cell>
        </row>
        <row r="18">
          <cell r="N18" t="str">
            <v>JGN</v>
          </cell>
          <cell r="T18" t="str">
            <v xml:space="preserve">Andrew Jones </v>
          </cell>
          <cell r="W18" t="str">
            <v>ACC CORPORATE</v>
          </cell>
        </row>
        <row r="19">
          <cell r="N19" t="str">
            <v>QGP</v>
          </cell>
          <cell r="T19" t="str">
            <v>Andrew Lees</v>
          </cell>
          <cell r="W19" t="str">
            <v>ACCELERATE EXCAVATIONS</v>
          </cell>
        </row>
        <row r="20">
          <cell r="N20" t="str">
            <v>TGP</v>
          </cell>
          <cell r="T20" t="str">
            <v>Andrew O'Neill</v>
          </cell>
          <cell r="W20" t="str">
            <v>ACCREDITED ASSESSING &amp; WORKPLACE</v>
          </cell>
        </row>
        <row r="21">
          <cell r="N21" t="str">
            <v>VIC-hub</v>
          </cell>
          <cell r="T21" t="str">
            <v>Andy Saunders</v>
          </cell>
          <cell r="W21" t="str">
            <v>ACCRUALS</v>
          </cell>
        </row>
        <row r="22">
          <cell r="N22" t="str">
            <v>Corporate (inc. NGERS ext.)</v>
          </cell>
          <cell r="T22" t="str">
            <v>Angela Casteller</v>
          </cell>
          <cell r="W22" t="str">
            <v>ACCRUALS/OTHER</v>
          </cell>
        </row>
        <row r="23">
          <cell r="T23" t="str">
            <v>Angela Moore</v>
          </cell>
          <cell r="W23" t="str">
            <v>ACCURATE DETECTION PTY LTD</v>
          </cell>
        </row>
        <row r="24">
          <cell r="T24" t="str">
            <v>Anita Aire</v>
          </cell>
          <cell r="W24" t="str">
            <v>ACCUTHERM INTERNATIONAL PTY LTD</v>
          </cell>
        </row>
        <row r="25">
          <cell r="T25" t="str">
            <v>Ann ferguson</v>
          </cell>
          <cell r="W25" t="str">
            <v>ACE LIGHTING</v>
          </cell>
        </row>
        <row r="26">
          <cell r="T26" t="str">
            <v>Ann Flower</v>
          </cell>
          <cell r="W26" t="str">
            <v>ACE TOWER HIRE PTY LTD</v>
          </cell>
        </row>
        <row r="27">
          <cell r="T27" t="str">
            <v xml:space="preserve">Anne Ferguson  </v>
          </cell>
          <cell r="W27" t="str">
            <v>ACO POLYCRETE PTY LTD</v>
          </cell>
        </row>
        <row r="28">
          <cell r="T28" t="str">
            <v xml:space="preserve">Annmarie Cowley </v>
          </cell>
          <cell r="W28" t="str">
            <v>ACONEX PTY. LTD.</v>
          </cell>
        </row>
        <row r="29">
          <cell r="T29" t="str">
            <v>Anthony Callinan</v>
          </cell>
          <cell r="W29" t="str">
            <v>ACOUSTIC RESEARCH PTY LTD</v>
          </cell>
        </row>
        <row r="30">
          <cell r="T30" t="str">
            <v>Anthony Kerr</v>
          </cell>
          <cell r="W30" t="str">
            <v>ACTARIS PTY LTD</v>
          </cell>
        </row>
        <row r="31">
          <cell r="T31" t="str">
            <v>Anthony Mayne</v>
          </cell>
          <cell r="W31" t="str">
            <v>ACTEW CORPORATION LTD</v>
          </cell>
        </row>
        <row r="32">
          <cell r="T32" t="str">
            <v>Anuruddha Wickramasekera</v>
          </cell>
          <cell r="W32" t="str">
            <v>ACTEWAGL DISTRIBUTION</v>
          </cell>
        </row>
        <row r="33">
          <cell r="T33" t="str">
            <v>Ash Haroon</v>
          </cell>
          <cell r="W33" t="str">
            <v>ACTEWAGL RETAIL ELECTRICITY</v>
          </cell>
        </row>
        <row r="34">
          <cell r="T34" t="str">
            <v>Atri Fowdar</v>
          </cell>
          <cell r="W34" t="str">
            <v>ACTEWAGL RET-GAS BILLS ONLY</v>
          </cell>
        </row>
        <row r="35">
          <cell r="T35" t="str">
            <v>Belinda Ciccaldo</v>
          </cell>
          <cell r="W35" t="str">
            <v>ADAMS PEST CONTROL</v>
          </cell>
        </row>
        <row r="36">
          <cell r="T36" t="str">
            <v>Belinda Dahtler</v>
          </cell>
          <cell r="W36" t="str">
            <v>ADAPT AUSTRALIA PTY LTD</v>
          </cell>
        </row>
        <row r="37">
          <cell r="T37" t="str">
            <v>Ben Brumm</v>
          </cell>
          <cell r="W37" t="str">
            <v>ADDWAY</v>
          </cell>
        </row>
        <row r="38">
          <cell r="T38" t="str">
            <v>Ben Rotin</v>
          </cell>
          <cell r="W38" t="str">
            <v>ADESU PTY LTD</v>
          </cell>
        </row>
        <row r="39">
          <cell r="T39" t="str">
            <v>Bernard Knight</v>
          </cell>
          <cell r="W39" t="str">
            <v>ADT FIRE MONITORING</v>
          </cell>
        </row>
        <row r="40">
          <cell r="T40" t="str">
            <v>Biernacki, Henry</v>
          </cell>
          <cell r="W40" t="str">
            <v>ADVANCED POWER</v>
          </cell>
        </row>
        <row r="41">
          <cell r="T41" t="str">
            <v>Bill Mountakis</v>
          </cell>
          <cell r="W41" t="str">
            <v>AEC SYSTEMS PTY LTD</v>
          </cell>
        </row>
        <row r="42">
          <cell r="T42" t="str">
            <v xml:space="preserve">Bill Parkin </v>
          </cell>
          <cell r="W42" t="str">
            <v>AECOM AUSTRALIA PTY LTD</v>
          </cell>
        </row>
        <row r="43">
          <cell r="T43" t="str">
            <v>Blom, Simon</v>
          </cell>
          <cell r="W43" t="str">
            <v>AGIC PETROLEUM PTY LIMITED</v>
          </cell>
        </row>
        <row r="44">
          <cell r="T44" t="str">
            <v>Bob</v>
          </cell>
          <cell r="W44" t="str">
            <v>AGL GAS NETWORKS LTD</v>
          </cell>
        </row>
        <row r="45">
          <cell r="T45" t="str">
            <v>Brad Turton</v>
          </cell>
          <cell r="W45" t="str">
            <v>AGL RETAIL ENERGY LIMITED</v>
          </cell>
        </row>
        <row r="46">
          <cell r="T46" t="str">
            <v>Brandon Cini</v>
          </cell>
          <cell r="W46" t="str">
            <v>AGL SALES PTY LIMITED</v>
          </cell>
        </row>
        <row r="47">
          <cell r="T47" t="str">
            <v>Bret Wilson</v>
          </cell>
          <cell r="W47" t="str">
            <v>AGL SALES PTY LTD</v>
          </cell>
        </row>
        <row r="48">
          <cell r="T48" t="str">
            <v xml:space="preserve">Brett Boulding </v>
          </cell>
          <cell r="W48" t="str">
            <v>AIM PAVEMENT SOLUTIONS</v>
          </cell>
        </row>
        <row r="49">
          <cell r="T49" t="str">
            <v>Brett peasnell</v>
          </cell>
          <cell r="W49" t="str">
            <v>AIR CONTROL PTY LTD</v>
          </cell>
        </row>
        <row r="50">
          <cell r="T50" t="str">
            <v xml:space="preserve">Brian Rennie </v>
          </cell>
          <cell r="W50" t="str">
            <v>AIR LIQUIDE AUST. LTD</v>
          </cell>
        </row>
        <row r="51">
          <cell r="T51" t="str">
            <v>Britt Louez</v>
          </cell>
          <cell r="W51" t="str">
            <v>AIR TECHNOLOGY GROUP PTY LTD</v>
          </cell>
        </row>
        <row r="52">
          <cell r="T52" t="str">
            <v>Bruce Hansen</v>
          </cell>
          <cell r="W52" t="str">
            <v>AIRTHERM AIR CONDITIONING PTY LTD</v>
          </cell>
        </row>
        <row r="53">
          <cell r="T53" t="str">
            <v>Cameron Herbert</v>
          </cell>
          <cell r="W53" t="str">
            <v>AITKEN WELDING SUPPLIES PTY. LTD.</v>
          </cell>
        </row>
        <row r="54">
          <cell r="T54" t="str">
            <v xml:space="preserve">Caoimhe Fennell </v>
          </cell>
          <cell r="W54" t="str">
            <v>AJ COOK QEST SERVICES PTY LTD</v>
          </cell>
        </row>
        <row r="55">
          <cell r="T55" t="str">
            <v xml:space="preserve">Carlo DiCarlo </v>
          </cell>
          <cell r="W55" t="str">
            <v>AJ LUCAS OPERATIONS PTY LTD</v>
          </cell>
        </row>
        <row r="56">
          <cell r="T56" t="str">
            <v>Carmel Jones</v>
          </cell>
          <cell r="W56" t="str">
            <v>AK POWER SOLUTIONS PTY LTD</v>
          </cell>
        </row>
        <row r="57">
          <cell r="T57" t="str">
            <v xml:space="preserve">Carolyn Thomas </v>
          </cell>
          <cell r="W57" t="str">
            <v>ALERT SAFETY PTY LTD</v>
          </cell>
        </row>
        <row r="58">
          <cell r="T58" t="str">
            <v>Charlie Vella</v>
          </cell>
          <cell r="W58" t="str">
            <v>ALEXANDER NOMINEES PTY LTD</v>
          </cell>
        </row>
        <row r="59">
          <cell r="T59" t="str">
            <v>Chris Beckett</v>
          </cell>
          <cell r="W59" t="str">
            <v>ALL OTHER CONTRACTORS</v>
          </cell>
        </row>
        <row r="60">
          <cell r="T60" t="str">
            <v>Chris Garlick</v>
          </cell>
          <cell r="W60" t="str">
            <v>ALL STYLES GAS AND PLUMBING SERVICE</v>
          </cell>
        </row>
        <row r="61">
          <cell r="T61" t="str">
            <v>Chris Hamilton</v>
          </cell>
          <cell r="W61" t="str">
            <v>ALL TRENCHING AND BORING SERVICES</v>
          </cell>
        </row>
        <row r="62">
          <cell r="T62" t="str">
            <v>Chris O'Keefe</v>
          </cell>
          <cell r="W62" t="str">
            <v>ALLARD'S PLANT HIRE PTY LTD</v>
          </cell>
        </row>
        <row r="63">
          <cell r="T63" t="str">
            <v>Christopher Hamilton</v>
          </cell>
          <cell r="W63" t="str">
            <v>ALLIANCE EQUIPMENT FINANCE PTY LTD</v>
          </cell>
        </row>
        <row r="64">
          <cell r="T64" t="str">
            <v>Cindianne Blyth</v>
          </cell>
          <cell r="W64" t="str">
            <v>ALLIED BEARING &amp; INDUSTRIAL</v>
          </cell>
        </row>
        <row r="65">
          <cell r="T65" t="str">
            <v>Clem Glenane</v>
          </cell>
          <cell r="W65" t="str">
            <v>ALPHA RIGGING SERVICES PTY LTD</v>
          </cell>
        </row>
        <row r="66">
          <cell r="T66" t="str">
            <v>Cliff Wright</v>
          </cell>
          <cell r="W66" t="str">
            <v>AL'S PAINTING SERVICES</v>
          </cell>
        </row>
        <row r="67">
          <cell r="T67" t="str">
            <v>Cliff Wright (Jemena Mgr)</v>
          </cell>
          <cell r="W67" t="str">
            <v>ALTERED IMAGES PHOTOGRAPHY PTY LTD</v>
          </cell>
        </row>
        <row r="68">
          <cell r="T68" t="str">
            <v>Clinton.Riley</v>
          </cell>
          <cell r="W68" t="str">
            <v>ALTUS TRAFFIC</v>
          </cell>
        </row>
        <row r="69">
          <cell r="T69" t="str">
            <v>Colin Brown</v>
          </cell>
          <cell r="W69" t="str">
            <v>ALTUS TRAFFIC PTY LTD</v>
          </cell>
        </row>
        <row r="70">
          <cell r="T70" t="str">
            <v>Colin Thompson</v>
          </cell>
          <cell r="W70" t="str">
            <v>AMBIT INSTRUMENTS</v>
          </cell>
        </row>
        <row r="71">
          <cell r="T71" t="str">
            <v xml:space="preserve">Colin Thompson </v>
          </cell>
          <cell r="W71" t="str">
            <v>AMDEL LIMITED</v>
          </cell>
        </row>
        <row r="72">
          <cell r="T72" t="str">
            <v>Corey Johnson</v>
          </cell>
          <cell r="W72" t="str">
            <v>AMTEX ELECTRONICS PTY LTD</v>
          </cell>
        </row>
        <row r="73">
          <cell r="T73" t="str">
            <v>Craig Farrugia</v>
          </cell>
          <cell r="W73" t="str">
            <v>ANALYTICAL CONTROL ENGINEERING PTY</v>
          </cell>
        </row>
        <row r="74">
          <cell r="T74" t="str">
            <v>Craig Savage</v>
          </cell>
          <cell r="W74" t="str">
            <v>ANDAV ACCOUNTING PTY LTD</v>
          </cell>
        </row>
        <row r="75">
          <cell r="T75" t="str">
            <v xml:space="preserve">Craig Scberrias </v>
          </cell>
          <cell r="W75" t="str">
            <v>ANDREW REDDAN PLUMBING &amp; GASFITTING</v>
          </cell>
        </row>
        <row r="76">
          <cell r="T76" t="str">
            <v>Craig Vickerman</v>
          </cell>
          <cell r="W76" t="str">
            <v>ANITECH</v>
          </cell>
        </row>
        <row r="77">
          <cell r="T77" t="str">
            <v>Damendra Naicker</v>
          </cell>
          <cell r="W77" t="str">
            <v>ANODE ENGINEERING PTY LTD</v>
          </cell>
        </row>
        <row r="78">
          <cell r="T78" t="str">
            <v>Damian Seabrook</v>
          </cell>
          <cell r="W78" t="str">
            <v>ANTELOPE ENGINEERING PTY LTD</v>
          </cell>
        </row>
        <row r="79">
          <cell r="T79" t="str">
            <v xml:space="preserve">Daniel Saurine </v>
          </cell>
          <cell r="W79" t="str">
            <v>ANTHONY WRIGHT PEST CONTROL</v>
          </cell>
        </row>
        <row r="80">
          <cell r="T80" t="str">
            <v>Daniel Tirado</v>
          </cell>
          <cell r="W80" t="str">
            <v>ANTI CORROSION TECHNOLOGY PTY LTD</v>
          </cell>
        </row>
        <row r="81">
          <cell r="T81" t="str">
            <v xml:space="preserve">Danny Bellis </v>
          </cell>
          <cell r="W81" t="str">
            <v>APA GASNET AUSTRALIA (OPERATIONS)PT</v>
          </cell>
        </row>
        <row r="82">
          <cell r="T82" t="str">
            <v xml:space="preserve">Daralyn Hodge </v>
          </cell>
          <cell r="W82" t="str">
            <v>API SECURITY PTY LTD</v>
          </cell>
        </row>
        <row r="83">
          <cell r="T83" t="str">
            <v>Dario Stella</v>
          </cell>
          <cell r="W83" t="str">
            <v>APN NEWSPAPERS PTY LTD</v>
          </cell>
        </row>
        <row r="84">
          <cell r="T84" t="str">
            <v xml:space="preserve">Darrel Dial </v>
          </cell>
          <cell r="W84" t="str">
            <v>APPLIED ALLOYS AUSTRALIA</v>
          </cell>
        </row>
        <row r="85">
          <cell r="T85" t="str">
            <v>Darren Haagensen</v>
          </cell>
          <cell r="W85" t="str">
            <v>ARANMORE CONSTRUCTIONS</v>
          </cell>
        </row>
        <row r="86">
          <cell r="T86" t="str">
            <v xml:space="preserve">Davey Spencer </v>
          </cell>
          <cell r="W86" t="str">
            <v>ARCHAEO CULTURAL HERITAGE SERVICES</v>
          </cell>
        </row>
        <row r="87">
          <cell r="T87" t="str">
            <v>David  Tsang</v>
          </cell>
          <cell r="W87" t="str">
            <v>ARDEN (VIC) PTY LTD</v>
          </cell>
        </row>
        <row r="88">
          <cell r="T88" t="str">
            <v>David Baillie</v>
          </cell>
          <cell r="W88" t="str">
            <v>AREVA T &amp; D AUSTRALIA LTD</v>
          </cell>
        </row>
        <row r="89">
          <cell r="T89" t="str">
            <v>David Bishop</v>
          </cell>
          <cell r="W89" t="str">
            <v>ARGYLE FIRE SERVICES (GOULBURN) PTY</v>
          </cell>
        </row>
        <row r="90">
          <cell r="T90" t="str">
            <v>David Donehue</v>
          </cell>
          <cell r="W90" t="str">
            <v>ARKLE CONTRACTING PTY LTD</v>
          </cell>
        </row>
        <row r="91">
          <cell r="T91" t="str">
            <v>David Green</v>
          </cell>
          <cell r="W91" t="str">
            <v>ARTHUR CONTRACTING CO PTY LTD</v>
          </cell>
        </row>
        <row r="92">
          <cell r="T92" t="str">
            <v>David Gregory-Hunt</v>
          </cell>
          <cell r="W92" t="str">
            <v>ASCLEAR PTY LTD</v>
          </cell>
        </row>
        <row r="93">
          <cell r="T93" t="str">
            <v>David Lane</v>
          </cell>
          <cell r="W93" t="str">
            <v>ASG GROUP LTD</v>
          </cell>
        </row>
        <row r="94">
          <cell r="T94" t="str">
            <v>David McKenzie</v>
          </cell>
          <cell r="W94" t="str">
            <v>ASHFIELD MUNICIPAL COUNCIL</v>
          </cell>
        </row>
        <row r="95">
          <cell r="T95" t="str">
            <v>David Morgan</v>
          </cell>
          <cell r="W95" t="str">
            <v>ASPEN INSTALLATION AND</v>
          </cell>
        </row>
        <row r="96">
          <cell r="T96" t="str">
            <v>David Murphy</v>
          </cell>
          <cell r="W96" t="str">
            <v>ASSOCIATED TRAINING CONSULTANTS</v>
          </cell>
        </row>
        <row r="97">
          <cell r="T97" t="str">
            <v>David O'Keefe</v>
          </cell>
          <cell r="W97" t="str">
            <v>ATCO STRUCTURES PTY LTD</v>
          </cell>
        </row>
        <row r="98">
          <cell r="T98" t="str">
            <v>David Simpson</v>
          </cell>
          <cell r="W98" t="str">
            <v>ATLANTIS = PTY LTD</v>
          </cell>
        </row>
        <row r="99">
          <cell r="T99" t="str">
            <v>David Somers</v>
          </cell>
          <cell r="W99" t="str">
            <v>ATLAS COPCO AUSTRALIA PTY LTD</v>
          </cell>
        </row>
        <row r="100">
          <cell r="T100" t="str">
            <v>David Strang</v>
          </cell>
          <cell r="W100" t="str">
            <v>ATLAS COPCO HIRE AUSTRALIA</v>
          </cell>
        </row>
        <row r="101">
          <cell r="T101" t="str">
            <v xml:space="preserve">David Wigley </v>
          </cell>
          <cell r="W101" t="str">
            <v>ATLAS SPECIALITY METALS PTY LTD</v>
          </cell>
        </row>
        <row r="102">
          <cell r="T102" t="str">
            <v xml:space="preserve">David Wilkinson </v>
          </cell>
          <cell r="W102" t="str">
            <v>AUBURN COUNCIL</v>
          </cell>
        </row>
        <row r="103">
          <cell r="T103" t="str">
            <v>Dean Mills</v>
          </cell>
          <cell r="W103" t="str">
            <v>AURORA ENERGY</v>
          </cell>
        </row>
        <row r="104">
          <cell r="T104" t="str">
            <v>Deanne Sturdy</v>
          </cell>
          <cell r="W104" t="str">
            <v>AURORA ENERGY PTY LTD</v>
          </cell>
        </row>
        <row r="105">
          <cell r="T105" t="str">
            <v>Deanne Vaughan</v>
          </cell>
          <cell r="W105" t="str">
            <v>AUSCO MODULAR PTY LIMITED</v>
          </cell>
        </row>
        <row r="106">
          <cell r="T106" t="str">
            <v>Debbie Ryan</v>
          </cell>
          <cell r="W106" t="str">
            <v>AUSTERBERRY DIRECTIONAL DRILLING SE</v>
          </cell>
        </row>
        <row r="107">
          <cell r="T107" t="str">
            <v xml:space="preserve">Dennis Lynch </v>
          </cell>
          <cell r="W107" t="str">
            <v>AUSTRAL - POWERFLO SOLUTIONS PTY LT</v>
          </cell>
        </row>
        <row r="108">
          <cell r="T108" t="str">
            <v xml:space="preserve">Devyani Banerjee </v>
          </cell>
          <cell r="W108" t="str">
            <v>AUSTRAL WRIGHT METALS</v>
          </cell>
        </row>
        <row r="109">
          <cell r="T109" t="str">
            <v>Diane Neubecker</v>
          </cell>
          <cell r="W109" t="str">
            <v>AUSTRALASIAN INDUSTRIAL WRAPPINGS</v>
          </cell>
        </row>
        <row r="110">
          <cell r="T110" t="str">
            <v>Dianne Signorelli</v>
          </cell>
          <cell r="W110" t="str">
            <v>AUSTRALIA PACIFIC AIRPORTS (MELB)PT</v>
          </cell>
        </row>
        <row r="111">
          <cell r="T111" t="str">
            <v xml:space="preserve">Domenic Gagliardi </v>
          </cell>
          <cell r="W111" t="str">
            <v>AUSTRALIA POST</v>
          </cell>
        </row>
        <row r="112">
          <cell r="T112" t="str">
            <v>Doug Hamilton</v>
          </cell>
          <cell r="W112" t="str">
            <v>AUSTRALIAN COMBUSTION SERVICES PTY</v>
          </cell>
        </row>
        <row r="113">
          <cell r="T113" t="str">
            <v>Drew Doherty</v>
          </cell>
          <cell r="W113" t="str">
            <v>AUSTRALIAN EASY TRAIN PTY LTD</v>
          </cell>
        </row>
        <row r="114">
          <cell r="T114" t="str">
            <v>Ed Parker</v>
          </cell>
          <cell r="W114" t="str">
            <v>AUSTRALIAN ENERGY MARKET OPERATOR L</v>
          </cell>
        </row>
        <row r="115">
          <cell r="T115" t="str">
            <v>Edmond Tang</v>
          </cell>
          <cell r="W115" t="str">
            <v>AUSTRALIAN PACIFIC INNS</v>
          </cell>
        </row>
        <row r="116">
          <cell r="T116" t="str">
            <v>Effie Papadopoulos</v>
          </cell>
          <cell r="W116" t="str">
            <v>AUSTRALIAN POWERLI</v>
          </cell>
        </row>
        <row r="117">
          <cell r="T117" t="str">
            <v>Emille Kueh</v>
          </cell>
          <cell r="W117" t="str">
            <v>AUSTRALIAN TEMPORARY FENCING</v>
          </cell>
        </row>
        <row r="118">
          <cell r="T118" t="str">
            <v>Emma Harding</v>
          </cell>
          <cell r="W118" t="str">
            <v>AUSTRALMOLD</v>
          </cell>
        </row>
        <row r="119">
          <cell r="T119" t="str">
            <v>Evette Sully</v>
          </cell>
          <cell r="W119" t="str">
            <v>AVANTE LINEMARKING</v>
          </cell>
        </row>
        <row r="120">
          <cell r="T120" t="str">
            <v xml:space="preserve">Frank Libri </v>
          </cell>
          <cell r="W120" t="str">
            <v>AVERY CONSULTING ENGINEERS &amp; ASSOC.</v>
          </cell>
        </row>
        <row r="121">
          <cell r="T121" t="str">
            <v>Frank Sibio</v>
          </cell>
          <cell r="W121" t="str">
            <v>AVJENNINGS PROPERTIES LIMITED</v>
          </cell>
        </row>
        <row r="122">
          <cell r="T122" t="str">
            <v>Gabriel Wan</v>
          </cell>
          <cell r="W122" t="str">
            <v>AWM ELECTRICAL</v>
          </cell>
        </row>
        <row r="123">
          <cell r="T123" t="str">
            <v xml:space="preserve">Gagan Sharma </v>
          </cell>
          <cell r="W123" t="str">
            <v>B &amp; D ADMINISTRATION PTY LIMITED</v>
          </cell>
        </row>
        <row r="124">
          <cell r="T124" t="str">
            <v>Gary Cantwell</v>
          </cell>
          <cell r="W124" t="str">
            <v>B &amp; M PIPELAYING</v>
          </cell>
        </row>
        <row r="125">
          <cell r="T125" t="str">
            <v>Gary Racine</v>
          </cell>
          <cell r="W125" t="str">
            <v>B.J. BEARINGS PTY LTD</v>
          </cell>
        </row>
        <row r="126">
          <cell r="T126" t="str">
            <v>Gavin Morrison</v>
          </cell>
          <cell r="W126" t="str">
            <v>B.R.C. BUILDING &amp; PROPERTY</v>
          </cell>
        </row>
        <row r="127">
          <cell r="T127" t="str">
            <v>Geoff Glew</v>
          </cell>
          <cell r="W127" t="str">
            <v>BACKWELL IXL PTY LTD</v>
          </cell>
        </row>
        <row r="128">
          <cell r="T128" t="str">
            <v>Geoff Hamill</v>
          </cell>
          <cell r="W128" t="str">
            <v>BACS PTY LTD</v>
          </cell>
        </row>
        <row r="129">
          <cell r="T129" t="str">
            <v>Geoff Pickering</v>
          </cell>
          <cell r="W129" t="str">
            <v>BAE SYSTEMS</v>
          </cell>
        </row>
        <row r="130">
          <cell r="T130" t="str">
            <v xml:space="preserve">Geoffrey Lewis </v>
          </cell>
          <cell r="W130" t="str">
            <v>BAIGENTS PTY LTD</v>
          </cell>
        </row>
        <row r="131">
          <cell r="T131" t="str">
            <v>George Ferdinand</v>
          </cell>
          <cell r="W131" t="str">
            <v>BAINBRIDGE ENGINEERING (VIC) P/L</v>
          </cell>
        </row>
        <row r="132">
          <cell r="T132" t="str">
            <v>Gerard Adams</v>
          </cell>
          <cell r="W132" t="str">
            <v>BALCOMBE ENGINEERING PTY LTD</v>
          </cell>
        </row>
        <row r="133">
          <cell r="T133" t="str">
            <v>Gerrard Ziino</v>
          </cell>
          <cell r="W133" t="str">
            <v>BALEC PTY LTD</v>
          </cell>
        </row>
        <row r="134">
          <cell r="T134" t="str">
            <v>Gil Gerhardt</v>
          </cell>
          <cell r="W134" t="str">
            <v>BANJO NOMINEES PTY LTD</v>
          </cell>
        </row>
        <row r="135">
          <cell r="T135" t="str">
            <v xml:space="preserve">Graeme Bystersky, </v>
          </cell>
          <cell r="W135" t="str">
            <v>BANYULE CITY COUNCIL</v>
          </cell>
        </row>
        <row r="136">
          <cell r="T136" t="str">
            <v xml:space="preserve">Greg Donald </v>
          </cell>
          <cell r="W136" t="str">
            <v>BARRO GROUP P/L</v>
          </cell>
        </row>
        <row r="137">
          <cell r="T137" t="str">
            <v>Greg T. Baker</v>
          </cell>
          <cell r="W137" t="str">
            <v>BARRY BROS SPECIALISED SERVICES PTY</v>
          </cell>
        </row>
        <row r="138">
          <cell r="T138" t="str">
            <v xml:space="preserve">Halim Andoko </v>
          </cell>
          <cell r="W138" t="str">
            <v>BARTLETT INDUSTRIES PTY LTD</v>
          </cell>
        </row>
        <row r="139">
          <cell r="T139" t="str">
            <v xml:space="preserve">Hannelore Swoboda </v>
          </cell>
          <cell r="W139" t="str">
            <v>BAS CIVIL</v>
          </cell>
        </row>
        <row r="140">
          <cell r="T140" t="str">
            <v>Hari Konda</v>
          </cell>
          <cell r="W140" t="str">
            <v>BASS COAST LANDCARE NETWORK INC</v>
          </cell>
        </row>
        <row r="141">
          <cell r="T141" t="str">
            <v>Heather Gleghorn</v>
          </cell>
          <cell r="W141" t="str">
            <v>BASS ELECTRICAL ENGINEERS</v>
          </cell>
        </row>
        <row r="142">
          <cell r="T142" t="str">
            <v>Helen Adair</v>
          </cell>
          <cell r="W142" t="str">
            <v>BATHURST PC, AGL COMPANY</v>
          </cell>
        </row>
        <row r="143">
          <cell r="T143" t="str">
            <v xml:space="preserve">Helen Whitelaw </v>
          </cell>
          <cell r="W143" t="str">
            <v>BATHURST REGIONAL COUNCIL</v>
          </cell>
        </row>
        <row r="144">
          <cell r="T144" t="str">
            <v>Hugh Daly</v>
          </cell>
          <cell r="W144" t="str">
            <v>BATHURST SAND SOIL &amp; GRAVEL</v>
          </cell>
        </row>
        <row r="145">
          <cell r="T145" t="str">
            <v>Ian McLeod</v>
          </cell>
          <cell r="W145" t="str">
            <v>BATHURST TRAFFIC SERVICES</v>
          </cell>
        </row>
        <row r="146">
          <cell r="T146" t="str">
            <v xml:space="preserve">Ian Murphy </v>
          </cell>
          <cell r="W146" t="str">
            <v>BATTERIES GALORE PTY LTD</v>
          </cell>
        </row>
        <row r="147">
          <cell r="T147" t="str">
            <v>Jackie Spraggon</v>
          </cell>
          <cell r="W147" t="str">
            <v>BATTERY WORLD FAWKNER</v>
          </cell>
        </row>
        <row r="148">
          <cell r="T148" t="str">
            <v xml:space="preserve">James Conlon </v>
          </cell>
          <cell r="W148" t="str">
            <v>BAYSIDE DRAFTING AUSTRALIA PTY LTD</v>
          </cell>
        </row>
        <row r="149">
          <cell r="T149" t="str">
            <v>James Wu</v>
          </cell>
          <cell r="W149" t="str">
            <v>BAYSIDE PERSONNEL AUST PTY LTD</v>
          </cell>
        </row>
        <row r="150">
          <cell r="T150" t="str">
            <v>Jan Ward</v>
          </cell>
          <cell r="W150" t="str">
            <v>BB EXCAVATIONS</v>
          </cell>
        </row>
        <row r="151">
          <cell r="T151" t="str">
            <v>Janis Feldgen</v>
          </cell>
          <cell r="W151" t="str">
            <v>BB EXCAVATIONS PTY LTD</v>
          </cell>
        </row>
        <row r="152">
          <cell r="T152" t="str">
            <v>Jay Morgan</v>
          </cell>
          <cell r="W152" t="str">
            <v>BBS</v>
          </cell>
        </row>
        <row r="153">
          <cell r="T153" t="str">
            <v>Jeffery Hollis </v>
          </cell>
          <cell r="W153" t="str">
            <v>BEESLEY CONSULTING PTY LTD</v>
          </cell>
        </row>
        <row r="154">
          <cell r="T154" t="str">
            <v>Jennifer To'o</v>
          </cell>
          <cell r="W154" t="str">
            <v>BEGONIA CITY FENCING</v>
          </cell>
        </row>
        <row r="155">
          <cell r="T155" t="str">
            <v xml:space="preserve">Jenny Eager </v>
          </cell>
          <cell r="W155" t="str">
            <v>BELLCHAMBERS ASBESTOS REMOVALS</v>
          </cell>
        </row>
        <row r="156">
          <cell r="T156" t="str">
            <v>Jenny Faulkner</v>
          </cell>
          <cell r="W156" t="str">
            <v>BENCHMARK POWER PTY LTD</v>
          </cell>
        </row>
        <row r="157">
          <cell r="T157" t="str">
            <v>Jenny Ung</v>
          </cell>
          <cell r="W157" t="str">
            <v>BENJAMIN D &amp; PHILLIPA J MORTON</v>
          </cell>
        </row>
        <row r="158">
          <cell r="T158" t="str">
            <v>Jerome Ierome</v>
          </cell>
          <cell r="W158" t="str">
            <v>BENTON'S PLUMBING SUPPLIES</v>
          </cell>
        </row>
        <row r="159">
          <cell r="T159" t="str">
            <v>Jimmy Tran</v>
          </cell>
          <cell r="W159" t="str">
            <v>BENTON'S PLUMBTEC</v>
          </cell>
        </row>
        <row r="160">
          <cell r="T160" t="str">
            <v>Jodi Green</v>
          </cell>
          <cell r="W160" t="str">
            <v>BERNIPAVE PTY LTD</v>
          </cell>
        </row>
        <row r="161">
          <cell r="T161" t="str">
            <v>John Bell</v>
          </cell>
          <cell r="W161" t="str">
            <v>BERWICK STORAGE SYSTEMS</v>
          </cell>
        </row>
        <row r="162">
          <cell r="T162" t="str">
            <v>John Harrison</v>
          </cell>
          <cell r="W162" t="str">
            <v>BEST WESTERN AIRPORT MOTEL &amp; CONVEN</v>
          </cell>
        </row>
        <row r="163">
          <cell r="T163" t="str">
            <v xml:space="preserve">John Ibell </v>
          </cell>
          <cell r="W163" t="str">
            <v>BESTOLAG INDUSTRIES PTY LTD</v>
          </cell>
        </row>
        <row r="164">
          <cell r="T164" t="str">
            <v>John McCrossan</v>
          </cell>
          <cell r="W164" t="str">
            <v>BIGGINS &amp; CO CONSTRUCTIONS PTY LTD</v>
          </cell>
        </row>
        <row r="165">
          <cell r="T165" t="str">
            <v>John Murtagh</v>
          </cell>
          <cell r="W165" t="str">
            <v>BILFINGER BERGER S</v>
          </cell>
        </row>
        <row r="166">
          <cell r="T166" t="str">
            <v xml:space="preserve">John Quinlan, </v>
          </cell>
          <cell r="W166" t="str">
            <v>BILFINGER BERGER SERVICES</v>
          </cell>
        </row>
        <row r="167">
          <cell r="T167" t="str">
            <v>John van Weel</v>
          </cell>
          <cell r="W167" t="str">
            <v>BILFINGER BERGER SERVICES AUSTRALIA</v>
          </cell>
        </row>
        <row r="168">
          <cell r="T168" t="str">
            <v xml:space="preserve">Jolie Middleton </v>
          </cell>
          <cell r="W168" t="str">
            <v>BILLINGTON PTY LTD</v>
          </cell>
        </row>
        <row r="169">
          <cell r="T169" t="str">
            <v>Jonathan Spink</v>
          </cell>
          <cell r="W169" t="str">
            <v>BILOELA BACKHOE HIRE</v>
          </cell>
        </row>
        <row r="170">
          <cell r="T170" t="str">
            <v>Joseph Lynch</v>
          </cell>
          <cell r="W170" t="str">
            <v>BILOELA TOOLS &amp; BEARINGS</v>
          </cell>
        </row>
        <row r="171">
          <cell r="T171" t="str">
            <v>Josh Whitham</v>
          </cell>
          <cell r="W171" t="str">
            <v>BIOLAB (AUST) LTD</v>
          </cell>
        </row>
        <row r="172">
          <cell r="T172" t="str">
            <v>Joshua Moran</v>
          </cell>
          <cell r="W172" t="str">
            <v>BIOLAB (AUST) PTY LTD</v>
          </cell>
        </row>
        <row r="173">
          <cell r="T173" t="str">
            <v>Joy Carpenter</v>
          </cell>
          <cell r="W173" t="str">
            <v>BIOSIS RESEARCH  PTY LTD</v>
          </cell>
        </row>
        <row r="174">
          <cell r="T174" t="str">
            <v>Juhlin Larna</v>
          </cell>
          <cell r="W174" t="str">
            <v>BIRCH ROSS &amp; BARLOW</v>
          </cell>
        </row>
        <row r="175">
          <cell r="T175" t="str">
            <v>Justin Overton</v>
          </cell>
          <cell r="W175" t="str">
            <v>BJ SAFETY SUPPLIES</v>
          </cell>
        </row>
        <row r="176">
          <cell r="T176" t="str">
            <v>Katelyn Tysoe</v>
          </cell>
          <cell r="W176" t="str">
            <v>BLACK BOX NETWORK SERVICES</v>
          </cell>
        </row>
        <row r="177">
          <cell r="T177" t="str">
            <v>Kathy Andreoglou</v>
          </cell>
          <cell r="W177" t="str">
            <v>BLACK FERN LTD</v>
          </cell>
        </row>
        <row r="178">
          <cell r="T178" t="str">
            <v xml:space="preserve">Keith Moore </v>
          </cell>
          <cell r="W178" t="str">
            <v>BLACKTOWN CITY COUNCIL</v>
          </cell>
        </row>
        <row r="179">
          <cell r="T179" t="str">
            <v>Keith Murray</v>
          </cell>
          <cell r="W179" t="str">
            <v>BLACKWOOD J &amp; SON LTD</v>
          </cell>
        </row>
        <row r="180">
          <cell r="T180" t="str">
            <v xml:space="preserve">Kelly Lovely </v>
          </cell>
          <cell r="W180" t="str">
            <v>BLACKWOOD J &amp; SON MELBOURNE</v>
          </cell>
        </row>
        <row r="181">
          <cell r="T181" t="str">
            <v xml:space="preserve">Ken Peach </v>
          </cell>
          <cell r="W181" t="str">
            <v>BLAKE DAWSON</v>
          </cell>
        </row>
        <row r="182">
          <cell r="T182" t="str">
            <v>Kevin Crombleholme</v>
          </cell>
          <cell r="W182" t="str">
            <v>BLAKE DAWSON  (SYDNEY)</v>
          </cell>
        </row>
        <row r="183">
          <cell r="T183" t="str">
            <v>Kevin Kouhbor</v>
          </cell>
          <cell r="W183" t="str">
            <v>BLUE CONNECTIONS PTY LTD</v>
          </cell>
        </row>
        <row r="184">
          <cell r="T184" t="str">
            <v>Kosta Gerogieski</v>
          </cell>
          <cell r="W184" t="str">
            <v>BLUE MOUNTAINS CITY COUNCIL</v>
          </cell>
        </row>
        <row r="185">
          <cell r="T185" t="str">
            <v xml:space="preserve">Laurie Camilleri </v>
          </cell>
          <cell r="W185" t="str">
            <v>BMC WELDING &amp; CONSTRUCTION PTY LTD</v>
          </cell>
        </row>
        <row r="186">
          <cell r="T186" t="str">
            <v xml:space="preserve">Lea Izzard </v>
          </cell>
          <cell r="W186" t="str">
            <v>BOC GASES AUSTRALIA LIMITED</v>
          </cell>
        </row>
        <row r="187">
          <cell r="T187" t="str">
            <v>Leanne Restante</v>
          </cell>
          <cell r="W187" t="str">
            <v>BOC GASES AUSTRALIA LTD</v>
          </cell>
        </row>
        <row r="188">
          <cell r="T188" t="str">
            <v>Leanne Stratton</v>
          </cell>
          <cell r="W188" t="str">
            <v>BOOM LOGISTICS</v>
          </cell>
        </row>
        <row r="189">
          <cell r="T189" t="str">
            <v>Lee Davey</v>
          </cell>
          <cell r="W189" t="str">
            <v>BOOTHBY &amp; BOOTHBY</v>
          </cell>
        </row>
        <row r="190">
          <cell r="T190" t="str">
            <v>Lee Stidworthy</v>
          </cell>
          <cell r="W190" t="str">
            <v>BORAL CONSTRUCTION MATERIALS</v>
          </cell>
        </row>
        <row r="191">
          <cell r="T191" t="str">
            <v>Leslie Fairhead</v>
          </cell>
          <cell r="W191" t="str">
            <v>BORGTECH</v>
          </cell>
        </row>
        <row r="192">
          <cell r="T192" t="str">
            <v>Lindon Ball</v>
          </cell>
          <cell r="W192" t="str">
            <v>BOWEN BASIN CULTURAL HERITAGE MANAG</v>
          </cell>
        </row>
        <row r="193">
          <cell r="T193" t="str">
            <v>Louise Fraser</v>
          </cell>
          <cell r="W193" t="str">
            <v>BOX HILL LETTERING &amp; NAMEPLATES</v>
          </cell>
        </row>
        <row r="194">
          <cell r="T194" t="str">
            <v>Luciano Ioan</v>
          </cell>
          <cell r="W194" t="str">
            <v>BOXCORPORATE PTY LTD</v>
          </cell>
        </row>
        <row r="195">
          <cell r="T195" t="str">
            <v>Lucy Gentile</v>
          </cell>
          <cell r="W195" t="str">
            <v>BRAEWORKS</v>
          </cell>
        </row>
        <row r="196">
          <cell r="T196" t="str">
            <v>Luis Elisabete</v>
          </cell>
          <cell r="W196" t="str">
            <v>BRC GASFITTING</v>
          </cell>
        </row>
        <row r="197">
          <cell r="T197" t="str">
            <v>Lyn Daniels</v>
          </cell>
          <cell r="W197" t="str">
            <v>BRESNAN PLUMBING &amp; GAS SERVICES</v>
          </cell>
        </row>
        <row r="198">
          <cell r="T198" t="str">
            <v xml:space="preserve">Lyn Sykes </v>
          </cell>
          <cell r="W198" t="str">
            <v>BRETTKYE ENGINEERING P/L</v>
          </cell>
        </row>
        <row r="199">
          <cell r="T199" t="str">
            <v>Lynette Hall</v>
          </cell>
          <cell r="W199" t="str">
            <v>BRIAN MARTIN &amp; ASSOCIATES PTY LTD</v>
          </cell>
        </row>
        <row r="200">
          <cell r="T200" t="str">
            <v>MacLeay Connelly</v>
          </cell>
          <cell r="W200" t="str">
            <v>BRIAN W WALSH</v>
          </cell>
        </row>
        <row r="201">
          <cell r="T201" t="str">
            <v>Marcel LaBouchardiere</v>
          </cell>
          <cell r="W201" t="str">
            <v>BRI-TECH PTY LTD</v>
          </cell>
        </row>
        <row r="202">
          <cell r="T202" t="str">
            <v>Marcelle Young</v>
          </cell>
          <cell r="W202" t="str">
            <v>BROOKES ENGRAVING PTY LTD</v>
          </cell>
        </row>
        <row r="203">
          <cell r="T203" t="str">
            <v>Marcus.Tonelly</v>
          </cell>
          <cell r="W203" t="str">
            <v>BRUCE CHARLES TAYLOR</v>
          </cell>
        </row>
        <row r="204">
          <cell r="T204" t="str">
            <v>Maria Pavlidis</v>
          </cell>
          <cell r="W204" t="str">
            <v>BUDGET RENT-A-CAR (ALL BRANCHES)</v>
          </cell>
        </row>
        <row r="205">
          <cell r="T205" t="str">
            <v>Mark Beech</v>
          </cell>
          <cell r="W205" t="str">
            <v>BULLIVANTS LIFTING &amp; INDUSTRIAL</v>
          </cell>
        </row>
        <row r="206">
          <cell r="T206" t="str">
            <v>Mark Bradley</v>
          </cell>
          <cell r="W206" t="str">
            <v>BULLIVANTS P/L</v>
          </cell>
        </row>
        <row r="207">
          <cell r="T207" t="str">
            <v>Mark McFadden</v>
          </cell>
          <cell r="W207" t="str">
            <v>BULLIVANTS PTY LTD</v>
          </cell>
        </row>
        <row r="208">
          <cell r="T208" t="str">
            <v>Mark Neyland</v>
          </cell>
          <cell r="W208" t="str">
            <v>BUNGENDORE RURAL SERVICES</v>
          </cell>
        </row>
        <row r="209">
          <cell r="T209" t="str">
            <v>Mark Pratt</v>
          </cell>
          <cell r="W209" t="str">
            <v>BUNNINGS</v>
          </cell>
        </row>
        <row r="210">
          <cell r="T210" t="str">
            <v>Mark Rathbone</v>
          </cell>
          <cell r="W210" t="str">
            <v>BUNNINGS BBC HARDWARE LTD</v>
          </cell>
        </row>
        <row r="211">
          <cell r="T211" t="str">
            <v xml:space="preserve">Mark Vander </v>
          </cell>
          <cell r="W211" t="str">
            <v>BUNNINGS BUILDING SUPPLIES</v>
          </cell>
        </row>
        <row r="212">
          <cell r="T212" t="str">
            <v>Mark Warner</v>
          </cell>
          <cell r="W212" t="str">
            <v>BUREAU VERITAS ASSET INTEGRITY &amp;</v>
          </cell>
        </row>
        <row r="213">
          <cell r="T213" t="str">
            <v>Mark Yates</v>
          </cell>
          <cell r="W213" t="str">
            <v>BUREAU VERITAS ASSET INTEGRITY AND</v>
          </cell>
        </row>
        <row r="214">
          <cell r="T214" t="str">
            <v>Martin Knox</v>
          </cell>
          <cell r="W214" t="str">
            <v>BUREAU VERITAS HSE PTY LTD</v>
          </cell>
        </row>
        <row r="215">
          <cell r="T215" t="str">
            <v>Martin McCurry</v>
          </cell>
          <cell r="W215" t="str">
            <v>BURRA GARDEN SUPPLIES</v>
          </cell>
        </row>
        <row r="216">
          <cell r="T216" t="str">
            <v>Mathew Berry</v>
          </cell>
          <cell r="W216" t="str">
            <v>BURWOOD COUNCIL</v>
          </cell>
        </row>
        <row r="217">
          <cell r="T217" t="str">
            <v>Matt Drum</v>
          </cell>
          <cell r="W217" t="str">
            <v>BVCI PTY LTD</v>
          </cell>
        </row>
        <row r="218">
          <cell r="T218" t="str">
            <v>Matt Peters</v>
          </cell>
          <cell r="W218" t="str">
            <v>C W EGGENHUIZEN</v>
          </cell>
        </row>
        <row r="219">
          <cell r="T219" t="str">
            <v xml:space="preserve">Matt Riches </v>
          </cell>
          <cell r="W219" t="str">
            <v>CABLE ACCESSORIES (AUST) PTY LTD</v>
          </cell>
        </row>
        <row r="220">
          <cell r="T220" t="str">
            <v>Matthew Elliott</v>
          </cell>
          <cell r="W220" t="str">
            <v>CABLEX PTY LTD</v>
          </cell>
        </row>
        <row r="221">
          <cell r="T221" t="str">
            <v>Maureen Lewis</v>
          </cell>
          <cell r="W221" t="str">
            <v>CADDY VAN STORAGE SYSTEMS (VIC) P/L</v>
          </cell>
        </row>
        <row r="222">
          <cell r="T222" t="str">
            <v>Max York</v>
          </cell>
          <cell r="W222" t="str">
            <v>CAMDALE EXCAVATOR HIRE</v>
          </cell>
        </row>
        <row r="223">
          <cell r="T223" t="str">
            <v>Maxine Green</v>
          </cell>
          <cell r="W223" t="str">
            <v>CAMPAUL INVESTMENTS PTY LTD</v>
          </cell>
        </row>
        <row r="224">
          <cell r="T224" t="str">
            <v>Maxine Watson</v>
          </cell>
          <cell r="W224" t="str">
            <v>CAMPBELL CRANE SERVICES P/L</v>
          </cell>
        </row>
        <row r="225">
          <cell r="T225" t="str">
            <v>Mayank Shah</v>
          </cell>
          <cell r="W225" t="str">
            <v>CAMSONS PTY LTD MINCHINBURY</v>
          </cell>
        </row>
        <row r="226">
          <cell r="T226" t="str">
            <v>Mayne, Anthony</v>
          </cell>
          <cell r="W226" t="str">
            <v>CANON FINANCE AUSTRALIA LTD</v>
          </cell>
        </row>
        <row r="227">
          <cell r="T227" t="str">
            <v>Megan Waddell</v>
          </cell>
          <cell r="W227" t="str">
            <v>CAPITAL ASPHALT SERVICES PTY LTD</v>
          </cell>
        </row>
        <row r="228">
          <cell r="T228" t="str">
            <v>Melissa Nichols</v>
          </cell>
          <cell r="W228" t="str">
            <v>CARCON PROJECTS PTY LTD</v>
          </cell>
        </row>
        <row r="229">
          <cell r="T229" t="str">
            <v xml:space="preserve">Melissa Talary </v>
          </cell>
          <cell r="W229" t="str">
            <v>CARDNO LAWSON TRELOAR PTY LTD</v>
          </cell>
        </row>
        <row r="230">
          <cell r="T230" t="str">
            <v>Meng Cheng</v>
          </cell>
          <cell r="W230" t="str">
            <v>CARMINE PIPELINES PTY LTD</v>
          </cell>
        </row>
        <row r="231">
          <cell r="T231" t="str">
            <v>Merna Sery</v>
          </cell>
          <cell r="W231" t="str">
            <v>CARMODY PETROLEUM</v>
          </cell>
        </row>
        <row r="232">
          <cell r="T232" t="str">
            <v>Michael De Lisle</v>
          </cell>
          <cell r="W232" t="str">
            <v>CAROLINE SERVICED APARTMENTS</v>
          </cell>
        </row>
        <row r="233">
          <cell r="T233" t="str">
            <v>Michael Hamill</v>
          </cell>
          <cell r="W233" t="str">
            <v>CATHOLIC TELECOMMUNICATIONS</v>
          </cell>
        </row>
        <row r="234">
          <cell r="T234" t="str">
            <v xml:space="preserve">Michael Hamill, </v>
          </cell>
          <cell r="W234" t="str">
            <v>CDP NETWORKS PTY LTD</v>
          </cell>
        </row>
        <row r="235">
          <cell r="T235" t="str">
            <v>Michael Houterman</v>
          </cell>
          <cell r="W235" t="str">
            <v>CENTRAL GIPPSLAND INSTITUTE OF TAFE</v>
          </cell>
        </row>
        <row r="236">
          <cell r="T236" t="str">
            <v>Michael Matthews</v>
          </cell>
          <cell r="W236" t="str">
            <v>CENTURY 21 HARBOUR CITY GLADSTONE R</v>
          </cell>
        </row>
        <row r="237">
          <cell r="T237" t="str">
            <v>Michael May</v>
          </cell>
          <cell r="W237" t="str">
            <v>CETNAJ STRONGLINK PTY LTD</v>
          </cell>
        </row>
        <row r="238">
          <cell r="T238" t="str">
            <v>Michelle Neyland</v>
          </cell>
          <cell r="W238" t="str">
            <v>CEVOL INDUSTRIES PTY. LIMITED</v>
          </cell>
        </row>
        <row r="239">
          <cell r="T239" t="str">
            <v xml:space="preserve">Michelle Stone </v>
          </cell>
          <cell r="W239" t="str">
            <v>CHADWICK T&amp;T PTY LIMITED</v>
          </cell>
        </row>
        <row r="240">
          <cell r="T240" t="str">
            <v xml:space="preserve">Michila Hayward </v>
          </cell>
          <cell r="W240" t="str">
            <v>CHAMPION COMPRESSED AIR &amp; COOLING S</v>
          </cell>
        </row>
        <row r="241">
          <cell r="T241" t="str">
            <v>Mick Arneill</v>
          </cell>
          <cell r="W241" t="str">
            <v>CHANNELL PTY LTD</v>
          </cell>
        </row>
        <row r="242">
          <cell r="T242" t="str">
            <v>Mike Gilbertson</v>
          </cell>
          <cell r="W242" t="str">
            <v>CHEM COLLECT PTY LIMITED</v>
          </cell>
        </row>
        <row r="243">
          <cell r="T243" t="str">
            <v>Ms Karen Ivaldi</v>
          </cell>
          <cell r="W243" t="str">
            <v>CHEMI-CLEAN PTY LTD</v>
          </cell>
        </row>
        <row r="244">
          <cell r="T244" t="str">
            <v>Ms Marion Hamilton</v>
          </cell>
          <cell r="W244" t="str">
            <v>CHIFLEY BUSINESS SCHOOL PTY LTD</v>
          </cell>
        </row>
        <row r="245">
          <cell r="T245" t="str">
            <v>Nat Srinivasan</v>
          </cell>
          <cell r="W245" t="str">
            <v>CHK GRIDSENSE PTY LTD</v>
          </cell>
        </row>
        <row r="246">
          <cell r="T246" t="str">
            <v>Natalie Sikoski</v>
          </cell>
          <cell r="W246" t="str">
            <v>CHRIS HOUGHTON AGRICULTURAL</v>
          </cell>
        </row>
        <row r="247">
          <cell r="T247" t="str">
            <v>Nathan Kane</v>
          </cell>
          <cell r="W247" t="str">
            <v>CHUBB FIRE SAFETY LTD</v>
          </cell>
        </row>
        <row r="248">
          <cell r="T248" t="str">
            <v>Naz D'Augello</v>
          </cell>
          <cell r="W248" t="str">
            <v>CHUBB FIRE SAFETY LTD-ACT</v>
          </cell>
        </row>
        <row r="249">
          <cell r="T249" t="str">
            <v>Neil Aspinall</v>
          </cell>
          <cell r="W249" t="str">
            <v>CHUBB FIRE SAFETY LTD-QLD</v>
          </cell>
        </row>
        <row r="250">
          <cell r="T250" t="str">
            <v xml:space="preserve">Neil Dunford </v>
          </cell>
          <cell r="W250" t="str">
            <v>CHUBB FIRE SAFETY LTD-SYDNEY</v>
          </cell>
        </row>
        <row r="251">
          <cell r="T251" t="str">
            <v>Neville Hutchinson</v>
          </cell>
          <cell r="W251" t="str">
            <v>CIAMPI PTY LTD</v>
          </cell>
        </row>
        <row r="252">
          <cell r="T252" t="str">
            <v>Neville Meates</v>
          </cell>
          <cell r="W252" t="str">
            <v>CITIPOWER LTD</v>
          </cell>
        </row>
        <row r="253">
          <cell r="T253" t="str">
            <v>Nick Carder</v>
          </cell>
          <cell r="W253" t="str">
            <v>CITY LINK MELBOURNE LIMITED</v>
          </cell>
        </row>
        <row r="254">
          <cell r="T254" t="str">
            <v xml:space="preserve">Nick Carder </v>
          </cell>
          <cell r="W254" t="str">
            <v>CITY LOCKSMITHS PTY LTD</v>
          </cell>
        </row>
        <row r="255">
          <cell r="T255" t="str">
            <v>Nicki Rai</v>
          </cell>
          <cell r="W255" t="str">
            <v>CITY OF BOTANY BAY</v>
          </cell>
        </row>
        <row r="256">
          <cell r="T256" t="str">
            <v>Nicole Bailey</v>
          </cell>
          <cell r="W256" t="str">
            <v>CITY OF CANADA BAY COUNCIL</v>
          </cell>
        </row>
        <row r="257">
          <cell r="T257" t="str">
            <v>Nicole James</v>
          </cell>
          <cell r="W257" t="str">
            <v>CITY OF DAREBIN</v>
          </cell>
        </row>
        <row r="258">
          <cell r="T258" t="str">
            <v>Nigel Dee</v>
          </cell>
          <cell r="W258" t="str">
            <v>CITY OF KINGSTON</v>
          </cell>
        </row>
        <row r="259">
          <cell r="T259" t="str">
            <v>Norris, Garry</v>
          </cell>
          <cell r="W259" t="str">
            <v>CITY OF LITHGOW COUNCIL</v>
          </cell>
        </row>
        <row r="260">
          <cell r="T260" t="str">
            <v>Paul D'Agostini</v>
          </cell>
          <cell r="W260" t="str">
            <v>CITY OF SYDNEY</v>
          </cell>
        </row>
        <row r="261">
          <cell r="T261" t="str">
            <v>Paul Farrer</v>
          </cell>
          <cell r="W261" t="str">
            <v>CITY OF WHITEHORSE</v>
          </cell>
        </row>
        <row r="262">
          <cell r="T262" t="str">
            <v xml:space="preserve">Paul Fitzgerald </v>
          </cell>
          <cell r="W262" t="str">
            <v>CITYWIDE SERVICE SOLUTIONS P/L</v>
          </cell>
        </row>
        <row r="263">
          <cell r="T263" t="str">
            <v>Paul Garnish</v>
          </cell>
          <cell r="W263" t="str">
            <v>CITYWIDE SERVICE SOLUTIONS PTY LTD</v>
          </cell>
        </row>
        <row r="264">
          <cell r="T264" t="str">
            <v>Paul Haber</v>
          </cell>
          <cell r="W264" t="str">
            <v>CIVILSCAPE CONTRACTING TASMANIA PTY</v>
          </cell>
        </row>
        <row r="265">
          <cell r="T265" t="str">
            <v>Paul Hope</v>
          </cell>
          <cell r="W265" t="str">
            <v>CIVIQUIP INDUSTRIES PTY</v>
          </cell>
        </row>
        <row r="266">
          <cell r="T266" t="str">
            <v>Paul Johnson</v>
          </cell>
          <cell r="W266" t="str">
            <v>CJ OFFICE CHOICE</v>
          </cell>
        </row>
        <row r="267">
          <cell r="T267" t="str">
            <v>Paul Johnstone</v>
          </cell>
          <cell r="W267" t="str">
            <v>CLB TRAINING &amp; DEVELOPMENT PTY LTD</v>
          </cell>
        </row>
        <row r="268">
          <cell r="T268" t="str">
            <v>Paul Lynch</v>
          </cell>
          <cell r="W268" t="str">
            <v>CLEANAWAY</v>
          </cell>
        </row>
        <row r="269">
          <cell r="T269" t="str">
            <v xml:space="preserve">Paul Roberts </v>
          </cell>
          <cell r="W269" t="str">
            <v>CLEANAWAY INDUSTRIAL VICTORIA</v>
          </cell>
        </row>
        <row r="270">
          <cell r="T270" t="str">
            <v xml:space="preserve">Paul Talbot </v>
          </cell>
          <cell r="W270" t="str">
            <v>CLM Contractors</v>
          </cell>
        </row>
        <row r="271">
          <cell r="T271" t="str">
            <v>Penelope McKenzie</v>
          </cell>
          <cell r="W271" t="str">
            <v>CLM INFRASTRUCTURE PTY LTD</v>
          </cell>
        </row>
        <row r="272">
          <cell r="T272" t="str">
            <v>Peng Allen</v>
          </cell>
          <cell r="W272" t="str">
            <v>CMJ SITE DEVELOPMENTS</v>
          </cell>
        </row>
        <row r="273">
          <cell r="T273" t="str">
            <v>Peter Blackney</v>
          </cell>
          <cell r="W273" t="str">
            <v>CMS SURVEYORS PTY LIMITED</v>
          </cell>
        </row>
        <row r="274">
          <cell r="T274" t="str">
            <v>Peter Bowden</v>
          </cell>
          <cell r="W274" t="str">
            <v>COASTAL ENGINEERING &amp; BELTING PTY L</v>
          </cell>
        </row>
        <row r="275">
          <cell r="T275" t="str">
            <v>Peter Burchmore</v>
          </cell>
          <cell r="W275" t="str">
            <v>COASTLINE ABRASIVES PTY. LTD.</v>
          </cell>
        </row>
        <row r="276">
          <cell r="T276" t="str">
            <v xml:space="preserve">Peter Burchmore </v>
          </cell>
          <cell r="W276" t="str">
            <v>COATES HIRE</v>
          </cell>
        </row>
        <row r="277">
          <cell r="T277" t="str">
            <v>Peter Collins</v>
          </cell>
          <cell r="W277" t="str">
            <v>COATES HIRE OPERATIONS PTY LIMITED</v>
          </cell>
        </row>
        <row r="278">
          <cell r="T278" t="str">
            <v>Peter Harcus</v>
          </cell>
          <cell r="W278" t="str">
            <v>COATES HIRE OPERATIONS PTY LTD</v>
          </cell>
        </row>
        <row r="279">
          <cell r="T279" t="str">
            <v>Peter Higgs</v>
          </cell>
          <cell r="W279" t="str">
            <v>COFFEY ENVIRONMENTS</v>
          </cell>
        </row>
        <row r="280">
          <cell r="T280" t="str">
            <v>Peter Hootsen</v>
          </cell>
          <cell r="W280" t="str">
            <v>COFFS HARBOUR HARDWOODS</v>
          </cell>
        </row>
        <row r="281">
          <cell r="T281" t="str">
            <v>Peter Richardson</v>
          </cell>
          <cell r="W281" t="str">
            <v>COMMTEL NETWORK SOLUTIONS PTY LTD</v>
          </cell>
        </row>
        <row r="282">
          <cell r="T282" t="str">
            <v>Peter.J.Mitchell</v>
          </cell>
          <cell r="W282" t="str">
            <v>COMPAIR (AUSTRALASIA) LIMITED</v>
          </cell>
        </row>
        <row r="283">
          <cell r="T283" t="str">
            <v>peter.thomas</v>
          </cell>
          <cell r="W283" t="str">
            <v>COMPAIR AUSTRALASIA LTD</v>
          </cell>
        </row>
        <row r="284">
          <cell r="T284" t="str">
            <v>Philip Byrne</v>
          </cell>
          <cell r="W284" t="str">
            <v>COMPLETE HOSE SERVICES PTY LTD</v>
          </cell>
        </row>
        <row r="285">
          <cell r="T285" t="str">
            <v xml:space="preserve">Philip Colvin </v>
          </cell>
          <cell r="W285" t="str">
            <v>COMPLETE HYDRAULIC SERVICES PTY LIM</v>
          </cell>
        </row>
        <row r="286">
          <cell r="T286" t="str">
            <v>Philip Croucamp</v>
          </cell>
          <cell r="W286" t="str">
            <v>COMPLETE RECRUITMENT MATTERS</v>
          </cell>
        </row>
        <row r="287">
          <cell r="T287" t="str">
            <v>Philip Glasscock</v>
          </cell>
          <cell r="W287" t="str">
            <v>COMPUTER CONSULTANTS INTERNATIONAL</v>
          </cell>
        </row>
        <row r="288">
          <cell r="T288" t="str">
            <v>Philipp Bourquin</v>
          </cell>
          <cell r="W288" t="str">
            <v>COMPUTROL SYSTEMS INT PTY LTD</v>
          </cell>
        </row>
        <row r="289">
          <cell r="T289" t="str">
            <v>Pieng Truong</v>
          </cell>
          <cell r="W289" t="str">
            <v>CONNELL WAGNER PTY LTD</v>
          </cell>
        </row>
        <row r="290">
          <cell r="T290" t="str">
            <v xml:space="preserve">Priyantha Perera </v>
          </cell>
          <cell r="W290" t="str">
            <v>CONQUEST CUTTING &amp; DRILLING PTY LTD</v>
          </cell>
        </row>
        <row r="291">
          <cell r="T291" t="str">
            <v>Pushpa Perera </v>
          </cell>
          <cell r="W291" t="str">
            <v>CONTROL &amp; TELEMETRY SOLUTIONS P/L</v>
          </cell>
        </row>
        <row r="292">
          <cell r="T292" t="str">
            <v>Rachel small</v>
          </cell>
          <cell r="W292" t="str">
            <v>COOLAMON PLUMBING SERVICES</v>
          </cell>
        </row>
        <row r="293">
          <cell r="T293" t="str">
            <v xml:space="preserve">Rajeevan Jeyarajah </v>
          </cell>
          <cell r="W293" t="str">
            <v>COOMA RURAL</v>
          </cell>
        </row>
        <row r="294">
          <cell r="T294" t="str">
            <v>Rajesh Gohel</v>
          </cell>
          <cell r="W294" t="str">
            <v>COOMA-MONARO SHIRE COUNCIL</v>
          </cell>
        </row>
        <row r="295">
          <cell r="T295" t="str">
            <v xml:space="preserve">Raminder Singh </v>
          </cell>
          <cell r="W295" t="str">
            <v>COOPER DOWNS PTY LTD</v>
          </cell>
        </row>
        <row r="296">
          <cell r="T296" t="str">
            <v>Raymond Kwong</v>
          </cell>
          <cell r="W296" t="str">
            <v>COOPER ELECTRICAL AUSTRALIA PTY LTD</v>
          </cell>
        </row>
        <row r="297">
          <cell r="T297" t="str">
            <v>Reeves, Tanya</v>
          </cell>
          <cell r="W297" t="str">
            <v>COREGAS PTY LTD</v>
          </cell>
        </row>
        <row r="298">
          <cell r="T298" t="str">
            <v xml:space="preserve">Rhonda Weinert </v>
          </cell>
          <cell r="W298" t="str">
            <v>CORELECTRICAL PTY LTD</v>
          </cell>
        </row>
        <row r="299">
          <cell r="T299" t="str">
            <v>Richard Chawa</v>
          </cell>
          <cell r="W299" t="str">
            <v>CORNING CABLE SYSTEMS PTY LTD</v>
          </cell>
        </row>
        <row r="300">
          <cell r="T300" t="str">
            <v>Richard Colussi</v>
          </cell>
          <cell r="W300" t="str">
            <v>CORPORATE COFFEE SOLUTIONS</v>
          </cell>
        </row>
        <row r="301">
          <cell r="T301" t="str">
            <v>Richard Lamin</v>
          </cell>
          <cell r="W301" t="str">
            <v>CORPORATE EXPRESS AUSTRALIA LTD</v>
          </cell>
        </row>
        <row r="302">
          <cell r="T302" t="str">
            <v>Richard Mellon</v>
          </cell>
          <cell r="W302" t="str">
            <v>CORROSION CONTROL ENGINEERING</v>
          </cell>
        </row>
        <row r="303">
          <cell r="T303" t="str">
            <v>Richard Robinson</v>
          </cell>
          <cell r="W303" t="str">
            <v>CORROSION CONTROL ENGINEERING (NSW)</v>
          </cell>
        </row>
        <row r="304">
          <cell r="T304" t="str">
            <v>Rick  Davis</v>
          </cell>
          <cell r="W304" t="str">
            <v>CORROSION ELECTRONICS PTY LTD</v>
          </cell>
        </row>
        <row r="305">
          <cell r="T305" t="str">
            <v xml:space="preserve">Rifka Osher </v>
          </cell>
          <cell r="W305" t="str">
            <v>CORROSION ELECTRONICS PTY. LIMITED</v>
          </cell>
        </row>
        <row r="306">
          <cell r="T306" t="str">
            <v>Rob Eastwood</v>
          </cell>
          <cell r="W306" t="str">
            <v>CORROSION MITIGATION PTY LTD</v>
          </cell>
        </row>
        <row r="307">
          <cell r="T307" t="str">
            <v>Robyn</v>
          </cell>
          <cell r="W307" t="str">
            <v>CORRS CHAMBERS WESTGARTH</v>
          </cell>
        </row>
        <row r="308">
          <cell r="T308" t="str">
            <v>Rod Anderson</v>
          </cell>
          <cell r="W308" t="str">
            <v>COUNTRY ENERGY</v>
          </cell>
        </row>
        <row r="309">
          <cell r="T309" t="str">
            <v>Rodgers, Simon</v>
          </cell>
          <cell r="W309" t="str">
            <v>COUNTRY FIRE AUTHORITY</v>
          </cell>
        </row>
        <row r="310">
          <cell r="T310" t="str">
            <v>Romy Eldahr</v>
          </cell>
          <cell r="W310" t="str">
            <v>COVENTRY FASTENERS</v>
          </cell>
        </row>
        <row r="311">
          <cell r="T311" t="str">
            <v>Ron Hughes</v>
          </cell>
          <cell r="W311" t="str">
            <v>COVENTRY FASTENERS(NSW)</v>
          </cell>
        </row>
        <row r="312">
          <cell r="T312" t="str">
            <v>Rosie Gude</v>
          </cell>
          <cell r="W312" t="str">
            <v>CRACKSHOT BORING PTY LTD</v>
          </cell>
        </row>
        <row r="313">
          <cell r="T313" t="str">
            <v>Rozallyn Taylor</v>
          </cell>
          <cell r="W313" t="str">
            <v>CRAIG RICHARD SMITH</v>
          </cell>
        </row>
        <row r="314">
          <cell r="T314" t="str">
            <v>Rullo, Marc</v>
          </cell>
          <cell r="W314" t="str">
            <v>CRAM FLUID POWER PTY LTD</v>
          </cell>
        </row>
        <row r="315">
          <cell r="T315" t="str">
            <v>Ryan Fulton</v>
          </cell>
          <cell r="W315" t="str">
            <v>CRANE AUSTRALIA PTY LTD</v>
          </cell>
        </row>
        <row r="316">
          <cell r="T316" t="str">
            <v>Ryan Maxwell</v>
          </cell>
          <cell r="W316" t="str">
            <v>CRANES COMBINED PTY LTD</v>
          </cell>
        </row>
        <row r="317">
          <cell r="T317" t="str">
            <v>Sam Sammour</v>
          </cell>
          <cell r="W317" t="str">
            <v>CREDITOR_NAME</v>
          </cell>
        </row>
        <row r="318">
          <cell r="T318" t="str">
            <v xml:space="preserve">Samantha Dehmel </v>
          </cell>
          <cell r="W318" t="str">
            <v>CRIME STOPPERS AUSTRALIA LTD</v>
          </cell>
        </row>
        <row r="319">
          <cell r="T319" t="str">
            <v>Samson Phillips</v>
          </cell>
          <cell r="W319" t="str">
            <v>CROWE ENGINEERING &amp; MACHINING P/L</v>
          </cell>
        </row>
        <row r="320">
          <cell r="T320" t="str">
            <v>Sandro Bongetti</v>
          </cell>
          <cell r="W320" t="str">
            <v>CSE-SEMAPHORE AUSTRALIA PTY LTD</v>
          </cell>
        </row>
        <row r="321">
          <cell r="T321" t="str">
            <v>Sanjaya Thakur</v>
          </cell>
          <cell r="W321" t="str">
            <v>CSE-UNISERVE PTY LIMITED</v>
          </cell>
        </row>
        <row r="322">
          <cell r="T322" t="str">
            <v>Sara Allen</v>
          </cell>
          <cell r="W322" t="str">
            <v>CT INSTALLATIONS (AUST) PTY LTD</v>
          </cell>
        </row>
        <row r="323">
          <cell r="T323" t="str">
            <v>Scott Carson</v>
          </cell>
          <cell r="W323" t="str">
            <v>CULTURAL PERSPECTIVES PTY LTD</v>
          </cell>
        </row>
        <row r="324">
          <cell r="T324" t="str">
            <v>Scott Hitchener</v>
          </cell>
          <cell r="W324" t="str">
            <v>CUMMINS ENGINE COMPANY PTY LTD</v>
          </cell>
        </row>
        <row r="325">
          <cell r="T325" t="str">
            <v>Scott Martin</v>
          </cell>
          <cell r="W325" t="str">
            <v>CURRIE &amp; BROWN AUST PTY LTD</v>
          </cell>
        </row>
        <row r="326">
          <cell r="T326" t="str">
            <v>Scott McGuirk</v>
          </cell>
          <cell r="W326" t="str">
            <v>CYCLAD BUILDINGS</v>
          </cell>
        </row>
        <row r="327">
          <cell r="T327" t="str">
            <v>Sean Bysouth</v>
          </cell>
          <cell r="W327" t="str">
            <v>D GROUP PTY LTD</v>
          </cell>
        </row>
        <row r="328">
          <cell r="T328" t="str">
            <v>Sean McKelvey</v>
          </cell>
          <cell r="W328" t="str">
            <v>DAHLSENS BUILDING CENTRES PTY LTD</v>
          </cell>
        </row>
        <row r="329">
          <cell r="T329" t="str">
            <v>Shenon Fernando</v>
          </cell>
          <cell r="W329" t="str">
            <v>DALY'S CONSTRUCTIONS (AUST) PTY LTD</v>
          </cell>
        </row>
        <row r="330">
          <cell r="T330" t="str">
            <v>Sian Ward</v>
          </cell>
          <cell r="W330" t="str">
            <v>DALY'S TRAFFIC PTY LTD</v>
          </cell>
        </row>
        <row r="331">
          <cell r="T331" t="str">
            <v>Sid Jamieson</v>
          </cell>
          <cell r="W331" t="str">
            <v>DANT INDUSTRIES PTY LTD</v>
          </cell>
        </row>
        <row r="332">
          <cell r="T332" t="str">
            <v>Sid Jamieson</v>
          </cell>
          <cell r="W332" t="str">
            <v>DAPTO SAND &amp; SUPERSOILS PTY LTD</v>
          </cell>
        </row>
        <row r="333">
          <cell r="T333" t="str">
            <v>Sigy Minkevicus</v>
          </cell>
          <cell r="W333" t="str">
            <v>DASHING (NORTH SYDNEY) PTY LTD</v>
          </cell>
        </row>
        <row r="334">
          <cell r="T334" t="str">
            <v>Simon Blom</v>
          </cell>
          <cell r="W334" t="str">
            <v>DATA AND MEASUREMENT SOLUTIONS PTY</v>
          </cell>
        </row>
        <row r="335">
          <cell r="T335" t="str">
            <v>Simon Edwards</v>
          </cell>
          <cell r="W335" t="str">
            <v>DAVID J MOORE</v>
          </cell>
        </row>
        <row r="336">
          <cell r="T336" t="str">
            <v>Simon Rodgers</v>
          </cell>
          <cell r="W336" t="str">
            <v>DAVID J SUTTIE PTY LTD</v>
          </cell>
        </row>
        <row r="337">
          <cell r="T337" t="str">
            <v xml:space="preserve">Simone Burger </v>
          </cell>
          <cell r="W337" t="str">
            <v>DAVID R COWELL PTY LTD T/AS COWELL</v>
          </cell>
        </row>
        <row r="338">
          <cell r="T338" t="str">
            <v>Siva Moorthy</v>
          </cell>
          <cell r="W338" t="str">
            <v>DE NEEFE SIGNS</v>
          </cell>
        </row>
        <row r="339">
          <cell r="T339" t="str">
            <v>Soglanich, Leonie</v>
          </cell>
          <cell r="W339" t="str">
            <v>DE VRIES BUILDERS PTY LTD</v>
          </cell>
        </row>
        <row r="340">
          <cell r="T340" t="str">
            <v>Spencer Davey</v>
          </cell>
          <cell r="W340" t="str">
            <v>DEANSWOOD PTY LTD</v>
          </cell>
        </row>
        <row r="341">
          <cell r="T341" t="str">
            <v>Stan Brulinski</v>
          </cell>
          <cell r="W341" t="str">
            <v>DELFIN CRAIGIEBURN PTY LTD</v>
          </cell>
        </row>
        <row r="342">
          <cell r="T342" t="str">
            <v>Stephen Ellis</v>
          </cell>
          <cell r="W342" t="str">
            <v>DELFIN MANAGEMENT SERVICES PTY LTD</v>
          </cell>
        </row>
        <row r="343">
          <cell r="T343" t="str">
            <v xml:space="preserve">Steve Brennan </v>
          </cell>
          <cell r="W343" t="str">
            <v>DELL COMPUTER PTY LTD</v>
          </cell>
        </row>
        <row r="344">
          <cell r="T344" t="str">
            <v>Steve Davies</v>
          </cell>
          <cell r="W344" t="str">
            <v>DELTAN PTY LTD</v>
          </cell>
        </row>
        <row r="345">
          <cell r="T345" t="str">
            <v>Steve Marshall   </v>
          </cell>
          <cell r="W345" t="str">
            <v>DEPARTMENT OF LANDS</v>
          </cell>
        </row>
        <row r="346">
          <cell r="T346" t="str">
            <v>Steve Martin </v>
          </cell>
          <cell r="W346" t="str">
            <v>DEPARTMENT OF NATURAL RESOURCES AND</v>
          </cell>
        </row>
        <row r="347">
          <cell r="T347" t="str">
            <v>Steve McCann</v>
          </cell>
          <cell r="W347" t="str">
            <v>DEPARTMENT OF WATER AND ENERGY</v>
          </cell>
        </row>
        <row r="348">
          <cell r="T348" t="str">
            <v>Steve Alevizos</v>
          </cell>
          <cell r="W348" t="str">
            <v>DEPT OF IMMIGRATION AND CITIZENSHIP</v>
          </cell>
        </row>
        <row r="349">
          <cell r="T349" t="str">
            <v>Steven Peedle</v>
          </cell>
          <cell r="W349" t="str">
            <v>DESERT WELDING SERVICES PTY LTD</v>
          </cell>
        </row>
        <row r="350">
          <cell r="T350" t="str">
            <v xml:space="preserve">Steven Sibly </v>
          </cell>
          <cell r="W350" t="str">
            <v>DETECTOR MAINTENANCE SERVICES</v>
          </cell>
        </row>
        <row r="351">
          <cell r="T351" t="str">
            <v>Sue Jackman</v>
          </cell>
          <cell r="W351" t="str">
            <v>DEVINE PAUL</v>
          </cell>
        </row>
        <row r="352">
          <cell r="T352" t="str">
            <v>Sue Miriklis</v>
          </cell>
          <cell r="W352" t="str">
            <v>DEVIVO PTY.LIMITED</v>
          </cell>
        </row>
        <row r="353">
          <cell r="T353" t="str">
            <v>Sumit Garg</v>
          </cell>
          <cell r="W353" t="str">
            <v>DEWAR ELECTRONICS PTY LTD</v>
          </cell>
        </row>
        <row r="354">
          <cell r="T354" t="str">
            <v>Sun, Jie</v>
          </cell>
          <cell r="W354" t="str">
            <v>DHL WORLDWIDE EXPRESS</v>
          </cell>
        </row>
        <row r="355">
          <cell r="T355" t="str">
            <v>Susan Hall</v>
          </cell>
          <cell r="W355" t="str">
            <v>DI STASI ENTERPRISES</v>
          </cell>
        </row>
        <row r="356">
          <cell r="T356" t="str">
            <v xml:space="preserve">Suzanne Reading </v>
          </cell>
          <cell r="W356" t="str">
            <v>DIAL A DIGGER</v>
          </cell>
        </row>
        <row r="357">
          <cell r="T357" t="str">
            <v>Sylvia Harley</v>
          </cell>
          <cell r="W357" t="str">
            <v>DIAL A DIGGER AUSWIDE PTY LTD</v>
          </cell>
        </row>
        <row r="358">
          <cell r="T358" t="str">
            <v>Tanami</v>
          </cell>
          <cell r="W358" t="str">
            <v>DIAL BEFORE YOU DIG NSW/ACT</v>
          </cell>
        </row>
        <row r="359">
          <cell r="T359" t="str">
            <v>Tanya Johnson</v>
          </cell>
          <cell r="W359" t="str">
            <v>DIECREST ENGINEERING</v>
          </cell>
        </row>
        <row r="360">
          <cell r="T360" t="str">
            <v>Tatiana Chigapova</v>
          </cell>
          <cell r="W360" t="str">
            <v>DIMENSION DATA AUSTRALIA PTY LTD</v>
          </cell>
        </row>
        <row r="361">
          <cell r="T361" t="str">
            <v>Taunton, Gregory</v>
          </cell>
          <cell r="W361" t="str">
            <v>DIONA PTY  LTD</v>
          </cell>
        </row>
        <row r="362">
          <cell r="T362" t="str">
            <v xml:space="preserve">Thomas Allen </v>
          </cell>
          <cell r="W362" t="str">
            <v>DIRECT CIVIL WORKS</v>
          </cell>
        </row>
        <row r="363">
          <cell r="T363" t="str">
            <v>Thomas, Peter</v>
          </cell>
          <cell r="W363" t="str">
            <v>DIRECT TRENCHING &amp; BORING PTY LTD</v>
          </cell>
        </row>
        <row r="364">
          <cell r="T364" t="str">
            <v>Tim Rodsted</v>
          </cell>
          <cell r="W364" t="str">
            <v>DMC Quality Audit Pty Ltd</v>
          </cell>
        </row>
        <row r="365">
          <cell r="T365" t="str">
            <v xml:space="preserve">Tom Ruzeu </v>
          </cell>
          <cell r="W365" t="str">
            <v>DOCUMENT CORPORATION SALES</v>
          </cell>
        </row>
        <row r="366">
          <cell r="T366" t="str">
            <v>Toni Wilcox</v>
          </cell>
          <cell r="W366" t="str">
            <v>DOMAIN</v>
          </cell>
        </row>
        <row r="367">
          <cell r="T367" t="str">
            <v>Tony Rubino</v>
          </cell>
          <cell r="W367" t="str">
            <v>DOOZA ENGINEERING</v>
          </cell>
        </row>
        <row r="368">
          <cell r="T368" t="str">
            <v>Tony Trounson</v>
          </cell>
          <cell r="W368" t="str">
            <v>DRAEGER SAFETY PACIFIC PTY LTD</v>
          </cell>
        </row>
        <row r="369">
          <cell r="T369" t="str">
            <v>Tony Ussia</v>
          </cell>
          <cell r="W369" t="str">
            <v>DRAGER SAFETY PACIFIC</v>
          </cell>
        </row>
        <row r="370">
          <cell r="T370" t="str">
            <v>Tracy Jane Russell</v>
          </cell>
          <cell r="W370" t="str">
            <v>DRAGONFLY ENVIRONMENTAL PTY LTD</v>
          </cell>
        </row>
        <row r="371">
          <cell r="T371" t="str">
            <v>Trudy Windebank</v>
          </cell>
          <cell r="W371" t="str">
            <v>DRIVECHECK AUSTRALIA 2000 PTY LTD</v>
          </cell>
        </row>
        <row r="372">
          <cell r="T372" t="str">
            <v>Tyrone Singleton</v>
          </cell>
          <cell r="W372" t="str">
            <v>DUBBO CITY PLUMBING PTY LTD</v>
          </cell>
        </row>
        <row r="373">
          <cell r="T373" t="str">
            <v>Urbiztondo, Sue</v>
          </cell>
          <cell r="W373" t="str">
            <v>DUCOR AUSTRALIA PTY LTD</v>
          </cell>
        </row>
        <row r="374">
          <cell r="T374" t="str">
            <v xml:space="preserve">Vaino Keskula </v>
          </cell>
          <cell r="W374" t="str">
            <v>DUNDALK PIPELAYING PTY LTD</v>
          </cell>
        </row>
        <row r="375">
          <cell r="T375" t="str">
            <v>Vanessa</v>
          </cell>
          <cell r="W375" t="str">
            <v>DUNHAM HOLDINGS PTY LTD</v>
          </cell>
        </row>
        <row r="376">
          <cell r="T376" t="str">
            <v>Vicki Papanikolaou</v>
          </cell>
          <cell r="W376" t="str">
            <v>DYNAMIC RATINGS PTY LTD</v>
          </cell>
        </row>
        <row r="377">
          <cell r="T377" t="str">
            <v xml:space="preserve">Vicky Oosthuizen </v>
          </cell>
          <cell r="W377" t="str">
            <v>E P V SPECIALTY SERVICE CENTRE</v>
          </cell>
        </row>
        <row r="378">
          <cell r="T378" t="str">
            <v xml:space="preserve">Victor Chin </v>
          </cell>
          <cell r="W378" t="str">
            <v>EAGLE IMAGING SERVICES PTY LTD</v>
          </cell>
        </row>
        <row r="379">
          <cell r="T379" t="str">
            <v>Voula Dimopoulos</v>
          </cell>
          <cell r="W379" t="str">
            <v>EAST AUSTRALIAN PIPELINE LIMITED</v>
          </cell>
        </row>
        <row r="380">
          <cell r="T380" t="str">
            <v>Wally Huia</v>
          </cell>
          <cell r="W380" t="str">
            <v>EAST COAST CAR RENTALS</v>
          </cell>
        </row>
        <row r="381">
          <cell r="T381" t="str">
            <v>Warwick Armstrong</v>
          </cell>
          <cell r="W381" t="str">
            <v>EAST GIPPSLAND BUILDING PERMITS PTY</v>
          </cell>
        </row>
        <row r="382">
          <cell r="T382" t="str">
            <v xml:space="preserve">Wayne Miles </v>
          </cell>
          <cell r="W382" t="str">
            <v>EAST GIPPSLAND REFRIGERATION &amp; AIR</v>
          </cell>
        </row>
        <row r="383">
          <cell r="T383" t="str">
            <v>Wayne Russell</v>
          </cell>
          <cell r="W383" t="str">
            <v>EASTCOAST PLUMBING &amp; ELECT. SUP.</v>
          </cell>
        </row>
        <row r="384">
          <cell r="T384" t="str">
            <v>Wayne Taylor</v>
          </cell>
          <cell r="W384" t="str">
            <v>EATON POWER QUALITY PTY LTD</v>
          </cell>
        </row>
        <row r="385">
          <cell r="T385" t="str">
            <v>Will Wait</v>
          </cell>
          <cell r="W385" t="str">
            <v>ECONOMIC INSIGHTS PTY LTD</v>
          </cell>
        </row>
        <row r="386">
          <cell r="T386" t="str">
            <v>William Mackin</v>
          </cell>
          <cell r="W386" t="str">
            <v>ECOWISE ENVIRONMENTAL (VICTORIA) PT</v>
          </cell>
        </row>
        <row r="387">
          <cell r="T387" t="str">
            <v>William Yeap</v>
          </cell>
          <cell r="W387" t="str">
            <v>ECOWISE SERVICES (AUST) PTY LIMITED</v>
          </cell>
        </row>
        <row r="388">
          <cell r="T388" t="str">
            <v xml:space="preserve">Yogarajah Ajitkumar </v>
          </cell>
          <cell r="W388" t="str">
            <v>EH WACHS COMPANY</v>
          </cell>
        </row>
        <row r="389">
          <cell r="T389" t="str">
            <v>Yvonne Barrett</v>
          </cell>
          <cell r="W389" t="str">
            <v>ELDERS WEBSTER TASMANIA</v>
          </cell>
        </row>
        <row r="390">
          <cell r="T390" t="str">
            <v xml:space="preserve">Jacques Commarmond, </v>
          </cell>
          <cell r="W390" t="str">
            <v>ELECTRICAL DISTRIBUTION &amp;</v>
          </cell>
        </row>
        <row r="391">
          <cell r="T391" t="str">
            <v xml:space="preserve">Min Ge, </v>
          </cell>
          <cell r="W391" t="str">
            <v>ELECTRICAL RESOURCE PROVIDERS P/L</v>
          </cell>
        </row>
        <row r="392">
          <cell r="T392" t="str">
            <v>John H. Reischel</v>
          </cell>
          <cell r="W392" t="str">
            <v>ELECTRICITY TRAINING &amp; DEVELOP P/L</v>
          </cell>
        </row>
        <row r="393">
          <cell r="T393">
            <v>0</v>
          </cell>
          <cell r="W393" t="str">
            <v>ELECTRIX PTY LIMITED</v>
          </cell>
        </row>
        <row r="394">
          <cell r="T394">
            <v>0</v>
          </cell>
          <cell r="W394" t="str">
            <v>ELECTRO 80</v>
          </cell>
        </row>
        <row r="395">
          <cell r="T395">
            <v>0</v>
          </cell>
          <cell r="W395" t="str">
            <v>ELECTROPAR PTY LTD</v>
          </cell>
        </row>
        <row r="396">
          <cell r="T396">
            <v>0</v>
          </cell>
          <cell r="W396" t="str">
            <v>ELEVENTH JULWOOD PTY LTD</v>
          </cell>
        </row>
        <row r="397">
          <cell r="T397">
            <v>0</v>
          </cell>
          <cell r="W397" t="str">
            <v>ELGAS LIMITED</v>
          </cell>
        </row>
        <row r="398">
          <cell r="T398">
            <v>0</v>
          </cell>
          <cell r="W398" t="str">
            <v>ELTONG ENGINEERING</v>
          </cell>
        </row>
        <row r="399">
          <cell r="T399">
            <v>0</v>
          </cell>
          <cell r="W399" t="str">
            <v>EMERSON PROCESS MANAGEMENT</v>
          </cell>
        </row>
        <row r="400">
          <cell r="T400">
            <v>0</v>
          </cell>
          <cell r="W400" t="str">
            <v>EMISSION TESTING CONSULTANTS</v>
          </cell>
        </row>
        <row r="401">
          <cell r="T401">
            <v>0</v>
          </cell>
          <cell r="W401" t="str">
            <v>ENERFLEX PROCESS PTY LTD</v>
          </cell>
        </row>
        <row r="402">
          <cell r="T402">
            <v>0</v>
          </cell>
          <cell r="W402" t="str">
            <v>ENERGEX LIMITED</v>
          </cell>
        </row>
        <row r="403">
          <cell r="W403" t="str">
            <v>ENERGY &amp; WATER OMBUDSMAN</v>
          </cell>
        </row>
        <row r="404">
          <cell r="W404" t="str">
            <v>ENERGY NETWORKS ASSOCIATION LIMITED</v>
          </cell>
        </row>
        <row r="405">
          <cell r="W405" t="str">
            <v>ENERGY SAFE VICTORIA</v>
          </cell>
        </row>
        <row r="406">
          <cell r="W406" t="str">
            <v>ENERGY SERVICES PTY LTD</v>
          </cell>
        </row>
        <row r="407">
          <cell r="W407" t="str">
            <v>ENERGY SURVEYS PTY LTD</v>
          </cell>
        </row>
        <row r="408">
          <cell r="W408" t="str">
            <v>ENERGYWORKS GROUP PTY LTD</v>
          </cell>
        </row>
        <row r="409">
          <cell r="W409" t="str">
            <v>ENG-COM PTY LTD</v>
          </cell>
        </row>
        <row r="410">
          <cell r="W410" t="str">
            <v>ENGERTROL PTY LTD</v>
          </cell>
        </row>
        <row r="411">
          <cell r="W411" t="str">
            <v>ENGINEERING PRODUCTS OF AUSTRALIA P</v>
          </cell>
        </row>
        <row r="412">
          <cell r="W412" t="str">
            <v>ENSCOPE PTY LTD</v>
          </cell>
        </row>
        <row r="413">
          <cell r="W413" t="str">
            <v>ENTITY SOLUTIONS PTY LTD</v>
          </cell>
        </row>
        <row r="414">
          <cell r="W414" t="str">
            <v>ENTITY SOLUTIONS SERVICES PTY LTD</v>
          </cell>
        </row>
        <row r="415">
          <cell r="W415" t="str">
            <v>ENVESTRA VICTORIA PTY LTD</v>
          </cell>
        </row>
        <row r="416">
          <cell r="W416" t="str">
            <v>ENVIRONMENTAL LOCATION SYSTEMS</v>
          </cell>
        </row>
        <row r="417">
          <cell r="W417" t="str">
            <v>ENVIROPACIFIC SERVICES PTY LIMITED</v>
          </cell>
        </row>
        <row r="418">
          <cell r="W418" t="str">
            <v>ENVIROPEST PTY LTD</v>
          </cell>
        </row>
        <row r="419">
          <cell r="W419" t="str">
            <v>EPCM CONSULTANTS P/L</v>
          </cell>
        </row>
        <row r="420">
          <cell r="W420" t="str">
            <v>EQAMS P/L</v>
          </cell>
        </row>
        <row r="421">
          <cell r="W421" t="str">
            <v>ERGON ENERGY</v>
          </cell>
        </row>
        <row r="422">
          <cell r="W422" t="str">
            <v>ERGON ENERGY CORPORATION PTY LTD</v>
          </cell>
        </row>
        <row r="423">
          <cell r="W423" t="str">
            <v>ERICSSON AUSTRALIA PTY LTD</v>
          </cell>
        </row>
        <row r="424">
          <cell r="W424" t="str">
            <v>ERNTEC PTY LTD</v>
          </cell>
        </row>
        <row r="425">
          <cell r="W425" t="str">
            <v>ERRAND TRANSPORT SERVICES PTY LTD&gt;</v>
          </cell>
        </row>
        <row r="426">
          <cell r="W426" t="str">
            <v>ESAFE SERVICES PTY LTD</v>
          </cell>
        </row>
        <row r="427">
          <cell r="W427" t="str">
            <v>ESK WATER</v>
          </cell>
        </row>
        <row r="428">
          <cell r="W428" t="str">
            <v>ETSA UTILITIES</v>
          </cell>
        </row>
        <row r="429">
          <cell r="W429" t="str">
            <v>EUGAQUIP ENGINEERING</v>
          </cell>
        </row>
        <row r="430">
          <cell r="W430" t="str">
            <v>EVOLTAGE PTY LTD</v>
          </cell>
        </row>
        <row r="431">
          <cell r="W431" t="str">
            <v>EYE LIGHTING AUSTRALIA PTY LIMITED</v>
          </cell>
        </row>
        <row r="432">
          <cell r="W432" t="str">
            <v>EZI COMMUNICATIONS</v>
          </cell>
        </row>
        <row r="433">
          <cell r="W433" t="str">
            <v>F &amp; J SCHOLES CONTRACTORS P/L</v>
          </cell>
        </row>
        <row r="434">
          <cell r="W434" t="str">
            <v>FAIMAS PLUMBING PTY LTD</v>
          </cell>
        </row>
        <row r="435">
          <cell r="W435" t="str">
            <v>FENGORE PLANT HIRE</v>
          </cell>
        </row>
        <row r="436">
          <cell r="W436" t="str">
            <v>FERNBANK ENGINEERING PTY LTD</v>
          </cell>
        </row>
        <row r="437">
          <cell r="W437" t="str">
            <v>FIELDFORCE SERVICES PTY LTD</v>
          </cell>
        </row>
        <row r="438">
          <cell r="W438" t="str">
            <v>FIRE EQUIPMENT SERVICES</v>
          </cell>
        </row>
        <row r="439">
          <cell r="W439" t="str">
            <v>FIRE TECH</v>
          </cell>
        </row>
        <row r="440">
          <cell r="W440" t="str">
            <v>FIRST AID EQUIPPED</v>
          </cell>
        </row>
        <row r="441">
          <cell r="W441" t="str">
            <v>FIRST CLASS CATERING</v>
          </cell>
        </row>
        <row r="442">
          <cell r="W442" t="str">
            <v>FIRST INTERVENTION</v>
          </cell>
        </row>
        <row r="443">
          <cell r="W443" t="str">
            <v>Flowline Industries Pty Ltd</v>
          </cell>
        </row>
        <row r="444">
          <cell r="W444" t="str">
            <v>FLOWSERVE AUSTRALIA PTY LTD</v>
          </cell>
        </row>
        <row r="445">
          <cell r="W445" t="str">
            <v>FLUID SYSTEM TECHNOLOGIES(ES) P/L</v>
          </cell>
        </row>
        <row r="446">
          <cell r="W446" t="str">
            <v>FORMICA PTY LTD</v>
          </cell>
        </row>
        <row r="447">
          <cell r="W447" t="str">
            <v>FORMWAY METERING SERVICES</v>
          </cell>
        </row>
        <row r="448">
          <cell r="W448" t="str">
            <v>FORTRESS SYSTEMS P/L</v>
          </cell>
        </row>
        <row r="449">
          <cell r="W449" t="str">
            <v>FOUR "A" PTY LTD</v>
          </cell>
        </row>
        <row r="450">
          <cell r="W450" t="str">
            <v>FREEHILLS</v>
          </cell>
        </row>
        <row r="451">
          <cell r="W451" t="str">
            <v>FRM MATERIALS HANDLING P/L</v>
          </cell>
        </row>
        <row r="452">
          <cell r="W452" t="str">
            <v>FRR CINEL NOMINEES (VIC) PTY LTD</v>
          </cell>
        </row>
        <row r="453">
          <cell r="W453" t="str">
            <v>FUJI XEROX</v>
          </cell>
        </row>
        <row r="454">
          <cell r="W454" t="str">
            <v>FULTON HOGAN PTY LTD</v>
          </cell>
        </row>
        <row r="455">
          <cell r="W455" t="str">
            <v>FURMANITE AUSTRALIA PTY LTD</v>
          </cell>
        </row>
        <row r="456">
          <cell r="W456" t="str">
            <v>G D &amp; J L COUTTS PTY LTD</v>
          </cell>
        </row>
        <row r="457">
          <cell r="W457" t="str">
            <v>G V KINSMAN PTY LTD</v>
          </cell>
        </row>
        <row r="458">
          <cell r="W458" t="str">
            <v>G.V. SECURITY FENCING PTY LTD</v>
          </cell>
        </row>
        <row r="459">
          <cell r="W459" t="str">
            <v>GAFMOR PLUMBLING PTY LTD</v>
          </cell>
        </row>
        <row r="460">
          <cell r="W460" t="str">
            <v>GAMECO</v>
          </cell>
        </row>
        <row r="461">
          <cell r="W461" t="str">
            <v>GARY FOSTER &amp; ASSCOCIATES</v>
          </cell>
        </row>
        <row r="462">
          <cell r="W462" t="str">
            <v>GARY MARSH &amp; ASSOCIATES PTY LTD</v>
          </cell>
        </row>
        <row r="463">
          <cell r="W463" t="str">
            <v>GAS AND PIPELINE SERVICES PTY LTD</v>
          </cell>
        </row>
        <row r="464">
          <cell r="W464" t="str">
            <v>GAS DRIVE SYSTEMS</v>
          </cell>
        </row>
        <row r="465">
          <cell r="W465" t="str">
            <v>GASCO PTY LTD</v>
          </cell>
        </row>
        <row r="466">
          <cell r="W466" t="str">
            <v>GASCO UNIT TRUST</v>
          </cell>
        </row>
        <row r="467">
          <cell r="W467" t="str">
            <v>GASFLOW PLUMBING</v>
          </cell>
        </row>
        <row r="468">
          <cell r="W468" t="str">
            <v>GATEWAY OH&amp;S PTY. LTD.</v>
          </cell>
        </row>
        <row r="469">
          <cell r="W469" t="str">
            <v>GB GEOTECHNICS (AUSTRALIA) PTY LTD</v>
          </cell>
        </row>
        <row r="470">
          <cell r="W470" t="str">
            <v>GBG CONCRETE &amp; CONSTRUCTION PTY LTD</v>
          </cell>
        </row>
        <row r="471">
          <cell r="W471" t="str">
            <v>GE ENERGY AUSTRALIA PTY LTD</v>
          </cell>
        </row>
        <row r="472">
          <cell r="W472" t="str">
            <v>GENERAL CABLE AUSTRALIA PTY LTD</v>
          </cell>
        </row>
        <row r="473">
          <cell r="W473" t="str">
            <v>GEOIMAGE PTY. LTD</v>
          </cell>
        </row>
        <row r="474">
          <cell r="W474" t="str">
            <v>George White &amp; Co Pty Ltd</v>
          </cell>
        </row>
        <row r="475">
          <cell r="W475" t="str">
            <v>GEORGIEVSKI BROS PTY LIMITED</v>
          </cell>
        </row>
        <row r="476">
          <cell r="W476" t="str">
            <v>GFS POWER</v>
          </cell>
        </row>
        <row r="477">
          <cell r="W477" t="str">
            <v>GHD PTY LTD</v>
          </cell>
        </row>
        <row r="478">
          <cell r="W478" t="str">
            <v>Gilbert Lodge Australia</v>
          </cell>
        </row>
        <row r="479">
          <cell r="W479" t="str">
            <v>GILL ENGINEERING</v>
          </cell>
        </row>
        <row r="480">
          <cell r="W480" t="str">
            <v>GILLESPIE CRANES NOMINEES PTY LIMIT</v>
          </cell>
        </row>
        <row r="481">
          <cell r="W481" t="str">
            <v>GIPPSLAND CATHODIC PROTECTION</v>
          </cell>
        </row>
        <row r="482">
          <cell r="W482" t="str">
            <v>GL &amp; DA TEDGE PTY LTD</v>
          </cell>
        </row>
        <row r="483">
          <cell r="W483" t="str">
            <v>GL CRUST</v>
          </cell>
        </row>
        <row r="484">
          <cell r="W484" t="str">
            <v>GL INDUSTRIAL SERVICES AUSTRALIA PT</v>
          </cell>
        </row>
        <row r="485">
          <cell r="W485" t="str">
            <v>GLADSTONE AIR CLEANER SERVICES</v>
          </cell>
        </row>
        <row r="486">
          <cell r="W486" t="str">
            <v>GLADSTONE BETTA ELECTRICAL</v>
          </cell>
        </row>
        <row r="487">
          <cell r="W487" t="str">
            <v>GLASSMETAL INDUSTRIES PTY LTD</v>
          </cell>
        </row>
        <row r="488">
          <cell r="W488" t="str">
            <v>GLENROY NEWSAGENCY</v>
          </cell>
        </row>
        <row r="489">
          <cell r="W489" t="str">
            <v>GLOBAL INVESTIGATIONS GROUP PTY LTD</v>
          </cell>
        </row>
        <row r="490">
          <cell r="W490" t="str">
            <v>G-MACQ PTY LTD</v>
          </cell>
        </row>
        <row r="491">
          <cell r="W491" t="str">
            <v>GO TECH SECURITY</v>
          </cell>
        </row>
        <row r="492">
          <cell r="W492" t="str">
            <v>GOLDER ASSOCIATES PTY LTD</v>
          </cell>
        </row>
        <row r="493">
          <cell r="W493" t="str">
            <v>GONE BLASTIN PTY LTD</v>
          </cell>
        </row>
        <row r="494">
          <cell r="W494" t="str">
            <v>GOODMAN PROPERTY SERVICES (AUST) PT</v>
          </cell>
        </row>
        <row r="495">
          <cell r="W495" t="str">
            <v>GORDON MACDONALD PTY. LTD.</v>
          </cell>
        </row>
        <row r="496">
          <cell r="W496" t="str">
            <v>GOULBURN ENGINEERING</v>
          </cell>
        </row>
        <row r="497">
          <cell r="W497" t="str">
            <v>GRAEME KIRWAN</v>
          </cell>
        </row>
        <row r="498">
          <cell r="W498" t="str">
            <v>GRAHAM CHALMER PROPRIETARY LTD</v>
          </cell>
        </row>
        <row r="499">
          <cell r="W499" t="str">
            <v>Graph Solutions Pty Ltd</v>
          </cell>
        </row>
        <row r="500">
          <cell r="W500" t="str">
            <v>GREENSBOROUGH A GRADE MOTOR SCHOOL</v>
          </cell>
        </row>
        <row r="501">
          <cell r="W501" t="str">
            <v>GREG SEWELL FORGINGS PTY LTD</v>
          </cell>
        </row>
        <row r="502">
          <cell r="W502" t="str">
            <v>GROUNDS AND GARDENS UNIT TRUST</v>
          </cell>
        </row>
        <row r="503">
          <cell r="W503" t="str">
            <v>GRYFFIN PTY LTD</v>
          </cell>
        </row>
        <row r="504">
          <cell r="W504" t="str">
            <v>GUNAMIDJIN PTY LIMITED</v>
          </cell>
        </row>
        <row r="505">
          <cell r="W505" t="str">
            <v>H W J CLEANING SERVICES</v>
          </cell>
        </row>
        <row r="506">
          <cell r="W506" t="str">
            <v>H.B COBURN-COCKS &amp; B COCKS</v>
          </cell>
        </row>
        <row r="507">
          <cell r="W507" t="str">
            <v>H.U.S.T. PLASTICS PTY LTD</v>
          </cell>
        </row>
        <row r="508">
          <cell r="W508" t="str">
            <v>HADEN ENGINEERING PTY LTD</v>
          </cell>
        </row>
        <row r="509">
          <cell r="W509" t="str">
            <v>HAGEMEYER AUSTRALIA</v>
          </cell>
        </row>
        <row r="510">
          <cell r="W510" t="str">
            <v>HANDA PTY LTD</v>
          </cell>
        </row>
        <row r="511">
          <cell r="W511" t="str">
            <v>HANTECH AUSTRALIA PTY LTD</v>
          </cell>
        </row>
        <row r="512">
          <cell r="W512" t="str">
            <v>HARBER &amp; ASSOCIATES PTY LTD</v>
          </cell>
        </row>
        <row r="513">
          <cell r="W513" t="str">
            <v>HARCOR SECURITY SEALS PTY LTD</v>
          </cell>
        </row>
        <row r="514">
          <cell r="W514" t="str">
            <v>HARD &amp; FORESTER PTY LTD</v>
          </cell>
        </row>
        <row r="515">
          <cell r="W515" t="str">
            <v>HARVEY NORMAN ELECTRICS WARRAWONG</v>
          </cell>
        </row>
        <row r="516">
          <cell r="W516" t="str">
            <v>HARVEY, CHRISTOPHER WILLIAM</v>
          </cell>
        </row>
        <row r="517">
          <cell r="W517" t="str">
            <v>HAVA BLAST</v>
          </cell>
        </row>
        <row r="518">
          <cell r="W518" t="str">
            <v>HAWKER SIDDELEY SWITCHGEAR PTY LTD</v>
          </cell>
        </row>
        <row r="519">
          <cell r="W519" t="str">
            <v>HAYCOLEC INDUSTRIES PTY LTD</v>
          </cell>
        </row>
        <row r="520">
          <cell r="W520" t="str">
            <v>HB ENGINEERING (TAS) PTY LTD</v>
          </cell>
        </row>
        <row r="521">
          <cell r="W521" t="str">
            <v>HCB STANDBY TECHNOLOGIES PTY LTD</v>
          </cell>
        </row>
        <row r="522">
          <cell r="W522" t="str">
            <v>Health &amp; Safety Auditing Serv P/L</v>
          </cell>
        </row>
        <row r="523">
          <cell r="W523" t="str">
            <v>HEALTH SERVICES AUSTRALIA</v>
          </cell>
        </row>
        <row r="524">
          <cell r="W524" t="str">
            <v>HEATH CONSULTANTS PTY LTD</v>
          </cell>
        </row>
        <row r="525">
          <cell r="W525" t="str">
            <v>HEATH PIPELINE SERVICES PTY LTD</v>
          </cell>
        </row>
        <row r="526">
          <cell r="W526" t="str">
            <v>HEATH PIPELINE SERVICES PTY. LTD.</v>
          </cell>
        </row>
        <row r="527">
          <cell r="W527" t="str">
            <v>HELLMANN WORLDWIDE LOGISTICS PTY LT</v>
          </cell>
        </row>
        <row r="528">
          <cell r="W528" t="str">
            <v>HELP MAINTENANCE SERVICES PTY LIMIT</v>
          </cell>
        </row>
        <row r="529">
          <cell r="W529" t="str">
            <v>HENLOR SHEETMETAL &amp; ROOFING</v>
          </cell>
        </row>
        <row r="530">
          <cell r="W530" t="str">
            <v>HERTZ RENT A CAR</v>
          </cell>
        </row>
        <row r="531">
          <cell r="W531" t="str">
            <v>HEWLETT PACKARD AUSTRALIA LTD</v>
          </cell>
        </row>
        <row r="532">
          <cell r="W532" t="str">
            <v>HIGHWAY OFFICE FURNITURE P/L</v>
          </cell>
        </row>
        <row r="533">
          <cell r="W533" t="str">
            <v>HILDEBRANDT LOCKSMITHS LTD</v>
          </cell>
        </row>
        <row r="534">
          <cell r="W534" t="str">
            <v>HIRSCHMANN AUTOMATION &amp; CONTROL GMB</v>
          </cell>
        </row>
        <row r="535">
          <cell r="W535" t="str">
            <v>HIRST CONTRACT CLEANING</v>
          </cell>
        </row>
        <row r="536">
          <cell r="W536" t="str">
            <v>HOBBS TRENCHING</v>
          </cell>
        </row>
        <row r="537">
          <cell r="W537" t="str">
            <v>HOBSONS BAY CITY COUNCIL</v>
          </cell>
        </row>
        <row r="538">
          <cell r="W538" t="str">
            <v>HOGAN ENGINEERING PTY. LIMITED</v>
          </cell>
        </row>
        <row r="539">
          <cell r="W539" t="str">
            <v>HOLDFAST SUPPLIES</v>
          </cell>
        </row>
        <row r="540">
          <cell r="W540" t="str">
            <v>HOLIDAY TRAILERS</v>
          </cell>
        </row>
        <row r="541">
          <cell r="W541" t="str">
            <v>HONEYWELL LIMITED</v>
          </cell>
        </row>
        <row r="542">
          <cell r="W542" t="str">
            <v>HORNSBY SHIRE COUNCIL</v>
          </cell>
        </row>
        <row r="543">
          <cell r="W543" t="str">
            <v>HOUNDS MAINTENANCE PRODUCTS (AUST)</v>
          </cell>
        </row>
        <row r="544">
          <cell r="W544" t="str">
            <v>HOWARD WRIGHT GAS MEASUREMENT P/L</v>
          </cell>
        </row>
        <row r="545">
          <cell r="W545" t="str">
            <v>HRL TECHNOLOGY P/L</v>
          </cell>
        </row>
        <row r="546">
          <cell r="W546" t="str">
            <v>HUDSON GLOBAL RESOURCES</v>
          </cell>
        </row>
        <row r="547">
          <cell r="W547" t="str">
            <v>HUME CITY COUNCIL</v>
          </cell>
        </row>
        <row r="548">
          <cell r="W548" t="str">
            <v>HUNT BOILERS</v>
          </cell>
        </row>
        <row r="549">
          <cell r="W549" t="str">
            <v>HUNTER GROUND SERVICES PTY LTD</v>
          </cell>
        </row>
        <row r="550">
          <cell r="W550" t="str">
            <v>HUNTINGDALE MOBILE CRANES (AUST) PT</v>
          </cell>
        </row>
        <row r="551">
          <cell r="W551" t="str">
            <v>HUTCHISON 3G AUSTRALIA P/L</v>
          </cell>
        </row>
        <row r="552">
          <cell r="W552" t="str">
            <v>HVP PTY LTD</v>
          </cell>
        </row>
        <row r="553">
          <cell r="W553" t="str">
            <v>HVT INSPECTION SERVICES PTY LTD</v>
          </cell>
        </row>
        <row r="554">
          <cell r="W554" t="str">
            <v>HYDRO INDUSTRIES</v>
          </cell>
        </row>
        <row r="555">
          <cell r="W555" t="str">
            <v>HYDRO INDUSTRIES PTY LTD</v>
          </cell>
        </row>
        <row r="556">
          <cell r="W556" t="str">
            <v>HYLEC ENERGY SOLUTIONS PTY LTD</v>
          </cell>
        </row>
        <row r="557">
          <cell r="W557" t="str">
            <v>HYTORC SOUTH PACIFIC</v>
          </cell>
        </row>
        <row r="558">
          <cell r="W558" t="str">
            <v>I &amp; C INSTRUMENTATION &amp; ELECTRICAL</v>
          </cell>
        </row>
        <row r="559">
          <cell r="W559" t="str">
            <v>I.N.L CONTRACTING</v>
          </cell>
        </row>
        <row r="560">
          <cell r="W560" t="str">
            <v>IBM AUSTRALIA LIMITED</v>
          </cell>
        </row>
        <row r="561">
          <cell r="W561" t="str">
            <v>IDEC AUSTRALIA PTY_LTD</v>
          </cell>
        </row>
        <row r="562">
          <cell r="W562" t="str">
            <v>IDENTI-SIGN</v>
          </cell>
        </row>
        <row r="563">
          <cell r="W563" t="str">
            <v>IJ &amp; NE MILLER CONTRACTING PTY LTD</v>
          </cell>
        </row>
        <row r="564">
          <cell r="W564" t="str">
            <v>ILLAWARRA AUTOMATION&amp;CONTROL PTY LT</v>
          </cell>
        </row>
        <row r="565">
          <cell r="W565" t="str">
            <v>ILLAWARRA COMMUNICATIONS PTY LTD</v>
          </cell>
        </row>
        <row r="566">
          <cell r="W566" t="str">
            <v>ILLAWARRA FASTENERS PTY. LTD.</v>
          </cell>
        </row>
        <row r="567">
          <cell r="W567" t="str">
            <v>ILLAWARRA WIRE ROPES</v>
          </cell>
        </row>
        <row r="568">
          <cell r="W568" t="str">
            <v>IMPACT PROMOTIONAL PRODUCTS</v>
          </cell>
        </row>
        <row r="569">
          <cell r="W569" t="str">
            <v>INDEPENDENT TURF SERVICES</v>
          </cell>
        </row>
        <row r="570">
          <cell r="W570" t="str">
            <v>INGAL EPS</v>
          </cell>
        </row>
        <row r="571">
          <cell r="W571" t="str">
            <v>INSPIRE EDUCATION PTY LTD</v>
          </cell>
        </row>
        <row r="572">
          <cell r="W572" t="str">
            <v>INSTANT ACCESS AUS</v>
          </cell>
        </row>
        <row r="573">
          <cell r="W573" t="str">
            <v>INSTECH GROUP PTY LTD</v>
          </cell>
        </row>
        <row r="574">
          <cell r="W574" t="str">
            <v>INSTROMET SYSTEMS AUSTRALIA</v>
          </cell>
        </row>
        <row r="575">
          <cell r="W575" t="str">
            <v>INTEGRAL ENERGY</v>
          </cell>
        </row>
        <row r="576">
          <cell r="W576" t="str">
            <v>INTEGRATED ANALYTICAL SYSTEMS PTY L</v>
          </cell>
        </row>
        <row r="577">
          <cell r="W577" t="str">
            <v>INTEGRATED RISK MANAGEMENT</v>
          </cell>
        </row>
        <row r="578">
          <cell r="W578" t="str">
            <v>INTELLECT SYSTEMS PTY LTD</v>
          </cell>
        </row>
        <row r="579">
          <cell r="W579" t="str">
            <v>INTELLIGENT OUTCOMES GROUP PTY LIMI</v>
          </cell>
        </row>
        <row r="580">
          <cell r="W580" t="str">
            <v>INTERCEL PTY LTD</v>
          </cell>
        </row>
        <row r="581">
          <cell r="W581" t="str">
            <v>INTERFERENCE RESOURCES</v>
          </cell>
        </row>
        <row r="582">
          <cell r="W582" t="str">
            <v>INTERNATIONAL CHEMICALS</v>
          </cell>
        </row>
        <row r="583">
          <cell r="W583" t="str">
            <v>INVENSYS PROCESS SYSTEMS</v>
          </cell>
        </row>
        <row r="584">
          <cell r="W584" t="str">
            <v>INX LANDSCAPING PTY LTD</v>
          </cell>
        </row>
        <row r="585">
          <cell r="W585" t="str">
            <v>IPD GROUP LTD</v>
          </cell>
        </row>
        <row r="586">
          <cell r="W586" t="str">
            <v>IPLEX PIPELINES AUSTRALIA PTY LTD</v>
          </cell>
        </row>
        <row r="587">
          <cell r="W587" t="str">
            <v>ISS FACILITY SERVICES AUSTRALIA LIM</v>
          </cell>
        </row>
        <row r="588">
          <cell r="W588" t="str">
            <v>J &amp; M MCKELVEY PTY LTD</v>
          </cell>
        </row>
        <row r="589">
          <cell r="W589" t="str">
            <v>J BLACKWOOD &amp; SON LIMITED</v>
          </cell>
        </row>
        <row r="590">
          <cell r="W590" t="str">
            <v>J K WILLIAMS CONTRACTING PTY LIMITE</v>
          </cell>
        </row>
        <row r="591">
          <cell r="W591" t="str">
            <v>J L B ELECTRICS</v>
          </cell>
        </row>
        <row r="592">
          <cell r="W592" t="str">
            <v>J P KENNY MELBOURNE PTY LTD</v>
          </cell>
        </row>
        <row r="593">
          <cell r="W593" t="str">
            <v>J P PLUMBING</v>
          </cell>
        </row>
        <row r="594">
          <cell r="W594" t="str">
            <v>J R C INTERNATIONAL PTY LTD</v>
          </cell>
        </row>
        <row r="595">
          <cell r="W595" t="str">
            <v>J&amp;E CAD SERVICES PTY LTD</v>
          </cell>
        </row>
        <row r="596">
          <cell r="W596" t="str">
            <v>JACKSONS SECURITY</v>
          </cell>
        </row>
        <row r="597">
          <cell r="W597" t="str">
            <v>JAMES A ROBINSON</v>
          </cell>
        </row>
        <row r="598">
          <cell r="W598" t="str">
            <v>JAMES BUCKLEY PLUMBING</v>
          </cell>
        </row>
        <row r="599">
          <cell r="W599" t="str">
            <v>JAMES O'MALLEY</v>
          </cell>
        </row>
        <row r="600">
          <cell r="W600" t="str">
            <v>JAYBRO SAFETY &amp; ENVIRONMENTAL</v>
          </cell>
        </row>
        <row r="601">
          <cell r="W601" t="str">
            <v>JEFF BOOTH CONSULTING LTD</v>
          </cell>
        </row>
        <row r="602">
          <cell r="W602" t="str">
            <v>JEMENA ASSET MANAG</v>
          </cell>
        </row>
        <row r="603">
          <cell r="W603" t="str">
            <v>JEMENA ASSET MANAGEMENT PTY LTD</v>
          </cell>
        </row>
        <row r="604">
          <cell r="W604" t="str">
            <v>JOE CAHILL PLUMBING &amp; GASFITTING</v>
          </cell>
        </row>
        <row r="605">
          <cell r="W605" t="str">
            <v>JOHN BARNES &amp; CO PTY LTD</v>
          </cell>
        </row>
        <row r="606">
          <cell r="W606" t="str">
            <v>JOHNSON WINTER &amp; SLATTERY</v>
          </cell>
        </row>
        <row r="607">
          <cell r="W607" t="str">
            <v>JORD INTERNATIONAL</v>
          </cell>
        </row>
        <row r="608">
          <cell r="W608" t="str">
            <v>JP TRUST</v>
          </cell>
        </row>
        <row r="609">
          <cell r="W609" t="str">
            <v>JSM EMBROIDERY &amp; WORKWEAR</v>
          </cell>
        </row>
        <row r="610">
          <cell r="W610" t="str">
            <v>JUMP CONSTRUCTIONS PTY LTD</v>
          </cell>
        </row>
        <row r="611">
          <cell r="W611" t="str">
            <v>K.G LEMON &amp; T.W LEMON</v>
          </cell>
        </row>
        <row r="612">
          <cell r="W612" t="str">
            <v>KALKO JOINT VENTURE</v>
          </cell>
        </row>
        <row r="613">
          <cell r="W613" t="str">
            <v>KEEN PROPERTY PTY LTD</v>
          </cell>
        </row>
        <row r="614">
          <cell r="W614" t="str">
            <v>KEITH WILLIAMS ESTATE AGENCY PTY LI</v>
          </cell>
        </row>
        <row r="615">
          <cell r="W615" t="str">
            <v>KELVIN H INGRAM PTY LTD</v>
          </cell>
        </row>
        <row r="616">
          <cell r="W616" t="str">
            <v>KENNETH J.ABBLITT</v>
          </cell>
        </row>
        <row r="617">
          <cell r="W617" t="str">
            <v>KIAMA MUNICIPAL COUNCIL</v>
          </cell>
        </row>
        <row r="618">
          <cell r="W618" t="str">
            <v>KING,ROBERT BRUCE</v>
          </cell>
        </row>
        <row r="619">
          <cell r="W619" t="str">
            <v>KIRTELLE PTY LTD</v>
          </cell>
        </row>
        <row r="620">
          <cell r="W620" t="str">
            <v>KLUBER LUBRICATION AUSTRALIA P/L</v>
          </cell>
        </row>
        <row r="621">
          <cell r="W621" t="str">
            <v>KMH ENVIRONMENTAL PTY LIMITED</v>
          </cell>
        </row>
        <row r="622">
          <cell r="W622" t="str">
            <v>KOJAK EXCAVATIONS PTY LTD</v>
          </cell>
        </row>
        <row r="623">
          <cell r="W623" t="str">
            <v>KONICA FINANCE</v>
          </cell>
        </row>
        <row r="624">
          <cell r="W624" t="str">
            <v>KOPPERS WOOD PRODUCTS PTY LTD</v>
          </cell>
        </row>
        <row r="625">
          <cell r="W625" t="str">
            <v>KORVEST LTD</v>
          </cell>
        </row>
        <row r="626">
          <cell r="W626" t="str">
            <v>KPS CONTRACTING</v>
          </cell>
        </row>
        <row r="627">
          <cell r="W627" t="str">
            <v>KRAUS &amp; NAIMER PTY LTD</v>
          </cell>
        </row>
        <row r="628">
          <cell r="W628" t="str">
            <v>KRISTELLE PTY LTD</v>
          </cell>
        </row>
        <row r="629">
          <cell r="W629" t="str">
            <v>KWIK TIP BINS</v>
          </cell>
        </row>
        <row r="630">
          <cell r="W630" t="str">
            <v>L &amp; A PRESSURE WELDING PTY LTD</v>
          </cell>
        </row>
        <row r="631">
          <cell r="W631" t="str">
            <v>L ARTHUR PTY LTD</v>
          </cell>
        </row>
        <row r="632">
          <cell r="W632" t="str">
            <v>LAND AND PROPERTY MANAGEMENT AUTHOR</v>
          </cell>
        </row>
        <row r="633">
          <cell r="W633" t="str">
            <v>LANDIS &amp; GYR PTY LTD</v>
          </cell>
        </row>
        <row r="634">
          <cell r="W634" t="str">
            <v>LANDMARK(QUEENSLAND)LIMITED</v>
          </cell>
        </row>
        <row r="635">
          <cell r="W635" t="str">
            <v>LANDPARTNERS LIMITED</v>
          </cell>
        </row>
        <row r="636">
          <cell r="W636" t="str">
            <v>LANDTEAM</v>
          </cell>
        </row>
        <row r="637">
          <cell r="W637" t="str">
            <v>LANE COVE MUNICIPAL COUNCIL</v>
          </cell>
        </row>
        <row r="638">
          <cell r="W638" t="str">
            <v>LANGS BUILDING SUPPLIES PTY. LTD.</v>
          </cell>
        </row>
        <row r="639">
          <cell r="W639" t="str">
            <v>LAWRENCE &amp; HANSON</v>
          </cell>
        </row>
        <row r="640">
          <cell r="W640" t="str">
            <v>LEADA PRINT PTY LTD</v>
          </cell>
        </row>
        <row r="641">
          <cell r="W641" t="str">
            <v>LEE CRANE HIRE PTY LTD</v>
          </cell>
        </row>
        <row r="642">
          <cell r="W642" t="str">
            <v>LEE ROWAN'S GARDENWORLD</v>
          </cell>
        </row>
        <row r="643">
          <cell r="W643" t="str">
            <v>LEGALINK</v>
          </cell>
        </row>
        <row r="644">
          <cell r="W644" t="str">
            <v>LESLIE ATKINS</v>
          </cell>
        </row>
        <row r="645">
          <cell r="W645" t="str">
            <v>LESTER FRANKS SURVEY &amp; GEOGRAPHIC P</v>
          </cell>
        </row>
        <row r="646">
          <cell r="W646" t="str">
            <v>LINBECK CONTRACTORS PTY LTD</v>
          </cell>
        </row>
        <row r="647">
          <cell r="W647" t="str">
            <v>LINCROFT PTY LTD</v>
          </cell>
        </row>
        <row r="648">
          <cell r="W648" t="str">
            <v>LIONS CLUB OF LAUNCESTON- RIVERSIDE</v>
          </cell>
        </row>
        <row r="649">
          <cell r="W649" t="str">
            <v>LIVERPOOL CITY COUNCIL</v>
          </cell>
        </row>
        <row r="650">
          <cell r="W650" t="str">
            <v>LUKE BENNETT MAINTENANCE</v>
          </cell>
        </row>
        <row r="651">
          <cell r="W651" t="str">
            <v>LUXOTTICA RETAIL AUSTRALIA PTY LTD</v>
          </cell>
        </row>
        <row r="652">
          <cell r="W652" t="str">
            <v>LYNTET COMMUNICATIONS</v>
          </cell>
        </row>
        <row r="653">
          <cell r="W653" t="str">
            <v>M &amp; E PRATT EXCAVATIONS</v>
          </cell>
        </row>
        <row r="654">
          <cell r="W654" t="str">
            <v>M BRODRIBB PTY LTD</v>
          </cell>
        </row>
        <row r="655">
          <cell r="W655" t="str">
            <v>M G GAS</v>
          </cell>
        </row>
        <row r="656">
          <cell r="W656" t="str">
            <v>M. BRODRIBB PTY LTD</v>
          </cell>
        </row>
        <row r="657">
          <cell r="W657" t="str">
            <v>M.I.A. PIPE &amp; CABLE LAYERS PTY LTD</v>
          </cell>
        </row>
        <row r="658">
          <cell r="W658" t="str">
            <v>MACARTHUR GAS PTY LIMITED.</v>
          </cell>
        </row>
        <row r="659">
          <cell r="W659" t="str">
            <v>MACEFORM PTY LTD T/A NU PRINT</v>
          </cell>
        </row>
        <row r="660">
          <cell r="W660" t="str">
            <v>Macey's Electrical Pty Ltd</v>
          </cell>
        </row>
        <row r="661">
          <cell r="W661" t="str">
            <v>MACTEK PTY LTD</v>
          </cell>
        </row>
        <row r="662">
          <cell r="W662" t="str">
            <v>MADISON TECHNOLOGIES PTY LTD</v>
          </cell>
        </row>
        <row r="663">
          <cell r="W663" t="str">
            <v>MAGELLAN POWERTRONICS PTY LTD</v>
          </cell>
        </row>
        <row r="664">
          <cell r="W664" t="str">
            <v>MAGSHIELD PRODUCTS INTERNATIONAL PL</v>
          </cell>
        </row>
        <row r="665">
          <cell r="W665" t="str">
            <v>MAHER GROUP PTY LTD</v>
          </cell>
        </row>
        <row r="666">
          <cell r="W666" t="str">
            <v>MAITLAND CITY COUNCIL</v>
          </cell>
        </row>
        <row r="667">
          <cell r="W667" t="str">
            <v>MALONEY FIELD SERVICES (AUSTRALIA)</v>
          </cell>
        </row>
        <row r="668">
          <cell r="W668" t="str">
            <v>MANUKA ENGINEERING</v>
          </cell>
        </row>
        <row r="669">
          <cell r="W669" t="str">
            <v>MARCUS ENGINEERING (AUST) PTY LTD</v>
          </cell>
        </row>
        <row r="670">
          <cell r="W670" t="str">
            <v>MARIBYRNONG CITY COUNCIL</v>
          </cell>
        </row>
        <row r="671">
          <cell r="W671" t="str">
            <v>MAROYA PTY LIMITED</v>
          </cell>
        </row>
        <row r="672">
          <cell r="W672" t="str">
            <v>MARSH PTY LTD</v>
          </cell>
        </row>
        <row r="673">
          <cell r="W673" t="str">
            <v>MATERIALS TO CONTRACTOR COST IN ERROR</v>
          </cell>
        </row>
        <row r="674">
          <cell r="W674" t="str">
            <v>MATERIALS TO CONTRACTOR IN ERROR</v>
          </cell>
        </row>
        <row r="675">
          <cell r="W675" t="str">
            <v>MCCOSKER CONTRACTING PTY LTD</v>
          </cell>
        </row>
        <row r="676">
          <cell r="W676" t="str">
            <v>MCIVER AVIATION PTY LTD</v>
          </cell>
        </row>
        <row r="677">
          <cell r="W677" t="str">
            <v>MCKEAN &amp; PARK</v>
          </cell>
        </row>
        <row r="678">
          <cell r="W678" t="str">
            <v>MCNAMARA ELECTRICAL&amp; DATA SERVICES</v>
          </cell>
        </row>
        <row r="679">
          <cell r="W679" t="str">
            <v>MDI SERVICE CENTRES PTY LIMITED</v>
          </cell>
        </row>
        <row r="680">
          <cell r="W680" t="str">
            <v>MEASUREMENT PLUS PTY LTD</v>
          </cell>
        </row>
        <row r="681">
          <cell r="W681" t="str">
            <v>MEDIUM VOLTAGE TECHNOLOGY PTY LTD</v>
          </cell>
        </row>
        <row r="682">
          <cell r="W682" t="str">
            <v>MEFCO AUSTRALIA PTY LTD</v>
          </cell>
        </row>
        <row r="683">
          <cell r="W683" t="str">
            <v>MEGAVAR PTY LTD</v>
          </cell>
        </row>
        <row r="684">
          <cell r="W684" t="str">
            <v>MELBOURNE FIRE DOORS PTY LTD</v>
          </cell>
        </row>
        <row r="685">
          <cell r="W685" t="str">
            <v>MELBOURNE HOIST SERVICE</v>
          </cell>
        </row>
        <row r="686">
          <cell r="W686" t="str">
            <v>MELBOURNE WATER CORPORATION</v>
          </cell>
        </row>
        <row r="687">
          <cell r="W687" t="str">
            <v>MELBOURNE WATER TAXIS P/L</v>
          </cell>
        </row>
        <row r="688">
          <cell r="W688" t="str">
            <v>META PM PTY LTD</v>
          </cell>
        </row>
        <row r="689">
          <cell r="W689" t="str">
            <v>METGAS PTY LTD</v>
          </cell>
        </row>
        <row r="690">
          <cell r="W690" t="str">
            <v>MICHAEL SPINKS PLUMBING PTY LIMITED</v>
          </cell>
        </row>
        <row r="691">
          <cell r="W691" t="str">
            <v>MIDDENDORP ELECTRIC CO PTY LTD</v>
          </cell>
        </row>
        <row r="692">
          <cell r="W692" t="str">
            <v>MIDLAND METALS OVERSEAS PTY LTD</v>
          </cell>
        </row>
        <row r="693">
          <cell r="W693" t="str">
            <v>MIRIKLIS EARTHMOVING PTY LTD</v>
          </cell>
        </row>
        <row r="694">
          <cell r="W694" t="str">
            <v>MISCAMBLE BROS</v>
          </cell>
        </row>
        <row r="695">
          <cell r="W695" t="str">
            <v>MITCHELL CONTRACTO</v>
          </cell>
        </row>
        <row r="696">
          <cell r="W696" t="str">
            <v>MITCHELL PLANT HIRE PTY LTD</v>
          </cell>
        </row>
        <row r="697">
          <cell r="W697" t="str">
            <v>MITTON ELECTRONET LTD</v>
          </cell>
        </row>
        <row r="698">
          <cell r="W698" t="str">
            <v>MOBIL OIL AUSTRALIA PTY LTD</v>
          </cell>
        </row>
        <row r="699">
          <cell r="W699" t="str">
            <v>MONARC ENVIRONMENTAL P/L</v>
          </cell>
        </row>
        <row r="700">
          <cell r="W700" t="str">
            <v>MONTANA TIMBER HOLDINGS PTY LTD</v>
          </cell>
        </row>
        <row r="701">
          <cell r="W701" t="str">
            <v>MONTEATH &amp; POWYS PTY LTD</v>
          </cell>
        </row>
        <row r="702">
          <cell r="W702" t="str">
            <v>MONTVILLE CREATIVE PRODUCTS</v>
          </cell>
        </row>
        <row r="703">
          <cell r="W703" t="str">
            <v>MOODY INTERNATIONAL PTY LTD</v>
          </cell>
        </row>
        <row r="704">
          <cell r="W704" t="str">
            <v>MOODY'S INVESTORS SERVICE P/L</v>
          </cell>
        </row>
        <row r="705">
          <cell r="W705" t="str">
            <v>MOONEE VALLEY CITY COUNCIL</v>
          </cell>
        </row>
        <row r="706">
          <cell r="W706" t="str">
            <v>MOORE INDUSTRIES-PACIFIC INC</v>
          </cell>
        </row>
        <row r="707">
          <cell r="W707" t="str">
            <v>MOOROOLBARK EXCAVATIONS</v>
          </cell>
        </row>
        <row r="708">
          <cell r="W708" t="str">
            <v>MORELAND CITY COUNCIL</v>
          </cell>
        </row>
        <row r="709">
          <cell r="W709" t="str">
            <v>MOTHER'S TOUCH CLEANING SERVICE</v>
          </cell>
        </row>
        <row r="710">
          <cell r="W710" t="str">
            <v>MOTT PACIFIC PTY LTD</v>
          </cell>
        </row>
        <row r="711">
          <cell r="W711" t="str">
            <v>MSA (AUST) PTY LTD</v>
          </cell>
        </row>
        <row r="712">
          <cell r="W712" t="str">
            <v>MSA (AUST) PTY. LIMITED</v>
          </cell>
        </row>
        <row r="713">
          <cell r="W713" t="str">
            <v>MSS FIBRE SYSTEMS PTY  LTD</v>
          </cell>
        </row>
        <row r="714">
          <cell r="W714" t="str">
            <v>MSS POWER SYSTEMS PTY LTD</v>
          </cell>
        </row>
        <row r="715">
          <cell r="W715" t="str">
            <v>MT BEAUTY FREIGHT</v>
          </cell>
        </row>
        <row r="716">
          <cell r="W716" t="str">
            <v>MTL INSTRUMENTS</v>
          </cell>
        </row>
        <row r="717">
          <cell r="W717" t="str">
            <v>MULTIPIPE PTY LTD</v>
          </cell>
        </row>
        <row r="718">
          <cell r="W718" t="str">
            <v>MUNICIPALITY OF MARRICKVILLE</v>
          </cell>
        </row>
        <row r="719">
          <cell r="W719" t="str">
            <v>MYSITE DESIGN PTY LTD</v>
          </cell>
        </row>
        <row r="720">
          <cell r="W720" t="str">
            <v>N. S. CAPONE</v>
          </cell>
        </row>
        <row r="721">
          <cell r="W721" t="str">
            <v>N.K. FABRICATIONS PTY LTD</v>
          </cell>
        </row>
        <row r="722">
          <cell r="W722" t="str">
            <v>NALCO AUSTRALIA PTY LTD</v>
          </cell>
        </row>
        <row r="723">
          <cell r="W723" t="str">
            <v>NARANDA TRIAL PTY. LTD.</v>
          </cell>
        </row>
        <row r="724">
          <cell r="W724" t="str">
            <v>NASH INDUSTRIAL TRAINING</v>
          </cell>
        </row>
        <row r="725">
          <cell r="W725" t="str">
            <v>NATIONAL FOODS MILK LTD</v>
          </cell>
        </row>
        <row r="726">
          <cell r="W726" t="str">
            <v>NATIONAL RESOURCE RECOVERY</v>
          </cell>
        </row>
        <row r="727">
          <cell r="W727" t="str">
            <v>NERA AUSTRALIA PTY LTD</v>
          </cell>
        </row>
        <row r="728">
          <cell r="W728" t="str">
            <v>NETWORK POWER SERVICES</v>
          </cell>
        </row>
        <row r="729">
          <cell r="W729" t="str">
            <v>NEVERFAIL SPRINGWATER</v>
          </cell>
        </row>
        <row r="730">
          <cell r="W730" t="str">
            <v>NEVILLE &amp; SHARON SLENDER</v>
          </cell>
        </row>
        <row r="731">
          <cell r="W731" t="str">
            <v>NEWCASTLE CITY COUNCIL</v>
          </cell>
        </row>
        <row r="732">
          <cell r="W732" t="str">
            <v>NEWCASTLE CITY COUNCIL (RESTORATIONS)</v>
          </cell>
        </row>
        <row r="733">
          <cell r="W733" t="str">
            <v>NEWCOAST GAS PTY LTD</v>
          </cell>
        </row>
        <row r="734">
          <cell r="W734" t="str">
            <v>NGC METERING</v>
          </cell>
        </row>
        <row r="735">
          <cell r="W735" t="str">
            <v>NGK STANGER PTY LTD</v>
          </cell>
        </row>
        <row r="736">
          <cell r="W736" t="str">
            <v>NHP ELECTRICAL ENGINEERING (VIC) P/</v>
          </cell>
        </row>
        <row r="737">
          <cell r="W737" t="str">
            <v>NICK NEDA SITE CLEANING PTY LTD</v>
          </cell>
        </row>
        <row r="738">
          <cell r="W738" t="str">
            <v>NILSEN ELECTRIC (VIC) PTY LTD</v>
          </cell>
        </row>
        <row r="739">
          <cell r="W739" t="str">
            <v>NIXON CONTROLS PTY LTD</v>
          </cell>
        </row>
        <row r="740">
          <cell r="W740" t="str">
            <v>NKT CABLES AUSTRAL</v>
          </cell>
        </row>
        <row r="741">
          <cell r="W741" t="str">
            <v>NOBELIUS LAND SURVEYORS PTY LTD</v>
          </cell>
        </row>
        <row r="742">
          <cell r="W742" t="str">
            <v>NORGREN PTY LTD</v>
          </cell>
        </row>
        <row r="743">
          <cell r="W743" t="str">
            <v>NORTHERN BEE AND WASP REMOVALS</v>
          </cell>
        </row>
        <row r="744">
          <cell r="W744" t="str">
            <v>NORTHERN LOCKSMITHS &amp; LOCK PLUS</v>
          </cell>
        </row>
        <row r="745">
          <cell r="W745" t="str">
            <v>NORTHERN MELBOURNE INSTITUTE  TAFE</v>
          </cell>
        </row>
        <row r="746">
          <cell r="W746" t="str">
            <v>NORTON CONSULTANTS PTY LTD</v>
          </cell>
        </row>
        <row r="747">
          <cell r="W747" t="str">
            <v>NPOLES PTY LTD</v>
          </cell>
        </row>
        <row r="748">
          <cell r="W748" t="str">
            <v>NSW BOILER INSPECTION SERVICES</v>
          </cell>
        </row>
        <row r="749">
          <cell r="W749" t="str">
            <v>NUBCO PTY LTD</v>
          </cell>
        </row>
        <row r="750">
          <cell r="W750" t="str">
            <v>OAKS HOTELS &amp; RESORTS (VIC) PTY LTD</v>
          </cell>
        </row>
        <row r="751">
          <cell r="W751" t="str">
            <v>O'BRIEN GLASS INDUSTRIES LIMITED</v>
          </cell>
        </row>
        <row r="752">
          <cell r="W752" t="str">
            <v>O'DONOVAN HOLDINGS PTY LIMITED</v>
          </cell>
        </row>
        <row r="753">
          <cell r="W753" t="str">
            <v>O'DONOVAN HOLDINGS PTY LTD</v>
          </cell>
        </row>
        <row r="754">
          <cell r="W754" t="str">
            <v>OFFICE OF REGULATORY SERVICES</v>
          </cell>
        </row>
        <row r="755">
          <cell r="W755" t="str">
            <v>OFFICEMAX AUSTRALIA LIMITED</v>
          </cell>
        </row>
        <row r="756">
          <cell r="W756" t="str">
            <v>OL' SCHOOL PLUMBING PTY LTD</v>
          </cell>
        </row>
        <row r="757">
          <cell r="W757" t="str">
            <v>OLEX AUSTRALIA PTY LIMITED</v>
          </cell>
        </row>
        <row r="758">
          <cell r="W758" t="str">
            <v>OMEGA  CORPORATE SECURITY PTY LTD</v>
          </cell>
        </row>
        <row r="759">
          <cell r="W759" t="str">
            <v>ONESTEEL</v>
          </cell>
        </row>
        <row r="760">
          <cell r="W760" t="str">
            <v>ONESTEEL STEEL &amp; TUBE</v>
          </cell>
        </row>
        <row r="761">
          <cell r="W761" t="str">
            <v>ONESTEEL TRADING PTY LIMITED</v>
          </cell>
        </row>
        <row r="762">
          <cell r="W762" t="str">
            <v>OPSPOWER PTY LTD</v>
          </cell>
        </row>
        <row r="763">
          <cell r="W763" t="str">
            <v>OPTEC PTY LTD</v>
          </cell>
        </row>
        <row r="764">
          <cell r="W764" t="str">
            <v>OPTUS BILLING SERVICES P/L</v>
          </cell>
        </row>
        <row r="765">
          <cell r="W765" t="str">
            <v>ORBOST HOME HARDWARE</v>
          </cell>
        </row>
        <row r="766">
          <cell r="W766" t="str">
            <v>ORIGIN ENERGY ELECTRICITY LIMITED</v>
          </cell>
        </row>
        <row r="767">
          <cell r="W767" t="str">
            <v>ORIGIN ENERGY ELECTRICITY LTD</v>
          </cell>
        </row>
        <row r="768">
          <cell r="W768" t="str">
            <v>ORIGIN ENERGY RESOURCES P/L</v>
          </cell>
        </row>
        <row r="769">
          <cell r="W769" t="str">
            <v>OSA GROUP PTY LTD</v>
          </cell>
        </row>
        <row r="770">
          <cell r="W770" t="str">
            <v>OSD PTY LTD</v>
          </cell>
        </row>
        <row r="771">
          <cell r="W771" t="str">
            <v>OTTO HERMAN PTY LTD</v>
          </cell>
        </row>
        <row r="772">
          <cell r="W772" t="str">
            <v>Overhead Maintenance Service</v>
          </cell>
        </row>
        <row r="773">
          <cell r="W773" t="str">
            <v>P &amp; J LAW PTY LTD</v>
          </cell>
        </row>
        <row r="774">
          <cell r="W774" t="str">
            <v>P.A. &amp; E.A. SKILLIN PTY LTD</v>
          </cell>
        </row>
        <row r="775">
          <cell r="W775" t="str">
            <v>PACIFIC COMPOSITES PTY LTD</v>
          </cell>
        </row>
        <row r="776">
          <cell r="W776" t="str">
            <v>PACIFIC CONTROL PTY LTD</v>
          </cell>
        </row>
        <row r="777">
          <cell r="W777" t="str">
            <v>PACIFIC HIRE</v>
          </cell>
        </row>
        <row r="778">
          <cell r="W778" t="str">
            <v>PACIFIC TEST EQUIPMENT</v>
          </cell>
        </row>
        <row r="779">
          <cell r="W779" t="str">
            <v>PALERANG COUNCIL</v>
          </cell>
        </row>
        <row r="780">
          <cell r="W780" t="str">
            <v>PALL AUSTRALIA</v>
          </cell>
        </row>
        <row r="781">
          <cell r="W781" t="str">
            <v>PALL CORPORATION</v>
          </cell>
        </row>
        <row r="782">
          <cell r="W782" t="str">
            <v>PARKER AUSTRALIA PTY LTD</v>
          </cell>
        </row>
        <row r="783">
          <cell r="W783" t="str">
            <v>PARRAMATTA CITY COUNCIL</v>
          </cell>
        </row>
        <row r="784">
          <cell r="W784" t="str">
            <v>PAT HUME PLUMBING PTY LTD</v>
          </cell>
        </row>
        <row r="785">
          <cell r="W785" t="str">
            <v>PAUL JOSEPH SPRESSER</v>
          </cell>
        </row>
        <row r="786">
          <cell r="W786" t="str">
            <v>PAULS PLUMBING AND GAS FITTING</v>
          </cell>
        </row>
        <row r="787">
          <cell r="W787" t="str">
            <v>PCWI INTERNATIONAL PTY LTD</v>
          </cell>
        </row>
        <row r="788">
          <cell r="W788" t="str">
            <v>PEARLSTREET ETRS PTY LTD</v>
          </cell>
        </row>
        <row r="789">
          <cell r="W789" t="str">
            <v>PEARLSTREET METLABS PTY LTD</v>
          </cell>
        </row>
        <row r="790">
          <cell r="W790" t="str">
            <v>PECKISH?</v>
          </cell>
        </row>
        <row r="791">
          <cell r="W791" t="str">
            <v>PEET LIMITED</v>
          </cell>
        </row>
        <row r="792">
          <cell r="W792" t="str">
            <v>PERCENTAGE PLUMBING</v>
          </cell>
        </row>
        <row r="793">
          <cell r="W793" t="str">
            <v>PERFORMANCE DRIVERS PTY LTD</v>
          </cell>
        </row>
        <row r="794">
          <cell r="W794" t="str">
            <v>PETER DOHERTY PLUMBING</v>
          </cell>
        </row>
        <row r="795">
          <cell r="W795" t="str">
            <v>PETER GILLIGAN</v>
          </cell>
        </row>
        <row r="796">
          <cell r="W796" t="str">
            <v>PETER HOOKEM</v>
          </cell>
        </row>
        <row r="797">
          <cell r="W797" t="str">
            <v>PETER NORMAN PERSONNEL PTY LTD</v>
          </cell>
        </row>
        <row r="798">
          <cell r="W798" t="str">
            <v>PETRO COATING SYSTEMS</v>
          </cell>
        </row>
        <row r="799">
          <cell r="W799" t="str">
            <v>PETTY CASH</v>
          </cell>
        </row>
        <row r="800">
          <cell r="W800" t="str">
            <v>PFP AUST PTY LTD (QLD)</v>
          </cell>
        </row>
        <row r="801">
          <cell r="W801" t="str">
            <v>PFS PROPERTY MAINTENANCE</v>
          </cell>
        </row>
        <row r="802">
          <cell r="W802" t="str">
            <v>PHILLIPS FAMILY TRUST</v>
          </cell>
        </row>
        <row r="803">
          <cell r="W803" t="str">
            <v>PHOENIX CONTACT</v>
          </cell>
        </row>
        <row r="804">
          <cell r="W804" t="str">
            <v>PHYTEK PTY LTD</v>
          </cell>
        </row>
        <row r="805">
          <cell r="W805" t="str">
            <v>PIERLITE AUSTRALIA PTY LTD</v>
          </cell>
        </row>
        <row r="806">
          <cell r="W806" t="str">
            <v>PIPELINE CONTROLS PTY LTD</v>
          </cell>
        </row>
        <row r="807">
          <cell r="W807" t="str">
            <v>PIPELINE INSPECTION &amp; WELDING SERVS</v>
          </cell>
        </row>
        <row r="808">
          <cell r="W808" t="str">
            <v>PIPEWORKS</v>
          </cell>
        </row>
        <row r="809">
          <cell r="W809" t="str">
            <v>PITNEY BOWES AUSTRALIA PTY</v>
          </cell>
        </row>
        <row r="810">
          <cell r="W810" t="str">
            <v>PITT &amp; SHERRY HOLDINGS PTY LTD</v>
          </cell>
        </row>
        <row r="811">
          <cell r="W811" t="str">
            <v>PLANT AND PLATFORM CONSULTANTS LTD</v>
          </cell>
        </row>
        <row r="812">
          <cell r="W812" t="str">
            <v>PLASTICUT</v>
          </cell>
        </row>
        <row r="813">
          <cell r="W813" t="str">
            <v>PLATINUM SECURITY</v>
          </cell>
        </row>
        <row r="814">
          <cell r="W814" t="str">
            <v>PLENTY MOWER SERVICE</v>
          </cell>
        </row>
        <row r="815">
          <cell r="W815" t="str">
            <v>PLT ENGINEERING</v>
          </cell>
        </row>
        <row r="816">
          <cell r="W816" t="str">
            <v>POLES &amp; UNDERGROUND PTY LIMITED</v>
          </cell>
        </row>
        <row r="817">
          <cell r="W817" t="str">
            <v>POLLEY'S EARTHMOVING</v>
          </cell>
        </row>
        <row r="818">
          <cell r="W818" t="str">
            <v>PORSUN PTY LTD</v>
          </cell>
        </row>
        <row r="819">
          <cell r="W819" t="str">
            <v>PORT CONTAINER SERVICES</v>
          </cell>
        </row>
        <row r="820">
          <cell r="W820" t="str">
            <v>POWER &amp; ELECTRICAL</v>
          </cell>
        </row>
        <row r="821">
          <cell r="W821" t="str">
            <v>POWER PARAMETERS PTY LTD</v>
          </cell>
        </row>
        <row r="822">
          <cell r="W822" t="str">
            <v>POWER SYSTEM DESIGN</v>
          </cell>
        </row>
        <row r="823">
          <cell r="W823" t="str">
            <v>Powerbox Australia Pty Ltd</v>
          </cell>
        </row>
        <row r="824">
          <cell r="W824" t="str">
            <v>POWERCOR AUSTRALIA</v>
          </cell>
        </row>
        <row r="825">
          <cell r="W825" t="str">
            <v>POWERCOR NETWORK SERVICES PTY LTD</v>
          </cell>
        </row>
        <row r="826">
          <cell r="W826" t="str">
            <v>POWERLINE COMMUNICATIONS (AUST) PTY</v>
          </cell>
        </row>
        <row r="827">
          <cell r="W827" t="str">
            <v>POWERS AGRIBUSINESS SERVICES P/L</v>
          </cell>
        </row>
        <row r="828">
          <cell r="W828" t="str">
            <v>PRASINUS ENERGY SERVICES PTY LTD</v>
          </cell>
        </row>
        <row r="829">
          <cell r="W829" t="str">
            <v>PREFORMED LINE PRODUCTS(AUS)</v>
          </cell>
        </row>
        <row r="830">
          <cell r="W830" t="str">
            <v>PRESSURE AND SAFETY SYSTEMS</v>
          </cell>
        </row>
        <row r="831">
          <cell r="W831" t="str">
            <v>PRESSURE SYSTEMS PTY LTD</v>
          </cell>
        </row>
        <row r="832">
          <cell r="W832" t="str">
            <v>PREST &amp; O'CONNOR</v>
          </cell>
        </row>
        <row r="833">
          <cell r="W833" t="str">
            <v>PRIDE LOCKSMITHS</v>
          </cell>
        </row>
        <row r="834">
          <cell r="W834" t="str">
            <v>PRINGLE FAMILY TRUST</v>
          </cell>
        </row>
        <row r="835">
          <cell r="W835" t="str">
            <v>PROCESS MATERIALS PTY LTD</v>
          </cell>
        </row>
        <row r="836">
          <cell r="W836" t="str">
            <v>PROCHEM PIPELINE PRODUCTS</v>
          </cell>
        </row>
        <row r="837">
          <cell r="W837" t="str">
            <v>PROFESSIONAL TRAFFIC SOLUTIONS</v>
          </cell>
        </row>
        <row r="838">
          <cell r="W838" t="str">
            <v>PRO-LEC PTY LTD</v>
          </cell>
        </row>
        <row r="839">
          <cell r="W839" t="str">
            <v>PROMPT GAS SERVICES &amp; PLUMBING</v>
          </cell>
        </row>
        <row r="840">
          <cell r="W840" t="str">
            <v>PROTECTION AND MONITORING SYSTEMS P</v>
          </cell>
        </row>
        <row r="841">
          <cell r="W841" t="str">
            <v>PRYDE MEASUREMENT P/L</v>
          </cell>
        </row>
        <row r="842">
          <cell r="W842" t="str">
            <v>PRYSMIAN POWER CAB</v>
          </cell>
        </row>
        <row r="843">
          <cell r="W843" t="str">
            <v>PURRORUMBA HOLDINGS PTY LTD</v>
          </cell>
        </row>
        <row r="844">
          <cell r="W844" t="str">
            <v>QEST ENVIRONMENTS</v>
          </cell>
        </row>
        <row r="845">
          <cell r="W845" t="str">
            <v>QLEAVE</v>
          </cell>
        </row>
        <row r="846">
          <cell r="W846" t="str">
            <v>QUADOR (AUST) PTY LTD</v>
          </cell>
        </row>
        <row r="847">
          <cell r="W847" t="str">
            <v>QUALITY POWER SOLUTIONS P/L</v>
          </cell>
        </row>
        <row r="848">
          <cell r="W848" t="str">
            <v>QUANTUM MULTIMEDIA COMMUNICATIONS</v>
          </cell>
        </row>
        <row r="849">
          <cell r="W849" t="str">
            <v>QUEST WOLLONGONG PTY LTD</v>
          </cell>
        </row>
        <row r="850">
          <cell r="W850" t="str">
            <v>QUIK SPRAY PTY LTD</v>
          </cell>
        </row>
        <row r="851">
          <cell r="W851" t="str">
            <v>QUINLAN CRANES</v>
          </cell>
        </row>
        <row r="852">
          <cell r="W852" t="str">
            <v>R &amp; G BODY REPAIRS</v>
          </cell>
        </row>
        <row r="853">
          <cell r="W853" t="str">
            <v>R &amp; J MOWING</v>
          </cell>
        </row>
        <row r="854">
          <cell r="W854" t="str">
            <v>R &amp; K GLOVER REFRIGERATION</v>
          </cell>
        </row>
        <row r="855">
          <cell r="W855" t="str">
            <v>R &amp; L PIPELINE CONSTRUCTIONS P/L</v>
          </cell>
        </row>
        <row r="856">
          <cell r="W856" t="str">
            <v>R &amp; L PIPELINE CONSTRUCTIONS PTY LTD</v>
          </cell>
        </row>
        <row r="857">
          <cell r="W857" t="str">
            <v>R BROWN EXCAVATIONS</v>
          </cell>
        </row>
        <row r="858">
          <cell r="W858" t="str">
            <v>R J &amp; B F PENDLEBURY</v>
          </cell>
        </row>
        <row r="859">
          <cell r="W859" t="str">
            <v>R J &amp; E V MOTT</v>
          </cell>
        </row>
        <row r="860">
          <cell r="W860" t="str">
            <v>R J HEE PTY LTD</v>
          </cell>
        </row>
        <row r="861">
          <cell r="W861" t="str">
            <v>R KEMP CARTAGE &amp; AG CONTRACTING</v>
          </cell>
        </row>
        <row r="862">
          <cell r="W862" t="str">
            <v>R.S TAYLOR PLUMBING SERVICES</v>
          </cell>
        </row>
        <row r="863">
          <cell r="W863" t="str">
            <v>RACK WORLD SYSTEMS</v>
          </cell>
        </row>
        <row r="864">
          <cell r="W864" t="str">
            <v>RADUM PTY LTD</v>
          </cell>
        </row>
        <row r="865">
          <cell r="W865" t="str">
            <v>RAILCORP</v>
          </cell>
        </row>
        <row r="866">
          <cell r="W866" t="str">
            <v>RAM BORING &amp; EXCAVATIONS</v>
          </cell>
        </row>
        <row r="867">
          <cell r="W867" t="str">
            <v>RAMELEC (VIC) PTY LTD</v>
          </cell>
        </row>
        <row r="868">
          <cell r="W868" t="str">
            <v>RANDSTAD EXECUTIVE PTY LTD</v>
          </cell>
        </row>
        <row r="869">
          <cell r="W869" t="str">
            <v>RANDSTAD RECRUITMENT PTY LTD</v>
          </cell>
        </row>
        <row r="870">
          <cell r="W870" t="str">
            <v>RANDWICK CITY COUNCIL</v>
          </cell>
        </row>
        <row r="871">
          <cell r="W871" t="str">
            <v>RANSER PTY LTD</v>
          </cell>
        </row>
        <row r="872">
          <cell r="W872" t="str">
            <v>RAY WHITE MOURA</v>
          </cell>
        </row>
        <row r="873">
          <cell r="W873" t="str">
            <v>RCR STELFORM PTY LTD</v>
          </cell>
        </row>
        <row r="874">
          <cell r="W874" t="str">
            <v>RECALL SECURE DESTRUCTION SERVICES</v>
          </cell>
        </row>
        <row r="875">
          <cell r="W875" t="str">
            <v>REDBREAST NURSERIES</v>
          </cell>
        </row>
        <row r="876">
          <cell r="W876" t="str">
            <v>REECE PTY LTD</v>
          </cell>
        </row>
        <row r="877">
          <cell r="W877" t="str">
            <v>RELAY MONITORING SYSTEMS</v>
          </cell>
        </row>
        <row r="878">
          <cell r="W878" t="str">
            <v>REMAC FIRE SAFETY</v>
          </cell>
        </row>
        <row r="879">
          <cell r="W879" t="str">
            <v>REMONDIS PTY LTD</v>
          </cell>
        </row>
        <row r="880">
          <cell r="W880" t="str">
            <v>REMOTEK PTY LIMITED</v>
          </cell>
        </row>
        <row r="881">
          <cell r="W881" t="str">
            <v>RENHEL MANUFACTURING CO. PTY LTD</v>
          </cell>
        </row>
        <row r="882">
          <cell r="W882" t="str">
            <v>RENTOKIL INITIAL P/L</v>
          </cell>
        </row>
        <row r="883">
          <cell r="W883" t="str">
            <v>REPCO AUTO PARTS</v>
          </cell>
        </row>
        <row r="884">
          <cell r="W884" t="str">
            <v>REPCO PTY LIMITED</v>
          </cell>
        </row>
        <row r="885">
          <cell r="W885" t="str">
            <v>RESTORATION ACCRUALS</v>
          </cell>
        </row>
        <row r="886">
          <cell r="W886" t="str">
            <v>REXEL AUSTRALIA</v>
          </cell>
        </row>
        <row r="887">
          <cell r="W887" t="str">
            <v>REYNOLDS AUTOMATION &amp; CONTROLS P/L</v>
          </cell>
        </row>
        <row r="888">
          <cell r="W888" t="str">
            <v>RFI INDUSTRIES PTY LTD</v>
          </cell>
        </row>
        <row r="889">
          <cell r="W889" t="str">
            <v>RIC ELECTRICS</v>
          </cell>
        </row>
        <row r="890">
          <cell r="W890" t="str">
            <v>RICHARD HAY FAMILY TRUST</v>
          </cell>
        </row>
        <row r="891">
          <cell r="W891" t="str">
            <v>RIDDELLS CREEK PASTORAL PTY LTD</v>
          </cell>
        </row>
        <row r="892">
          <cell r="W892" t="str">
            <v>RIO CLIENT VARIOIUS CONTRACTORS</v>
          </cell>
        </row>
        <row r="893">
          <cell r="W893" t="str">
            <v>RIVIERA SIGNS</v>
          </cell>
        </row>
        <row r="894">
          <cell r="W894" t="str">
            <v>RLP ELECTRIC PTY L</v>
          </cell>
        </row>
        <row r="895">
          <cell r="W895" t="str">
            <v>R-MACH AVIATION PTY LTD</v>
          </cell>
        </row>
        <row r="896">
          <cell r="W896" t="str">
            <v>RMG ATLAS PTY LTD</v>
          </cell>
        </row>
        <row r="897">
          <cell r="W897" t="str">
            <v>ROADS AND TRAFFIC AUTHORITY</v>
          </cell>
        </row>
        <row r="898">
          <cell r="W898" t="str">
            <v>ROB MAGENNIS</v>
          </cell>
        </row>
        <row r="899">
          <cell r="W899" t="str">
            <v>ROBERT SHAW</v>
          </cell>
        </row>
        <row r="900">
          <cell r="W900" t="str">
            <v>ROBERTS LIMITED</v>
          </cell>
        </row>
        <row r="901">
          <cell r="W901" t="str">
            <v>ROCKDALE CITY COUNCIL</v>
          </cell>
        </row>
        <row r="902">
          <cell r="W902" t="str">
            <v>ROCLA CONCRETE POLES</v>
          </cell>
        </row>
        <row r="903">
          <cell r="W903" t="str">
            <v>RODERICK J KILBORN</v>
          </cell>
        </row>
        <row r="904">
          <cell r="W904" t="str">
            <v>RODNEY ROBERTSON &amp; ASSOCIATES</v>
          </cell>
        </row>
        <row r="905">
          <cell r="W905" t="str">
            <v>ROD'S EARTHMOVING AND EXCAVATION</v>
          </cell>
        </row>
        <row r="906">
          <cell r="W906" t="str">
            <v>ROMEA CONSULTING</v>
          </cell>
        </row>
        <row r="907">
          <cell r="W907" t="str">
            <v>RONALD P &amp; LORENZA KNIGHT</v>
          </cell>
        </row>
        <row r="908">
          <cell r="W908" t="str">
            <v>RON'S CRANE HIRE</v>
          </cell>
        </row>
        <row r="909">
          <cell r="W909" t="str">
            <v>ROSEN AUSTRALIA P/L</v>
          </cell>
        </row>
        <row r="910">
          <cell r="W910" t="str">
            <v>ROTARY CLUB OF CENTRAL LAUNCESTON</v>
          </cell>
        </row>
        <row r="911">
          <cell r="W911" t="str">
            <v>ROTORK FLUID SYSTEM</v>
          </cell>
        </row>
        <row r="912">
          <cell r="W912" t="str">
            <v>ROWANSCAPE PTY LTD</v>
          </cell>
        </row>
        <row r="913">
          <cell r="W913" t="str">
            <v>ROYAL WOLF TRADING AUSTRALIA P/L</v>
          </cell>
        </row>
        <row r="914">
          <cell r="W914" t="str">
            <v>RS COMPONENTS PTY LIMITED</v>
          </cell>
        </row>
        <row r="915">
          <cell r="W915" t="str">
            <v>RS COMPONENTS PTY LTD</v>
          </cell>
        </row>
        <row r="916">
          <cell r="W916" t="str">
            <v>RSEA PTY. LTD.</v>
          </cell>
        </row>
        <row r="917">
          <cell r="W917" t="str">
            <v>RUBICON SYSTEMS AUSTRALIA</v>
          </cell>
        </row>
        <row r="918">
          <cell r="W918" t="str">
            <v>RUBIN GROUP PTY. LIMITED</v>
          </cell>
        </row>
        <row r="919">
          <cell r="W919" t="str">
            <v>RUSSELL ALFRED CAREY</v>
          </cell>
        </row>
        <row r="920">
          <cell r="W920" t="str">
            <v>RUSSELL SMITH P/L</v>
          </cell>
        </row>
        <row r="921">
          <cell r="W921" t="str">
            <v>RYDE CITY MOWERS</v>
          </cell>
        </row>
        <row r="922">
          <cell r="W922" t="str">
            <v>S &amp; N PRINTING</v>
          </cell>
        </row>
        <row r="923">
          <cell r="W923" t="str">
            <v>S &amp; V SMITH</v>
          </cell>
        </row>
        <row r="924">
          <cell r="W924" t="str">
            <v>S L &amp; C S PROMOTIONS</v>
          </cell>
        </row>
        <row r="925">
          <cell r="W925" t="str">
            <v>SAFEMAN AUSTRALIA (VIC) PTY LTD</v>
          </cell>
        </row>
        <row r="926">
          <cell r="W926" t="str">
            <v>SAFEROADS PTY LTD</v>
          </cell>
        </row>
        <row r="927">
          <cell r="W927" t="str">
            <v>SAFETY RESULTS PTY LTD</v>
          </cell>
        </row>
        <row r="928">
          <cell r="W928" t="str">
            <v>SAFEWORKING SOLUTIONS PTY LTD</v>
          </cell>
        </row>
        <row r="929">
          <cell r="W929" t="str">
            <v>SAI GLOBAL LTD</v>
          </cell>
        </row>
        <row r="930">
          <cell r="W930" t="str">
            <v>SALMARK PROMOTIONS</v>
          </cell>
        </row>
        <row r="931">
          <cell r="W931" t="str">
            <v>SALMON BROS ELECTRIC PTY LTD</v>
          </cell>
        </row>
        <row r="932">
          <cell r="W932" t="str">
            <v>SARGENT</v>
          </cell>
        </row>
        <row r="933">
          <cell r="W933" t="str">
            <v>SAVCOR ART PTY LTD</v>
          </cell>
        </row>
        <row r="934">
          <cell r="W934" t="str">
            <v>SAVCOR PRODUCTS PTY LTD</v>
          </cell>
        </row>
        <row r="935">
          <cell r="W935" t="str">
            <v>SCADA AND RADIO SERVICES P/L</v>
          </cell>
        </row>
        <row r="936">
          <cell r="W936" t="str">
            <v>SCHNEIDER PTY LTD</v>
          </cell>
        </row>
        <row r="937">
          <cell r="W937" t="str">
            <v>SCHUPP PTY LTD</v>
          </cell>
        </row>
        <row r="938">
          <cell r="W938" t="str">
            <v>SCHWEITZER ENGINEERING LABORATORIES</v>
          </cell>
        </row>
        <row r="939">
          <cell r="W939" t="str">
            <v>SCORPIA DESIGN</v>
          </cell>
        </row>
        <row r="940">
          <cell r="W940" t="str">
            <v>SCOTCON PTY LTD</v>
          </cell>
        </row>
        <row r="941">
          <cell r="W941" t="str">
            <v>SCOTT DEVEREAUX EXCAVATIONS P/L</v>
          </cell>
        </row>
        <row r="942">
          <cell r="W942" t="str">
            <v>SEARSON BUCK WORKFORCE PTY LTD</v>
          </cell>
        </row>
        <row r="943">
          <cell r="W943" t="str">
            <v>SECA</v>
          </cell>
        </row>
        <row r="944">
          <cell r="W944" t="str">
            <v>SELECT UNIT TRUST</v>
          </cell>
        </row>
        <row r="945">
          <cell r="W945" t="str">
            <v>SELECTRICITY PTY LTD</v>
          </cell>
        </row>
        <row r="946">
          <cell r="W946" t="str">
            <v>SENTINEL PTY LTD</v>
          </cell>
        </row>
        <row r="947">
          <cell r="W947" t="str">
            <v>SEPHCO INDUSTRIES PTY LTD</v>
          </cell>
        </row>
        <row r="948">
          <cell r="W948" t="str">
            <v>SERVICE STREAM INFRASTRUCTURE SERVI</v>
          </cell>
        </row>
        <row r="949">
          <cell r="W949" t="str">
            <v>SESCO ENGINEERING PTY LTD</v>
          </cell>
        </row>
        <row r="950">
          <cell r="W950" t="str">
            <v>SETON AUSTRALIA PTY LTD</v>
          </cell>
        </row>
        <row r="951">
          <cell r="W951" t="str">
            <v>SG FLEET</v>
          </cell>
        </row>
        <row r="952">
          <cell r="W952" t="str">
            <v>SHANE TERRY RILEY</v>
          </cell>
        </row>
        <row r="953">
          <cell r="W953" t="str">
            <v>SHA-VALLEY PTY LTD</v>
          </cell>
        </row>
        <row r="954">
          <cell r="W954" t="str">
            <v>SHERATON HOMES PTY LTD</v>
          </cell>
        </row>
        <row r="955">
          <cell r="W955" t="str">
            <v>SHOALHAVEN UNDER GROUND SERVICES</v>
          </cell>
        </row>
        <row r="956">
          <cell r="W956" t="str">
            <v>SICK/MAIHAK</v>
          </cell>
        </row>
        <row r="957">
          <cell r="W957" t="str">
            <v>SIEL AUSTRALIASIA PTY LTD</v>
          </cell>
        </row>
        <row r="958">
          <cell r="W958" t="str">
            <v>SIEMENS LTD</v>
          </cell>
        </row>
        <row r="959">
          <cell r="W959" t="str">
            <v>SIGNET PTY LTD</v>
          </cell>
        </row>
        <row r="960">
          <cell r="W960" t="str">
            <v>SILCAR MAINTENANCE SERVICES</v>
          </cell>
        </row>
        <row r="961">
          <cell r="W961" t="str">
            <v>SIMS GROUP AUSTRAL</v>
          </cell>
        </row>
        <row r="962">
          <cell r="W962" t="str">
            <v>SINCLAIR KNIGHT MERZ</v>
          </cell>
        </row>
        <row r="963">
          <cell r="W963" t="str">
            <v>SITA AUSTRALIA PTY LTD</v>
          </cell>
        </row>
        <row r="964">
          <cell r="W964" t="str">
            <v>SITA ENVIRONMENTAL SOLUTIONS</v>
          </cell>
        </row>
        <row r="965">
          <cell r="W965" t="str">
            <v>SKILLED GROUP LIMITED</v>
          </cell>
        </row>
        <row r="966">
          <cell r="W966" t="str">
            <v>SKILLED RAIL SERVICES PTY LTD</v>
          </cell>
        </row>
        <row r="967">
          <cell r="W967" t="str">
            <v>SKILLTECH CONSULTING SERVICES P/L</v>
          </cell>
        </row>
        <row r="968">
          <cell r="W968" t="str">
            <v>SKYPLAN AUSTRALIA PTY LTD</v>
          </cell>
        </row>
        <row r="969">
          <cell r="W969" t="str">
            <v>SL &amp; CS PROMOTIONS</v>
          </cell>
        </row>
        <row r="970">
          <cell r="W970" t="str">
            <v>SMART CRANE-TRUCK SERVICES</v>
          </cell>
        </row>
        <row r="971">
          <cell r="W971" t="str">
            <v>SMEC AUSTRALIA PTY LTD</v>
          </cell>
        </row>
        <row r="972">
          <cell r="W972" t="str">
            <v>SNAP PRINTING</v>
          </cell>
        </row>
        <row r="973">
          <cell r="W973" t="str">
            <v>SNAP PRINTING CAMBERWELL</v>
          </cell>
        </row>
        <row r="974">
          <cell r="W974" t="str">
            <v>SNC - LAVALIN ELECTRONICS</v>
          </cell>
        </row>
        <row r="975">
          <cell r="W975" t="str">
            <v>SOLAR TURBINES AUSTRALIA</v>
          </cell>
        </row>
        <row r="976">
          <cell r="W976" t="str">
            <v>SOLAR TURBINES AUSTRALIA (AUD)</v>
          </cell>
        </row>
        <row r="977">
          <cell r="W977" t="str">
            <v>SOLID STATE EQUIPMENT LTD</v>
          </cell>
        </row>
        <row r="978">
          <cell r="W978" t="str">
            <v>SOMERTON ROAD GARDEN SUPPLIES P/L</v>
          </cell>
        </row>
        <row r="979">
          <cell r="W979" t="str">
            <v>SOUTH EAST WATER LTD</v>
          </cell>
        </row>
        <row r="980">
          <cell r="W980" t="str">
            <v>SOUTHERN CONTROLS PTY LTD</v>
          </cell>
        </row>
        <row r="981">
          <cell r="W981" t="str">
            <v>SOUTHERN CROSS PROTECTION PTY. LTD.</v>
          </cell>
        </row>
        <row r="982">
          <cell r="W982" t="str">
            <v>SPA TRADE SERVICES</v>
          </cell>
        </row>
        <row r="983">
          <cell r="W983" t="str">
            <v>SPACEPAC INDUSTRIES PTY LTD</v>
          </cell>
        </row>
        <row r="984">
          <cell r="W984" t="str">
            <v>SPECIAL CLASS SHEETMETAL &amp; WELDING</v>
          </cell>
        </row>
        <row r="985">
          <cell r="W985" t="str">
            <v>SPECIALISED GAS REPAIR SERVICE</v>
          </cell>
        </row>
        <row r="986">
          <cell r="W986" t="str">
            <v>SPECIALTY POLYMER COATING AUSTRALAS</v>
          </cell>
        </row>
        <row r="987">
          <cell r="W987" t="str">
            <v>SPEEDIE WASTE PTY LTD</v>
          </cell>
        </row>
        <row r="988">
          <cell r="W988" t="str">
            <v>SPI ELECTRICITY PTY LTD</v>
          </cell>
        </row>
        <row r="989">
          <cell r="W989" t="str">
            <v>SPI NETWORKS PTY LTD</v>
          </cell>
        </row>
        <row r="990">
          <cell r="W990" t="str">
            <v>SPI POWERNET</v>
          </cell>
        </row>
        <row r="991">
          <cell r="W991" t="str">
            <v>SPI POWERNET PTY LIMITED</v>
          </cell>
        </row>
        <row r="992">
          <cell r="W992" t="str">
            <v>SPI POWERNET PTY LTD</v>
          </cell>
        </row>
        <row r="993">
          <cell r="W993" t="str">
            <v>SPIDER PEST &amp; WEED CONTROL</v>
          </cell>
        </row>
        <row r="994">
          <cell r="W994" t="str">
            <v>SPILL CARE ENVIRONMENTAL P/L</v>
          </cell>
        </row>
        <row r="995">
          <cell r="W995" t="str">
            <v>SPL Contracators</v>
          </cell>
        </row>
        <row r="996">
          <cell r="W996" t="str">
            <v>SRS ELECTRIC PTY LTD</v>
          </cell>
        </row>
        <row r="997">
          <cell r="W997" t="str">
            <v>SRS SHEETMETAL PTY LTD</v>
          </cell>
        </row>
        <row r="998">
          <cell r="W998" t="str">
            <v>ST JOHN AMBULANCE</v>
          </cell>
        </row>
        <row r="999">
          <cell r="W999" t="str">
            <v>STA TRAFFIC MANAGE</v>
          </cell>
        </row>
        <row r="1000">
          <cell r="W1000" t="str">
            <v>STAMP CRAFT</v>
          </cell>
        </row>
        <row r="1001">
          <cell r="W1001" t="str">
            <v>STANDARDS AUSTRALIA</v>
          </cell>
        </row>
        <row r="1002">
          <cell r="W1002" t="str">
            <v>STATEWIDE ASPHALT SERVICES PTY LTD</v>
          </cell>
        </row>
        <row r="1003">
          <cell r="W1003" t="str">
            <v>STATEWIDE TRAFFIC CONTROL PTY LTD</v>
          </cell>
        </row>
        <row r="1004">
          <cell r="W1004" t="str">
            <v>Stemar Electrical Products P/L</v>
          </cell>
        </row>
        <row r="1005">
          <cell r="W1005" t="str">
            <v>STEPHEN FRANCIS GASFITTING &amp; PLUMBI</v>
          </cell>
        </row>
        <row r="1006">
          <cell r="W1006" t="str">
            <v>STEVE MARSHALL CONTRACTING PTY LTD</v>
          </cell>
        </row>
        <row r="1007">
          <cell r="W1007" t="str">
            <v>STH GIPPSLAND SUPPLIERS</v>
          </cell>
        </row>
        <row r="1008">
          <cell r="W1008" t="str">
            <v>STILTON FARM RURAL &amp; ENVIROMENT</v>
          </cell>
        </row>
        <row r="1009">
          <cell r="W1009" t="str">
            <v>STOWE AUSTRALIA PTY LTD</v>
          </cell>
        </row>
        <row r="1010">
          <cell r="W1010" t="str">
            <v>STRATHFIELD MUNICIPAL COUNCIL</v>
          </cell>
        </row>
        <row r="1011">
          <cell r="W1011" t="str">
            <v>STRESSWORKS PTY LTD</v>
          </cell>
        </row>
        <row r="1012">
          <cell r="W1012" t="str">
            <v>STUART MCCLINTOCK</v>
          </cell>
        </row>
        <row r="1013">
          <cell r="W1013" t="str">
            <v>SUNLEC INTERNATIONAL PTY LTD</v>
          </cell>
        </row>
        <row r="1014">
          <cell r="W1014" t="str">
            <v>SUPERCUT C'CRETE CUTTING SERV P/L</v>
          </cell>
        </row>
        <row r="1015">
          <cell r="W1015" t="str">
            <v>SURDEVEL PTY LTD</v>
          </cell>
        </row>
        <row r="1016">
          <cell r="W1016" t="str">
            <v>SURVIVAL OFFSHORE SYSTEMS PTY LTD</v>
          </cell>
        </row>
        <row r="1017">
          <cell r="W1017" t="str">
            <v>SUTCLIFFE EARTHMOVING P/L</v>
          </cell>
        </row>
        <row r="1018">
          <cell r="W1018" t="str">
            <v>SUTHERLAND SHIRE COUNCIL</v>
          </cell>
        </row>
        <row r="1019">
          <cell r="W1019" t="str">
            <v>SVADHINA PTY LTD</v>
          </cell>
        </row>
        <row r="1020">
          <cell r="W1020" t="str">
            <v>SWETHA INTERNATIONAL PTY LTD</v>
          </cell>
        </row>
        <row r="1021">
          <cell r="W1021" t="str">
            <v>SWITCHED-ON MOBILE INSTALLATIONS</v>
          </cell>
        </row>
        <row r="1022">
          <cell r="W1022" t="str">
            <v>SYDNEY HELICOPTERS PTY LIMITED</v>
          </cell>
        </row>
        <row r="1023">
          <cell r="W1023" t="str">
            <v>SYDNEY METRO GAS PTY LTD</v>
          </cell>
        </row>
        <row r="1024">
          <cell r="W1024" t="str">
            <v>SYDNEY TREE SERVICES PTY LTD</v>
          </cell>
        </row>
        <row r="1025">
          <cell r="W1025" t="str">
            <v>SYDNEY WATER</v>
          </cell>
        </row>
        <row r="1026">
          <cell r="W1026" t="str">
            <v>SYLVANIA LIGHTING AUSTRALASIA</v>
          </cell>
        </row>
        <row r="1027">
          <cell r="W1027" t="str">
            <v>T D WILLIAMSON AUSTRALIA PTY LTD</v>
          </cell>
        </row>
        <row r="1028">
          <cell r="W1028" t="str">
            <v>T RUBINO BORING PTY LTD</v>
          </cell>
        </row>
        <row r="1029">
          <cell r="W1029" t="str">
            <v>TAGGART ENTERPRISES PTY LTD</v>
          </cell>
        </row>
        <row r="1030">
          <cell r="W1030" t="str">
            <v>TALENT2 WORKS PTY LTD</v>
          </cell>
        </row>
        <row r="1031">
          <cell r="W1031" t="str">
            <v>TAMBORITHA CONSULTANTS PTY LTD</v>
          </cell>
        </row>
        <row r="1032">
          <cell r="W1032" t="str">
            <v>TANDEX PTY LTD</v>
          </cell>
        </row>
        <row r="1033">
          <cell r="W1033" t="str">
            <v>T'ART DESIGN</v>
          </cell>
        </row>
        <row r="1034">
          <cell r="W1034" t="str">
            <v>TAS PIPE WELD PTY LTD</v>
          </cell>
        </row>
        <row r="1035">
          <cell r="W1035" t="str">
            <v>TASMANIAN ELECT &amp; COM SER P/L</v>
          </cell>
        </row>
        <row r="1036">
          <cell r="W1036" t="str">
            <v>TASMANIAN SKILLS INSTITUTE</v>
          </cell>
        </row>
        <row r="1037">
          <cell r="W1037" t="str">
            <v>TASWELD</v>
          </cell>
        </row>
        <row r="1038">
          <cell r="W1038" t="str">
            <v>TAYRAD PTY LTD</v>
          </cell>
        </row>
        <row r="1039">
          <cell r="W1039" t="str">
            <v>TECH SAFE AUSTRALIA</v>
          </cell>
        </row>
        <row r="1040">
          <cell r="W1040" t="str">
            <v>TELSTRA</v>
          </cell>
        </row>
        <row r="1041">
          <cell r="W1041" t="str">
            <v>TELSTRA CORPORATION LIMITED</v>
          </cell>
        </row>
        <row r="1042">
          <cell r="W1042" t="str">
            <v>TEMPERATURE CONTROLS PTY LTD</v>
          </cell>
        </row>
        <row r="1043">
          <cell r="W1043" t="str">
            <v>TEMTROL TECHNOLOGIES PTY LTD</v>
          </cell>
        </row>
        <row r="1044">
          <cell r="W1044" t="str">
            <v>TENIX ALLIANCE PTY LTD</v>
          </cell>
        </row>
        <row r="1045">
          <cell r="W1045" t="str">
            <v>TENIX MAINTENANCE SERVICES PTY LTD</v>
          </cell>
        </row>
        <row r="1046">
          <cell r="W1046" t="str">
            <v>TERRA FERMA EXCAVATION</v>
          </cell>
        </row>
        <row r="1047">
          <cell r="W1047" t="str">
            <v>TERR'S ELECTRIC PTY LTD</v>
          </cell>
        </row>
        <row r="1048">
          <cell r="W1048" t="str">
            <v>TERRY BOARD PLUMBING</v>
          </cell>
        </row>
        <row r="1049">
          <cell r="W1049" t="str">
            <v>TEX ONSITE PTY LTD</v>
          </cell>
        </row>
        <row r="1050">
          <cell r="W1050" t="str">
            <v>TGS SAND &amp; SOIL PTY LTD</v>
          </cell>
        </row>
        <row r="1051">
          <cell r="W1051" t="str">
            <v>THE ENERGY NETWORK</v>
          </cell>
        </row>
        <row r="1052">
          <cell r="W1052" t="str">
            <v>THE GRAFFITI EATERS PTY LTD</v>
          </cell>
        </row>
        <row r="1053">
          <cell r="W1053" t="str">
            <v>THE HARDWARE MAN FRAME AND TRUSS</v>
          </cell>
        </row>
        <row r="1054">
          <cell r="W1054" t="str">
            <v>THE MAMALISFAMILY TRUST</v>
          </cell>
        </row>
        <row r="1055">
          <cell r="W1055" t="str">
            <v>THE MULVANY FAMILY TRUST</v>
          </cell>
        </row>
        <row r="1056">
          <cell r="W1056" t="str">
            <v>THE SUPPLY LINE AUSTRALIA</v>
          </cell>
        </row>
        <row r="1057">
          <cell r="W1057" t="str">
            <v>THE TRUSTEE FOR BELLINGHAM FAMILY T</v>
          </cell>
        </row>
        <row r="1058">
          <cell r="W1058" t="str">
            <v>THE TRUSTEE FOR CONSTRUCT</v>
          </cell>
        </row>
        <row r="1059">
          <cell r="W1059" t="str">
            <v>THE TRUSTEE FOR DEMLAKIAN ENGINEERI</v>
          </cell>
        </row>
        <row r="1060">
          <cell r="W1060" t="str">
            <v>THE TRUSTEE FOR ICON TRUST</v>
          </cell>
        </row>
        <row r="1061">
          <cell r="W1061" t="str">
            <v>THE TRUSTEE FOR L &amp; S DISCRETIONARY</v>
          </cell>
        </row>
        <row r="1062">
          <cell r="W1062" t="str">
            <v>THE TRUSTEE FOR LANDMARK TRUST</v>
          </cell>
        </row>
        <row r="1063">
          <cell r="W1063" t="str">
            <v>THE TRUSTEE FOR MACTAGGART FAMILY T</v>
          </cell>
        </row>
        <row r="1064">
          <cell r="W1064" t="str">
            <v>THE TRUSTEE FOR PERTEL UNIT TRUST</v>
          </cell>
        </row>
        <row r="1065">
          <cell r="W1065" t="str">
            <v>THE TRUSTEE FOR PETER COATES FAMILY</v>
          </cell>
        </row>
        <row r="1066">
          <cell r="W1066" t="str">
            <v>THE TRUSTEE FOR SEVENTEEN SEVENTY B</v>
          </cell>
        </row>
        <row r="1067">
          <cell r="W1067" t="str">
            <v>THE TRUSTEE FOR SHAW UNIT TRUST</v>
          </cell>
        </row>
        <row r="1068">
          <cell r="W1068" t="str">
            <v>THE TRUSTEE FOR TH</v>
          </cell>
        </row>
        <row r="1069">
          <cell r="W1069" t="str">
            <v>THE TRUSTEE FOR THE CLEARWATER ASSE</v>
          </cell>
        </row>
        <row r="1070">
          <cell r="W1070" t="str">
            <v>THE TRUSTEE FOR THE J &amp; S SINCLAIR</v>
          </cell>
        </row>
        <row r="1071">
          <cell r="W1071" t="str">
            <v>THE TRUSTEE FOR THE PETER LAWRENCE</v>
          </cell>
        </row>
        <row r="1072">
          <cell r="W1072" t="str">
            <v>THE TRUSTEE FOR TUMAVIEW TRUST</v>
          </cell>
        </row>
        <row r="1073">
          <cell r="W1073" t="str">
            <v>THE TRUSTEE FOR WORLD OF FOOD TRUST</v>
          </cell>
        </row>
        <row r="1074">
          <cell r="W1074" t="str">
            <v>THE WASTE PEOPLE</v>
          </cell>
        </row>
        <row r="1075">
          <cell r="W1075" t="str">
            <v>THE WHEATLEY GROUP PTY LTD</v>
          </cell>
        </row>
        <row r="1076">
          <cell r="W1076" t="str">
            <v>THERESE MARGARET MCKINLEY</v>
          </cell>
        </row>
        <row r="1077">
          <cell r="W1077" t="str">
            <v>THERMO FISHER SCIENTIFIC AUSTRALIA</v>
          </cell>
        </row>
        <row r="1078">
          <cell r="W1078" t="str">
            <v>THERMON AUSTRALIA PTY LTD</v>
          </cell>
        </row>
        <row r="1079">
          <cell r="W1079" t="str">
            <v>THIESS SERVICES PTY LTD</v>
          </cell>
        </row>
        <row r="1080">
          <cell r="W1080" t="str">
            <v>TIMBER TRAINING CRESWICK LTD</v>
          </cell>
        </row>
        <row r="1081">
          <cell r="W1081" t="str">
            <v>TJ METAL FABRICATIONS</v>
          </cell>
        </row>
        <row r="1082">
          <cell r="W1082" t="str">
            <v>TLE ELECTRICAL &amp; DATA SUPPLIES</v>
          </cell>
        </row>
        <row r="1083">
          <cell r="W1083" t="str">
            <v>TNT EXPRESS</v>
          </cell>
        </row>
        <row r="1084">
          <cell r="W1084" t="str">
            <v>TOLL FAST - MELBOURNE</v>
          </cell>
        </row>
        <row r="1085">
          <cell r="W1085" t="str">
            <v>TOLL PRIORITY</v>
          </cell>
        </row>
        <row r="1086">
          <cell r="W1086" t="str">
            <v>TOM ALLAN</v>
          </cell>
        </row>
        <row r="1087">
          <cell r="W1087" t="str">
            <v>TOP IT UP</v>
          </cell>
        </row>
        <row r="1088">
          <cell r="W1088" t="str">
            <v>TOP TO BOTTOM PTY LTD</v>
          </cell>
        </row>
        <row r="1089">
          <cell r="W1089" t="str">
            <v>TOTAL FASTENERS</v>
          </cell>
        </row>
        <row r="1090">
          <cell r="W1090" t="str">
            <v>TOTAL TOOLS (TULLAMARINE) P/L</v>
          </cell>
        </row>
        <row r="1091">
          <cell r="W1091" t="str">
            <v>TOTALLY WORKWEAR</v>
          </cell>
        </row>
        <row r="1092">
          <cell r="W1092" t="str">
            <v>TOTALLY WORKWEAR- LAUNCESTON</v>
          </cell>
        </row>
        <row r="1093">
          <cell r="W1093" t="str">
            <v>TR LORD &amp; ASSOCIATES LTD T/AS</v>
          </cell>
        </row>
        <row r="1094">
          <cell r="W1094" t="str">
            <v>TRADELINK PLUMBING SUPPLIES</v>
          </cell>
        </row>
        <row r="1095">
          <cell r="W1095" t="str">
            <v>TRANSFIELD SERVICE</v>
          </cell>
        </row>
        <row r="1096">
          <cell r="W1096" t="str">
            <v>TRANSNET AUSTRALIA</v>
          </cell>
        </row>
        <row r="1097">
          <cell r="W1097" t="str">
            <v>TRANSPACIFIC INDUSTRIAL SOLUTIONS</v>
          </cell>
        </row>
        <row r="1098">
          <cell r="W1098" t="str">
            <v>TRANSPACIFIC PARAMOUNT</v>
          </cell>
        </row>
        <row r="1099">
          <cell r="W1099" t="str">
            <v>TREHY INGOLD NEATE</v>
          </cell>
        </row>
        <row r="1100">
          <cell r="W1100" t="str">
            <v>TREMCO PIPELINE EQUIPMENT</v>
          </cell>
        </row>
        <row r="1101">
          <cell r="W1101" t="str">
            <v>TREVOR CASWELL SOFTWARE</v>
          </cell>
        </row>
        <row r="1102">
          <cell r="W1102" t="str">
            <v>TRIDEC SERVICES PTY LTD</v>
          </cell>
        </row>
        <row r="1103">
          <cell r="W1103" t="str">
            <v>TRIO DATACOM  INTERNATIONAL PTY LTD</v>
          </cell>
        </row>
        <row r="1104">
          <cell r="W1104" t="str">
            <v>TRONSEC SECURITY PTY LTD</v>
          </cell>
        </row>
        <row r="1105">
          <cell r="W1105" t="str">
            <v>TROPICAL FOLIAGE PTY LIMITED</v>
          </cell>
        </row>
        <row r="1106">
          <cell r="W1106" t="str">
            <v>TRUENERGY (ELEC A/C'S)</v>
          </cell>
        </row>
        <row r="1107">
          <cell r="W1107" t="str">
            <v>Tullamarine Sheetmetal P/L</v>
          </cell>
        </row>
        <row r="1108">
          <cell r="W1108" t="str">
            <v>TUNSUNA PTY LTD</v>
          </cell>
        </row>
        <row r="1109">
          <cell r="W1109" t="str">
            <v>TURNER CRANE HIRE SERVICE</v>
          </cell>
        </row>
        <row r="1110">
          <cell r="W1110" t="str">
            <v>TWIN CITY CRANES (VIC) PTY LTD</v>
          </cell>
        </row>
        <row r="1111">
          <cell r="W1111" t="str">
            <v>TYCO ELECTRONICS TELECOMMUNICATIONS</v>
          </cell>
        </row>
        <row r="1112">
          <cell r="W1112" t="str">
            <v>TYCO ELECTRONICS-ENERGY DIVISION</v>
          </cell>
        </row>
        <row r="1113">
          <cell r="W1113" t="str">
            <v>TYCO FLOW CONTROL PACIFIC P/L</v>
          </cell>
        </row>
        <row r="1114">
          <cell r="W1114" t="str">
            <v>TYCO FLOW CONTROL PACIFIC PTY LTD</v>
          </cell>
        </row>
        <row r="1115">
          <cell r="W1115" t="str">
            <v>TYCO PROJECTS (AUS</v>
          </cell>
        </row>
        <row r="1116">
          <cell r="W1116" t="str">
            <v>UES PROMURA</v>
          </cell>
        </row>
        <row r="1117">
          <cell r="W1117" t="str">
            <v>U-FAB PTY LTD</v>
          </cell>
        </row>
        <row r="1118">
          <cell r="W1118" t="str">
            <v>UHDE SHEDDEN (AUSTRALIA) PTY LTD</v>
          </cell>
        </row>
        <row r="1119">
          <cell r="W1119" t="str">
            <v>Un known</v>
          </cell>
        </row>
        <row r="1120">
          <cell r="W1120" t="str">
            <v>UNANDERRA MOWER CENTRE PTY LIMITED</v>
          </cell>
        </row>
        <row r="1121">
          <cell r="W1121" t="str">
            <v>UNIDEL GROUP PTY LTD</v>
          </cell>
        </row>
        <row r="1122">
          <cell r="W1122" t="str">
            <v>UNION HYDRAULICS PTY LTD</v>
          </cell>
        </row>
        <row r="1123">
          <cell r="W1123" t="str">
            <v>UNISTRUT AUSTRALIA PTY LTD</v>
          </cell>
        </row>
        <row r="1124">
          <cell r="W1124" t="str">
            <v>UNITED ENERGY LTD</v>
          </cell>
        </row>
        <row r="1125">
          <cell r="W1125" t="str">
            <v>URSYS PTY LTD</v>
          </cell>
        </row>
        <row r="1126">
          <cell r="W1126" t="str">
            <v>UTILITY SERVICES CORPORATION</v>
          </cell>
        </row>
        <row r="1127">
          <cell r="W1127" t="str">
            <v>UTILITY VISION PTY LTD</v>
          </cell>
        </row>
        <row r="1128">
          <cell r="W1128" t="str">
            <v>VEMTEC PTY LTD</v>
          </cell>
        </row>
        <row r="1129">
          <cell r="W1129" t="str">
            <v>VENCORP</v>
          </cell>
        </row>
        <row r="1130">
          <cell r="W1130" t="str">
            <v>VENTON &amp; ASSOCIATES PTY LTD</v>
          </cell>
        </row>
        <row r="1131">
          <cell r="W1131" t="str">
            <v>VEOLIA ENVIRONMENTAL SERVICES (AUST</v>
          </cell>
        </row>
        <row r="1132">
          <cell r="W1132" t="str">
            <v>VEOLIA WATER NETWORK</v>
          </cell>
        </row>
        <row r="1133">
          <cell r="W1133" t="str">
            <v>VERIFY CV PTY LIMITED</v>
          </cell>
        </row>
        <row r="1134">
          <cell r="W1134" t="str">
            <v>VERISIGN AUSTRALIA PTY LTD</v>
          </cell>
        </row>
        <row r="1135">
          <cell r="W1135" t="str">
            <v>VERSATILE PUMPS (AUSTRALIA) PTY LTD</v>
          </cell>
        </row>
        <row r="1136">
          <cell r="W1136" t="str">
            <v>VICPOLE PTY LTD</v>
          </cell>
        </row>
        <row r="1137">
          <cell r="W1137" t="str">
            <v>VICPOWER DESIGN SERVICES PTY LTD</v>
          </cell>
        </row>
        <row r="1138">
          <cell r="W1138" t="str">
            <v>VICROADS</v>
          </cell>
        </row>
        <row r="1139">
          <cell r="W1139" t="str">
            <v>VICTORIA FITTINGS &amp; VALVES</v>
          </cell>
        </row>
        <row r="1140">
          <cell r="W1140" t="str">
            <v>VICTORIAN RAIL TRACK</v>
          </cell>
        </row>
        <row r="1141">
          <cell r="W1141" t="str">
            <v>VICTORIAN RAIL TRACK CORP</v>
          </cell>
        </row>
        <row r="1142">
          <cell r="W1142" t="str">
            <v>VICTORIAN TEMPORARY FENCING</v>
          </cell>
        </row>
        <row r="1143">
          <cell r="W1143" t="str">
            <v>VIEWROSE PTY LIMITED</v>
          </cell>
        </row>
        <row r="1144">
          <cell r="W1144" t="str">
            <v>VINIDEX TUBEMAKERS PTY LTD</v>
          </cell>
        </row>
        <row r="1145">
          <cell r="W1145" t="str">
            <v>VINNY AUSTRALIA</v>
          </cell>
        </row>
        <row r="1146">
          <cell r="W1146" t="str">
            <v>VIP LAWNMOWING &amp; HOME SERVICES</v>
          </cell>
        </row>
        <row r="1147">
          <cell r="W1147" t="str">
            <v>VIPAC ENGINEERS &amp; SCIENTISTS LTD</v>
          </cell>
        </row>
        <row r="1148">
          <cell r="W1148" t="str">
            <v>VIPAC ENGINEERS AND SCIENTISTS LIMI</v>
          </cell>
        </row>
        <row r="1149">
          <cell r="W1149" t="str">
            <v>VISUAL ENERGY SIGNS</v>
          </cell>
        </row>
        <row r="1150">
          <cell r="W1150" t="str">
            <v>VISY RECYCLING</v>
          </cell>
        </row>
        <row r="1151">
          <cell r="W1151" t="str">
            <v>VODAFONE PTY LIMITED</v>
          </cell>
        </row>
        <row r="1152">
          <cell r="W1152" t="str">
            <v>W &amp; M PLUMBING SERVICE</v>
          </cell>
        </row>
        <row r="1153">
          <cell r="W1153" t="str">
            <v>W F ENERGY CONTROLS</v>
          </cell>
        </row>
        <row r="1154">
          <cell r="W1154" t="str">
            <v>WAGMA ENGINEERING UNIT TRUST</v>
          </cell>
        </row>
        <row r="1155">
          <cell r="W1155" t="str">
            <v>WANGARATTA CAMPING WORLD</v>
          </cell>
        </row>
        <row r="1156">
          <cell r="W1156" t="str">
            <v>WARREN DEVINE</v>
          </cell>
        </row>
        <row r="1157">
          <cell r="W1157" t="str">
            <v>WARRINGAH SHIRE COUNCIL (RESTORATIONS)</v>
          </cell>
        </row>
        <row r="1158">
          <cell r="W1158" t="str">
            <v>WATSON MOSS GROWCOT ACOUSTICS P/L</v>
          </cell>
        </row>
        <row r="1159">
          <cell r="W1159" t="str">
            <v>WATSON'S BACKHOE HIRE</v>
          </cell>
        </row>
        <row r="1160">
          <cell r="W1160" t="str">
            <v>WAYCHAR PTY LTD</v>
          </cell>
        </row>
        <row r="1161">
          <cell r="W1161" t="str">
            <v>WAYNE SPICER</v>
          </cell>
        </row>
        <row r="1162">
          <cell r="W1162" t="str">
            <v>WBM PTY LTD</v>
          </cell>
        </row>
        <row r="1163">
          <cell r="W1163" t="str">
            <v>Weber South Pacific Pty Ltd</v>
          </cell>
        </row>
        <row r="1164">
          <cell r="W1164" t="str">
            <v>WEIDMULLER (KLIPPON PROD) P/L</v>
          </cell>
        </row>
        <row r="1165">
          <cell r="W1165" t="str">
            <v>WEIR SERVICES AUSTRALIA PTY LIMITED</v>
          </cell>
        </row>
        <row r="1166">
          <cell r="W1166" t="str">
            <v>WELDEREPAIR</v>
          </cell>
        </row>
        <row r="1167">
          <cell r="W1167" t="str">
            <v>WELDING MANAGEMENT SERVICES</v>
          </cell>
        </row>
        <row r="1168">
          <cell r="W1168" t="str">
            <v>WELDING TECHNOLOGY INSTITUTE OF</v>
          </cell>
        </row>
        <row r="1169">
          <cell r="W1169" t="str">
            <v>WESTBERG SHEETMETAL COMPANY PTY LTD</v>
          </cell>
        </row>
        <row r="1170">
          <cell r="W1170" t="str">
            <v>WESTGEAR ENGINEERING CO</v>
          </cell>
        </row>
        <row r="1171">
          <cell r="W1171" t="str">
            <v>WHITERS STREET CRANES PTY. LTD.</v>
          </cell>
        </row>
        <row r="1172">
          <cell r="W1172" t="str">
            <v>WIGGIES PTY. LTD.</v>
          </cell>
        </row>
        <row r="1173">
          <cell r="W1173" t="str">
            <v>WIKA AUSTRALIA PTY LTD</v>
          </cell>
        </row>
        <row r="1174">
          <cell r="W1174" t="str">
            <v>WILLIAM ADAMS PTY LTD</v>
          </cell>
        </row>
        <row r="1175">
          <cell r="W1175" t="str">
            <v>WILLOUGHBY CITY COUNCIL</v>
          </cell>
        </row>
        <row r="1176">
          <cell r="W1176" t="str">
            <v>WILSON TRANSFORMER</v>
          </cell>
        </row>
        <row r="1177">
          <cell r="W1177" t="str">
            <v>WILSON TRANSFORMER COMPANY P/L</v>
          </cell>
        </row>
        <row r="1178">
          <cell r="W1178" t="str">
            <v>WK &amp; MA FERGUSON PTY. LTD.</v>
          </cell>
        </row>
        <row r="1179">
          <cell r="W1179" t="str">
            <v>WOBURN CONSTRUCTIONS PTY LTD</v>
          </cell>
        </row>
        <row r="1180">
          <cell r="W1180" t="str">
            <v>WOLLONDILLY COUNCIL</v>
          </cell>
        </row>
        <row r="1181">
          <cell r="W1181" t="str">
            <v>WOODFORD LAKE PTY LTD</v>
          </cell>
        </row>
        <row r="1182">
          <cell r="W1182" t="str">
            <v>WOOLLAHRA MUNICIPAL COUNCIL</v>
          </cell>
        </row>
        <row r="1183">
          <cell r="W1183" t="str">
            <v>WORK HIRE AUSTRALIA PTY LTD</v>
          </cell>
        </row>
        <row r="1184">
          <cell r="W1184" t="str">
            <v>WORK SMART EQUIPMENT PTY LIMITED</v>
          </cell>
        </row>
        <row r="1185">
          <cell r="W1185" t="str">
            <v>WORKFORCE INTERNATIONAL PTY LTD</v>
          </cell>
        </row>
        <row r="1186">
          <cell r="W1186" t="str">
            <v>WORLD OF FOOD CATERING</v>
          </cell>
        </row>
        <row r="1187">
          <cell r="W1187" t="str">
            <v>WORLEYPARSONS SERVICES PTY LIMITED</v>
          </cell>
        </row>
        <row r="1188">
          <cell r="W1188" t="str">
            <v>WORLEYPARSONS SERVICES PTY LTD</v>
          </cell>
        </row>
        <row r="1189">
          <cell r="W1189" t="str">
            <v>XCEL ELECTRICAL SOLUTIONS PTY LTD</v>
          </cell>
        </row>
        <row r="1190">
          <cell r="W1190" t="str">
            <v>YAKKA PTY LIMITED</v>
          </cell>
        </row>
        <row r="1191">
          <cell r="W1191" t="str">
            <v>YAKKA PTY LTD</v>
          </cell>
        </row>
        <row r="1192">
          <cell r="W1192" t="str">
            <v>YARRA TRAMS</v>
          </cell>
        </row>
        <row r="1193">
          <cell r="W1193" t="str">
            <v>YARRA VALLEY WATER LTD</v>
          </cell>
        </row>
        <row r="1194">
          <cell r="W1194" t="str">
            <v>YHI POWER PTY LTD</v>
          </cell>
        </row>
        <row r="1195">
          <cell r="W1195" t="str">
            <v>YOKOGAWA AUST P/L</v>
          </cell>
        </row>
        <row r="1196">
          <cell r="W1196" t="str">
            <v>YOUNG'S CRANE SERVICES (NSW) PTY LT</v>
          </cell>
        </row>
        <row r="1197">
          <cell r="W1197" t="str">
            <v>ZEKTIN ENGINEERING PTY LTD</v>
          </cell>
        </row>
        <row r="1198">
          <cell r="W1198" t="str">
            <v>ZENTEX PRODUCTS PTY. LTD.</v>
          </cell>
        </row>
        <row r="1199">
          <cell r="W1199" t="str">
            <v>ZORG INDUSTRIES PTY LIMITED</v>
          </cell>
        </row>
        <row r="1200">
          <cell r="W1200">
            <v>0</v>
          </cell>
        </row>
        <row r="1201">
          <cell r="W1201">
            <v>0</v>
          </cell>
        </row>
        <row r="1202">
          <cell r="W1202">
            <v>0</v>
          </cell>
        </row>
        <row r="1203">
          <cell r="W1203">
            <v>0</v>
          </cell>
        </row>
        <row r="1204">
          <cell r="W1204">
            <v>0</v>
          </cell>
        </row>
        <row r="1205">
          <cell r="W1205">
            <v>0</v>
          </cell>
        </row>
        <row r="1206">
          <cell r="W1206">
            <v>0</v>
          </cell>
        </row>
        <row r="1207">
          <cell r="W1207">
            <v>0</v>
          </cell>
        </row>
        <row r="1208">
          <cell r="W1208">
            <v>0</v>
          </cell>
        </row>
        <row r="1209">
          <cell r="W1209">
            <v>0</v>
          </cell>
        </row>
        <row r="1210">
          <cell r="W1210">
            <v>0</v>
          </cell>
        </row>
        <row r="1211">
          <cell r="W1211">
            <v>0</v>
          </cell>
        </row>
        <row r="1212">
          <cell r="W1212">
            <v>0</v>
          </cell>
        </row>
        <row r="1213">
          <cell r="W1213">
            <v>0</v>
          </cell>
        </row>
        <row r="1214">
          <cell r="W1214">
            <v>0</v>
          </cell>
        </row>
        <row r="1215">
          <cell r="W1215">
            <v>0</v>
          </cell>
        </row>
        <row r="1216">
          <cell r="W1216">
            <v>0</v>
          </cell>
        </row>
        <row r="1217">
          <cell r="W1217">
            <v>0</v>
          </cell>
        </row>
        <row r="1218">
          <cell r="W1218">
            <v>0</v>
          </cell>
        </row>
        <row r="1219">
          <cell r="W1219">
            <v>0</v>
          </cell>
        </row>
        <row r="1220">
          <cell r="W1220">
            <v>0</v>
          </cell>
        </row>
        <row r="1221">
          <cell r="W1221">
            <v>0</v>
          </cell>
        </row>
        <row r="1222">
          <cell r="W1222">
            <v>0</v>
          </cell>
        </row>
        <row r="1223">
          <cell r="W1223">
            <v>0</v>
          </cell>
        </row>
        <row r="1224">
          <cell r="W1224">
            <v>0</v>
          </cell>
        </row>
        <row r="1225">
          <cell r="W1225">
            <v>0</v>
          </cell>
        </row>
        <row r="1226">
          <cell r="W1226">
            <v>0</v>
          </cell>
        </row>
        <row r="1227">
          <cell r="W1227">
            <v>0</v>
          </cell>
        </row>
        <row r="1228">
          <cell r="W1228">
            <v>0</v>
          </cell>
        </row>
        <row r="1229">
          <cell r="W1229">
            <v>0</v>
          </cell>
        </row>
        <row r="1230">
          <cell r="W1230">
            <v>0</v>
          </cell>
        </row>
        <row r="1231">
          <cell r="W1231">
            <v>0</v>
          </cell>
        </row>
        <row r="1232">
          <cell r="W1232">
            <v>0</v>
          </cell>
        </row>
        <row r="1233">
          <cell r="W1233">
            <v>0</v>
          </cell>
        </row>
        <row r="1234">
          <cell r="W1234">
            <v>0</v>
          </cell>
        </row>
        <row r="1235">
          <cell r="W1235">
            <v>0</v>
          </cell>
        </row>
        <row r="1236">
          <cell r="W1236">
            <v>0</v>
          </cell>
        </row>
        <row r="1237">
          <cell r="W1237">
            <v>0</v>
          </cell>
        </row>
        <row r="1238">
          <cell r="W1238">
            <v>0</v>
          </cell>
        </row>
        <row r="1239">
          <cell r="W1239">
            <v>0</v>
          </cell>
        </row>
        <row r="1240">
          <cell r="W1240">
            <v>0</v>
          </cell>
        </row>
        <row r="1241">
          <cell r="W1241">
            <v>0</v>
          </cell>
        </row>
        <row r="1242">
          <cell r="W1242">
            <v>0</v>
          </cell>
        </row>
        <row r="1243">
          <cell r="W1243">
            <v>0</v>
          </cell>
        </row>
        <row r="1244">
          <cell r="W1244">
            <v>0</v>
          </cell>
        </row>
        <row r="1245">
          <cell r="W1245">
            <v>0</v>
          </cell>
        </row>
        <row r="1246">
          <cell r="W1246">
            <v>0</v>
          </cell>
        </row>
        <row r="1247">
          <cell r="W1247">
            <v>0</v>
          </cell>
        </row>
        <row r="1248">
          <cell r="W1248">
            <v>0</v>
          </cell>
        </row>
        <row r="1249">
          <cell r="W1249">
            <v>0</v>
          </cell>
        </row>
        <row r="1250">
          <cell r="W1250">
            <v>0</v>
          </cell>
        </row>
        <row r="1251">
          <cell r="W1251">
            <v>0</v>
          </cell>
        </row>
        <row r="1252">
          <cell r="W1252">
            <v>0</v>
          </cell>
        </row>
        <row r="1253">
          <cell r="W1253">
            <v>0</v>
          </cell>
        </row>
        <row r="1254">
          <cell r="W1254">
            <v>0</v>
          </cell>
        </row>
        <row r="1255">
          <cell r="W1255">
            <v>0</v>
          </cell>
        </row>
        <row r="1256">
          <cell r="W1256">
            <v>0</v>
          </cell>
        </row>
        <row r="1257">
          <cell r="W1257">
            <v>0</v>
          </cell>
        </row>
        <row r="1258">
          <cell r="W1258">
            <v>0</v>
          </cell>
        </row>
        <row r="1259">
          <cell r="W1259">
            <v>0</v>
          </cell>
        </row>
        <row r="1260">
          <cell r="W1260">
            <v>0</v>
          </cell>
        </row>
        <row r="1261">
          <cell r="W1261">
            <v>0</v>
          </cell>
        </row>
        <row r="1262">
          <cell r="W1262">
            <v>0</v>
          </cell>
        </row>
        <row r="1263">
          <cell r="W1263">
            <v>0</v>
          </cell>
        </row>
        <row r="1264">
          <cell r="W1264">
            <v>0</v>
          </cell>
        </row>
        <row r="1265">
          <cell r="W1265">
            <v>0</v>
          </cell>
        </row>
        <row r="1266">
          <cell r="W1266">
            <v>0</v>
          </cell>
        </row>
        <row r="1267">
          <cell r="W1267">
            <v>0</v>
          </cell>
        </row>
        <row r="1268">
          <cell r="W1268">
            <v>0</v>
          </cell>
        </row>
        <row r="1269">
          <cell r="W1269">
            <v>0</v>
          </cell>
        </row>
        <row r="1270">
          <cell r="W1270">
            <v>0</v>
          </cell>
        </row>
        <row r="1271">
          <cell r="W1271">
            <v>0</v>
          </cell>
        </row>
        <row r="1272">
          <cell r="W1272">
            <v>0</v>
          </cell>
        </row>
        <row r="1273">
          <cell r="W1273">
            <v>0</v>
          </cell>
        </row>
        <row r="1274">
          <cell r="W1274">
            <v>0</v>
          </cell>
        </row>
        <row r="1275">
          <cell r="W1275">
            <v>0</v>
          </cell>
        </row>
        <row r="1276">
          <cell r="W1276">
            <v>0</v>
          </cell>
        </row>
        <row r="1277">
          <cell r="W1277">
            <v>0</v>
          </cell>
        </row>
        <row r="1278">
          <cell r="W1278">
            <v>0</v>
          </cell>
        </row>
        <row r="1279">
          <cell r="W1279">
            <v>0</v>
          </cell>
        </row>
        <row r="1280">
          <cell r="W1280">
            <v>0</v>
          </cell>
        </row>
        <row r="1281">
          <cell r="W1281">
            <v>0</v>
          </cell>
        </row>
        <row r="1282">
          <cell r="W1282">
            <v>0</v>
          </cell>
        </row>
        <row r="1283">
          <cell r="W1283">
            <v>0</v>
          </cell>
        </row>
        <row r="1284">
          <cell r="W1284">
            <v>0</v>
          </cell>
        </row>
        <row r="1285">
          <cell r="W1285">
            <v>0</v>
          </cell>
        </row>
        <row r="1286">
          <cell r="W1286">
            <v>0</v>
          </cell>
        </row>
        <row r="1287">
          <cell r="W1287">
            <v>0</v>
          </cell>
        </row>
        <row r="1288">
          <cell r="W1288">
            <v>0</v>
          </cell>
        </row>
        <row r="1289">
          <cell r="W1289">
            <v>0</v>
          </cell>
        </row>
        <row r="1290">
          <cell r="W1290">
            <v>0</v>
          </cell>
        </row>
        <row r="1291">
          <cell r="W1291">
            <v>0</v>
          </cell>
        </row>
        <row r="1292">
          <cell r="W1292">
            <v>0</v>
          </cell>
        </row>
        <row r="1293">
          <cell r="W1293">
            <v>0</v>
          </cell>
        </row>
        <row r="1294">
          <cell r="W1294">
            <v>0</v>
          </cell>
        </row>
        <row r="1295">
          <cell r="W1295">
            <v>0</v>
          </cell>
        </row>
        <row r="1296">
          <cell r="W1296">
            <v>0</v>
          </cell>
        </row>
        <row r="1297">
          <cell r="W1297">
            <v>0</v>
          </cell>
        </row>
        <row r="1298">
          <cell r="W1298">
            <v>0</v>
          </cell>
        </row>
        <row r="1299">
          <cell r="W1299">
            <v>0</v>
          </cell>
        </row>
        <row r="1300">
          <cell r="W1300">
            <v>0</v>
          </cell>
        </row>
        <row r="1301">
          <cell r="W1301">
            <v>0</v>
          </cell>
        </row>
        <row r="1302">
          <cell r="W1302">
            <v>0</v>
          </cell>
        </row>
        <row r="1303">
          <cell r="W1303">
            <v>0</v>
          </cell>
        </row>
        <row r="1304">
          <cell r="W1304">
            <v>0</v>
          </cell>
        </row>
        <row r="1305">
          <cell r="W1305">
            <v>0</v>
          </cell>
        </row>
        <row r="1306">
          <cell r="W1306">
            <v>0</v>
          </cell>
        </row>
        <row r="1307">
          <cell r="W1307">
            <v>0</v>
          </cell>
        </row>
        <row r="1308">
          <cell r="W1308">
            <v>0</v>
          </cell>
        </row>
        <row r="1309">
          <cell r="W1309">
            <v>0</v>
          </cell>
        </row>
        <row r="1310">
          <cell r="W1310">
            <v>0</v>
          </cell>
        </row>
        <row r="1311">
          <cell r="W1311">
            <v>0</v>
          </cell>
        </row>
        <row r="1312">
          <cell r="W1312">
            <v>0</v>
          </cell>
        </row>
        <row r="1313">
          <cell r="W1313">
            <v>0</v>
          </cell>
        </row>
        <row r="1314">
          <cell r="W1314">
            <v>0</v>
          </cell>
        </row>
        <row r="1315">
          <cell r="W1315">
            <v>0</v>
          </cell>
        </row>
        <row r="1316">
          <cell r="W1316">
            <v>0</v>
          </cell>
        </row>
        <row r="1317">
          <cell r="W1317">
            <v>0</v>
          </cell>
        </row>
        <row r="1318">
          <cell r="W1318">
            <v>0</v>
          </cell>
        </row>
        <row r="1319">
          <cell r="W1319">
            <v>0</v>
          </cell>
        </row>
        <row r="1320">
          <cell r="W1320">
            <v>0</v>
          </cell>
        </row>
        <row r="1321">
          <cell r="W1321">
            <v>0</v>
          </cell>
        </row>
        <row r="1322">
          <cell r="W1322">
            <v>0</v>
          </cell>
        </row>
        <row r="1323">
          <cell r="W1323">
            <v>0</v>
          </cell>
        </row>
        <row r="1324">
          <cell r="W1324">
            <v>0</v>
          </cell>
        </row>
        <row r="1325">
          <cell r="W1325">
            <v>0</v>
          </cell>
        </row>
        <row r="1326">
          <cell r="W1326">
            <v>0</v>
          </cell>
        </row>
        <row r="1327">
          <cell r="W1327">
            <v>0</v>
          </cell>
        </row>
        <row r="1328">
          <cell r="W1328">
            <v>0</v>
          </cell>
        </row>
        <row r="1329">
          <cell r="W1329">
            <v>0</v>
          </cell>
        </row>
        <row r="1330">
          <cell r="W1330">
            <v>0</v>
          </cell>
        </row>
        <row r="1331">
          <cell r="W1331">
            <v>0</v>
          </cell>
        </row>
        <row r="1332">
          <cell r="W1332">
            <v>0</v>
          </cell>
        </row>
        <row r="1333">
          <cell r="W1333">
            <v>0</v>
          </cell>
        </row>
        <row r="1334">
          <cell r="W1334">
            <v>0</v>
          </cell>
        </row>
        <row r="1335">
          <cell r="W1335">
            <v>0</v>
          </cell>
        </row>
        <row r="1336">
          <cell r="W1336">
            <v>0</v>
          </cell>
        </row>
        <row r="1337">
          <cell r="W1337">
            <v>0</v>
          </cell>
        </row>
        <row r="1338">
          <cell r="W1338">
            <v>0</v>
          </cell>
        </row>
        <row r="1339">
          <cell r="W1339">
            <v>0</v>
          </cell>
        </row>
        <row r="1340">
          <cell r="W1340">
            <v>0</v>
          </cell>
        </row>
        <row r="1341">
          <cell r="W1341">
            <v>0</v>
          </cell>
        </row>
        <row r="1342">
          <cell r="W1342">
            <v>0</v>
          </cell>
        </row>
        <row r="1343">
          <cell r="W1343">
            <v>0</v>
          </cell>
        </row>
        <row r="1344">
          <cell r="W1344">
            <v>0</v>
          </cell>
        </row>
        <row r="1345">
          <cell r="W1345">
            <v>0</v>
          </cell>
        </row>
        <row r="1346">
          <cell r="W1346">
            <v>0</v>
          </cell>
        </row>
        <row r="1347">
          <cell r="W1347">
            <v>0</v>
          </cell>
        </row>
        <row r="1348">
          <cell r="W1348">
            <v>0</v>
          </cell>
        </row>
        <row r="1349">
          <cell r="W1349">
            <v>0</v>
          </cell>
        </row>
        <row r="1350">
          <cell r="W1350">
            <v>0</v>
          </cell>
        </row>
        <row r="1351">
          <cell r="W1351">
            <v>0</v>
          </cell>
        </row>
        <row r="1352">
          <cell r="W1352">
            <v>0</v>
          </cell>
        </row>
        <row r="1353">
          <cell r="W1353">
            <v>0</v>
          </cell>
        </row>
        <row r="1354">
          <cell r="W1354">
            <v>0</v>
          </cell>
        </row>
        <row r="1355">
          <cell r="W1355">
            <v>0</v>
          </cell>
        </row>
        <row r="1356">
          <cell r="W1356">
            <v>0</v>
          </cell>
        </row>
        <row r="1357">
          <cell r="W1357">
            <v>0</v>
          </cell>
        </row>
        <row r="1358">
          <cell r="W1358">
            <v>0</v>
          </cell>
        </row>
        <row r="1359">
          <cell r="W1359">
            <v>0</v>
          </cell>
        </row>
        <row r="1360">
          <cell r="W1360">
            <v>0</v>
          </cell>
        </row>
        <row r="1361">
          <cell r="W1361">
            <v>0</v>
          </cell>
        </row>
        <row r="1362">
          <cell r="W1362">
            <v>0</v>
          </cell>
        </row>
        <row r="1363">
          <cell r="W1363">
            <v>0</v>
          </cell>
        </row>
        <row r="1364">
          <cell r="W1364">
            <v>0</v>
          </cell>
        </row>
        <row r="1365">
          <cell r="W1365">
            <v>0</v>
          </cell>
        </row>
        <row r="1366">
          <cell r="W1366">
            <v>0</v>
          </cell>
        </row>
        <row r="1367">
          <cell r="W1367">
            <v>0</v>
          </cell>
        </row>
        <row r="1368">
          <cell r="W1368">
            <v>0</v>
          </cell>
        </row>
        <row r="1369">
          <cell r="W1369">
            <v>0</v>
          </cell>
        </row>
        <row r="1370">
          <cell r="W1370">
            <v>0</v>
          </cell>
        </row>
        <row r="1371">
          <cell r="W1371">
            <v>0</v>
          </cell>
        </row>
        <row r="1372">
          <cell r="W1372">
            <v>0</v>
          </cell>
        </row>
        <row r="1373">
          <cell r="W1373">
            <v>0</v>
          </cell>
        </row>
        <row r="1374">
          <cell r="W1374">
            <v>0</v>
          </cell>
        </row>
        <row r="1375">
          <cell r="W1375">
            <v>0</v>
          </cell>
        </row>
        <row r="1376">
          <cell r="W1376">
            <v>0</v>
          </cell>
        </row>
        <row r="1377">
          <cell r="W1377">
            <v>0</v>
          </cell>
        </row>
        <row r="1378">
          <cell r="W1378">
            <v>0</v>
          </cell>
        </row>
        <row r="1379">
          <cell r="W1379">
            <v>0</v>
          </cell>
        </row>
        <row r="1380">
          <cell r="W1380">
            <v>0</v>
          </cell>
        </row>
        <row r="1381">
          <cell r="W1381">
            <v>0</v>
          </cell>
        </row>
        <row r="1382">
          <cell r="W1382">
            <v>0</v>
          </cell>
        </row>
        <row r="1383">
          <cell r="W1383">
            <v>0</v>
          </cell>
        </row>
        <row r="1384">
          <cell r="W1384">
            <v>0</v>
          </cell>
        </row>
        <row r="1385">
          <cell r="W1385">
            <v>0</v>
          </cell>
        </row>
        <row r="1386">
          <cell r="W1386">
            <v>0</v>
          </cell>
        </row>
        <row r="1387">
          <cell r="W1387">
            <v>0</v>
          </cell>
        </row>
        <row r="1388">
          <cell r="W1388">
            <v>0</v>
          </cell>
        </row>
        <row r="1389">
          <cell r="W1389">
            <v>0</v>
          </cell>
        </row>
        <row r="1390">
          <cell r="W1390">
            <v>0</v>
          </cell>
        </row>
        <row r="1391">
          <cell r="W1391">
            <v>0</v>
          </cell>
        </row>
        <row r="1392">
          <cell r="W1392">
            <v>0</v>
          </cell>
        </row>
        <row r="1393">
          <cell r="W1393">
            <v>0</v>
          </cell>
        </row>
        <row r="1394">
          <cell r="W1394">
            <v>0</v>
          </cell>
        </row>
        <row r="1395">
          <cell r="W1395">
            <v>0</v>
          </cell>
        </row>
        <row r="1396">
          <cell r="W1396">
            <v>0</v>
          </cell>
        </row>
        <row r="1397">
          <cell r="W1397">
            <v>0</v>
          </cell>
        </row>
        <row r="1398">
          <cell r="W1398">
            <v>0</v>
          </cell>
        </row>
        <row r="1399">
          <cell r="W1399">
            <v>0</v>
          </cell>
        </row>
        <row r="1400">
          <cell r="W1400">
            <v>0</v>
          </cell>
        </row>
        <row r="1401">
          <cell r="W1401">
            <v>0</v>
          </cell>
        </row>
        <row r="1402">
          <cell r="W1402">
            <v>0</v>
          </cell>
        </row>
        <row r="1403">
          <cell r="W1403">
            <v>0</v>
          </cell>
        </row>
        <row r="1404">
          <cell r="W1404">
            <v>0</v>
          </cell>
        </row>
        <row r="1405">
          <cell r="W1405">
            <v>0</v>
          </cell>
        </row>
        <row r="1406">
          <cell r="W1406">
            <v>0</v>
          </cell>
        </row>
        <row r="1407">
          <cell r="W1407">
            <v>0</v>
          </cell>
        </row>
        <row r="1408">
          <cell r="W1408">
            <v>0</v>
          </cell>
        </row>
        <row r="1409">
          <cell r="W1409">
            <v>0</v>
          </cell>
        </row>
        <row r="1410">
          <cell r="W1410">
            <v>0</v>
          </cell>
        </row>
        <row r="1411">
          <cell r="W1411">
            <v>0</v>
          </cell>
        </row>
        <row r="1412">
          <cell r="W1412">
            <v>0</v>
          </cell>
        </row>
        <row r="1413">
          <cell r="W1413">
            <v>0</v>
          </cell>
        </row>
        <row r="1414">
          <cell r="W1414">
            <v>0</v>
          </cell>
        </row>
        <row r="1415">
          <cell r="W1415">
            <v>0</v>
          </cell>
        </row>
        <row r="1416">
          <cell r="W1416">
            <v>0</v>
          </cell>
        </row>
        <row r="1417">
          <cell r="W1417">
            <v>0</v>
          </cell>
        </row>
        <row r="1418">
          <cell r="W1418">
            <v>0</v>
          </cell>
        </row>
        <row r="1419">
          <cell r="W1419">
            <v>0</v>
          </cell>
        </row>
        <row r="1420">
          <cell r="W1420">
            <v>0</v>
          </cell>
        </row>
        <row r="1421">
          <cell r="W1421">
            <v>0</v>
          </cell>
        </row>
        <row r="1422">
          <cell r="W1422">
            <v>0</v>
          </cell>
        </row>
        <row r="1423">
          <cell r="W1423">
            <v>0</v>
          </cell>
        </row>
        <row r="1424">
          <cell r="W1424">
            <v>0</v>
          </cell>
        </row>
        <row r="1425">
          <cell r="W1425">
            <v>0</v>
          </cell>
        </row>
        <row r="1426">
          <cell r="W1426">
            <v>0</v>
          </cell>
        </row>
        <row r="1427">
          <cell r="W1427">
            <v>0</v>
          </cell>
        </row>
        <row r="1428">
          <cell r="W1428">
            <v>0</v>
          </cell>
        </row>
        <row r="1429">
          <cell r="W1429">
            <v>0</v>
          </cell>
        </row>
        <row r="1430">
          <cell r="W1430">
            <v>0</v>
          </cell>
        </row>
        <row r="1431">
          <cell r="W1431">
            <v>0</v>
          </cell>
        </row>
        <row r="1432">
          <cell r="W1432">
            <v>0</v>
          </cell>
        </row>
        <row r="1433">
          <cell r="W1433">
            <v>0</v>
          </cell>
        </row>
        <row r="1434">
          <cell r="W1434">
            <v>0</v>
          </cell>
        </row>
        <row r="1435">
          <cell r="W1435">
            <v>0</v>
          </cell>
        </row>
        <row r="1436">
          <cell r="W1436">
            <v>0</v>
          </cell>
        </row>
        <row r="1437">
          <cell r="W1437">
            <v>0</v>
          </cell>
        </row>
        <row r="1438">
          <cell r="W1438">
            <v>0</v>
          </cell>
        </row>
        <row r="1439">
          <cell r="W1439">
            <v>0</v>
          </cell>
        </row>
        <row r="1440">
          <cell r="W1440">
            <v>0</v>
          </cell>
        </row>
        <row r="1441">
          <cell r="W1441">
            <v>0</v>
          </cell>
        </row>
        <row r="1442">
          <cell r="W1442">
            <v>0</v>
          </cell>
        </row>
        <row r="1443">
          <cell r="W1443">
            <v>0</v>
          </cell>
        </row>
        <row r="1444">
          <cell r="W1444">
            <v>0</v>
          </cell>
        </row>
        <row r="1445">
          <cell r="W1445">
            <v>0</v>
          </cell>
        </row>
        <row r="1446">
          <cell r="W1446">
            <v>0</v>
          </cell>
        </row>
        <row r="1447">
          <cell r="W1447">
            <v>0</v>
          </cell>
        </row>
        <row r="1448">
          <cell r="W1448">
            <v>0</v>
          </cell>
        </row>
        <row r="1449">
          <cell r="W1449">
            <v>0</v>
          </cell>
        </row>
        <row r="1450">
          <cell r="W1450">
            <v>0</v>
          </cell>
        </row>
        <row r="1451">
          <cell r="W1451">
            <v>0</v>
          </cell>
        </row>
        <row r="1452">
          <cell r="W1452">
            <v>0</v>
          </cell>
        </row>
        <row r="1453">
          <cell r="W1453">
            <v>0</v>
          </cell>
        </row>
        <row r="1454">
          <cell r="W1454">
            <v>0</v>
          </cell>
        </row>
        <row r="1455">
          <cell r="W1455">
            <v>0</v>
          </cell>
        </row>
        <row r="1456">
          <cell r="W1456">
            <v>0</v>
          </cell>
        </row>
        <row r="1457">
          <cell r="W1457">
            <v>0</v>
          </cell>
        </row>
        <row r="1458">
          <cell r="W1458">
            <v>0</v>
          </cell>
        </row>
        <row r="1459">
          <cell r="W1459">
            <v>0</v>
          </cell>
        </row>
        <row r="1460">
          <cell r="W1460">
            <v>0</v>
          </cell>
        </row>
        <row r="1461">
          <cell r="W1461">
            <v>0</v>
          </cell>
        </row>
        <row r="1462">
          <cell r="W1462">
            <v>0</v>
          </cell>
        </row>
        <row r="1463">
          <cell r="W1463">
            <v>0</v>
          </cell>
        </row>
        <row r="1464">
          <cell r="W1464">
            <v>0</v>
          </cell>
        </row>
        <row r="1465">
          <cell r="W1465">
            <v>0</v>
          </cell>
        </row>
        <row r="1466">
          <cell r="W1466">
            <v>0</v>
          </cell>
        </row>
        <row r="1467">
          <cell r="W1467">
            <v>0</v>
          </cell>
        </row>
        <row r="1468">
          <cell r="W1468">
            <v>0</v>
          </cell>
        </row>
        <row r="1469">
          <cell r="W1469">
            <v>0</v>
          </cell>
        </row>
        <row r="1470">
          <cell r="W1470">
            <v>0</v>
          </cell>
        </row>
        <row r="1471">
          <cell r="W1471">
            <v>0</v>
          </cell>
        </row>
        <row r="1472">
          <cell r="W1472">
            <v>0</v>
          </cell>
        </row>
        <row r="1473">
          <cell r="W1473">
            <v>0</v>
          </cell>
        </row>
        <row r="1474">
          <cell r="W1474">
            <v>0</v>
          </cell>
        </row>
        <row r="1475">
          <cell r="W1475">
            <v>0</v>
          </cell>
        </row>
        <row r="1476">
          <cell r="W1476">
            <v>0</v>
          </cell>
        </row>
        <row r="1477">
          <cell r="W1477">
            <v>0</v>
          </cell>
        </row>
        <row r="1478">
          <cell r="W1478">
            <v>0</v>
          </cell>
        </row>
        <row r="1479">
          <cell r="W1479">
            <v>0</v>
          </cell>
        </row>
        <row r="1480">
          <cell r="W1480">
            <v>0</v>
          </cell>
        </row>
        <row r="1481">
          <cell r="W1481">
            <v>0</v>
          </cell>
        </row>
        <row r="1482">
          <cell r="W1482">
            <v>0</v>
          </cell>
        </row>
        <row r="1483">
          <cell r="W1483">
            <v>0</v>
          </cell>
        </row>
        <row r="1484">
          <cell r="W1484">
            <v>0</v>
          </cell>
        </row>
        <row r="1485">
          <cell r="W1485">
            <v>0</v>
          </cell>
        </row>
        <row r="1486">
          <cell r="W1486">
            <v>0</v>
          </cell>
        </row>
        <row r="1487">
          <cell r="W1487">
            <v>0</v>
          </cell>
        </row>
        <row r="1488">
          <cell r="W1488">
            <v>0</v>
          </cell>
        </row>
        <row r="1489">
          <cell r="W1489">
            <v>0</v>
          </cell>
        </row>
        <row r="1490">
          <cell r="W1490">
            <v>0</v>
          </cell>
        </row>
        <row r="1491">
          <cell r="W1491">
            <v>0</v>
          </cell>
        </row>
        <row r="1492">
          <cell r="W1492">
            <v>0</v>
          </cell>
        </row>
        <row r="1493">
          <cell r="W1493">
            <v>0</v>
          </cell>
        </row>
        <row r="1494">
          <cell r="W1494">
            <v>0</v>
          </cell>
        </row>
        <row r="1495">
          <cell r="W1495">
            <v>0</v>
          </cell>
        </row>
        <row r="1496">
          <cell r="W1496">
            <v>0</v>
          </cell>
        </row>
        <row r="1497">
          <cell r="W1497">
            <v>0</v>
          </cell>
        </row>
        <row r="1498">
          <cell r="W1498">
            <v>0</v>
          </cell>
        </row>
        <row r="1499">
          <cell r="W1499">
            <v>0</v>
          </cell>
        </row>
        <row r="1500">
          <cell r="W1500">
            <v>0</v>
          </cell>
        </row>
        <row r="1501">
          <cell r="W1501">
            <v>0</v>
          </cell>
        </row>
        <row r="1502">
          <cell r="W1502">
            <v>0</v>
          </cell>
        </row>
        <row r="1503">
          <cell r="W1503">
            <v>0</v>
          </cell>
        </row>
        <row r="1504">
          <cell r="W1504">
            <v>0</v>
          </cell>
        </row>
        <row r="1505">
          <cell r="W1505">
            <v>0</v>
          </cell>
        </row>
        <row r="1506">
          <cell r="W1506">
            <v>0</v>
          </cell>
        </row>
        <row r="1507">
          <cell r="W1507">
            <v>0</v>
          </cell>
        </row>
        <row r="1508">
          <cell r="W1508">
            <v>0</v>
          </cell>
        </row>
        <row r="1509">
          <cell r="W1509">
            <v>0</v>
          </cell>
        </row>
        <row r="1510">
          <cell r="W1510">
            <v>0</v>
          </cell>
        </row>
        <row r="1511">
          <cell r="W1511">
            <v>0</v>
          </cell>
        </row>
        <row r="1512">
          <cell r="W1512">
            <v>0</v>
          </cell>
        </row>
        <row r="1513">
          <cell r="W1513">
            <v>0</v>
          </cell>
        </row>
        <row r="1514">
          <cell r="W1514">
            <v>0</v>
          </cell>
        </row>
        <row r="1515">
          <cell r="W1515">
            <v>0</v>
          </cell>
        </row>
        <row r="1516">
          <cell r="W1516">
            <v>0</v>
          </cell>
        </row>
        <row r="1517">
          <cell r="W1517">
            <v>0</v>
          </cell>
        </row>
        <row r="1518">
          <cell r="W1518">
            <v>0</v>
          </cell>
        </row>
        <row r="1519">
          <cell r="W1519" t="e">
            <v>#REF!</v>
          </cell>
        </row>
        <row r="1520">
          <cell r="W1520" t="e">
            <v>#REF!</v>
          </cell>
        </row>
        <row r="1521">
          <cell r="W1521" t="e">
            <v>#REF!</v>
          </cell>
        </row>
        <row r="1522">
          <cell r="W1522" t="e">
            <v>#REF!</v>
          </cell>
        </row>
        <row r="1523">
          <cell r="W1523" t="e">
            <v>#REF!</v>
          </cell>
        </row>
        <row r="1524">
          <cell r="W1524" t="e">
            <v>#REF!</v>
          </cell>
        </row>
        <row r="1525">
          <cell r="W1525" t="e">
            <v>#REF!</v>
          </cell>
        </row>
        <row r="1526">
          <cell r="W1526" t="e">
            <v>#REF!</v>
          </cell>
        </row>
        <row r="1527">
          <cell r="W1527" t="e">
            <v>#REF!</v>
          </cell>
        </row>
        <row r="1528">
          <cell r="W1528" t="e">
            <v>#REF!</v>
          </cell>
        </row>
        <row r="1529">
          <cell r="W1529" t="e">
            <v>#REF!</v>
          </cell>
        </row>
        <row r="1530">
          <cell r="W1530" t="e">
            <v>#REF!</v>
          </cell>
        </row>
        <row r="1531">
          <cell r="W1531"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 information"/>
      <sheetName val="Facility data summary "/>
      <sheetName val="Facility data"/>
      <sheetName val="Electricity network"/>
      <sheetName val="Gas networks"/>
      <sheetName val="Electricity production"/>
      <sheetName val="Corp generator fuel"/>
      <sheetName val="Acetylene"/>
      <sheetName val="Verification"/>
      <sheetName val="Lists"/>
    </sheetNames>
    <sheetDataSet>
      <sheetData sheetId="0"/>
      <sheetData sheetId="1"/>
      <sheetData sheetId="2"/>
      <sheetData sheetId="3"/>
      <sheetData sheetId="4"/>
      <sheetData sheetId="5"/>
      <sheetData sheetId="6"/>
      <sheetData sheetId="7">
        <row r="6">
          <cell r="A6" t="str">
            <v>G</v>
          </cell>
          <cell r="B6">
            <v>7</v>
          </cell>
        </row>
        <row r="7">
          <cell r="A7" t="str">
            <v>E</v>
          </cell>
          <cell r="B7">
            <v>3.2</v>
          </cell>
        </row>
        <row r="8">
          <cell r="A8" t="str">
            <v>D</v>
          </cell>
          <cell r="B8">
            <v>1</v>
          </cell>
        </row>
        <row r="9">
          <cell r="A9" t="str">
            <v xml:space="preserve">C </v>
          </cell>
          <cell r="B9">
            <v>0.27</v>
          </cell>
        </row>
      </sheetData>
      <sheetData sheetId="8"/>
      <sheetData sheetId="9">
        <row r="1">
          <cell r="X1" t="str">
            <v>SPI Electricity Networks</v>
          </cell>
        </row>
        <row r="2">
          <cell r="G2" t="str">
            <v>Emissions of SF6</v>
          </cell>
          <cell r="M2" t="str">
            <v>Gas distribution</v>
          </cell>
          <cell r="N2" t="str">
            <v>AQUANET</v>
          </cell>
          <cell r="O2" t="str">
            <v>GJ</v>
          </cell>
          <cell r="Q2" t="str">
            <v>Hari.Konda</v>
          </cell>
          <cell r="R2" t="str">
            <v>Extract</v>
          </cell>
          <cell r="S2" t="str">
            <v>Estimated</v>
          </cell>
          <cell r="T2" t="str">
            <v>Adam</v>
          </cell>
          <cell r="U2" t="str">
            <v>ACT</v>
          </cell>
          <cell r="W2" t="str">
            <v>(BL) ATLAS MEASUREMENT (GAS) P/L</v>
          </cell>
          <cell r="X2" t="str">
            <v>TGN</v>
          </cell>
        </row>
        <row r="3">
          <cell r="G3" t="str">
            <v>Emissions released from the combustion of gaseous fuels</v>
          </cell>
          <cell r="M3" t="str">
            <v>Gas transmission</v>
          </cell>
          <cell r="N3" t="str">
            <v>Actew AGL</v>
          </cell>
          <cell r="O3" t="str">
            <v>GJ/kL</v>
          </cell>
          <cell r="Q3" t="str">
            <v>Benjy.Lee</v>
          </cell>
          <cell r="R3" t="str">
            <v>Invoice</v>
          </cell>
          <cell r="S3" t="str">
            <v>Metered</v>
          </cell>
          <cell r="T3" t="str">
            <v>Adrian Knox</v>
          </cell>
          <cell r="U3" t="str">
            <v>NSW</v>
          </cell>
          <cell r="W3" t="str">
            <v>370 DEGREES GROUP LIMITED</v>
          </cell>
          <cell r="X3" t="str">
            <v>Miscellaneous</v>
          </cell>
        </row>
        <row r="4">
          <cell r="G4" t="str">
            <v>Emissions released from the combustion of Liquid fuels</v>
          </cell>
          <cell r="M4" t="str">
            <v>Electricity distribution</v>
          </cell>
          <cell r="N4" t="str">
            <v>CLMI</v>
          </cell>
          <cell r="O4" t="str">
            <v xml:space="preserve">GJ/m3  </v>
          </cell>
          <cell r="R4" t="str">
            <v>GIS</v>
          </cell>
          <cell r="S4" t="str">
            <v>Billed</v>
          </cell>
          <cell r="T4" t="str">
            <v>Alex Fox</v>
          </cell>
          <cell r="U4" t="str">
            <v>NT</v>
          </cell>
          <cell r="W4" t="str">
            <v>A &amp; M GAS EXCAVATIONS PTY LTD</v>
          </cell>
          <cell r="X4" t="str">
            <v>Transend</v>
          </cell>
        </row>
        <row r="5">
          <cell r="G5" t="str">
            <v>Oil or Gas fugitive emissions</v>
          </cell>
          <cell r="M5" t="str">
            <v>Water distribution</v>
          </cell>
          <cell r="N5" t="str">
            <v>Colongra</v>
          </cell>
          <cell r="O5" t="str">
            <v>GWH</v>
          </cell>
          <cell r="R5" t="str">
            <v>JDE</v>
          </cell>
          <cell r="T5" t="str">
            <v>Alf Rapisarda</v>
          </cell>
          <cell r="U5" t="str">
            <v>QLD</v>
          </cell>
          <cell r="W5" t="str">
            <v>A T &amp; C K MASSARO</v>
          </cell>
          <cell r="X5" t="str">
            <v>Citipower /Powercor</v>
          </cell>
        </row>
        <row r="6">
          <cell r="G6" t="str">
            <v>Purchase of electricity</v>
          </cell>
          <cell r="M6" t="str">
            <v>External</v>
          </cell>
          <cell r="N6" t="str">
            <v>Corp</v>
          </cell>
          <cell r="O6" t="str">
            <v>kg CO2-e/GJ</v>
          </cell>
          <cell r="R6" t="str">
            <v>Technical documnet</v>
          </cell>
          <cell r="T6" t="str">
            <v>Alice Rawlinson</v>
          </cell>
          <cell r="U6" t="str">
            <v>SA</v>
          </cell>
          <cell r="W6" t="str">
            <v>A.B.E. CONSULTANCY PTY LTD</v>
          </cell>
          <cell r="X6" t="str">
            <v>SP Ausnet</v>
          </cell>
        </row>
        <row r="7">
          <cell r="G7" t="str">
            <v>Electricity production</v>
          </cell>
          <cell r="M7" t="str">
            <v>Corporate</v>
          </cell>
          <cell r="N7" t="str">
            <v>Corp_ACT</v>
          </cell>
          <cell r="O7" t="str">
            <v xml:space="preserve">kg CO2-e/kg </v>
          </cell>
          <cell r="T7" t="str">
            <v>Alice Skipper</v>
          </cell>
          <cell r="U7" t="str">
            <v>TAS</v>
          </cell>
          <cell r="W7" t="str">
            <v>A.C. &amp; E. PTY LIMITED</v>
          </cell>
          <cell r="X7" t="str">
            <v>Energex</v>
          </cell>
        </row>
        <row r="8">
          <cell r="M8" t="str">
            <v>Contracting services</v>
          </cell>
          <cell r="N8" t="str">
            <v>Corp_NSW</v>
          </cell>
          <cell r="O8" t="str">
            <v>kg CO2-e/kWh</v>
          </cell>
          <cell r="T8" t="str">
            <v>Alison Armstrong</v>
          </cell>
          <cell r="U8" t="str">
            <v>VIC</v>
          </cell>
          <cell r="W8" t="str">
            <v>A.C.E. MOBILE LOAD TESTING SERVICES</v>
          </cell>
          <cell r="X8" t="str">
            <v>Aurora</v>
          </cell>
        </row>
        <row r="9">
          <cell r="N9" t="str">
            <v>Corp_QLD</v>
          </cell>
          <cell r="O9" t="str">
            <v>KL</v>
          </cell>
          <cell r="T9" t="str">
            <v>Allan</v>
          </cell>
          <cell r="U9" t="str">
            <v>WA</v>
          </cell>
          <cell r="W9" t="str">
            <v>A.D.L. EXCAVATIONS PTY LTD</v>
          </cell>
        </row>
        <row r="10">
          <cell r="N10" t="str">
            <v>Corp_TAS</v>
          </cell>
          <cell r="O10" t="str">
            <v>KM</v>
          </cell>
          <cell r="T10" t="str">
            <v xml:space="preserve">Allanah Smyth </v>
          </cell>
          <cell r="U10" t="str">
            <v>N/A</v>
          </cell>
          <cell r="W10" t="str">
            <v>A.G GRIFFITHS &amp; D.J GRIFFITHS</v>
          </cell>
        </row>
        <row r="11">
          <cell r="N11" t="str">
            <v>Corp_VIC</v>
          </cell>
          <cell r="O11" t="str">
            <v>KWH</v>
          </cell>
          <cell r="T11" t="str">
            <v>Amanda Banning</v>
          </cell>
          <cell r="W11" t="str">
            <v>AAMHATCH PTY LTD</v>
          </cell>
        </row>
        <row r="12">
          <cell r="N12" t="str">
            <v>CRP</v>
          </cell>
          <cell r="O12" t="str">
            <v>tCO2-e</v>
          </cell>
          <cell r="T12" t="str">
            <v>Andi Csontos</v>
          </cell>
          <cell r="W12" t="str">
            <v>ABACUS GLADSTONE HOTEL PTY LIMITED</v>
          </cell>
        </row>
        <row r="13">
          <cell r="N13" t="str">
            <v>EGP-NSW</v>
          </cell>
          <cell r="O13" t="str">
            <v>TJ</v>
          </cell>
          <cell r="T13" t="str">
            <v xml:space="preserve">Andoko Halim </v>
          </cell>
          <cell r="W13" t="str">
            <v>ABAR COMPUTER PTY LTD</v>
          </cell>
        </row>
        <row r="14">
          <cell r="N14" t="str">
            <v>EGP-VIC</v>
          </cell>
          <cell r="O14" t="str">
            <v>%</v>
          </cell>
          <cell r="T14" t="str">
            <v>Andrew Bambridge</v>
          </cell>
          <cell r="W14" t="str">
            <v>ABB AUSTRALIA PTY LIMITED</v>
          </cell>
        </row>
        <row r="15">
          <cell r="N15" t="str">
            <v>JCS-EAST</v>
          </cell>
          <cell r="O15" t="str">
            <v xml:space="preserve">m3  </v>
          </cell>
          <cell r="T15" t="str">
            <v>Andrew Banks</v>
          </cell>
          <cell r="W15" t="str">
            <v>ABB AUSTRALIA PTY LTD</v>
          </cell>
        </row>
        <row r="16">
          <cell r="N16" t="str">
            <v>JCS-WEST</v>
          </cell>
          <cell r="O16" t="str">
            <v>Tonnes</v>
          </cell>
          <cell r="T16" t="str">
            <v>Andrew Brackin</v>
          </cell>
          <cell r="W16" t="str">
            <v>ABBEY INDUSTRIES PTY LTD</v>
          </cell>
        </row>
        <row r="17">
          <cell r="N17" t="str">
            <v>JEN</v>
          </cell>
          <cell r="O17" t="str">
            <v>tonnes CO2-e/km</v>
          </cell>
          <cell r="T17" t="str">
            <v>Andrew Gould</v>
          </cell>
          <cell r="W17" t="str">
            <v>ABSOLUTE STORAGE SYSTEMS PTY LTD</v>
          </cell>
        </row>
        <row r="18">
          <cell r="N18" t="str">
            <v>JGN</v>
          </cell>
          <cell r="T18" t="str">
            <v xml:space="preserve">Andrew Jones </v>
          </cell>
          <cell r="W18" t="str">
            <v>ACC CORPORATE</v>
          </cell>
        </row>
        <row r="19">
          <cell r="N19" t="str">
            <v>QGP</v>
          </cell>
          <cell r="T19" t="str">
            <v>Andrew Lees</v>
          </cell>
          <cell r="W19" t="str">
            <v>ACCELERATE EXCAVATIONS</v>
          </cell>
        </row>
        <row r="20">
          <cell r="N20" t="str">
            <v>TGP</v>
          </cell>
          <cell r="T20" t="str">
            <v>Andrew O'Neill</v>
          </cell>
          <cell r="W20" t="str">
            <v>ACCREDITED ASSESSING &amp; WORKPLACE</v>
          </cell>
        </row>
        <row r="21">
          <cell r="N21" t="str">
            <v>VIC-hub</v>
          </cell>
          <cell r="T21" t="str">
            <v>Andy Saunders</v>
          </cell>
          <cell r="W21" t="str">
            <v>ACCRUALS</v>
          </cell>
        </row>
        <row r="22">
          <cell r="N22" t="str">
            <v>Corporate (inc. NGERS ext.)</v>
          </cell>
          <cell r="T22" t="str">
            <v>Angela Casteller</v>
          </cell>
          <cell r="W22" t="str">
            <v>ACCRUALS/OTHER</v>
          </cell>
        </row>
        <row r="23">
          <cell r="T23" t="str">
            <v>Angela Moore</v>
          </cell>
          <cell r="W23" t="str">
            <v>ACCURATE DETECTION PTY LTD</v>
          </cell>
        </row>
        <row r="24">
          <cell r="T24" t="str">
            <v>Anita Aire</v>
          </cell>
          <cell r="W24" t="str">
            <v>ACCUTHERM INTERNATIONAL PTY LTD</v>
          </cell>
        </row>
        <row r="25">
          <cell r="T25" t="str">
            <v>Ann ferguson</v>
          </cell>
          <cell r="W25" t="str">
            <v>ACE LIGHTING</v>
          </cell>
        </row>
        <row r="26">
          <cell r="T26" t="str">
            <v>Ann Flower</v>
          </cell>
          <cell r="W26" t="str">
            <v>ACE TOWER HIRE PTY LTD</v>
          </cell>
        </row>
        <row r="27">
          <cell r="T27" t="str">
            <v xml:space="preserve">Anne Ferguson  </v>
          </cell>
          <cell r="W27" t="str">
            <v>ACO POLYCRETE PTY LTD</v>
          </cell>
        </row>
        <row r="28">
          <cell r="T28" t="str">
            <v xml:space="preserve">Annmarie Cowley </v>
          </cell>
          <cell r="W28" t="str">
            <v>ACONEX PTY. LTD.</v>
          </cell>
        </row>
        <row r="29">
          <cell r="T29" t="str">
            <v>Anthony Callinan</v>
          </cell>
          <cell r="W29" t="str">
            <v>ACOUSTIC RESEARCH PTY LTD</v>
          </cell>
        </row>
        <row r="30">
          <cell r="T30" t="str">
            <v>Anthony Kerr</v>
          </cell>
          <cell r="W30" t="str">
            <v>ACTARIS PTY LTD</v>
          </cell>
        </row>
        <row r="31">
          <cell r="T31" t="str">
            <v>Anthony Mayne</v>
          </cell>
          <cell r="W31" t="str">
            <v>ACTEW CORPORATION LTD</v>
          </cell>
        </row>
        <row r="32">
          <cell r="T32" t="str">
            <v>Anuruddha Wickramasekera</v>
          </cell>
          <cell r="W32" t="str">
            <v>ACTEWAGL DISTRIBUTION</v>
          </cell>
        </row>
        <row r="33">
          <cell r="T33" t="str">
            <v>Ash Haroon</v>
          </cell>
          <cell r="W33" t="str">
            <v>ACTEWAGL RETAIL ELECTRICITY</v>
          </cell>
        </row>
        <row r="34">
          <cell r="T34" t="str">
            <v>Atri Fowdar</v>
          </cell>
          <cell r="W34" t="str">
            <v>ACTEWAGL RET-GAS BILLS ONLY</v>
          </cell>
        </row>
        <row r="35">
          <cell r="T35" t="str">
            <v>Belinda Ciccaldo</v>
          </cell>
          <cell r="W35" t="str">
            <v>ADAMS PEST CONTROL</v>
          </cell>
        </row>
        <row r="36">
          <cell r="T36" t="str">
            <v>Belinda Dahtler</v>
          </cell>
          <cell r="W36" t="str">
            <v>ADAPT AUSTRALIA PTY LTD</v>
          </cell>
        </row>
        <row r="37">
          <cell r="T37" t="str">
            <v>Ben Brumm</v>
          </cell>
          <cell r="W37" t="str">
            <v>ADDWAY</v>
          </cell>
        </row>
        <row r="38">
          <cell r="T38" t="str">
            <v>Ben Rotin</v>
          </cell>
          <cell r="W38" t="str">
            <v>ADESU PTY LTD</v>
          </cell>
        </row>
        <row r="39">
          <cell r="T39" t="str">
            <v>Bernard Knight</v>
          </cell>
          <cell r="W39" t="str">
            <v>ADT FIRE MONITORING</v>
          </cell>
        </row>
        <row r="40">
          <cell r="T40" t="str">
            <v>Biernacki, Henry</v>
          </cell>
          <cell r="W40" t="str">
            <v>ADVANCED POWER</v>
          </cell>
        </row>
        <row r="41">
          <cell r="T41" t="str">
            <v>Bill Mountakis</v>
          </cell>
          <cell r="W41" t="str">
            <v>AEC SYSTEMS PTY LTD</v>
          </cell>
        </row>
        <row r="42">
          <cell r="T42" t="str">
            <v xml:space="preserve">Bill Parkin </v>
          </cell>
          <cell r="W42" t="str">
            <v>AECOM AUSTRALIA PTY LTD</v>
          </cell>
        </row>
        <row r="43">
          <cell r="T43" t="str">
            <v>Blom, Simon</v>
          </cell>
          <cell r="W43" t="str">
            <v>AGIC PETROLEUM PTY LIMITED</v>
          </cell>
        </row>
        <row r="44">
          <cell r="T44" t="str">
            <v>Bob</v>
          </cell>
          <cell r="W44" t="str">
            <v>AGL GAS NETWORKS LTD</v>
          </cell>
        </row>
        <row r="45">
          <cell r="T45" t="str">
            <v>Brad Turton</v>
          </cell>
          <cell r="W45" t="str">
            <v>AGL RETAIL ENERGY LIMITED</v>
          </cell>
        </row>
        <row r="46">
          <cell r="T46" t="str">
            <v>Brandon Cini</v>
          </cell>
          <cell r="W46" t="str">
            <v>AGL SALES PTY LIMITED</v>
          </cell>
        </row>
        <row r="47">
          <cell r="T47" t="str">
            <v>Bret Wilson</v>
          </cell>
          <cell r="W47" t="str">
            <v>AGL SALES PTY LTD</v>
          </cell>
        </row>
        <row r="48">
          <cell r="T48" t="str">
            <v xml:space="preserve">Brett Boulding </v>
          </cell>
          <cell r="W48" t="str">
            <v>AIM PAVEMENT SOLUTIONS</v>
          </cell>
        </row>
        <row r="49">
          <cell r="T49" t="str">
            <v>Brett peasnell</v>
          </cell>
          <cell r="W49" t="str">
            <v>AIR CONTROL PTY LTD</v>
          </cell>
        </row>
        <row r="50">
          <cell r="T50" t="str">
            <v xml:space="preserve">Brian Rennie </v>
          </cell>
          <cell r="W50" t="str">
            <v>AIR LIQUIDE AUST. LTD</v>
          </cell>
        </row>
        <row r="51">
          <cell r="T51" t="str">
            <v>Britt Louez</v>
          </cell>
          <cell r="W51" t="str">
            <v>AIR TECHNOLOGY GROUP PTY LTD</v>
          </cell>
        </row>
        <row r="52">
          <cell r="T52" t="str">
            <v>Bruce Hansen</v>
          </cell>
          <cell r="W52" t="str">
            <v>AIRTHERM AIR CONDITIONING PTY LTD</v>
          </cell>
        </row>
        <row r="53">
          <cell r="T53" t="str">
            <v>Cameron Herbert</v>
          </cell>
          <cell r="W53" t="str">
            <v>AITKEN WELDING SUPPLIES PTY. LTD.</v>
          </cell>
        </row>
        <row r="54">
          <cell r="T54" t="str">
            <v xml:space="preserve">Caoimhe Fennell </v>
          </cell>
          <cell r="W54" t="str">
            <v>AJ COOK QEST SERVICES PTY LTD</v>
          </cell>
        </row>
        <row r="55">
          <cell r="T55" t="str">
            <v xml:space="preserve">Carlo DiCarlo </v>
          </cell>
          <cell r="W55" t="str">
            <v>AJ LUCAS OPERATIONS PTY LTD</v>
          </cell>
        </row>
        <row r="56">
          <cell r="T56" t="str">
            <v>Carmel Jones</v>
          </cell>
          <cell r="W56" t="str">
            <v>AK POWER SOLUTIONS PTY LTD</v>
          </cell>
        </row>
        <row r="57">
          <cell r="T57" t="str">
            <v xml:space="preserve">Carolyn Thomas </v>
          </cell>
          <cell r="W57" t="str">
            <v>ALERT SAFETY PTY LTD</v>
          </cell>
        </row>
        <row r="58">
          <cell r="T58" t="str">
            <v>Charlie Vella</v>
          </cell>
          <cell r="W58" t="str">
            <v>ALEXANDER NOMINEES PTY LTD</v>
          </cell>
        </row>
        <row r="59">
          <cell r="T59" t="str">
            <v>Chris Beckett</v>
          </cell>
          <cell r="W59" t="str">
            <v>ALL OTHER CONTRACTORS</v>
          </cell>
        </row>
        <row r="60">
          <cell r="T60" t="str">
            <v>Chris Garlick</v>
          </cell>
          <cell r="W60" t="str">
            <v>ALL STYLES GAS AND PLUMBING SERVICE</v>
          </cell>
        </row>
        <row r="61">
          <cell r="T61" t="str">
            <v>Chris Hamilton</v>
          </cell>
          <cell r="W61" t="str">
            <v>ALL TRENCHING AND BORING SERVICES</v>
          </cell>
        </row>
        <row r="62">
          <cell r="T62" t="str">
            <v>Chris O'Keefe</v>
          </cell>
          <cell r="W62" t="str">
            <v>ALLARD'S PLANT HIRE PTY LTD</v>
          </cell>
        </row>
        <row r="63">
          <cell r="T63" t="str">
            <v>Christopher Hamilton</v>
          </cell>
          <cell r="W63" t="str">
            <v>ALLIANCE EQUIPMENT FINANCE PTY LTD</v>
          </cell>
        </row>
        <row r="64">
          <cell r="T64" t="str">
            <v>Cindianne Blyth</v>
          </cell>
          <cell r="W64" t="str">
            <v>ALLIED BEARING &amp; INDUSTRIAL</v>
          </cell>
        </row>
        <row r="65">
          <cell r="T65" t="str">
            <v>Clem Glenane</v>
          </cell>
          <cell r="W65" t="str">
            <v>ALPHA RIGGING SERVICES PTY LTD</v>
          </cell>
        </row>
        <row r="66">
          <cell r="T66" t="str">
            <v>Cliff Wright</v>
          </cell>
          <cell r="W66" t="str">
            <v>AL'S PAINTING SERVICES</v>
          </cell>
        </row>
        <row r="67">
          <cell r="T67" t="str">
            <v>Cliff Wright (Jemena Mgr)</v>
          </cell>
          <cell r="W67" t="str">
            <v>ALTERED IMAGES PHOTOGRAPHY PTY LTD</v>
          </cell>
        </row>
        <row r="68">
          <cell r="T68" t="str">
            <v>Clinton.Riley</v>
          </cell>
          <cell r="W68" t="str">
            <v>ALTUS TRAFFIC</v>
          </cell>
        </row>
        <row r="69">
          <cell r="T69" t="str">
            <v>Colin Brown</v>
          </cell>
          <cell r="W69" t="str">
            <v>ALTUS TRAFFIC PTY LTD</v>
          </cell>
        </row>
        <row r="70">
          <cell r="T70" t="str">
            <v>Colin Thompson</v>
          </cell>
          <cell r="W70" t="str">
            <v>AMBIT INSTRUMENTS</v>
          </cell>
        </row>
        <row r="71">
          <cell r="T71" t="str">
            <v xml:space="preserve">Colin Thompson </v>
          </cell>
          <cell r="W71" t="str">
            <v>AMDEL LIMITED</v>
          </cell>
        </row>
        <row r="72">
          <cell r="T72" t="str">
            <v>Corey Johnson</v>
          </cell>
          <cell r="W72" t="str">
            <v>AMTEX ELECTRONICS PTY LTD</v>
          </cell>
        </row>
        <row r="73">
          <cell r="T73" t="str">
            <v>Craig Farrugia</v>
          </cell>
          <cell r="W73" t="str">
            <v>ANALYTICAL CONTROL ENGINEERING PTY</v>
          </cell>
        </row>
        <row r="74">
          <cell r="T74" t="str">
            <v>Craig Savage</v>
          </cell>
          <cell r="W74" t="str">
            <v>ANDAV ACCOUNTING PTY LTD</v>
          </cell>
        </row>
        <row r="75">
          <cell r="T75" t="str">
            <v xml:space="preserve">Craig Scberrias </v>
          </cell>
          <cell r="W75" t="str">
            <v>ANDREW REDDAN PLUMBING &amp; GASFITTING</v>
          </cell>
        </row>
        <row r="76">
          <cell r="T76" t="str">
            <v>Craig Vickerman</v>
          </cell>
          <cell r="W76" t="str">
            <v>ANITECH</v>
          </cell>
        </row>
        <row r="77">
          <cell r="T77" t="str">
            <v>Damendra Naicker</v>
          </cell>
          <cell r="W77" t="str">
            <v>ANODE ENGINEERING PTY LTD</v>
          </cell>
        </row>
        <row r="78">
          <cell r="T78" t="str">
            <v>Damian Seabrook</v>
          </cell>
          <cell r="W78" t="str">
            <v>ANTELOPE ENGINEERING PTY LTD</v>
          </cell>
        </row>
        <row r="79">
          <cell r="T79" t="str">
            <v xml:space="preserve">Daniel Saurine </v>
          </cell>
          <cell r="W79" t="str">
            <v>ANTHONY WRIGHT PEST CONTROL</v>
          </cell>
        </row>
        <row r="80">
          <cell r="T80" t="str">
            <v>Daniel Tirado</v>
          </cell>
          <cell r="W80" t="str">
            <v>ANTI CORROSION TECHNOLOGY PTY LTD</v>
          </cell>
        </row>
        <row r="81">
          <cell r="T81" t="str">
            <v xml:space="preserve">Danny Bellis </v>
          </cell>
          <cell r="W81" t="str">
            <v>APA GASNET AUSTRALIA (OPERATIONS)PT</v>
          </cell>
        </row>
        <row r="82">
          <cell r="T82" t="str">
            <v xml:space="preserve">Daralyn Hodge </v>
          </cell>
          <cell r="W82" t="str">
            <v>API SECURITY PTY LTD</v>
          </cell>
        </row>
        <row r="83">
          <cell r="T83" t="str">
            <v>Dario Stella</v>
          </cell>
          <cell r="W83" t="str">
            <v>APN NEWSPAPERS PTY LTD</v>
          </cell>
        </row>
        <row r="84">
          <cell r="T84" t="str">
            <v xml:space="preserve">Darrel Dial </v>
          </cell>
          <cell r="W84" t="str">
            <v>APPLIED ALLOYS AUSTRALIA</v>
          </cell>
        </row>
        <row r="85">
          <cell r="T85" t="str">
            <v>Darren Haagensen</v>
          </cell>
          <cell r="W85" t="str">
            <v>ARANMORE CONSTRUCTIONS</v>
          </cell>
        </row>
        <row r="86">
          <cell r="T86" t="str">
            <v xml:space="preserve">Davey Spencer </v>
          </cell>
          <cell r="W86" t="str">
            <v>ARCHAEO CULTURAL HERITAGE SERVICES</v>
          </cell>
        </row>
        <row r="87">
          <cell r="T87" t="str">
            <v>David  Tsang</v>
          </cell>
          <cell r="W87" t="str">
            <v>ARDEN (VIC) PTY LTD</v>
          </cell>
        </row>
        <row r="88">
          <cell r="T88" t="str">
            <v>David Baillie</v>
          </cell>
          <cell r="W88" t="str">
            <v>AREVA T &amp; D AUSTRALIA LTD</v>
          </cell>
        </row>
        <row r="89">
          <cell r="T89" t="str">
            <v>David Bishop</v>
          </cell>
          <cell r="W89" t="str">
            <v>ARGYLE FIRE SERVICES (GOULBURN) PTY</v>
          </cell>
        </row>
        <row r="90">
          <cell r="T90" t="str">
            <v>David Donehue</v>
          </cell>
          <cell r="W90" t="str">
            <v>ARKLE CONTRACTING PTY LTD</v>
          </cell>
        </row>
        <row r="91">
          <cell r="T91" t="str">
            <v>David Green</v>
          </cell>
          <cell r="W91" t="str">
            <v>ARTHUR CONTRACTING CO PTY LTD</v>
          </cell>
        </row>
        <row r="92">
          <cell r="T92" t="str">
            <v>David Gregory-Hunt</v>
          </cell>
          <cell r="W92" t="str">
            <v>ASCLEAR PTY LTD</v>
          </cell>
        </row>
        <row r="93">
          <cell r="T93" t="str">
            <v>David Lane</v>
          </cell>
          <cell r="W93" t="str">
            <v>ASG GROUP LTD</v>
          </cell>
        </row>
        <row r="94">
          <cell r="T94" t="str">
            <v>David McKenzie</v>
          </cell>
          <cell r="W94" t="str">
            <v>ASHFIELD MUNICIPAL COUNCIL</v>
          </cell>
        </row>
        <row r="95">
          <cell r="T95" t="str">
            <v>David Morgan</v>
          </cell>
          <cell r="W95" t="str">
            <v>ASPEN INSTALLATION AND</v>
          </cell>
        </row>
        <row r="96">
          <cell r="T96" t="str">
            <v>David Murphy</v>
          </cell>
          <cell r="W96" t="str">
            <v>ASSOCIATED TRAINING CONSULTANTS</v>
          </cell>
        </row>
        <row r="97">
          <cell r="T97" t="str">
            <v>David O'Keefe</v>
          </cell>
          <cell r="W97" t="str">
            <v>ATCO STRUCTURES PTY LTD</v>
          </cell>
        </row>
        <row r="98">
          <cell r="T98" t="str">
            <v>David Simpson</v>
          </cell>
          <cell r="W98" t="str">
            <v>ATLANTIS = PTY LTD</v>
          </cell>
        </row>
        <row r="99">
          <cell r="T99" t="str">
            <v>David Somers</v>
          </cell>
          <cell r="W99" t="str">
            <v>ATLAS COPCO AUSTRALIA PTY LTD</v>
          </cell>
        </row>
        <row r="100">
          <cell r="T100" t="str">
            <v>David Strang</v>
          </cell>
          <cell r="W100" t="str">
            <v>ATLAS COPCO HIRE AUSTRALIA</v>
          </cell>
        </row>
        <row r="101">
          <cell r="T101" t="str">
            <v xml:space="preserve">David Wigley </v>
          </cell>
          <cell r="W101" t="str">
            <v>ATLAS SPECIALITY METALS PTY LTD</v>
          </cell>
        </row>
        <row r="102">
          <cell r="T102" t="str">
            <v xml:space="preserve">David Wilkinson </v>
          </cell>
          <cell r="W102" t="str">
            <v>AUBURN COUNCIL</v>
          </cell>
        </row>
        <row r="103">
          <cell r="T103" t="str">
            <v>Dean Mills</v>
          </cell>
          <cell r="W103" t="str">
            <v>AURORA ENERGY</v>
          </cell>
        </row>
        <row r="104">
          <cell r="T104" t="str">
            <v>Deanne Sturdy</v>
          </cell>
          <cell r="W104" t="str">
            <v>AURORA ENERGY PTY LTD</v>
          </cell>
        </row>
        <row r="105">
          <cell r="T105" t="str">
            <v>Deanne Vaughan</v>
          </cell>
          <cell r="W105" t="str">
            <v>AUSCO MODULAR PTY LIMITED</v>
          </cell>
        </row>
        <row r="106">
          <cell r="T106" t="str">
            <v>Debbie Ryan</v>
          </cell>
          <cell r="W106" t="str">
            <v>AUSTERBERRY DIRECTIONAL DRILLING SE</v>
          </cell>
        </row>
        <row r="107">
          <cell r="T107" t="str">
            <v xml:space="preserve">Dennis Lynch </v>
          </cell>
          <cell r="W107" t="str">
            <v>AUSTRAL - POWERFLO SOLUTIONS PTY LT</v>
          </cell>
        </row>
        <row r="108">
          <cell r="T108" t="str">
            <v xml:space="preserve">Devyani Banerjee </v>
          </cell>
          <cell r="W108" t="str">
            <v>AUSTRAL WRIGHT METALS</v>
          </cell>
        </row>
        <row r="109">
          <cell r="T109" t="str">
            <v>Diane Neubecker</v>
          </cell>
          <cell r="W109" t="str">
            <v>AUSTRALASIAN INDUSTRIAL WRAPPINGS</v>
          </cell>
        </row>
        <row r="110">
          <cell r="T110" t="str">
            <v>Dianne Signorelli</v>
          </cell>
          <cell r="W110" t="str">
            <v>AUSTRALIA PACIFIC AIRPORTS (MELB)PT</v>
          </cell>
        </row>
        <row r="111">
          <cell r="T111" t="str">
            <v xml:space="preserve">Domenic Gagliardi </v>
          </cell>
          <cell r="W111" t="str">
            <v>AUSTRALIA POST</v>
          </cell>
        </row>
        <row r="112">
          <cell r="T112" t="str">
            <v>Doug Hamilton</v>
          </cell>
          <cell r="W112" t="str">
            <v>AUSTRALIAN COMBUSTION SERVICES PTY</v>
          </cell>
        </row>
        <row r="113">
          <cell r="T113" t="str">
            <v>Drew Doherty</v>
          </cell>
          <cell r="W113" t="str">
            <v>AUSTRALIAN EASY TRAIN PTY LTD</v>
          </cell>
        </row>
        <row r="114">
          <cell r="T114" t="str">
            <v>Ed Parker</v>
          </cell>
          <cell r="W114" t="str">
            <v>AUSTRALIAN ENERGY MARKET OPERATOR L</v>
          </cell>
        </row>
        <row r="115">
          <cell r="T115" t="str">
            <v>Edmond Tang</v>
          </cell>
          <cell r="W115" t="str">
            <v>AUSTRALIAN PACIFIC INNS</v>
          </cell>
        </row>
        <row r="116">
          <cell r="T116" t="str">
            <v>Effie Papadopoulos</v>
          </cell>
          <cell r="W116" t="str">
            <v>AUSTRALIAN POWERLI</v>
          </cell>
        </row>
        <row r="117">
          <cell r="T117" t="str">
            <v>Emille Kueh</v>
          </cell>
          <cell r="W117" t="str">
            <v>AUSTRALIAN TEMPORARY FENCING</v>
          </cell>
        </row>
        <row r="118">
          <cell r="T118" t="str">
            <v>Emma Harding</v>
          </cell>
          <cell r="W118" t="str">
            <v>AUSTRALMOLD</v>
          </cell>
        </row>
        <row r="119">
          <cell r="T119" t="str">
            <v>Evette Sully</v>
          </cell>
          <cell r="W119" t="str">
            <v>AVANTE LINEMARKING</v>
          </cell>
        </row>
        <row r="120">
          <cell r="T120" t="str">
            <v xml:space="preserve">Frank Libri </v>
          </cell>
          <cell r="W120" t="str">
            <v>AVERY CONSULTING ENGINEERS &amp; ASSOC.</v>
          </cell>
        </row>
        <row r="121">
          <cell r="T121" t="str">
            <v>Frank Sibio</v>
          </cell>
          <cell r="W121" t="str">
            <v>AVJENNINGS PROPERTIES LIMITED</v>
          </cell>
        </row>
        <row r="122">
          <cell r="T122" t="str">
            <v>Gabriel Wan</v>
          </cell>
          <cell r="W122" t="str">
            <v>AWM ELECTRICAL</v>
          </cell>
        </row>
        <row r="123">
          <cell r="T123" t="str">
            <v xml:space="preserve">Gagan Sharma </v>
          </cell>
          <cell r="W123" t="str">
            <v>B &amp; D ADMINISTRATION PTY LIMITED</v>
          </cell>
        </row>
        <row r="124">
          <cell r="T124" t="str">
            <v>Gary Cantwell</v>
          </cell>
          <cell r="W124" t="str">
            <v>B &amp; M PIPELAYING</v>
          </cell>
        </row>
        <row r="125">
          <cell r="T125" t="str">
            <v>Gary Racine</v>
          </cell>
          <cell r="W125" t="str">
            <v>B.J. BEARINGS PTY LTD</v>
          </cell>
        </row>
        <row r="126">
          <cell r="T126" t="str">
            <v>Gavin Morrison</v>
          </cell>
          <cell r="W126" t="str">
            <v>B.R.C. BUILDING &amp; PROPERTY</v>
          </cell>
        </row>
        <row r="127">
          <cell r="T127" t="str">
            <v>Geoff Glew</v>
          </cell>
          <cell r="W127" t="str">
            <v>BACKWELL IXL PTY LTD</v>
          </cell>
        </row>
        <row r="128">
          <cell r="T128" t="str">
            <v>Geoff Hamill</v>
          </cell>
          <cell r="W128" t="str">
            <v>BACS PTY LTD</v>
          </cell>
        </row>
        <row r="129">
          <cell r="T129" t="str">
            <v>Geoff Pickering</v>
          </cell>
          <cell r="W129" t="str">
            <v>BAE SYSTEMS</v>
          </cell>
        </row>
        <row r="130">
          <cell r="T130" t="str">
            <v xml:space="preserve">Geoffrey Lewis </v>
          </cell>
          <cell r="W130" t="str">
            <v>BAIGENTS PTY LTD</v>
          </cell>
        </row>
        <row r="131">
          <cell r="T131" t="str">
            <v>George Ferdinand</v>
          </cell>
          <cell r="W131" t="str">
            <v>BAINBRIDGE ENGINEERING (VIC) P/L</v>
          </cell>
        </row>
        <row r="132">
          <cell r="T132" t="str">
            <v>Gerard Adams</v>
          </cell>
          <cell r="W132" t="str">
            <v>BALCOMBE ENGINEERING PTY LTD</v>
          </cell>
        </row>
        <row r="133">
          <cell r="T133" t="str">
            <v>Gerrard Ziino</v>
          </cell>
          <cell r="W133" t="str">
            <v>BALEC PTY LTD</v>
          </cell>
        </row>
        <row r="134">
          <cell r="T134" t="str">
            <v>Gil Gerhardt</v>
          </cell>
          <cell r="W134" t="str">
            <v>BANJO NOMINEES PTY LTD</v>
          </cell>
        </row>
        <row r="135">
          <cell r="T135" t="str">
            <v xml:space="preserve">Graeme Bystersky, </v>
          </cell>
          <cell r="W135" t="str">
            <v>BANYULE CITY COUNCIL</v>
          </cell>
        </row>
        <row r="136">
          <cell r="T136" t="str">
            <v xml:space="preserve">Greg Donald </v>
          </cell>
          <cell r="W136" t="str">
            <v>BARRO GROUP P/L</v>
          </cell>
        </row>
        <row r="137">
          <cell r="T137" t="str">
            <v>Greg T. Baker</v>
          </cell>
          <cell r="W137" t="str">
            <v>BARRY BROS SPECIALISED SERVICES PTY</v>
          </cell>
        </row>
        <row r="138">
          <cell r="T138" t="str">
            <v xml:space="preserve">Halim Andoko </v>
          </cell>
          <cell r="W138" t="str">
            <v>BARTLETT INDUSTRIES PTY LTD</v>
          </cell>
        </row>
        <row r="139">
          <cell r="T139" t="str">
            <v xml:space="preserve">Hannelore Swoboda </v>
          </cell>
          <cell r="W139" t="str">
            <v>BAS CIVIL</v>
          </cell>
        </row>
        <row r="140">
          <cell r="T140" t="str">
            <v>Hari Konda</v>
          </cell>
          <cell r="W140" t="str">
            <v>BASS COAST LANDCARE NETWORK INC</v>
          </cell>
        </row>
        <row r="141">
          <cell r="T141" t="str">
            <v>Heather Gleghorn</v>
          </cell>
          <cell r="W141" t="str">
            <v>BASS ELECTRICAL ENGINEERS</v>
          </cell>
        </row>
        <row r="142">
          <cell r="T142" t="str">
            <v>Helen Adair</v>
          </cell>
          <cell r="W142" t="str">
            <v>BATHURST PC, AGL COMPANY</v>
          </cell>
        </row>
        <row r="143">
          <cell r="T143" t="str">
            <v xml:space="preserve">Helen Whitelaw </v>
          </cell>
          <cell r="W143" t="str">
            <v>BATHURST REGIONAL COUNCIL</v>
          </cell>
        </row>
        <row r="144">
          <cell r="T144" t="str">
            <v>Hugh Daly</v>
          </cell>
          <cell r="W144" t="str">
            <v>BATHURST SAND SOIL &amp; GRAVEL</v>
          </cell>
        </row>
        <row r="145">
          <cell r="T145" t="str">
            <v>Ian McLeod</v>
          </cell>
          <cell r="W145" t="str">
            <v>BATHURST TRAFFIC SERVICES</v>
          </cell>
        </row>
        <row r="146">
          <cell r="T146" t="str">
            <v xml:space="preserve">Ian Murphy </v>
          </cell>
          <cell r="W146" t="str">
            <v>BATTERIES GALORE PTY LTD</v>
          </cell>
        </row>
        <row r="147">
          <cell r="T147" t="str">
            <v>Jackie Spraggon</v>
          </cell>
          <cell r="W147" t="str">
            <v>BATTERY WORLD FAWKNER</v>
          </cell>
        </row>
        <row r="148">
          <cell r="T148" t="str">
            <v xml:space="preserve">James Conlon </v>
          </cell>
          <cell r="W148" t="str">
            <v>BAYSIDE DRAFTING AUSTRALIA PTY LTD</v>
          </cell>
        </row>
        <row r="149">
          <cell r="T149" t="str">
            <v>James Wu</v>
          </cell>
          <cell r="W149" t="str">
            <v>BAYSIDE PERSONNEL AUST PTY LTD</v>
          </cell>
        </row>
        <row r="150">
          <cell r="T150" t="str">
            <v>Jan Ward</v>
          </cell>
          <cell r="W150" t="str">
            <v>BB EXCAVATIONS</v>
          </cell>
        </row>
        <row r="151">
          <cell r="T151" t="str">
            <v>Janis Feldgen</v>
          </cell>
          <cell r="W151" t="str">
            <v>BB EXCAVATIONS PTY LTD</v>
          </cell>
        </row>
        <row r="152">
          <cell r="T152" t="str">
            <v>Jay Morgan</v>
          </cell>
          <cell r="W152" t="str">
            <v>BBS</v>
          </cell>
        </row>
        <row r="153">
          <cell r="T153" t="str">
            <v>Jeffery Hollis </v>
          </cell>
          <cell r="W153" t="str">
            <v>BEESLEY CONSULTING PTY LTD</v>
          </cell>
        </row>
        <row r="154">
          <cell r="T154" t="str">
            <v>Jennifer To'o</v>
          </cell>
          <cell r="W154" t="str">
            <v>BEGONIA CITY FENCING</v>
          </cell>
        </row>
        <row r="155">
          <cell r="T155" t="str">
            <v xml:space="preserve">Jenny Eager </v>
          </cell>
          <cell r="W155" t="str">
            <v>BELLCHAMBERS ASBESTOS REMOVALS</v>
          </cell>
        </row>
        <row r="156">
          <cell r="T156" t="str">
            <v>Jenny Faulkner</v>
          </cell>
          <cell r="W156" t="str">
            <v>BENCHMARK POWER PTY LTD</v>
          </cell>
        </row>
        <row r="157">
          <cell r="T157" t="str">
            <v>Jenny Ung</v>
          </cell>
          <cell r="W157" t="str">
            <v>BENJAMIN D &amp; PHILLIPA J MORTON</v>
          </cell>
        </row>
        <row r="158">
          <cell r="T158" t="str">
            <v>Jerome Ierome</v>
          </cell>
          <cell r="W158" t="str">
            <v>BENTON'S PLUMBING SUPPLIES</v>
          </cell>
        </row>
        <row r="159">
          <cell r="T159" t="str">
            <v>Jimmy Tran</v>
          </cell>
          <cell r="W159" t="str">
            <v>BENTON'S PLUMBTEC</v>
          </cell>
        </row>
        <row r="160">
          <cell r="T160" t="str">
            <v>Jodi Green</v>
          </cell>
          <cell r="W160" t="str">
            <v>BERNIPAVE PTY LTD</v>
          </cell>
        </row>
        <row r="161">
          <cell r="T161" t="str">
            <v>John Bell</v>
          </cell>
          <cell r="W161" t="str">
            <v>BERWICK STORAGE SYSTEMS</v>
          </cell>
        </row>
        <row r="162">
          <cell r="T162" t="str">
            <v>John Harrison</v>
          </cell>
          <cell r="W162" t="str">
            <v>BEST WESTERN AIRPORT MOTEL &amp; CONVEN</v>
          </cell>
        </row>
        <row r="163">
          <cell r="T163" t="str">
            <v xml:space="preserve">John Ibell </v>
          </cell>
          <cell r="W163" t="str">
            <v>BESTOLAG INDUSTRIES PTY LTD</v>
          </cell>
        </row>
        <row r="164">
          <cell r="T164" t="str">
            <v>John McCrossan</v>
          </cell>
          <cell r="W164" t="str">
            <v>BIGGINS &amp; CO CONSTRUCTIONS PTY LTD</v>
          </cell>
        </row>
        <row r="165">
          <cell r="T165" t="str">
            <v>John Murtagh</v>
          </cell>
          <cell r="W165" t="str">
            <v>BILFINGER BERGER S</v>
          </cell>
        </row>
        <row r="166">
          <cell r="T166" t="str">
            <v xml:space="preserve">John Quinlan, </v>
          </cell>
          <cell r="W166" t="str">
            <v>BILFINGER BERGER SERVICES</v>
          </cell>
        </row>
        <row r="167">
          <cell r="T167" t="str">
            <v>John van Weel</v>
          </cell>
          <cell r="W167" t="str">
            <v>BILFINGER BERGER SERVICES AUSTRALIA</v>
          </cell>
        </row>
        <row r="168">
          <cell r="T168" t="str">
            <v xml:space="preserve">Jolie Middleton </v>
          </cell>
          <cell r="W168" t="str">
            <v>BILLINGTON PTY LTD</v>
          </cell>
        </row>
        <row r="169">
          <cell r="T169" t="str">
            <v>Jonathan Spink</v>
          </cell>
          <cell r="W169" t="str">
            <v>BILOELA BACKHOE HIRE</v>
          </cell>
        </row>
        <row r="170">
          <cell r="T170" t="str">
            <v>Joseph Lynch</v>
          </cell>
          <cell r="W170" t="str">
            <v>BILOELA TOOLS &amp; BEARINGS</v>
          </cell>
        </row>
        <row r="171">
          <cell r="T171" t="str">
            <v>Josh Whitham</v>
          </cell>
          <cell r="W171" t="str">
            <v>BIOLAB (AUST) LTD</v>
          </cell>
        </row>
        <row r="172">
          <cell r="T172" t="str">
            <v>Joshua Moran</v>
          </cell>
          <cell r="W172" t="str">
            <v>BIOLAB (AUST) PTY LTD</v>
          </cell>
        </row>
        <row r="173">
          <cell r="T173" t="str">
            <v>Joy Carpenter</v>
          </cell>
          <cell r="W173" t="str">
            <v>BIOSIS RESEARCH  PTY LTD</v>
          </cell>
        </row>
        <row r="174">
          <cell r="T174" t="str">
            <v>Juhlin Larna</v>
          </cell>
          <cell r="W174" t="str">
            <v>BIRCH ROSS &amp; BARLOW</v>
          </cell>
        </row>
        <row r="175">
          <cell r="T175" t="str">
            <v>Justin Overton</v>
          </cell>
          <cell r="W175" t="str">
            <v>BJ SAFETY SUPPLIES</v>
          </cell>
        </row>
        <row r="176">
          <cell r="T176" t="str">
            <v>Katelyn Tysoe</v>
          </cell>
          <cell r="W176" t="str">
            <v>BLACK BOX NETWORK SERVICES</v>
          </cell>
        </row>
        <row r="177">
          <cell r="T177" t="str">
            <v>Kathy Andreoglou</v>
          </cell>
          <cell r="W177" t="str">
            <v>BLACK FERN LTD</v>
          </cell>
        </row>
        <row r="178">
          <cell r="T178" t="str">
            <v xml:space="preserve">Keith Moore </v>
          </cell>
          <cell r="W178" t="str">
            <v>BLACKTOWN CITY COUNCIL</v>
          </cell>
        </row>
        <row r="179">
          <cell r="T179" t="str">
            <v>Keith Murray</v>
          </cell>
          <cell r="W179" t="str">
            <v>BLACKWOOD J &amp; SON LTD</v>
          </cell>
        </row>
        <row r="180">
          <cell r="T180" t="str">
            <v xml:space="preserve">Kelly Lovely </v>
          </cell>
          <cell r="W180" t="str">
            <v>BLACKWOOD J &amp; SON MELBOURNE</v>
          </cell>
        </row>
        <row r="181">
          <cell r="T181" t="str">
            <v xml:space="preserve">Ken Peach </v>
          </cell>
          <cell r="W181" t="str">
            <v>BLAKE DAWSON</v>
          </cell>
        </row>
        <row r="182">
          <cell r="T182" t="str">
            <v>Kevin Crombleholme</v>
          </cell>
          <cell r="W182" t="str">
            <v>BLAKE DAWSON  (SYDNEY)</v>
          </cell>
        </row>
        <row r="183">
          <cell r="T183" t="str">
            <v>Kevin Kouhbor</v>
          </cell>
          <cell r="W183" t="str">
            <v>BLUE CONNECTIONS PTY LTD</v>
          </cell>
        </row>
        <row r="184">
          <cell r="T184" t="str">
            <v>Kosta Gerogieski</v>
          </cell>
          <cell r="W184" t="str">
            <v>BLUE MOUNTAINS CITY COUNCIL</v>
          </cell>
        </row>
        <row r="185">
          <cell r="T185" t="str">
            <v xml:space="preserve">Laurie Camilleri </v>
          </cell>
          <cell r="W185" t="str">
            <v>BMC WELDING &amp; CONSTRUCTION PTY LTD</v>
          </cell>
        </row>
        <row r="186">
          <cell r="T186" t="str">
            <v xml:space="preserve">Lea Izzard </v>
          </cell>
          <cell r="W186" t="str">
            <v>BOC GASES AUSTRALIA LIMITED</v>
          </cell>
        </row>
        <row r="187">
          <cell r="T187" t="str">
            <v>Leanne Restante</v>
          </cell>
          <cell r="W187" t="str">
            <v>BOC GASES AUSTRALIA LTD</v>
          </cell>
        </row>
        <row r="188">
          <cell r="T188" t="str">
            <v>Leanne Stratton</v>
          </cell>
          <cell r="W188" t="str">
            <v>BOOM LOGISTICS</v>
          </cell>
        </row>
        <row r="189">
          <cell r="T189" t="str">
            <v>Lee Davey</v>
          </cell>
          <cell r="W189" t="str">
            <v>BOOTHBY &amp; BOOTHBY</v>
          </cell>
        </row>
        <row r="190">
          <cell r="T190" t="str">
            <v>Lee Stidworthy</v>
          </cell>
          <cell r="W190" t="str">
            <v>BORAL CONSTRUCTION MATERIALS</v>
          </cell>
        </row>
        <row r="191">
          <cell r="T191" t="str">
            <v>Leslie Fairhead</v>
          </cell>
          <cell r="W191" t="str">
            <v>BORGTECH</v>
          </cell>
        </row>
        <row r="192">
          <cell r="T192" t="str">
            <v>Lindon Ball</v>
          </cell>
          <cell r="W192" t="str">
            <v>BOWEN BASIN CULTURAL HERITAGE MANAG</v>
          </cell>
        </row>
        <row r="193">
          <cell r="T193" t="str">
            <v>Louise Fraser</v>
          </cell>
          <cell r="W193" t="str">
            <v>BOX HILL LETTERING &amp; NAMEPLATES</v>
          </cell>
        </row>
        <row r="194">
          <cell r="T194" t="str">
            <v>Luciano Ioan</v>
          </cell>
          <cell r="W194" t="str">
            <v>BOXCORPORATE PTY LTD</v>
          </cell>
        </row>
        <row r="195">
          <cell r="T195" t="str">
            <v>Lucy Gentile</v>
          </cell>
          <cell r="W195" t="str">
            <v>BRAEWORKS</v>
          </cell>
        </row>
        <row r="196">
          <cell r="T196" t="str">
            <v>Luis Elisabete</v>
          </cell>
          <cell r="W196" t="str">
            <v>BRC GASFITTING</v>
          </cell>
        </row>
        <row r="197">
          <cell r="T197" t="str">
            <v>Lyn Daniels</v>
          </cell>
          <cell r="W197" t="str">
            <v>BRESNAN PLUMBING &amp; GAS SERVICES</v>
          </cell>
        </row>
        <row r="198">
          <cell r="T198" t="str">
            <v xml:space="preserve">Lyn Sykes </v>
          </cell>
          <cell r="W198" t="str">
            <v>BRETTKYE ENGINEERING P/L</v>
          </cell>
        </row>
        <row r="199">
          <cell r="T199" t="str">
            <v>Lynette Hall</v>
          </cell>
          <cell r="W199" t="str">
            <v>BRIAN MARTIN &amp; ASSOCIATES PTY LTD</v>
          </cell>
        </row>
        <row r="200">
          <cell r="T200" t="str">
            <v>MacLeay Connelly</v>
          </cell>
          <cell r="W200" t="str">
            <v>BRIAN W WALSH</v>
          </cell>
        </row>
        <row r="201">
          <cell r="T201" t="str">
            <v>Marcel LaBouchardiere</v>
          </cell>
          <cell r="W201" t="str">
            <v>BRI-TECH PTY LTD</v>
          </cell>
        </row>
        <row r="202">
          <cell r="T202" t="str">
            <v>Marcelle Young</v>
          </cell>
          <cell r="W202" t="str">
            <v>BROOKES ENGRAVING PTY LTD</v>
          </cell>
        </row>
        <row r="203">
          <cell r="T203" t="str">
            <v>Marcus.Tonelly</v>
          </cell>
          <cell r="W203" t="str">
            <v>BRUCE CHARLES TAYLOR</v>
          </cell>
        </row>
        <row r="204">
          <cell r="T204" t="str">
            <v>Maria Pavlidis</v>
          </cell>
          <cell r="W204" t="str">
            <v>BUDGET RENT-A-CAR (ALL BRANCHES)</v>
          </cell>
        </row>
        <row r="205">
          <cell r="T205" t="str">
            <v>Mark Beech</v>
          </cell>
          <cell r="W205" t="str">
            <v>BULLIVANTS LIFTING &amp; INDUSTRIAL</v>
          </cell>
        </row>
        <row r="206">
          <cell r="T206" t="str">
            <v>Mark Bradley</v>
          </cell>
          <cell r="W206" t="str">
            <v>BULLIVANTS P/L</v>
          </cell>
        </row>
        <row r="207">
          <cell r="T207" t="str">
            <v>Mark McFadden</v>
          </cell>
          <cell r="W207" t="str">
            <v>BULLIVANTS PTY LTD</v>
          </cell>
        </row>
        <row r="208">
          <cell r="T208" t="str">
            <v>Mark Neyland</v>
          </cell>
          <cell r="W208" t="str">
            <v>BUNGENDORE RURAL SERVICES</v>
          </cell>
        </row>
        <row r="209">
          <cell r="T209" t="str">
            <v>Mark Pratt</v>
          </cell>
          <cell r="W209" t="str">
            <v>BUNNINGS</v>
          </cell>
        </row>
        <row r="210">
          <cell r="T210" t="str">
            <v>Mark Rathbone</v>
          </cell>
          <cell r="W210" t="str">
            <v>BUNNINGS BBC HARDWARE LTD</v>
          </cell>
        </row>
        <row r="211">
          <cell r="T211" t="str">
            <v xml:space="preserve">Mark Vander </v>
          </cell>
          <cell r="W211" t="str">
            <v>BUNNINGS BUILDING SUPPLIES</v>
          </cell>
        </row>
        <row r="212">
          <cell r="T212" t="str">
            <v>Mark Warner</v>
          </cell>
          <cell r="W212" t="str">
            <v>BUREAU VERITAS ASSET INTEGRITY &amp;</v>
          </cell>
        </row>
        <row r="213">
          <cell r="T213" t="str">
            <v>Mark Yates</v>
          </cell>
          <cell r="W213" t="str">
            <v>BUREAU VERITAS ASSET INTEGRITY AND</v>
          </cell>
        </row>
        <row r="214">
          <cell r="T214" t="str">
            <v>Martin Knox</v>
          </cell>
          <cell r="W214" t="str">
            <v>BUREAU VERITAS HSE PTY LTD</v>
          </cell>
        </row>
        <row r="215">
          <cell r="T215" t="str">
            <v>Martin McCurry</v>
          </cell>
          <cell r="W215" t="str">
            <v>BURRA GARDEN SUPPLIES</v>
          </cell>
        </row>
        <row r="216">
          <cell r="T216" t="str">
            <v>Mathew Berry</v>
          </cell>
          <cell r="W216" t="str">
            <v>BURWOOD COUNCIL</v>
          </cell>
        </row>
        <row r="217">
          <cell r="T217" t="str">
            <v>Matt Drum</v>
          </cell>
          <cell r="W217" t="str">
            <v>BVCI PTY LTD</v>
          </cell>
        </row>
        <row r="218">
          <cell r="T218" t="str">
            <v>Matt Peters</v>
          </cell>
          <cell r="W218" t="str">
            <v>C W EGGENHUIZEN</v>
          </cell>
        </row>
        <row r="219">
          <cell r="T219" t="str">
            <v xml:space="preserve">Matt Riches </v>
          </cell>
          <cell r="W219" t="str">
            <v>CABLE ACCESSORIES (AUST) PTY LTD</v>
          </cell>
        </row>
        <row r="220">
          <cell r="T220" t="str">
            <v>Matthew Elliott</v>
          </cell>
          <cell r="W220" t="str">
            <v>CABLEX PTY LTD</v>
          </cell>
        </row>
        <row r="221">
          <cell r="T221" t="str">
            <v>Maureen Lewis</v>
          </cell>
          <cell r="W221" t="str">
            <v>CADDY VAN STORAGE SYSTEMS (VIC) P/L</v>
          </cell>
        </row>
        <row r="222">
          <cell r="T222" t="str">
            <v>Max York</v>
          </cell>
          <cell r="W222" t="str">
            <v>CAMDALE EXCAVATOR HIRE</v>
          </cell>
        </row>
        <row r="223">
          <cell r="T223" t="str">
            <v>Maxine Green</v>
          </cell>
          <cell r="W223" t="str">
            <v>CAMPAUL INVESTMENTS PTY LTD</v>
          </cell>
        </row>
        <row r="224">
          <cell r="T224" t="str">
            <v>Maxine Watson</v>
          </cell>
          <cell r="W224" t="str">
            <v>CAMPBELL CRANE SERVICES P/L</v>
          </cell>
        </row>
        <row r="225">
          <cell r="T225" t="str">
            <v>Mayank Shah</v>
          </cell>
          <cell r="W225" t="str">
            <v>CAMSONS PTY LTD MINCHINBURY</v>
          </cell>
        </row>
        <row r="226">
          <cell r="T226" t="str">
            <v>Mayne, Anthony</v>
          </cell>
          <cell r="W226" t="str">
            <v>CANON FINANCE AUSTRALIA LTD</v>
          </cell>
        </row>
        <row r="227">
          <cell r="T227" t="str">
            <v>Megan Waddell</v>
          </cell>
          <cell r="W227" t="str">
            <v>CAPITAL ASPHALT SERVICES PTY LTD</v>
          </cell>
        </row>
        <row r="228">
          <cell r="T228" t="str">
            <v>Melissa Nichols</v>
          </cell>
          <cell r="W228" t="str">
            <v>CARCON PROJECTS PTY LTD</v>
          </cell>
        </row>
        <row r="229">
          <cell r="T229" t="str">
            <v xml:space="preserve">Melissa Talary </v>
          </cell>
          <cell r="W229" t="str">
            <v>CARDNO LAWSON TRELOAR PTY LTD</v>
          </cell>
        </row>
        <row r="230">
          <cell r="T230" t="str">
            <v>Meng Cheng</v>
          </cell>
          <cell r="W230" t="str">
            <v>CARMINE PIPELINES PTY LTD</v>
          </cell>
        </row>
        <row r="231">
          <cell r="T231" t="str">
            <v>Merna Sery</v>
          </cell>
          <cell r="W231" t="str">
            <v>CARMODY PETROLEUM</v>
          </cell>
        </row>
        <row r="232">
          <cell r="T232" t="str">
            <v>Michael De Lisle</v>
          </cell>
          <cell r="W232" t="str">
            <v>CAROLINE SERVICED APARTMENTS</v>
          </cell>
        </row>
        <row r="233">
          <cell r="T233" t="str">
            <v>Michael Hamill</v>
          </cell>
          <cell r="W233" t="str">
            <v>CATHOLIC TELECOMMUNICATIONS</v>
          </cell>
        </row>
        <row r="234">
          <cell r="T234" t="str">
            <v xml:space="preserve">Michael Hamill, </v>
          </cell>
          <cell r="W234" t="str">
            <v>CDP NETWORKS PTY LTD</v>
          </cell>
        </row>
        <row r="235">
          <cell r="T235" t="str">
            <v>Michael Houterman</v>
          </cell>
          <cell r="W235" t="str">
            <v>CENTRAL GIPPSLAND INSTITUTE OF TAFE</v>
          </cell>
        </row>
        <row r="236">
          <cell r="T236" t="str">
            <v>Michael Matthews</v>
          </cell>
          <cell r="W236" t="str">
            <v>CENTURY 21 HARBOUR CITY GLADSTONE R</v>
          </cell>
        </row>
        <row r="237">
          <cell r="T237" t="str">
            <v>Michael May</v>
          </cell>
          <cell r="W237" t="str">
            <v>CETNAJ STRONGLINK PTY LTD</v>
          </cell>
        </row>
        <row r="238">
          <cell r="T238" t="str">
            <v>Michelle Neyland</v>
          </cell>
          <cell r="W238" t="str">
            <v>CEVOL INDUSTRIES PTY. LIMITED</v>
          </cell>
        </row>
        <row r="239">
          <cell r="T239" t="str">
            <v xml:space="preserve">Michelle Stone </v>
          </cell>
          <cell r="W239" t="str">
            <v>CHADWICK T&amp;T PTY LIMITED</v>
          </cell>
        </row>
        <row r="240">
          <cell r="T240" t="str">
            <v xml:space="preserve">Michila Hayward </v>
          </cell>
          <cell r="W240" t="str">
            <v>CHAMPION COMPRESSED AIR &amp; COOLING S</v>
          </cell>
        </row>
        <row r="241">
          <cell r="T241" t="str">
            <v>Mick Arneill</v>
          </cell>
          <cell r="W241" t="str">
            <v>CHANNELL PTY LTD</v>
          </cell>
        </row>
        <row r="242">
          <cell r="T242" t="str">
            <v>Mike Gilbertson</v>
          </cell>
          <cell r="W242" t="str">
            <v>CHEM COLLECT PTY LIMITED</v>
          </cell>
        </row>
        <row r="243">
          <cell r="T243" t="str">
            <v>Ms Karen Ivaldi</v>
          </cell>
          <cell r="W243" t="str">
            <v>CHEMI-CLEAN PTY LTD</v>
          </cell>
        </row>
        <row r="244">
          <cell r="T244" t="str">
            <v>Ms Marion Hamilton</v>
          </cell>
          <cell r="W244" t="str">
            <v>CHIFLEY BUSINESS SCHOOL PTY LTD</v>
          </cell>
        </row>
        <row r="245">
          <cell r="T245" t="str">
            <v>Nat Srinivasan</v>
          </cell>
          <cell r="W245" t="str">
            <v>CHK GRIDSENSE PTY LTD</v>
          </cell>
        </row>
        <row r="246">
          <cell r="T246" t="str">
            <v>Natalie Sikoski</v>
          </cell>
          <cell r="W246" t="str">
            <v>CHRIS HOUGHTON AGRICULTURAL</v>
          </cell>
        </row>
        <row r="247">
          <cell r="T247" t="str">
            <v>Nathan Kane</v>
          </cell>
          <cell r="W247" t="str">
            <v>CHUBB FIRE SAFETY LTD</v>
          </cell>
        </row>
        <row r="248">
          <cell r="T248" t="str">
            <v>Naz D'Augello</v>
          </cell>
          <cell r="W248" t="str">
            <v>CHUBB FIRE SAFETY LTD-ACT</v>
          </cell>
        </row>
        <row r="249">
          <cell r="T249" t="str">
            <v>Neil Aspinall</v>
          </cell>
          <cell r="W249" t="str">
            <v>CHUBB FIRE SAFETY LTD-QLD</v>
          </cell>
        </row>
        <row r="250">
          <cell r="T250" t="str">
            <v xml:space="preserve">Neil Dunford </v>
          </cell>
          <cell r="W250" t="str">
            <v>CHUBB FIRE SAFETY LTD-SYDNEY</v>
          </cell>
        </row>
        <row r="251">
          <cell r="T251" t="str">
            <v>Neville Hutchinson</v>
          </cell>
          <cell r="W251" t="str">
            <v>CIAMPI PTY LTD</v>
          </cell>
        </row>
        <row r="252">
          <cell r="T252" t="str">
            <v>Neville Meates</v>
          </cell>
          <cell r="W252" t="str">
            <v>CITIPOWER LTD</v>
          </cell>
        </row>
        <row r="253">
          <cell r="T253" t="str">
            <v>Nick Carder</v>
          </cell>
          <cell r="W253" t="str">
            <v>CITY LINK MELBOURNE LIMITED</v>
          </cell>
        </row>
        <row r="254">
          <cell r="T254" t="str">
            <v xml:space="preserve">Nick Carder </v>
          </cell>
          <cell r="W254" t="str">
            <v>CITY LOCKSMITHS PTY LTD</v>
          </cell>
        </row>
        <row r="255">
          <cell r="T255" t="str">
            <v>Nicki Rai</v>
          </cell>
          <cell r="W255" t="str">
            <v>CITY OF BOTANY BAY</v>
          </cell>
        </row>
        <row r="256">
          <cell r="T256" t="str">
            <v>Nicole Bailey</v>
          </cell>
          <cell r="W256" t="str">
            <v>CITY OF CANADA BAY COUNCIL</v>
          </cell>
        </row>
        <row r="257">
          <cell r="T257" t="str">
            <v>Nicole James</v>
          </cell>
          <cell r="W257" t="str">
            <v>CITY OF DAREBIN</v>
          </cell>
        </row>
        <row r="258">
          <cell r="T258" t="str">
            <v>Nigel Dee</v>
          </cell>
          <cell r="W258" t="str">
            <v>CITY OF KINGSTON</v>
          </cell>
        </row>
        <row r="259">
          <cell r="T259" t="str">
            <v>Norris, Garry</v>
          </cell>
          <cell r="W259" t="str">
            <v>CITY OF LITHGOW COUNCIL</v>
          </cell>
        </row>
        <row r="260">
          <cell r="T260" t="str">
            <v>Paul D'Agostini</v>
          </cell>
          <cell r="W260" t="str">
            <v>CITY OF SYDNEY</v>
          </cell>
        </row>
        <row r="261">
          <cell r="T261" t="str">
            <v>Paul Farrer</v>
          </cell>
          <cell r="W261" t="str">
            <v>CITY OF WHITEHORSE</v>
          </cell>
        </row>
        <row r="262">
          <cell r="T262" t="str">
            <v xml:space="preserve">Paul Fitzgerald </v>
          </cell>
          <cell r="W262" t="str">
            <v>CITYWIDE SERVICE SOLUTIONS P/L</v>
          </cell>
        </row>
        <row r="263">
          <cell r="T263" t="str">
            <v>Paul Garnish</v>
          </cell>
          <cell r="W263" t="str">
            <v>CITYWIDE SERVICE SOLUTIONS PTY LTD</v>
          </cell>
        </row>
        <row r="264">
          <cell r="T264" t="str">
            <v>Paul Haber</v>
          </cell>
          <cell r="W264" t="str">
            <v>CIVILSCAPE CONTRACTING TASMANIA PTY</v>
          </cell>
        </row>
        <row r="265">
          <cell r="T265" t="str">
            <v>Paul Hope</v>
          </cell>
          <cell r="W265" t="str">
            <v>CIVIQUIP INDUSTRIES PTY</v>
          </cell>
        </row>
        <row r="266">
          <cell r="T266" t="str">
            <v>Paul Johnson</v>
          </cell>
          <cell r="W266" t="str">
            <v>CJ OFFICE CHOICE</v>
          </cell>
        </row>
        <row r="267">
          <cell r="T267" t="str">
            <v>Paul Johnstone</v>
          </cell>
          <cell r="W267" t="str">
            <v>CLB TRAINING &amp; DEVELOPMENT PTY LTD</v>
          </cell>
        </row>
        <row r="268">
          <cell r="T268" t="str">
            <v>Paul Lynch</v>
          </cell>
          <cell r="W268" t="str">
            <v>CLEANAWAY</v>
          </cell>
        </row>
        <row r="269">
          <cell r="T269" t="str">
            <v xml:space="preserve">Paul Roberts </v>
          </cell>
          <cell r="W269" t="str">
            <v>CLEANAWAY INDUSTRIAL VICTORIA</v>
          </cell>
        </row>
        <row r="270">
          <cell r="T270" t="str">
            <v xml:space="preserve">Paul Talbot </v>
          </cell>
          <cell r="W270" t="str">
            <v>CLM Contractors</v>
          </cell>
        </row>
        <row r="271">
          <cell r="T271" t="str">
            <v>Penelope McKenzie</v>
          </cell>
          <cell r="W271" t="str">
            <v>CLM INFRASTRUCTURE PTY LTD</v>
          </cell>
        </row>
        <row r="272">
          <cell r="T272" t="str">
            <v>Peng Allen</v>
          </cell>
          <cell r="W272" t="str">
            <v>CMJ SITE DEVELOPMENTS</v>
          </cell>
        </row>
        <row r="273">
          <cell r="T273" t="str">
            <v>Peter Blackney</v>
          </cell>
          <cell r="W273" t="str">
            <v>CMS SURVEYORS PTY LIMITED</v>
          </cell>
        </row>
        <row r="274">
          <cell r="T274" t="str">
            <v>Peter Bowden</v>
          </cell>
          <cell r="W274" t="str">
            <v>COASTAL ENGINEERING &amp; BELTING PTY L</v>
          </cell>
        </row>
        <row r="275">
          <cell r="T275" t="str">
            <v>Peter Burchmore</v>
          </cell>
          <cell r="W275" t="str">
            <v>COASTLINE ABRASIVES PTY. LTD.</v>
          </cell>
        </row>
        <row r="276">
          <cell r="T276" t="str">
            <v xml:space="preserve">Peter Burchmore </v>
          </cell>
          <cell r="W276" t="str">
            <v>COATES HIRE</v>
          </cell>
        </row>
        <row r="277">
          <cell r="T277" t="str">
            <v>Peter Collins</v>
          </cell>
          <cell r="W277" t="str">
            <v>COATES HIRE OPERATIONS PTY LIMITED</v>
          </cell>
        </row>
        <row r="278">
          <cell r="T278" t="str">
            <v>Peter Harcus</v>
          </cell>
          <cell r="W278" t="str">
            <v>COATES HIRE OPERATIONS PTY LTD</v>
          </cell>
        </row>
        <row r="279">
          <cell r="T279" t="str">
            <v>Peter Higgs</v>
          </cell>
          <cell r="W279" t="str">
            <v>COFFEY ENVIRONMENTS</v>
          </cell>
        </row>
        <row r="280">
          <cell r="T280" t="str">
            <v>Peter Hootsen</v>
          </cell>
          <cell r="W280" t="str">
            <v>COFFS HARBOUR HARDWOODS</v>
          </cell>
        </row>
        <row r="281">
          <cell r="T281" t="str">
            <v>Peter Richardson</v>
          </cell>
          <cell r="W281" t="str">
            <v>COMMTEL NETWORK SOLUTIONS PTY LTD</v>
          </cell>
        </row>
        <row r="282">
          <cell r="T282" t="str">
            <v>Peter.J.Mitchell</v>
          </cell>
          <cell r="W282" t="str">
            <v>COMPAIR (AUSTRALASIA) LIMITED</v>
          </cell>
        </row>
        <row r="283">
          <cell r="T283" t="str">
            <v>peter.thomas</v>
          </cell>
          <cell r="W283" t="str">
            <v>COMPAIR AUSTRALASIA LTD</v>
          </cell>
        </row>
        <row r="284">
          <cell r="T284" t="str">
            <v>Philip Byrne</v>
          </cell>
          <cell r="W284" t="str">
            <v>COMPLETE HOSE SERVICES PTY LTD</v>
          </cell>
        </row>
        <row r="285">
          <cell r="T285" t="str">
            <v xml:space="preserve">Philip Colvin </v>
          </cell>
          <cell r="W285" t="str">
            <v>COMPLETE HYDRAULIC SERVICES PTY LIM</v>
          </cell>
        </row>
        <row r="286">
          <cell r="T286" t="str">
            <v>Philip Croucamp</v>
          </cell>
          <cell r="W286" t="str">
            <v>COMPLETE RECRUITMENT MATTERS</v>
          </cell>
        </row>
        <row r="287">
          <cell r="T287" t="str">
            <v>Philip Glasscock</v>
          </cell>
          <cell r="W287" t="str">
            <v>COMPUTER CONSULTANTS INTERNATIONAL</v>
          </cell>
        </row>
        <row r="288">
          <cell r="T288" t="str">
            <v>Philipp Bourquin</v>
          </cell>
          <cell r="W288" t="str">
            <v>COMPUTROL SYSTEMS INT PTY LTD</v>
          </cell>
        </row>
        <row r="289">
          <cell r="T289" t="str">
            <v>Pieng Truong</v>
          </cell>
          <cell r="W289" t="str">
            <v>CONNELL WAGNER PTY LTD</v>
          </cell>
        </row>
        <row r="290">
          <cell r="T290" t="str">
            <v xml:space="preserve">Priyantha Perera </v>
          </cell>
          <cell r="W290" t="str">
            <v>CONQUEST CUTTING &amp; DRILLING PTY LTD</v>
          </cell>
        </row>
        <row r="291">
          <cell r="T291" t="str">
            <v>Pushpa Perera </v>
          </cell>
          <cell r="W291" t="str">
            <v>CONTROL &amp; TELEMETRY SOLUTIONS P/L</v>
          </cell>
        </row>
        <row r="292">
          <cell r="T292" t="str">
            <v>Rachel small</v>
          </cell>
          <cell r="W292" t="str">
            <v>COOLAMON PLUMBING SERVICES</v>
          </cell>
        </row>
        <row r="293">
          <cell r="T293" t="str">
            <v xml:space="preserve">Rajeevan Jeyarajah </v>
          </cell>
          <cell r="W293" t="str">
            <v>COOMA RURAL</v>
          </cell>
        </row>
        <row r="294">
          <cell r="T294" t="str">
            <v>Rajesh Gohel</v>
          </cell>
          <cell r="W294" t="str">
            <v>COOMA-MONARO SHIRE COUNCIL</v>
          </cell>
        </row>
        <row r="295">
          <cell r="T295" t="str">
            <v xml:space="preserve">Raminder Singh </v>
          </cell>
          <cell r="W295" t="str">
            <v>COOPER DOWNS PTY LTD</v>
          </cell>
        </row>
        <row r="296">
          <cell r="T296" t="str">
            <v>Raymond Kwong</v>
          </cell>
          <cell r="W296" t="str">
            <v>COOPER ELECTRICAL AUSTRALIA PTY LTD</v>
          </cell>
        </row>
        <row r="297">
          <cell r="T297" t="str">
            <v>Reeves, Tanya</v>
          </cell>
          <cell r="W297" t="str">
            <v>COREGAS PTY LTD</v>
          </cell>
        </row>
        <row r="298">
          <cell r="T298" t="str">
            <v xml:space="preserve">Rhonda Weinert </v>
          </cell>
          <cell r="W298" t="str">
            <v>CORELECTRICAL PTY LTD</v>
          </cell>
        </row>
        <row r="299">
          <cell r="T299" t="str">
            <v>Richard Chawa</v>
          </cell>
          <cell r="W299" t="str">
            <v>CORNING CABLE SYSTEMS PTY LTD</v>
          </cell>
        </row>
        <row r="300">
          <cell r="T300" t="str">
            <v>Richard Colussi</v>
          </cell>
          <cell r="W300" t="str">
            <v>CORPORATE COFFEE SOLUTIONS</v>
          </cell>
        </row>
        <row r="301">
          <cell r="T301" t="str">
            <v>Richard Lamin</v>
          </cell>
          <cell r="W301" t="str">
            <v>CORPORATE EXPRESS AUSTRALIA LTD</v>
          </cell>
        </row>
        <row r="302">
          <cell r="T302" t="str">
            <v>Richard Mellon</v>
          </cell>
          <cell r="W302" t="str">
            <v>CORROSION CONTROL ENGINEERING</v>
          </cell>
        </row>
        <row r="303">
          <cell r="T303" t="str">
            <v>Richard Robinson</v>
          </cell>
          <cell r="W303" t="str">
            <v>CORROSION CONTROL ENGINEERING (NSW)</v>
          </cell>
        </row>
        <row r="304">
          <cell r="T304" t="str">
            <v>Rick  Davis</v>
          </cell>
          <cell r="W304" t="str">
            <v>CORROSION ELECTRONICS PTY LTD</v>
          </cell>
        </row>
        <row r="305">
          <cell r="T305" t="str">
            <v xml:space="preserve">Rifka Osher </v>
          </cell>
          <cell r="W305" t="str">
            <v>CORROSION ELECTRONICS PTY. LIMITED</v>
          </cell>
        </row>
        <row r="306">
          <cell r="T306" t="str">
            <v>Rob Eastwood</v>
          </cell>
          <cell r="W306" t="str">
            <v>CORROSION MITIGATION PTY LTD</v>
          </cell>
        </row>
        <row r="307">
          <cell r="T307" t="str">
            <v>Robyn</v>
          </cell>
          <cell r="W307" t="str">
            <v>CORRS CHAMBERS WESTGARTH</v>
          </cell>
        </row>
        <row r="308">
          <cell r="T308" t="str">
            <v>Rod Anderson</v>
          </cell>
          <cell r="W308" t="str">
            <v>COUNTRY ENERGY</v>
          </cell>
        </row>
        <row r="309">
          <cell r="T309" t="str">
            <v>Rodgers, Simon</v>
          </cell>
          <cell r="W309" t="str">
            <v>COUNTRY FIRE AUTHORITY</v>
          </cell>
        </row>
        <row r="310">
          <cell r="T310" t="str">
            <v>Romy Eldahr</v>
          </cell>
          <cell r="W310" t="str">
            <v>COVENTRY FASTENERS</v>
          </cell>
        </row>
        <row r="311">
          <cell r="T311" t="str">
            <v>Ron Hughes</v>
          </cell>
          <cell r="W311" t="str">
            <v>COVENTRY FASTENERS(NSW)</v>
          </cell>
        </row>
        <row r="312">
          <cell r="T312" t="str">
            <v>Rosie Gude</v>
          </cell>
          <cell r="W312" t="str">
            <v>CRACKSHOT BORING PTY LTD</v>
          </cell>
        </row>
        <row r="313">
          <cell r="T313" t="str">
            <v>Rozallyn Taylor</v>
          </cell>
          <cell r="W313" t="str">
            <v>CRAIG RICHARD SMITH</v>
          </cell>
        </row>
        <row r="314">
          <cell r="T314" t="str">
            <v>Rullo, Marc</v>
          </cell>
          <cell r="W314" t="str">
            <v>CRAM FLUID POWER PTY LTD</v>
          </cell>
        </row>
        <row r="315">
          <cell r="T315" t="str">
            <v>Ryan Fulton</v>
          </cell>
          <cell r="W315" t="str">
            <v>CRANE AUSTRALIA PTY LTD</v>
          </cell>
        </row>
        <row r="316">
          <cell r="T316" t="str">
            <v>Ryan Maxwell</v>
          </cell>
          <cell r="W316" t="str">
            <v>CRANES COMBINED PTY LTD</v>
          </cell>
        </row>
        <row r="317">
          <cell r="T317" t="str">
            <v>Sam Sammour</v>
          </cell>
          <cell r="W317" t="str">
            <v>CREDITOR_NAME</v>
          </cell>
        </row>
        <row r="318">
          <cell r="T318" t="str">
            <v xml:space="preserve">Samantha Dehmel </v>
          </cell>
          <cell r="W318" t="str">
            <v>CRIME STOPPERS AUSTRALIA LTD</v>
          </cell>
        </row>
        <row r="319">
          <cell r="T319" t="str">
            <v>Samson Phillips</v>
          </cell>
          <cell r="W319" t="str">
            <v>CROWE ENGINEERING &amp; MACHINING P/L</v>
          </cell>
        </row>
        <row r="320">
          <cell r="T320" t="str">
            <v>Sandro Bongetti</v>
          </cell>
          <cell r="W320" t="str">
            <v>CSE-SEMAPHORE AUSTRALIA PTY LTD</v>
          </cell>
        </row>
        <row r="321">
          <cell r="T321" t="str">
            <v>Sanjaya Thakur</v>
          </cell>
          <cell r="W321" t="str">
            <v>CSE-UNISERVE PTY LIMITED</v>
          </cell>
        </row>
        <row r="322">
          <cell r="T322" t="str">
            <v>Sara Allen</v>
          </cell>
          <cell r="W322" t="str">
            <v>CT INSTALLATIONS (AUST) PTY LTD</v>
          </cell>
        </row>
        <row r="323">
          <cell r="T323" t="str">
            <v>Scott Carson</v>
          </cell>
          <cell r="W323" t="str">
            <v>CULTURAL PERSPECTIVES PTY LTD</v>
          </cell>
        </row>
        <row r="324">
          <cell r="T324" t="str">
            <v>Scott Hitchener</v>
          </cell>
          <cell r="W324" t="str">
            <v>CUMMINS ENGINE COMPANY PTY LTD</v>
          </cell>
        </row>
        <row r="325">
          <cell r="T325" t="str">
            <v>Scott Martin</v>
          </cell>
          <cell r="W325" t="str">
            <v>CURRIE &amp; BROWN AUST PTY LTD</v>
          </cell>
        </row>
        <row r="326">
          <cell r="T326" t="str">
            <v>Scott McGuirk</v>
          </cell>
          <cell r="W326" t="str">
            <v>CYCLAD BUILDINGS</v>
          </cell>
        </row>
        <row r="327">
          <cell r="T327" t="str">
            <v>Sean Bysouth</v>
          </cell>
          <cell r="W327" t="str">
            <v>D GROUP PTY LTD</v>
          </cell>
        </row>
        <row r="328">
          <cell r="T328" t="str">
            <v>Sean McKelvey</v>
          </cell>
          <cell r="W328" t="str">
            <v>DAHLSENS BUILDING CENTRES PTY LTD</v>
          </cell>
        </row>
        <row r="329">
          <cell r="T329" t="str">
            <v>Shenon Fernando</v>
          </cell>
          <cell r="W329" t="str">
            <v>DALY'S CONSTRUCTIONS (AUST) PTY LTD</v>
          </cell>
        </row>
        <row r="330">
          <cell r="T330" t="str">
            <v>Sian Ward</v>
          </cell>
          <cell r="W330" t="str">
            <v>DALY'S TRAFFIC PTY LTD</v>
          </cell>
        </row>
        <row r="331">
          <cell r="T331" t="str">
            <v>Sid Jamieson</v>
          </cell>
          <cell r="W331" t="str">
            <v>DANT INDUSTRIES PTY LTD</v>
          </cell>
        </row>
        <row r="332">
          <cell r="T332" t="str">
            <v>Sid Jamieson</v>
          </cell>
          <cell r="W332" t="str">
            <v>DAPTO SAND &amp; SUPERSOILS PTY LTD</v>
          </cell>
        </row>
        <row r="333">
          <cell r="T333" t="str">
            <v>Sigy Minkevicus</v>
          </cell>
          <cell r="W333" t="str">
            <v>DASHING (NORTH SYDNEY) PTY LTD</v>
          </cell>
        </row>
        <row r="334">
          <cell r="T334" t="str">
            <v>Simon Blom</v>
          </cell>
          <cell r="W334" t="str">
            <v>DATA AND MEASUREMENT SOLUTIONS PTY</v>
          </cell>
        </row>
        <row r="335">
          <cell r="T335" t="str">
            <v>Simon Edwards</v>
          </cell>
          <cell r="W335" t="str">
            <v>DAVID J MOORE</v>
          </cell>
        </row>
        <row r="336">
          <cell r="T336" t="str">
            <v>Simon Rodgers</v>
          </cell>
          <cell r="W336" t="str">
            <v>DAVID J SUTTIE PTY LTD</v>
          </cell>
        </row>
        <row r="337">
          <cell r="T337" t="str">
            <v xml:space="preserve">Simone Burger </v>
          </cell>
          <cell r="W337" t="str">
            <v>DAVID R COWELL PTY LTD T/AS COWELL</v>
          </cell>
        </row>
        <row r="338">
          <cell r="T338" t="str">
            <v>Siva Moorthy</v>
          </cell>
          <cell r="W338" t="str">
            <v>DE NEEFE SIGNS</v>
          </cell>
        </row>
        <row r="339">
          <cell r="T339" t="str">
            <v>Soglanich, Leonie</v>
          </cell>
          <cell r="W339" t="str">
            <v>DE VRIES BUILDERS PTY LTD</v>
          </cell>
        </row>
        <row r="340">
          <cell r="T340" t="str">
            <v>Spencer Davey</v>
          </cell>
          <cell r="W340" t="str">
            <v>DEANSWOOD PTY LTD</v>
          </cell>
        </row>
        <row r="341">
          <cell r="T341" t="str">
            <v>Stan Brulinski</v>
          </cell>
          <cell r="W341" t="str">
            <v>DELFIN CRAIGIEBURN PTY LTD</v>
          </cell>
        </row>
        <row r="342">
          <cell r="T342" t="str">
            <v>Stephen Ellis</v>
          </cell>
          <cell r="W342" t="str">
            <v>DELFIN MANAGEMENT SERVICES PTY LTD</v>
          </cell>
        </row>
        <row r="343">
          <cell r="T343" t="str">
            <v xml:space="preserve">Steve Brennan </v>
          </cell>
          <cell r="W343" t="str">
            <v>DELL COMPUTER PTY LTD</v>
          </cell>
        </row>
        <row r="344">
          <cell r="T344" t="str">
            <v>Steve Davies</v>
          </cell>
          <cell r="W344" t="str">
            <v>DELTAN PTY LTD</v>
          </cell>
        </row>
        <row r="345">
          <cell r="T345" t="str">
            <v>Steve Marshall   </v>
          </cell>
          <cell r="W345" t="str">
            <v>DEPARTMENT OF LANDS</v>
          </cell>
        </row>
        <row r="346">
          <cell r="T346" t="str">
            <v>Steve Martin </v>
          </cell>
          <cell r="W346" t="str">
            <v>DEPARTMENT OF NATURAL RESOURCES AND</v>
          </cell>
        </row>
        <row r="347">
          <cell r="T347" t="str">
            <v>Steve McCann</v>
          </cell>
          <cell r="W347" t="str">
            <v>DEPARTMENT OF WATER AND ENERGY</v>
          </cell>
        </row>
        <row r="348">
          <cell r="T348" t="str">
            <v>Steve Alevizos</v>
          </cell>
          <cell r="W348" t="str">
            <v>DEPT OF IMMIGRATION AND CITIZENSHIP</v>
          </cell>
        </row>
        <row r="349">
          <cell r="T349" t="str">
            <v>Steven Peedle</v>
          </cell>
          <cell r="W349" t="str">
            <v>DESERT WELDING SERVICES PTY LTD</v>
          </cell>
        </row>
        <row r="350">
          <cell r="T350" t="str">
            <v xml:space="preserve">Steven Sibly </v>
          </cell>
          <cell r="W350" t="str">
            <v>DETECTOR MAINTENANCE SERVICES</v>
          </cell>
        </row>
        <row r="351">
          <cell r="T351" t="str">
            <v>Sue Jackman</v>
          </cell>
          <cell r="W351" t="str">
            <v>DEVINE PAUL</v>
          </cell>
        </row>
        <row r="352">
          <cell r="T352" t="str">
            <v>Sue Miriklis</v>
          </cell>
          <cell r="W352" t="str">
            <v>DEVIVO PTY.LIMITED</v>
          </cell>
        </row>
        <row r="353">
          <cell r="T353" t="str">
            <v>Sumit Garg</v>
          </cell>
          <cell r="W353" t="str">
            <v>DEWAR ELECTRONICS PTY LTD</v>
          </cell>
        </row>
        <row r="354">
          <cell r="T354" t="str">
            <v>Sun, Jie</v>
          </cell>
          <cell r="W354" t="str">
            <v>DHL WORLDWIDE EXPRESS</v>
          </cell>
        </row>
        <row r="355">
          <cell r="T355" t="str">
            <v>Susan Hall</v>
          </cell>
          <cell r="W355" t="str">
            <v>DI STASI ENTERPRISES</v>
          </cell>
        </row>
        <row r="356">
          <cell r="T356" t="str">
            <v xml:space="preserve">Suzanne Reading </v>
          </cell>
          <cell r="W356" t="str">
            <v>DIAL A DIGGER</v>
          </cell>
        </row>
        <row r="357">
          <cell r="T357" t="str">
            <v>Sylvia Harley</v>
          </cell>
          <cell r="W357" t="str">
            <v>DIAL A DIGGER AUSWIDE PTY LTD</v>
          </cell>
        </row>
        <row r="358">
          <cell r="T358" t="str">
            <v>Tanami</v>
          </cell>
          <cell r="W358" t="str">
            <v>DIAL BEFORE YOU DIG NSW/ACT</v>
          </cell>
        </row>
        <row r="359">
          <cell r="T359" t="str">
            <v>Tanya Johnson</v>
          </cell>
          <cell r="W359" t="str">
            <v>DIECREST ENGINEERING</v>
          </cell>
        </row>
        <row r="360">
          <cell r="T360" t="str">
            <v>Tatiana Chigapova</v>
          </cell>
          <cell r="W360" t="str">
            <v>DIMENSION DATA AUSTRALIA PTY LTD</v>
          </cell>
        </row>
        <row r="361">
          <cell r="T361" t="str">
            <v>Taunton, Gregory</v>
          </cell>
          <cell r="W361" t="str">
            <v>DIONA PTY  LTD</v>
          </cell>
        </row>
        <row r="362">
          <cell r="T362" t="str">
            <v xml:space="preserve">Thomas Allen </v>
          </cell>
          <cell r="W362" t="str">
            <v>DIRECT CIVIL WORKS</v>
          </cell>
        </row>
        <row r="363">
          <cell r="T363" t="str">
            <v>Thomas, Peter</v>
          </cell>
          <cell r="W363" t="str">
            <v>DIRECT TRENCHING &amp; BORING PTY LTD</v>
          </cell>
        </row>
        <row r="364">
          <cell r="T364" t="str">
            <v>Tim Rodsted</v>
          </cell>
          <cell r="W364" t="str">
            <v>DMC Quality Audit Pty Ltd</v>
          </cell>
        </row>
        <row r="365">
          <cell r="T365" t="str">
            <v xml:space="preserve">Tom Ruzeu </v>
          </cell>
          <cell r="W365" t="str">
            <v>DOCUMENT CORPORATION SALES</v>
          </cell>
        </row>
        <row r="366">
          <cell r="T366" t="str">
            <v>Toni Wilcox</v>
          </cell>
          <cell r="W366" t="str">
            <v>DOMAIN</v>
          </cell>
        </row>
        <row r="367">
          <cell r="T367" t="str">
            <v>Tony Rubino</v>
          </cell>
          <cell r="W367" t="str">
            <v>DOOZA ENGINEERING</v>
          </cell>
        </row>
        <row r="368">
          <cell r="T368" t="str">
            <v>Tony Trounson</v>
          </cell>
          <cell r="W368" t="str">
            <v>DRAEGER SAFETY PACIFIC PTY LTD</v>
          </cell>
        </row>
        <row r="369">
          <cell r="T369" t="str">
            <v>Tony Ussia</v>
          </cell>
          <cell r="W369" t="str">
            <v>DRAGER SAFETY PACIFIC</v>
          </cell>
        </row>
        <row r="370">
          <cell r="T370" t="str">
            <v>Tracy Jane Russell</v>
          </cell>
          <cell r="W370" t="str">
            <v>DRAGONFLY ENVIRONMENTAL PTY LTD</v>
          </cell>
        </row>
        <row r="371">
          <cell r="T371" t="str">
            <v>Trudy Windebank</v>
          </cell>
          <cell r="W371" t="str">
            <v>DRIVECHECK AUSTRALIA 2000 PTY LTD</v>
          </cell>
        </row>
        <row r="372">
          <cell r="T372" t="str">
            <v>Tyrone Singleton</v>
          </cell>
          <cell r="W372" t="str">
            <v>DUBBO CITY PLUMBING PTY LTD</v>
          </cell>
        </row>
        <row r="373">
          <cell r="T373" t="str">
            <v>Urbiztondo, Sue</v>
          </cell>
          <cell r="W373" t="str">
            <v>DUCOR AUSTRALIA PTY LTD</v>
          </cell>
        </row>
        <row r="374">
          <cell r="T374" t="str">
            <v xml:space="preserve">Vaino Keskula </v>
          </cell>
          <cell r="W374" t="str">
            <v>DUNDALK PIPELAYING PTY LTD</v>
          </cell>
        </row>
        <row r="375">
          <cell r="T375" t="str">
            <v>Vanessa</v>
          </cell>
          <cell r="W375" t="str">
            <v>DUNHAM HOLDINGS PTY LTD</v>
          </cell>
        </row>
        <row r="376">
          <cell r="T376" t="str">
            <v>Vicki Papanikolaou</v>
          </cell>
          <cell r="W376" t="str">
            <v>DYNAMIC RATINGS PTY LTD</v>
          </cell>
        </row>
        <row r="377">
          <cell r="T377" t="str">
            <v xml:space="preserve">Vicky Oosthuizen </v>
          </cell>
          <cell r="W377" t="str">
            <v>E P V SPECIALTY SERVICE CENTRE</v>
          </cell>
        </row>
        <row r="378">
          <cell r="T378" t="str">
            <v xml:space="preserve">Victor Chin </v>
          </cell>
          <cell r="W378" t="str">
            <v>EAGLE IMAGING SERVICES PTY LTD</v>
          </cell>
        </row>
        <row r="379">
          <cell r="T379" t="str">
            <v>Voula Dimopoulos</v>
          </cell>
          <cell r="W379" t="str">
            <v>EAST AUSTRALIAN PIPELINE LIMITED</v>
          </cell>
        </row>
        <row r="380">
          <cell r="T380" t="str">
            <v>Wally Huia</v>
          </cell>
          <cell r="W380" t="str">
            <v>EAST COAST CAR RENTALS</v>
          </cell>
        </row>
        <row r="381">
          <cell r="T381" t="str">
            <v>Warwick Armstrong</v>
          </cell>
          <cell r="W381" t="str">
            <v>EAST GIPPSLAND BUILDING PERMITS PTY</v>
          </cell>
        </row>
        <row r="382">
          <cell r="T382" t="str">
            <v xml:space="preserve">Wayne Miles </v>
          </cell>
          <cell r="W382" t="str">
            <v>EAST GIPPSLAND REFRIGERATION &amp; AIR</v>
          </cell>
        </row>
        <row r="383">
          <cell r="T383" t="str">
            <v>Wayne Russell</v>
          </cell>
          <cell r="W383" t="str">
            <v>EASTCOAST PLUMBING &amp; ELECT. SUP.</v>
          </cell>
        </row>
        <row r="384">
          <cell r="T384" t="str">
            <v>Wayne Taylor</v>
          </cell>
          <cell r="W384" t="str">
            <v>EATON POWER QUALITY PTY LTD</v>
          </cell>
        </row>
        <row r="385">
          <cell r="T385" t="str">
            <v>Will Wait</v>
          </cell>
          <cell r="W385" t="str">
            <v>ECONOMIC INSIGHTS PTY LTD</v>
          </cell>
        </row>
        <row r="386">
          <cell r="T386" t="str">
            <v>William Mackin</v>
          </cell>
          <cell r="W386" t="str">
            <v>ECOWISE ENVIRONMENTAL (VICTORIA) PT</v>
          </cell>
        </row>
        <row r="387">
          <cell r="T387" t="str">
            <v>William Yeap</v>
          </cell>
          <cell r="W387" t="str">
            <v>ECOWISE SERVICES (AUST) PTY LIMITED</v>
          </cell>
        </row>
        <row r="388">
          <cell r="T388" t="str">
            <v xml:space="preserve">Yogarajah Ajitkumar </v>
          </cell>
          <cell r="W388" t="str">
            <v>EH WACHS COMPANY</v>
          </cell>
        </row>
        <row r="389">
          <cell r="T389" t="str">
            <v>Yvonne Barrett</v>
          </cell>
          <cell r="W389" t="str">
            <v>ELDERS WEBSTER TASMANIA</v>
          </cell>
        </row>
        <row r="390">
          <cell r="T390" t="str">
            <v xml:space="preserve">Jacques Commarmond, </v>
          </cell>
          <cell r="W390" t="str">
            <v>ELECTRICAL DISTRIBUTION &amp;</v>
          </cell>
        </row>
        <row r="391">
          <cell r="T391" t="str">
            <v xml:space="preserve">Min Ge, </v>
          </cell>
          <cell r="W391" t="str">
            <v>ELECTRICAL RESOURCE PROVIDERS P/L</v>
          </cell>
        </row>
        <row r="392">
          <cell r="T392" t="str">
            <v>John H. Reischel</v>
          </cell>
          <cell r="W392" t="str">
            <v>ELECTRICITY TRAINING &amp; DEVELOP P/L</v>
          </cell>
        </row>
        <row r="393">
          <cell r="T393">
            <v>0</v>
          </cell>
          <cell r="W393" t="str">
            <v>ELECTRIX PTY LIMITED</v>
          </cell>
        </row>
        <row r="394">
          <cell r="T394">
            <v>0</v>
          </cell>
          <cell r="W394" t="str">
            <v>ELECTRO 80</v>
          </cell>
        </row>
        <row r="395">
          <cell r="T395">
            <v>0</v>
          </cell>
          <cell r="W395" t="str">
            <v>ELECTROPAR PTY LTD</v>
          </cell>
        </row>
        <row r="396">
          <cell r="T396">
            <v>0</v>
          </cell>
          <cell r="W396" t="str">
            <v>ELEVENTH JULWOOD PTY LTD</v>
          </cell>
        </row>
        <row r="397">
          <cell r="T397">
            <v>0</v>
          </cell>
          <cell r="W397" t="str">
            <v>ELGAS LIMITED</v>
          </cell>
        </row>
        <row r="398">
          <cell r="T398">
            <v>0</v>
          </cell>
          <cell r="W398" t="str">
            <v>ELTONG ENGINEERING</v>
          </cell>
        </row>
        <row r="399">
          <cell r="T399">
            <v>0</v>
          </cell>
          <cell r="W399" t="str">
            <v>EMERSON PROCESS MANAGEMENT</v>
          </cell>
        </row>
        <row r="400">
          <cell r="T400">
            <v>0</v>
          </cell>
          <cell r="W400" t="str">
            <v>EMISSION TESTING CONSULTANTS</v>
          </cell>
        </row>
        <row r="401">
          <cell r="T401">
            <v>0</v>
          </cell>
          <cell r="W401" t="str">
            <v>ENERFLEX PROCESS PTY LTD</v>
          </cell>
        </row>
        <row r="402">
          <cell r="T402">
            <v>0</v>
          </cell>
          <cell r="W402" t="str">
            <v>ENERGEX LIMITED</v>
          </cell>
        </row>
        <row r="403">
          <cell r="W403" t="str">
            <v>ENERGY &amp; WATER OMBUDSMAN</v>
          </cell>
        </row>
        <row r="404">
          <cell r="W404" t="str">
            <v>ENERGY NETWORKS ASSOCIATION LIMITED</v>
          </cell>
        </row>
        <row r="405">
          <cell r="W405" t="str">
            <v>ENERGY SAFE VICTORIA</v>
          </cell>
        </row>
        <row r="406">
          <cell r="W406" t="str">
            <v>ENERGY SERVICES PTY LTD</v>
          </cell>
        </row>
        <row r="407">
          <cell r="W407" t="str">
            <v>ENERGY SURVEYS PTY LTD</v>
          </cell>
        </row>
        <row r="408">
          <cell r="W408" t="str">
            <v>ENERGYWORKS GROUP PTY LTD</v>
          </cell>
        </row>
        <row r="409">
          <cell r="W409" t="str">
            <v>ENG-COM PTY LTD</v>
          </cell>
        </row>
        <row r="410">
          <cell r="W410" t="str">
            <v>ENGERTROL PTY LTD</v>
          </cell>
        </row>
        <row r="411">
          <cell r="W411" t="str">
            <v>ENGINEERING PRODUCTS OF AUSTRALIA P</v>
          </cell>
        </row>
        <row r="412">
          <cell r="W412" t="str">
            <v>ENSCOPE PTY LTD</v>
          </cell>
        </row>
        <row r="413">
          <cell r="W413" t="str">
            <v>ENTITY SOLUTIONS PTY LTD</v>
          </cell>
        </row>
        <row r="414">
          <cell r="W414" t="str">
            <v>ENTITY SOLUTIONS SERVICES PTY LTD</v>
          </cell>
        </row>
        <row r="415">
          <cell r="W415" t="str">
            <v>ENVESTRA VICTORIA PTY LTD</v>
          </cell>
        </row>
        <row r="416">
          <cell r="W416" t="str">
            <v>ENVIRONMENTAL LOCATION SYSTEMS</v>
          </cell>
        </row>
        <row r="417">
          <cell r="W417" t="str">
            <v>ENVIROPACIFIC SERVICES PTY LIMITED</v>
          </cell>
        </row>
        <row r="418">
          <cell r="W418" t="str">
            <v>ENVIROPEST PTY LTD</v>
          </cell>
        </row>
        <row r="419">
          <cell r="W419" t="str">
            <v>EPCM CONSULTANTS P/L</v>
          </cell>
        </row>
        <row r="420">
          <cell r="W420" t="str">
            <v>EQAMS P/L</v>
          </cell>
        </row>
        <row r="421">
          <cell r="W421" t="str">
            <v>ERGON ENERGY</v>
          </cell>
        </row>
        <row r="422">
          <cell r="W422" t="str">
            <v>ERGON ENERGY CORPORATION PTY LTD</v>
          </cell>
        </row>
        <row r="423">
          <cell r="W423" t="str">
            <v>ERICSSON AUSTRALIA PTY LTD</v>
          </cell>
        </row>
        <row r="424">
          <cell r="W424" t="str">
            <v>ERNTEC PTY LTD</v>
          </cell>
        </row>
        <row r="425">
          <cell r="W425" t="str">
            <v>ERRAND TRANSPORT SERVICES PTY LTD&gt;</v>
          </cell>
        </row>
        <row r="426">
          <cell r="W426" t="str">
            <v>ESAFE SERVICES PTY LTD</v>
          </cell>
        </row>
        <row r="427">
          <cell r="W427" t="str">
            <v>ESK WATER</v>
          </cell>
        </row>
        <row r="428">
          <cell r="W428" t="str">
            <v>ETSA UTILITIES</v>
          </cell>
        </row>
        <row r="429">
          <cell r="W429" t="str">
            <v>EUGAQUIP ENGINEERING</v>
          </cell>
        </row>
        <row r="430">
          <cell r="W430" t="str">
            <v>EVOLTAGE PTY LTD</v>
          </cell>
        </row>
        <row r="431">
          <cell r="W431" t="str">
            <v>EYE LIGHTING AUSTRALIA PTY LIMITED</v>
          </cell>
        </row>
        <row r="432">
          <cell r="W432" t="str">
            <v>EZI COMMUNICATIONS</v>
          </cell>
        </row>
        <row r="433">
          <cell r="W433" t="str">
            <v>F &amp; J SCHOLES CONTRACTORS P/L</v>
          </cell>
        </row>
        <row r="434">
          <cell r="W434" t="str">
            <v>FAIMAS PLUMBING PTY LTD</v>
          </cell>
        </row>
        <row r="435">
          <cell r="W435" t="str">
            <v>FENGORE PLANT HIRE</v>
          </cell>
        </row>
        <row r="436">
          <cell r="W436" t="str">
            <v>FERNBANK ENGINEERING PTY LTD</v>
          </cell>
        </row>
        <row r="437">
          <cell r="W437" t="str">
            <v>FIELDFORCE SERVICES PTY LTD</v>
          </cell>
        </row>
        <row r="438">
          <cell r="W438" t="str">
            <v>FIRE EQUIPMENT SERVICES</v>
          </cell>
        </row>
        <row r="439">
          <cell r="W439" t="str">
            <v>FIRE TECH</v>
          </cell>
        </row>
        <row r="440">
          <cell r="W440" t="str">
            <v>FIRST AID EQUIPPED</v>
          </cell>
        </row>
        <row r="441">
          <cell r="W441" t="str">
            <v>FIRST CLASS CATERING</v>
          </cell>
        </row>
        <row r="442">
          <cell r="W442" t="str">
            <v>FIRST INTERVENTION</v>
          </cell>
        </row>
        <row r="443">
          <cell r="W443" t="str">
            <v>Flowline Industries Pty Ltd</v>
          </cell>
        </row>
        <row r="444">
          <cell r="W444" t="str">
            <v>FLOWSERVE AUSTRALIA PTY LTD</v>
          </cell>
        </row>
        <row r="445">
          <cell r="W445" t="str">
            <v>FLUID SYSTEM TECHNOLOGIES(ES) P/L</v>
          </cell>
        </row>
        <row r="446">
          <cell r="W446" t="str">
            <v>FORMICA PTY LTD</v>
          </cell>
        </row>
        <row r="447">
          <cell r="W447" t="str">
            <v>FORMWAY METERING SERVICES</v>
          </cell>
        </row>
        <row r="448">
          <cell r="W448" t="str">
            <v>FORTRESS SYSTEMS P/L</v>
          </cell>
        </row>
        <row r="449">
          <cell r="W449" t="str">
            <v>FOUR "A" PTY LTD</v>
          </cell>
        </row>
        <row r="450">
          <cell r="W450" t="str">
            <v>FREEHILLS</v>
          </cell>
        </row>
        <row r="451">
          <cell r="W451" t="str">
            <v>FRM MATERIALS HANDLING P/L</v>
          </cell>
        </row>
        <row r="452">
          <cell r="W452" t="str">
            <v>FRR CINEL NOMINEES (VIC) PTY LTD</v>
          </cell>
        </row>
        <row r="453">
          <cell r="W453" t="str">
            <v>FUJI XEROX</v>
          </cell>
        </row>
        <row r="454">
          <cell r="W454" t="str">
            <v>FULTON HOGAN PTY LTD</v>
          </cell>
        </row>
        <row r="455">
          <cell r="W455" t="str">
            <v>FURMANITE AUSTRALIA PTY LTD</v>
          </cell>
        </row>
        <row r="456">
          <cell r="W456" t="str">
            <v>G D &amp; J L COUTTS PTY LTD</v>
          </cell>
        </row>
        <row r="457">
          <cell r="W457" t="str">
            <v>G V KINSMAN PTY LTD</v>
          </cell>
        </row>
        <row r="458">
          <cell r="W458" t="str">
            <v>G.V. SECURITY FENCING PTY LTD</v>
          </cell>
        </row>
        <row r="459">
          <cell r="W459" t="str">
            <v>GAFMOR PLUMBLING PTY LTD</v>
          </cell>
        </row>
        <row r="460">
          <cell r="W460" t="str">
            <v>GAMECO</v>
          </cell>
        </row>
        <row r="461">
          <cell r="W461" t="str">
            <v>GARY FOSTER &amp; ASSCOCIATES</v>
          </cell>
        </row>
        <row r="462">
          <cell r="W462" t="str">
            <v>GARY MARSH &amp; ASSOCIATES PTY LTD</v>
          </cell>
        </row>
        <row r="463">
          <cell r="W463" t="str">
            <v>GAS AND PIPELINE SERVICES PTY LTD</v>
          </cell>
        </row>
        <row r="464">
          <cell r="W464" t="str">
            <v>GAS DRIVE SYSTEMS</v>
          </cell>
        </row>
        <row r="465">
          <cell r="W465" t="str">
            <v>GASCO PTY LTD</v>
          </cell>
        </row>
        <row r="466">
          <cell r="W466" t="str">
            <v>GASCO UNIT TRUST</v>
          </cell>
        </row>
        <row r="467">
          <cell r="W467" t="str">
            <v>GASFLOW PLUMBING</v>
          </cell>
        </row>
        <row r="468">
          <cell r="W468" t="str">
            <v>GATEWAY OH&amp;S PTY. LTD.</v>
          </cell>
        </row>
        <row r="469">
          <cell r="W469" t="str">
            <v>GB GEOTECHNICS (AUSTRALIA) PTY LTD</v>
          </cell>
        </row>
        <row r="470">
          <cell r="W470" t="str">
            <v>GBG CONCRETE &amp; CONSTRUCTION PTY LTD</v>
          </cell>
        </row>
        <row r="471">
          <cell r="W471" t="str">
            <v>GE ENERGY AUSTRALIA PTY LTD</v>
          </cell>
        </row>
        <row r="472">
          <cell r="W472" t="str">
            <v>GENERAL CABLE AUSTRALIA PTY LTD</v>
          </cell>
        </row>
        <row r="473">
          <cell r="W473" t="str">
            <v>GEOIMAGE PTY. LTD</v>
          </cell>
        </row>
        <row r="474">
          <cell r="W474" t="str">
            <v>George White &amp; Co Pty Ltd</v>
          </cell>
        </row>
        <row r="475">
          <cell r="W475" t="str">
            <v>GEORGIEVSKI BROS PTY LIMITED</v>
          </cell>
        </row>
        <row r="476">
          <cell r="W476" t="str">
            <v>GFS POWER</v>
          </cell>
        </row>
        <row r="477">
          <cell r="W477" t="str">
            <v>GHD PTY LTD</v>
          </cell>
        </row>
        <row r="478">
          <cell r="W478" t="str">
            <v>Gilbert Lodge Australia</v>
          </cell>
        </row>
        <row r="479">
          <cell r="W479" t="str">
            <v>GILL ENGINEERING</v>
          </cell>
        </row>
        <row r="480">
          <cell r="W480" t="str">
            <v>GILLESPIE CRANES NOMINEES PTY LIMIT</v>
          </cell>
        </row>
        <row r="481">
          <cell r="W481" t="str">
            <v>GIPPSLAND CATHODIC PROTECTION</v>
          </cell>
        </row>
        <row r="482">
          <cell r="W482" t="str">
            <v>GL &amp; DA TEDGE PTY LTD</v>
          </cell>
        </row>
        <row r="483">
          <cell r="W483" t="str">
            <v>GL CRUST</v>
          </cell>
        </row>
        <row r="484">
          <cell r="W484" t="str">
            <v>GL INDUSTRIAL SERVICES AUSTRALIA PT</v>
          </cell>
        </row>
        <row r="485">
          <cell r="W485" t="str">
            <v>GLADSTONE AIR CLEANER SERVICES</v>
          </cell>
        </row>
        <row r="486">
          <cell r="W486" t="str">
            <v>GLADSTONE BETTA ELECTRICAL</v>
          </cell>
        </row>
        <row r="487">
          <cell r="W487" t="str">
            <v>GLASSMETAL INDUSTRIES PTY LTD</v>
          </cell>
        </row>
        <row r="488">
          <cell r="W488" t="str">
            <v>GLENROY NEWSAGENCY</v>
          </cell>
        </row>
        <row r="489">
          <cell r="W489" t="str">
            <v>GLOBAL INVESTIGATIONS GROUP PTY LTD</v>
          </cell>
        </row>
        <row r="490">
          <cell r="W490" t="str">
            <v>G-MACQ PTY LTD</v>
          </cell>
        </row>
        <row r="491">
          <cell r="W491" t="str">
            <v>GO TECH SECURITY</v>
          </cell>
        </row>
        <row r="492">
          <cell r="W492" t="str">
            <v>GOLDER ASSOCIATES PTY LTD</v>
          </cell>
        </row>
        <row r="493">
          <cell r="W493" t="str">
            <v>GONE BLASTIN PTY LTD</v>
          </cell>
        </row>
        <row r="494">
          <cell r="W494" t="str">
            <v>GOODMAN PROPERTY SERVICES (AUST) PT</v>
          </cell>
        </row>
        <row r="495">
          <cell r="W495" t="str">
            <v>GORDON MACDONALD PTY. LTD.</v>
          </cell>
        </row>
        <row r="496">
          <cell r="W496" t="str">
            <v>GOULBURN ENGINEERING</v>
          </cell>
        </row>
        <row r="497">
          <cell r="W497" t="str">
            <v>GRAEME KIRWAN</v>
          </cell>
        </row>
        <row r="498">
          <cell r="W498" t="str">
            <v>GRAHAM CHALMER PROPRIETARY LTD</v>
          </cell>
        </row>
        <row r="499">
          <cell r="W499" t="str">
            <v>Graph Solutions Pty Ltd</v>
          </cell>
        </row>
        <row r="500">
          <cell r="W500" t="str">
            <v>GREENSBOROUGH A GRADE MOTOR SCHOOL</v>
          </cell>
        </row>
        <row r="501">
          <cell r="W501" t="str">
            <v>GREG SEWELL FORGINGS PTY LTD</v>
          </cell>
        </row>
        <row r="502">
          <cell r="W502" t="str">
            <v>GROUNDS AND GARDENS UNIT TRUST</v>
          </cell>
        </row>
        <row r="503">
          <cell r="W503" t="str">
            <v>GRYFFIN PTY LTD</v>
          </cell>
        </row>
        <row r="504">
          <cell r="W504" t="str">
            <v>GUNAMIDJIN PTY LIMITED</v>
          </cell>
        </row>
        <row r="505">
          <cell r="W505" t="str">
            <v>H W J CLEANING SERVICES</v>
          </cell>
        </row>
        <row r="506">
          <cell r="W506" t="str">
            <v>H.B COBURN-COCKS &amp; B COCKS</v>
          </cell>
        </row>
        <row r="507">
          <cell r="W507" t="str">
            <v>H.U.S.T. PLASTICS PTY LTD</v>
          </cell>
        </row>
        <row r="508">
          <cell r="W508" t="str">
            <v>HADEN ENGINEERING PTY LTD</v>
          </cell>
        </row>
        <row r="509">
          <cell r="W509" t="str">
            <v>HAGEMEYER AUSTRALIA</v>
          </cell>
        </row>
        <row r="510">
          <cell r="W510" t="str">
            <v>HANDA PTY LTD</v>
          </cell>
        </row>
        <row r="511">
          <cell r="W511" t="str">
            <v>HANTECH AUSTRALIA PTY LTD</v>
          </cell>
        </row>
        <row r="512">
          <cell r="W512" t="str">
            <v>HARBER &amp; ASSOCIATES PTY LTD</v>
          </cell>
        </row>
        <row r="513">
          <cell r="W513" t="str">
            <v>HARCOR SECURITY SEALS PTY LTD</v>
          </cell>
        </row>
        <row r="514">
          <cell r="W514" t="str">
            <v>HARD &amp; FORESTER PTY LTD</v>
          </cell>
        </row>
        <row r="515">
          <cell r="W515" t="str">
            <v>HARVEY NORMAN ELECTRICS WARRAWONG</v>
          </cell>
        </row>
        <row r="516">
          <cell r="W516" t="str">
            <v>HARVEY, CHRISTOPHER WILLIAM</v>
          </cell>
        </row>
        <row r="517">
          <cell r="W517" t="str">
            <v>HAVA BLAST</v>
          </cell>
        </row>
        <row r="518">
          <cell r="W518" t="str">
            <v>HAWKER SIDDELEY SWITCHGEAR PTY LTD</v>
          </cell>
        </row>
        <row r="519">
          <cell r="W519" t="str">
            <v>HAYCOLEC INDUSTRIES PTY LTD</v>
          </cell>
        </row>
        <row r="520">
          <cell r="W520" t="str">
            <v>HB ENGINEERING (TAS) PTY LTD</v>
          </cell>
        </row>
        <row r="521">
          <cell r="W521" t="str">
            <v>HCB STANDBY TECHNOLOGIES PTY LTD</v>
          </cell>
        </row>
        <row r="522">
          <cell r="W522" t="str">
            <v>Health &amp; Safety Auditing Serv P/L</v>
          </cell>
        </row>
        <row r="523">
          <cell r="W523" t="str">
            <v>HEALTH SERVICES AUSTRALIA</v>
          </cell>
        </row>
        <row r="524">
          <cell r="W524" t="str">
            <v>HEATH CONSULTANTS PTY LTD</v>
          </cell>
        </row>
        <row r="525">
          <cell r="W525" t="str">
            <v>HEATH PIPELINE SERVICES PTY LTD</v>
          </cell>
        </row>
        <row r="526">
          <cell r="W526" t="str">
            <v>HEATH PIPELINE SERVICES PTY. LTD.</v>
          </cell>
        </row>
        <row r="527">
          <cell r="W527" t="str">
            <v>HELLMANN WORLDWIDE LOGISTICS PTY LT</v>
          </cell>
        </row>
        <row r="528">
          <cell r="W528" t="str">
            <v>HELP MAINTENANCE SERVICES PTY LIMIT</v>
          </cell>
        </row>
        <row r="529">
          <cell r="W529" t="str">
            <v>HENLOR SHEETMETAL &amp; ROOFING</v>
          </cell>
        </row>
        <row r="530">
          <cell r="W530" t="str">
            <v>HERTZ RENT A CAR</v>
          </cell>
        </row>
        <row r="531">
          <cell r="W531" t="str">
            <v>HEWLETT PACKARD AUSTRALIA LTD</v>
          </cell>
        </row>
        <row r="532">
          <cell r="W532" t="str">
            <v>HIGHWAY OFFICE FURNITURE P/L</v>
          </cell>
        </row>
        <row r="533">
          <cell r="W533" t="str">
            <v>HILDEBRANDT LOCKSMITHS LTD</v>
          </cell>
        </row>
        <row r="534">
          <cell r="W534" t="str">
            <v>HIRSCHMANN AUTOMATION &amp; CONTROL GMB</v>
          </cell>
        </row>
        <row r="535">
          <cell r="W535" t="str">
            <v>HIRST CONTRACT CLEANING</v>
          </cell>
        </row>
        <row r="536">
          <cell r="W536" t="str">
            <v>HOBBS TRENCHING</v>
          </cell>
        </row>
        <row r="537">
          <cell r="W537" t="str">
            <v>HOBSONS BAY CITY COUNCIL</v>
          </cell>
        </row>
        <row r="538">
          <cell r="W538" t="str">
            <v>HOGAN ENGINEERING PTY. LIMITED</v>
          </cell>
        </row>
        <row r="539">
          <cell r="W539" t="str">
            <v>HOLDFAST SUPPLIES</v>
          </cell>
        </row>
        <row r="540">
          <cell r="W540" t="str">
            <v>HOLIDAY TRAILERS</v>
          </cell>
        </row>
        <row r="541">
          <cell r="W541" t="str">
            <v>HONEYWELL LIMITED</v>
          </cell>
        </row>
        <row r="542">
          <cell r="W542" t="str">
            <v>HORNSBY SHIRE COUNCIL</v>
          </cell>
        </row>
        <row r="543">
          <cell r="W543" t="str">
            <v>HOUNDS MAINTENANCE PRODUCTS (AUST)</v>
          </cell>
        </row>
        <row r="544">
          <cell r="W544" t="str">
            <v>HOWARD WRIGHT GAS MEASUREMENT P/L</v>
          </cell>
        </row>
        <row r="545">
          <cell r="W545" t="str">
            <v>HRL TECHNOLOGY P/L</v>
          </cell>
        </row>
        <row r="546">
          <cell r="W546" t="str">
            <v>HUDSON GLOBAL RESOURCES</v>
          </cell>
        </row>
        <row r="547">
          <cell r="W547" t="str">
            <v>HUME CITY COUNCIL</v>
          </cell>
        </row>
        <row r="548">
          <cell r="W548" t="str">
            <v>HUNT BOILERS</v>
          </cell>
        </row>
        <row r="549">
          <cell r="W549" t="str">
            <v>HUNTER GROUND SERVICES PTY LTD</v>
          </cell>
        </row>
        <row r="550">
          <cell r="W550" t="str">
            <v>HUNTINGDALE MOBILE CRANES (AUST) PT</v>
          </cell>
        </row>
        <row r="551">
          <cell r="W551" t="str">
            <v>HUTCHISON 3G AUSTRALIA P/L</v>
          </cell>
        </row>
        <row r="552">
          <cell r="W552" t="str">
            <v>HVP PTY LTD</v>
          </cell>
        </row>
        <row r="553">
          <cell r="W553" t="str">
            <v>HVT INSPECTION SERVICES PTY LTD</v>
          </cell>
        </row>
        <row r="554">
          <cell r="W554" t="str">
            <v>HYDRO INDUSTRIES</v>
          </cell>
        </row>
        <row r="555">
          <cell r="W555" t="str">
            <v>HYDRO INDUSTRIES PTY LTD</v>
          </cell>
        </row>
        <row r="556">
          <cell r="W556" t="str">
            <v>HYLEC ENERGY SOLUTIONS PTY LTD</v>
          </cell>
        </row>
        <row r="557">
          <cell r="W557" t="str">
            <v>HYTORC SOUTH PACIFIC</v>
          </cell>
        </row>
        <row r="558">
          <cell r="W558" t="str">
            <v>I &amp; C INSTRUMENTATION &amp; ELECTRICAL</v>
          </cell>
        </row>
        <row r="559">
          <cell r="W559" t="str">
            <v>I.N.L CONTRACTING</v>
          </cell>
        </row>
        <row r="560">
          <cell r="W560" t="str">
            <v>IBM AUSTRALIA LIMITED</v>
          </cell>
        </row>
        <row r="561">
          <cell r="W561" t="str">
            <v>IDEC AUSTRALIA PTY_LTD</v>
          </cell>
        </row>
        <row r="562">
          <cell r="W562" t="str">
            <v>IDENTI-SIGN</v>
          </cell>
        </row>
        <row r="563">
          <cell r="W563" t="str">
            <v>IJ &amp; NE MILLER CONTRACTING PTY LTD</v>
          </cell>
        </row>
        <row r="564">
          <cell r="W564" t="str">
            <v>ILLAWARRA AUTOMATION&amp;CONTROL PTY LT</v>
          </cell>
        </row>
        <row r="565">
          <cell r="W565" t="str">
            <v>ILLAWARRA COMMUNICATIONS PTY LTD</v>
          </cell>
        </row>
        <row r="566">
          <cell r="W566" t="str">
            <v>ILLAWARRA FASTENERS PTY. LTD.</v>
          </cell>
        </row>
        <row r="567">
          <cell r="W567" t="str">
            <v>ILLAWARRA WIRE ROPES</v>
          </cell>
        </row>
        <row r="568">
          <cell r="W568" t="str">
            <v>IMPACT PROMOTIONAL PRODUCTS</v>
          </cell>
        </row>
        <row r="569">
          <cell r="W569" t="str">
            <v>INDEPENDENT TURF SERVICES</v>
          </cell>
        </row>
        <row r="570">
          <cell r="W570" t="str">
            <v>INGAL EPS</v>
          </cell>
        </row>
        <row r="571">
          <cell r="W571" t="str">
            <v>INSPIRE EDUCATION PTY LTD</v>
          </cell>
        </row>
        <row r="572">
          <cell r="W572" t="str">
            <v>INSTANT ACCESS AUS</v>
          </cell>
        </row>
        <row r="573">
          <cell r="W573" t="str">
            <v>INSTECH GROUP PTY LTD</v>
          </cell>
        </row>
        <row r="574">
          <cell r="W574" t="str">
            <v>INSTROMET SYSTEMS AUSTRALIA</v>
          </cell>
        </row>
        <row r="575">
          <cell r="W575" t="str">
            <v>INTEGRAL ENERGY</v>
          </cell>
        </row>
        <row r="576">
          <cell r="W576" t="str">
            <v>INTEGRATED ANALYTICAL SYSTEMS PTY L</v>
          </cell>
        </row>
        <row r="577">
          <cell r="W577" t="str">
            <v>INTEGRATED RISK MANAGEMENT</v>
          </cell>
        </row>
        <row r="578">
          <cell r="W578" t="str">
            <v>INTELLECT SYSTEMS PTY LTD</v>
          </cell>
        </row>
        <row r="579">
          <cell r="W579" t="str">
            <v>INTELLIGENT OUTCOMES GROUP PTY LIMI</v>
          </cell>
        </row>
        <row r="580">
          <cell r="W580" t="str">
            <v>INTERCEL PTY LTD</v>
          </cell>
        </row>
        <row r="581">
          <cell r="W581" t="str">
            <v>INTERFERENCE RESOURCES</v>
          </cell>
        </row>
        <row r="582">
          <cell r="W582" t="str">
            <v>INTERNATIONAL CHEMICALS</v>
          </cell>
        </row>
        <row r="583">
          <cell r="W583" t="str">
            <v>INVENSYS PROCESS SYSTEMS</v>
          </cell>
        </row>
        <row r="584">
          <cell r="W584" t="str">
            <v>INX LANDSCAPING PTY LTD</v>
          </cell>
        </row>
        <row r="585">
          <cell r="W585" t="str">
            <v>IPD GROUP LTD</v>
          </cell>
        </row>
        <row r="586">
          <cell r="W586" t="str">
            <v>IPLEX PIPELINES AUSTRALIA PTY LTD</v>
          </cell>
        </row>
        <row r="587">
          <cell r="W587" t="str">
            <v>ISS FACILITY SERVICES AUSTRALIA LIM</v>
          </cell>
        </row>
        <row r="588">
          <cell r="W588" t="str">
            <v>J &amp; M MCKELVEY PTY LTD</v>
          </cell>
        </row>
        <row r="589">
          <cell r="W589" t="str">
            <v>J BLACKWOOD &amp; SON LIMITED</v>
          </cell>
        </row>
        <row r="590">
          <cell r="W590" t="str">
            <v>J K WILLIAMS CONTRACTING PTY LIMITE</v>
          </cell>
        </row>
        <row r="591">
          <cell r="W591" t="str">
            <v>J L B ELECTRICS</v>
          </cell>
        </row>
        <row r="592">
          <cell r="W592" t="str">
            <v>J P KENNY MELBOURNE PTY LTD</v>
          </cell>
        </row>
        <row r="593">
          <cell r="W593" t="str">
            <v>J P PLUMBING</v>
          </cell>
        </row>
        <row r="594">
          <cell r="W594" t="str">
            <v>J R C INTERNATIONAL PTY LTD</v>
          </cell>
        </row>
        <row r="595">
          <cell r="W595" t="str">
            <v>J&amp;E CAD SERVICES PTY LTD</v>
          </cell>
        </row>
        <row r="596">
          <cell r="W596" t="str">
            <v>JACKSONS SECURITY</v>
          </cell>
        </row>
        <row r="597">
          <cell r="W597" t="str">
            <v>JAMES A ROBINSON</v>
          </cell>
        </row>
        <row r="598">
          <cell r="W598" t="str">
            <v>JAMES BUCKLEY PLUMBING</v>
          </cell>
        </row>
        <row r="599">
          <cell r="W599" t="str">
            <v>JAMES O'MALLEY</v>
          </cell>
        </row>
        <row r="600">
          <cell r="W600" t="str">
            <v>JAYBRO SAFETY &amp; ENVIRONMENTAL</v>
          </cell>
        </row>
        <row r="601">
          <cell r="W601" t="str">
            <v>JEFF BOOTH CONSULTING LTD</v>
          </cell>
        </row>
        <row r="602">
          <cell r="W602" t="str">
            <v>JEMENA ASSET MANAG</v>
          </cell>
        </row>
        <row r="603">
          <cell r="W603" t="str">
            <v>JEMENA ASSET MANAGEMENT PTY LTD</v>
          </cell>
        </row>
        <row r="604">
          <cell r="W604" t="str">
            <v>JOE CAHILL PLUMBING &amp; GASFITTING</v>
          </cell>
        </row>
        <row r="605">
          <cell r="W605" t="str">
            <v>JOHN BARNES &amp; CO PTY LTD</v>
          </cell>
        </row>
        <row r="606">
          <cell r="W606" t="str">
            <v>JOHNSON WINTER &amp; SLATTERY</v>
          </cell>
        </row>
        <row r="607">
          <cell r="W607" t="str">
            <v>JORD INTERNATIONAL</v>
          </cell>
        </row>
        <row r="608">
          <cell r="W608" t="str">
            <v>JP TRUST</v>
          </cell>
        </row>
        <row r="609">
          <cell r="W609" t="str">
            <v>JSM EMBROIDERY &amp; WORKWEAR</v>
          </cell>
        </row>
        <row r="610">
          <cell r="W610" t="str">
            <v>JUMP CONSTRUCTIONS PTY LTD</v>
          </cell>
        </row>
        <row r="611">
          <cell r="W611" t="str">
            <v>K.G LEMON &amp; T.W LEMON</v>
          </cell>
        </row>
        <row r="612">
          <cell r="W612" t="str">
            <v>KALKO JOINT VENTURE</v>
          </cell>
        </row>
        <row r="613">
          <cell r="W613" t="str">
            <v>KEEN PROPERTY PTY LTD</v>
          </cell>
        </row>
        <row r="614">
          <cell r="W614" t="str">
            <v>KEITH WILLIAMS ESTATE AGENCY PTY LI</v>
          </cell>
        </row>
        <row r="615">
          <cell r="W615" t="str">
            <v>KELVIN H INGRAM PTY LTD</v>
          </cell>
        </row>
        <row r="616">
          <cell r="W616" t="str">
            <v>KENNETH J.ABBLITT</v>
          </cell>
        </row>
        <row r="617">
          <cell r="W617" t="str">
            <v>KIAMA MUNICIPAL COUNCIL</v>
          </cell>
        </row>
        <row r="618">
          <cell r="W618" t="str">
            <v>KING,ROBERT BRUCE</v>
          </cell>
        </row>
        <row r="619">
          <cell r="W619" t="str">
            <v>KIRTELLE PTY LTD</v>
          </cell>
        </row>
        <row r="620">
          <cell r="W620" t="str">
            <v>KLUBER LUBRICATION AUSTRALIA P/L</v>
          </cell>
        </row>
        <row r="621">
          <cell r="W621" t="str">
            <v>KMH ENVIRONMENTAL PTY LIMITED</v>
          </cell>
        </row>
        <row r="622">
          <cell r="W622" t="str">
            <v>KOJAK EXCAVATIONS PTY LTD</v>
          </cell>
        </row>
        <row r="623">
          <cell r="W623" t="str">
            <v>KONICA FINANCE</v>
          </cell>
        </row>
        <row r="624">
          <cell r="W624" t="str">
            <v>KOPPERS WOOD PRODUCTS PTY LTD</v>
          </cell>
        </row>
        <row r="625">
          <cell r="W625" t="str">
            <v>KORVEST LTD</v>
          </cell>
        </row>
        <row r="626">
          <cell r="W626" t="str">
            <v>KPS CONTRACTING</v>
          </cell>
        </row>
        <row r="627">
          <cell r="W627" t="str">
            <v>KRAUS &amp; NAIMER PTY LTD</v>
          </cell>
        </row>
        <row r="628">
          <cell r="W628" t="str">
            <v>KRISTELLE PTY LTD</v>
          </cell>
        </row>
        <row r="629">
          <cell r="W629" t="str">
            <v>KWIK TIP BINS</v>
          </cell>
        </row>
        <row r="630">
          <cell r="W630" t="str">
            <v>L &amp; A PRESSURE WELDING PTY LTD</v>
          </cell>
        </row>
        <row r="631">
          <cell r="W631" t="str">
            <v>L ARTHUR PTY LTD</v>
          </cell>
        </row>
        <row r="632">
          <cell r="W632" t="str">
            <v>LAND AND PROPERTY MANAGEMENT AUTHOR</v>
          </cell>
        </row>
        <row r="633">
          <cell r="W633" t="str">
            <v>LANDIS &amp; GYR PTY LTD</v>
          </cell>
        </row>
        <row r="634">
          <cell r="W634" t="str">
            <v>LANDMARK(QUEENSLAND)LIMITED</v>
          </cell>
        </row>
        <row r="635">
          <cell r="W635" t="str">
            <v>LANDPARTNERS LIMITED</v>
          </cell>
        </row>
        <row r="636">
          <cell r="W636" t="str">
            <v>LANDTEAM</v>
          </cell>
        </row>
        <row r="637">
          <cell r="W637" t="str">
            <v>LANE COVE MUNICIPAL COUNCIL</v>
          </cell>
        </row>
        <row r="638">
          <cell r="W638" t="str">
            <v>LANGS BUILDING SUPPLIES PTY. LTD.</v>
          </cell>
        </row>
        <row r="639">
          <cell r="W639" t="str">
            <v>LAWRENCE &amp; HANSON</v>
          </cell>
        </row>
        <row r="640">
          <cell r="W640" t="str">
            <v>LEADA PRINT PTY LTD</v>
          </cell>
        </row>
        <row r="641">
          <cell r="W641" t="str">
            <v>LEE CRANE HIRE PTY LTD</v>
          </cell>
        </row>
        <row r="642">
          <cell r="W642" t="str">
            <v>LEE ROWAN'S GARDENWORLD</v>
          </cell>
        </row>
        <row r="643">
          <cell r="W643" t="str">
            <v>LEGALINK</v>
          </cell>
        </row>
        <row r="644">
          <cell r="W644" t="str">
            <v>LESLIE ATKINS</v>
          </cell>
        </row>
        <row r="645">
          <cell r="W645" t="str">
            <v>LESTER FRANKS SURVEY &amp; GEOGRAPHIC P</v>
          </cell>
        </row>
        <row r="646">
          <cell r="W646" t="str">
            <v>LINBECK CONTRACTORS PTY LTD</v>
          </cell>
        </row>
        <row r="647">
          <cell r="W647" t="str">
            <v>LINCROFT PTY LTD</v>
          </cell>
        </row>
        <row r="648">
          <cell r="W648" t="str">
            <v>LIONS CLUB OF LAUNCESTON- RIVERSIDE</v>
          </cell>
        </row>
        <row r="649">
          <cell r="W649" t="str">
            <v>LIVERPOOL CITY COUNCIL</v>
          </cell>
        </row>
        <row r="650">
          <cell r="W650" t="str">
            <v>LUKE BENNETT MAINTENANCE</v>
          </cell>
        </row>
        <row r="651">
          <cell r="W651" t="str">
            <v>LUXOTTICA RETAIL AUSTRALIA PTY LTD</v>
          </cell>
        </row>
        <row r="652">
          <cell r="W652" t="str">
            <v>LYNTET COMMUNICATIONS</v>
          </cell>
        </row>
        <row r="653">
          <cell r="W653" t="str">
            <v>M &amp; E PRATT EXCAVATIONS</v>
          </cell>
        </row>
        <row r="654">
          <cell r="W654" t="str">
            <v>M BRODRIBB PTY LTD</v>
          </cell>
        </row>
        <row r="655">
          <cell r="W655" t="str">
            <v>M G GAS</v>
          </cell>
        </row>
        <row r="656">
          <cell r="W656" t="str">
            <v>M. BRODRIBB PTY LTD</v>
          </cell>
        </row>
        <row r="657">
          <cell r="W657" t="str">
            <v>M.I.A. PIPE &amp; CABLE LAYERS PTY LTD</v>
          </cell>
        </row>
        <row r="658">
          <cell r="W658" t="str">
            <v>MACARTHUR GAS PTY LIMITED.</v>
          </cell>
        </row>
        <row r="659">
          <cell r="W659" t="str">
            <v>MACEFORM PTY LTD T/A NU PRINT</v>
          </cell>
        </row>
        <row r="660">
          <cell r="W660" t="str">
            <v>Macey's Electrical Pty Ltd</v>
          </cell>
        </row>
        <row r="661">
          <cell r="W661" t="str">
            <v>MACTEK PTY LTD</v>
          </cell>
        </row>
        <row r="662">
          <cell r="W662" t="str">
            <v>MADISON TECHNOLOGIES PTY LTD</v>
          </cell>
        </row>
        <row r="663">
          <cell r="W663" t="str">
            <v>MAGELLAN POWERTRONICS PTY LTD</v>
          </cell>
        </row>
        <row r="664">
          <cell r="W664" t="str">
            <v>MAGSHIELD PRODUCTS INTERNATIONAL PL</v>
          </cell>
        </row>
        <row r="665">
          <cell r="W665" t="str">
            <v>MAHER GROUP PTY LTD</v>
          </cell>
        </row>
        <row r="666">
          <cell r="W666" t="str">
            <v>MAITLAND CITY COUNCIL</v>
          </cell>
        </row>
        <row r="667">
          <cell r="W667" t="str">
            <v>MALONEY FIELD SERVICES (AUSTRALIA)</v>
          </cell>
        </row>
        <row r="668">
          <cell r="W668" t="str">
            <v>MANUKA ENGINEERING</v>
          </cell>
        </row>
        <row r="669">
          <cell r="W669" t="str">
            <v>MARCUS ENGINEERING (AUST) PTY LTD</v>
          </cell>
        </row>
        <row r="670">
          <cell r="W670" t="str">
            <v>MARIBYRNONG CITY COUNCIL</v>
          </cell>
        </row>
        <row r="671">
          <cell r="W671" t="str">
            <v>MAROYA PTY LIMITED</v>
          </cell>
        </row>
        <row r="672">
          <cell r="W672" t="str">
            <v>MARSH PTY LTD</v>
          </cell>
        </row>
        <row r="673">
          <cell r="W673" t="str">
            <v>MATERIALS TO CONTRACTOR COST IN ERROR</v>
          </cell>
        </row>
        <row r="674">
          <cell r="W674" t="str">
            <v>MATERIALS TO CONTRACTOR IN ERROR</v>
          </cell>
        </row>
        <row r="675">
          <cell r="W675" t="str">
            <v>MCCOSKER CONTRACTING PTY LTD</v>
          </cell>
        </row>
        <row r="676">
          <cell r="W676" t="str">
            <v>MCIVER AVIATION PTY LTD</v>
          </cell>
        </row>
        <row r="677">
          <cell r="W677" t="str">
            <v>MCKEAN &amp; PARK</v>
          </cell>
        </row>
        <row r="678">
          <cell r="W678" t="str">
            <v>MCNAMARA ELECTRICAL&amp; DATA SERVICES</v>
          </cell>
        </row>
        <row r="679">
          <cell r="W679" t="str">
            <v>MDI SERVICE CENTRES PTY LIMITED</v>
          </cell>
        </row>
        <row r="680">
          <cell r="W680" t="str">
            <v>MEASUREMENT PLUS PTY LTD</v>
          </cell>
        </row>
        <row r="681">
          <cell r="W681" t="str">
            <v>MEDIUM VOLTAGE TECHNOLOGY PTY LTD</v>
          </cell>
        </row>
        <row r="682">
          <cell r="W682" t="str">
            <v>MEFCO AUSTRALIA PTY LTD</v>
          </cell>
        </row>
        <row r="683">
          <cell r="W683" t="str">
            <v>MEGAVAR PTY LTD</v>
          </cell>
        </row>
        <row r="684">
          <cell r="W684" t="str">
            <v>MELBOURNE FIRE DOORS PTY LTD</v>
          </cell>
        </row>
        <row r="685">
          <cell r="W685" t="str">
            <v>MELBOURNE HOIST SERVICE</v>
          </cell>
        </row>
        <row r="686">
          <cell r="W686" t="str">
            <v>MELBOURNE WATER CORPORATION</v>
          </cell>
        </row>
        <row r="687">
          <cell r="W687" t="str">
            <v>MELBOURNE WATER TAXIS P/L</v>
          </cell>
        </row>
        <row r="688">
          <cell r="W688" t="str">
            <v>META PM PTY LTD</v>
          </cell>
        </row>
        <row r="689">
          <cell r="W689" t="str">
            <v>METGAS PTY LTD</v>
          </cell>
        </row>
        <row r="690">
          <cell r="W690" t="str">
            <v>MICHAEL SPINKS PLUMBING PTY LIMITED</v>
          </cell>
        </row>
        <row r="691">
          <cell r="W691" t="str">
            <v>MIDDENDORP ELECTRIC CO PTY LTD</v>
          </cell>
        </row>
        <row r="692">
          <cell r="W692" t="str">
            <v>MIDLAND METALS OVERSEAS PTY LTD</v>
          </cell>
        </row>
        <row r="693">
          <cell r="W693" t="str">
            <v>MIRIKLIS EARTHMOVING PTY LTD</v>
          </cell>
        </row>
        <row r="694">
          <cell r="W694" t="str">
            <v>MISCAMBLE BROS</v>
          </cell>
        </row>
        <row r="695">
          <cell r="W695" t="str">
            <v>MITCHELL CONTRACTO</v>
          </cell>
        </row>
        <row r="696">
          <cell r="W696" t="str">
            <v>MITCHELL PLANT HIRE PTY LTD</v>
          </cell>
        </row>
        <row r="697">
          <cell r="W697" t="str">
            <v>MITTON ELECTRONET LTD</v>
          </cell>
        </row>
        <row r="698">
          <cell r="W698" t="str">
            <v>MOBIL OIL AUSTRALIA PTY LTD</v>
          </cell>
        </row>
        <row r="699">
          <cell r="W699" t="str">
            <v>MONARC ENVIRONMENTAL P/L</v>
          </cell>
        </row>
        <row r="700">
          <cell r="W700" t="str">
            <v>MONTANA TIMBER HOLDINGS PTY LTD</v>
          </cell>
        </row>
        <row r="701">
          <cell r="W701" t="str">
            <v>MONTEATH &amp; POWYS PTY LTD</v>
          </cell>
        </row>
        <row r="702">
          <cell r="W702" t="str">
            <v>MONTVILLE CREATIVE PRODUCTS</v>
          </cell>
        </row>
        <row r="703">
          <cell r="W703" t="str">
            <v>MOODY INTERNATIONAL PTY LTD</v>
          </cell>
        </row>
        <row r="704">
          <cell r="W704" t="str">
            <v>MOODY'S INVESTORS SERVICE P/L</v>
          </cell>
        </row>
        <row r="705">
          <cell r="W705" t="str">
            <v>MOONEE VALLEY CITY COUNCIL</v>
          </cell>
        </row>
        <row r="706">
          <cell r="W706" t="str">
            <v>MOORE INDUSTRIES-PACIFIC INC</v>
          </cell>
        </row>
        <row r="707">
          <cell r="W707" t="str">
            <v>MOOROOLBARK EXCAVATIONS</v>
          </cell>
        </row>
        <row r="708">
          <cell r="W708" t="str">
            <v>MORELAND CITY COUNCIL</v>
          </cell>
        </row>
        <row r="709">
          <cell r="W709" t="str">
            <v>MOTHER'S TOUCH CLEANING SERVICE</v>
          </cell>
        </row>
        <row r="710">
          <cell r="W710" t="str">
            <v>MOTT PACIFIC PTY LTD</v>
          </cell>
        </row>
        <row r="711">
          <cell r="W711" t="str">
            <v>MSA (AUST) PTY LTD</v>
          </cell>
        </row>
        <row r="712">
          <cell r="W712" t="str">
            <v>MSA (AUST) PTY. LIMITED</v>
          </cell>
        </row>
        <row r="713">
          <cell r="W713" t="str">
            <v>MSS FIBRE SYSTEMS PTY  LTD</v>
          </cell>
        </row>
        <row r="714">
          <cell r="W714" t="str">
            <v>MSS POWER SYSTEMS PTY LTD</v>
          </cell>
        </row>
        <row r="715">
          <cell r="W715" t="str">
            <v>MT BEAUTY FREIGHT</v>
          </cell>
        </row>
        <row r="716">
          <cell r="W716" t="str">
            <v>MTL INSTRUMENTS</v>
          </cell>
        </row>
        <row r="717">
          <cell r="W717" t="str">
            <v>MULTIPIPE PTY LTD</v>
          </cell>
        </row>
        <row r="718">
          <cell r="W718" t="str">
            <v>MUNICIPALITY OF MARRICKVILLE</v>
          </cell>
        </row>
        <row r="719">
          <cell r="W719" t="str">
            <v>MYSITE DESIGN PTY LTD</v>
          </cell>
        </row>
        <row r="720">
          <cell r="W720" t="str">
            <v>N. S. CAPONE</v>
          </cell>
        </row>
        <row r="721">
          <cell r="W721" t="str">
            <v>N.K. FABRICATIONS PTY LTD</v>
          </cell>
        </row>
        <row r="722">
          <cell r="W722" t="str">
            <v>NALCO AUSTRALIA PTY LTD</v>
          </cell>
        </row>
        <row r="723">
          <cell r="W723" t="str">
            <v>NARANDA TRIAL PTY. LTD.</v>
          </cell>
        </row>
        <row r="724">
          <cell r="W724" t="str">
            <v>NASH INDUSTRIAL TRAINING</v>
          </cell>
        </row>
        <row r="725">
          <cell r="W725" t="str">
            <v>NATIONAL FOODS MILK LTD</v>
          </cell>
        </row>
        <row r="726">
          <cell r="W726" t="str">
            <v>NATIONAL RESOURCE RECOVERY</v>
          </cell>
        </row>
        <row r="727">
          <cell r="W727" t="str">
            <v>NERA AUSTRALIA PTY LTD</v>
          </cell>
        </row>
        <row r="728">
          <cell r="W728" t="str">
            <v>NETWORK POWER SERVICES</v>
          </cell>
        </row>
        <row r="729">
          <cell r="W729" t="str">
            <v>NEVERFAIL SPRINGWATER</v>
          </cell>
        </row>
        <row r="730">
          <cell r="W730" t="str">
            <v>NEVILLE &amp; SHARON SLENDER</v>
          </cell>
        </row>
        <row r="731">
          <cell r="W731" t="str">
            <v>NEWCASTLE CITY COUNCIL</v>
          </cell>
        </row>
        <row r="732">
          <cell r="W732" t="str">
            <v>NEWCASTLE CITY COUNCIL (RESTORATIONS)</v>
          </cell>
        </row>
        <row r="733">
          <cell r="W733" t="str">
            <v>NEWCOAST GAS PTY LTD</v>
          </cell>
        </row>
        <row r="734">
          <cell r="W734" t="str">
            <v>NGC METERING</v>
          </cell>
        </row>
        <row r="735">
          <cell r="W735" t="str">
            <v>NGK STANGER PTY LTD</v>
          </cell>
        </row>
        <row r="736">
          <cell r="W736" t="str">
            <v>NHP ELECTRICAL ENGINEERING (VIC) P/</v>
          </cell>
        </row>
        <row r="737">
          <cell r="W737" t="str">
            <v>NICK NEDA SITE CLEANING PTY LTD</v>
          </cell>
        </row>
        <row r="738">
          <cell r="W738" t="str">
            <v>NILSEN ELECTRIC (VIC) PTY LTD</v>
          </cell>
        </row>
        <row r="739">
          <cell r="W739" t="str">
            <v>NIXON CONTROLS PTY LTD</v>
          </cell>
        </row>
        <row r="740">
          <cell r="W740" t="str">
            <v>NKT CABLES AUSTRAL</v>
          </cell>
        </row>
        <row r="741">
          <cell r="W741" t="str">
            <v>NOBELIUS LAND SURVEYORS PTY LTD</v>
          </cell>
        </row>
        <row r="742">
          <cell r="W742" t="str">
            <v>NORGREN PTY LTD</v>
          </cell>
        </row>
        <row r="743">
          <cell r="W743" t="str">
            <v>NORTHERN BEE AND WASP REMOVALS</v>
          </cell>
        </row>
        <row r="744">
          <cell r="W744" t="str">
            <v>NORTHERN LOCKSMITHS &amp; LOCK PLUS</v>
          </cell>
        </row>
        <row r="745">
          <cell r="W745" t="str">
            <v>NORTHERN MELBOURNE INSTITUTE  TAFE</v>
          </cell>
        </row>
        <row r="746">
          <cell r="W746" t="str">
            <v>NORTON CONSULTANTS PTY LTD</v>
          </cell>
        </row>
        <row r="747">
          <cell r="W747" t="str">
            <v>NPOLES PTY LTD</v>
          </cell>
        </row>
        <row r="748">
          <cell r="W748" t="str">
            <v>NSW BOILER INSPECTION SERVICES</v>
          </cell>
        </row>
        <row r="749">
          <cell r="W749" t="str">
            <v>NUBCO PTY LTD</v>
          </cell>
        </row>
        <row r="750">
          <cell r="W750" t="str">
            <v>OAKS HOTELS &amp; RESORTS (VIC) PTY LTD</v>
          </cell>
        </row>
        <row r="751">
          <cell r="W751" t="str">
            <v>O'BRIEN GLASS INDUSTRIES LIMITED</v>
          </cell>
        </row>
        <row r="752">
          <cell r="W752" t="str">
            <v>O'DONOVAN HOLDINGS PTY LIMITED</v>
          </cell>
        </row>
        <row r="753">
          <cell r="W753" t="str">
            <v>O'DONOVAN HOLDINGS PTY LTD</v>
          </cell>
        </row>
        <row r="754">
          <cell r="W754" t="str">
            <v>OFFICE OF REGULATORY SERVICES</v>
          </cell>
        </row>
        <row r="755">
          <cell r="W755" t="str">
            <v>OFFICEMAX AUSTRALIA LIMITED</v>
          </cell>
        </row>
        <row r="756">
          <cell r="W756" t="str">
            <v>OL' SCHOOL PLUMBING PTY LTD</v>
          </cell>
        </row>
        <row r="757">
          <cell r="W757" t="str">
            <v>OLEX AUSTRALIA PTY LIMITED</v>
          </cell>
        </row>
        <row r="758">
          <cell r="W758" t="str">
            <v>OMEGA  CORPORATE SECURITY PTY LTD</v>
          </cell>
        </row>
        <row r="759">
          <cell r="W759" t="str">
            <v>ONESTEEL</v>
          </cell>
        </row>
        <row r="760">
          <cell r="W760" t="str">
            <v>ONESTEEL STEEL &amp; TUBE</v>
          </cell>
        </row>
        <row r="761">
          <cell r="W761" t="str">
            <v>ONESTEEL TRADING PTY LIMITED</v>
          </cell>
        </row>
        <row r="762">
          <cell r="W762" t="str">
            <v>OPSPOWER PTY LTD</v>
          </cell>
        </row>
        <row r="763">
          <cell r="W763" t="str">
            <v>OPTEC PTY LTD</v>
          </cell>
        </row>
        <row r="764">
          <cell r="W764" t="str">
            <v>OPTUS BILLING SERVICES P/L</v>
          </cell>
        </row>
        <row r="765">
          <cell r="W765" t="str">
            <v>ORBOST HOME HARDWARE</v>
          </cell>
        </row>
        <row r="766">
          <cell r="W766" t="str">
            <v>ORIGIN ENERGY ELECTRICITY LIMITED</v>
          </cell>
        </row>
        <row r="767">
          <cell r="W767" t="str">
            <v>ORIGIN ENERGY ELECTRICITY LTD</v>
          </cell>
        </row>
        <row r="768">
          <cell r="W768" t="str">
            <v>ORIGIN ENERGY RESOURCES P/L</v>
          </cell>
        </row>
        <row r="769">
          <cell r="W769" t="str">
            <v>OSA GROUP PTY LTD</v>
          </cell>
        </row>
        <row r="770">
          <cell r="W770" t="str">
            <v>OSD PTY LTD</v>
          </cell>
        </row>
        <row r="771">
          <cell r="W771" t="str">
            <v>OTTO HERMAN PTY LTD</v>
          </cell>
        </row>
        <row r="772">
          <cell r="W772" t="str">
            <v>Overhead Maintenance Service</v>
          </cell>
        </row>
        <row r="773">
          <cell r="W773" t="str">
            <v>P &amp; J LAW PTY LTD</v>
          </cell>
        </row>
        <row r="774">
          <cell r="W774" t="str">
            <v>P.A. &amp; E.A. SKILLIN PTY LTD</v>
          </cell>
        </row>
        <row r="775">
          <cell r="W775" t="str">
            <v>PACIFIC COMPOSITES PTY LTD</v>
          </cell>
        </row>
        <row r="776">
          <cell r="W776" t="str">
            <v>PACIFIC CONTROL PTY LTD</v>
          </cell>
        </row>
        <row r="777">
          <cell r="W777" t="str">
            <v>PACIFIC HIRE</v>
          </cell>
        </row>
        <row r="778">
          <cell r="W778" t="str">
            <v>PACIFIC TEST EQUIPMENT</v>
          </cell>
        </row>
        <row r="779">
          <cell r="W779" t="str">
            <v>PALERANG COUNCIL</v>
          </cell>
        </row>
        <row r="780">
          <cell r="W780" t="str">
            <v>PALL AUSTRALIA</v>
          </cell>
        </row>
        <row r="781">
          <cell r="W781" t="str">
            <v>PALL CORPORATION</v>
          </cell>
        </row>
        <row r="782">
          <cell r="W782" t="str">
            <v>PARKER AUSTRALIA PTY LTD</v>
          </cell>
        </row>
        <row r="783">
          <cell r="W783" t="str">
            <v>PARRAMATTA CITY COUNCIL</v>
          </cell>
        </row>
        <row r="784">
          <cell r="W784" t="str">
            <v>PAT HUME PLUMBING PTY LTD</v>
          </cell>
        </row>
        <row r="785">
          <cell r="W785" t="str">
            <v>PAUL JOSEPH SPRESSER</v>
          </cell>
        </row>
        <row r="786">
          <cell r="W786" t="str">
            <v>PAULS PLUMBING AND GAS FITTING</v>
          </cell>
        </row>
        <row r="787">
          <cell r="W787" t="str">
            <v>PCWI INTERNATIONAL PTY LTD</v>
          </cell>
        </row>
        <row r="788">
          <cell r="W788" t="str">
            <v>PEARLSTREET ETRS PTY LTD</v>
          </cell>
        </row>
        <row r="789">
          <cell r="W789" t="str">
            <v>PEARLSTREET METLABS PTY LTD</v>
          </cell>
        </row>
        <row r="790">
          <cell r="W790" t="str">
            <v>PECKISH?</v>
          </cell>
        </row>
        <row r="791">
          <cell r="W791" t="str">
            <v>PEET LIMITED</v>
          </cell>
        </row>
        <row r="792">
          <cell r="W792" t="str">
            <v>PERCENTAGE PLUMBING</v>
          </cell>
        </row>
        <row r="793">
          <cell r="W793" t="str">
            <v>PERFORMANCE DRIVERS PTY LTD</v>
          </cell>
        </row>
        <row r="794">
          <cell r="W794" t="str">
            <v>PETER DOHERTY PLUMBING</v>
          </cell>
        </row>
        <row r="795">
          <cell r="W795" t="str">
            <v>PETER GILLIGAN</v>
          </cell>
        </row>
        <row r="796">
          <cell r="W796" t="str">
            <v>PETER HOOKEM</v>
          </cell>
        </row>
        <row r="797">
          <cell r="W797" t="str">
            <v>PETER NORMAN PERSONNEL PTY LTD</v>
          </cell>
        </row>
        <row r="798">
          <cell r="W798" t="str">
            <v>PETRO COATING SYSTEMS</v>
          </cell>
        </row>
        <row r="799">
          <cell r="W799" t="str">
            <v>PETTY CASH</v>
          </cell>
        </row>
        <row r="800">
          <cell r="W800" t="str">
            <v>PFP AUST PTY LTD (QLD)</v>
          </cell>
        </row>
        <row r="801">
          <cell r="W801" t="str">
            <v>PFS PROPERTY MAINTENANCE</v>
          </cell>
        </row>
        <row r="802">
          <cell r="W802" t="str">
            <v>PHILLIPS FAMILY TRUST</v>
          </cell>
        </row>
        <row r="803">
          <cell r="W803" t="str">
            <v>PHOENIX CONTACT</v>
          </cell>
        </row>
        <row r="804">
          <cell r="W804" t="str">
            <v>PHYTEK PTY LTD</v>
          </cell>
        </row>
        <row r="805">
          <cell r="W805" t="str">
            <v>PIERLITE AUSTRALIA PTY LTD</v>
          </cell>
        </row>
        <row r="806">
          <cell r="W806" t="str">
            <v>PIPELINE CONTROLS PTY LTD</v>
          </cell>
        </row>
        <row r="807">
          <cell r="W807" t="str">
            <v>PIPELINE INSPECTION &amp; WELDING SERVS</v>
          </cell>
        </row>
        <row r="808">
          <cell r="W808" t="str">
            <v>PIPEWORKS</v>
          </cell>
        </row>
        <row r="809">
          <cell r="W809" t="str">
            <v>PITNEY BOWES AUSTRALIA PTY</v>
          </cell>
        </row>
        <row r="810">
          <cell r="W810" t="str">
            <v>PITT &amp; SHERRY HOLDINGS PTY LTD</v>
          </cell>
        </row>
        <row r="811">
          <cell r="W811" t="str">
            <v>PLANT AND PLATFORM CONSULTANTS LTD</v>
          </cell>
        </row>
        <row r="812">
          <cell r="W812" t="str">
            <v>PLASTICUT</v>
          </cell>
        </row>
        <row r="813">
          <cell r="W813" t="str">
            <v>PLATINUM SECURITY</v>
          </cell>
        </row>
        <row r="814">
          <cell r="W814" t="str">
            <v>PLENTY MOWER SERVICE</v>
          </cell>
        </row>
        <row r="815">
          <cell r="W815" t="str">
            <v>PLT ENGINEERING</v>
          </cell>
        </row>
        <row r="816">
          <cell r="W816" t="str">
            <v>POLES &amp; UNDERGROUND PTY LIMITED</v>
          </cell>
        </row>
        <row r="817">
          <cell r="W817" t="str">
            <v>POLLEY'S EARTHMOVING</v>
          </cell>
        </row>
        <row r="818">
          <cell r="W818" t="str">
            <v>PORSUN PTY LTD</v>
          </cell>
        </row>
        <row r="819">
          <cell r="W819" t="str">
            <v>PORT CONTAINER SERVICES</v>
          </cell>
        </row>
        <row r="820">
          <cell r="W820" t="str">
            <v>POWER &amp; ELECTRICAL</v>
          </cell>
        </row>
        <row r="821">
          <cell r="W821" t="str">
            <v>POWER PARAMETERS PTY LTD</v>
          </cell>
        </row>
        <row r="822">
          <cell r="W822" t="str">
            <v>POWER SYSTEM DESIGN</v>
          </cell>
        </row>
        <row r="823">
          <cell r="W823" t="str">
            <v>Powerbox Australia Pty Ltd</v>
          </cell>
        </row>
        <row r="824">
          <cell r="W824" t="str">
            <v>POWERCOR AUSTRALIA</v>
          </cell>
        </row>
        <row r="825">
          <cell r="W825" t="str">
            <v>POWERCOR NETWORK SERVICES PTY LTD</v>
          </cell>
        </row>
        <row r="826">
          <cell r="W826" t="str">
            <v>POWERLINE COMMUNICATIONS (AUST) PTY</v>
          </cell>
        </row>
        <row r="827">
          <cell r="W827" t="str">
            <v>POWERS AGRIBUSINESS SERVICES P/L</v>
          </cell>
        </row>
        <row r="828">
          <cell r="W828" t="str">
            <v>PRASINUS ENERGY SERVICES PTY LTD</v>
          </cell>
        </row>
        <row r="829">
          <cell r="W829" t="str">
            <v>PREFORMED LINE PRODUCTS(AUS)</v>
          </cell>
        </row>
        <row r="830">
          <cell r="W830" t="str">
            <v>PRESSURE AND SAFETY SYSTEMS</v>
          </cell>
        </row>
        <row r="831">
          <cell r="W831" t="str">
            <v>PRESSURE SYSTEMS PTY LTD</v>
          </cell>
        </row>
        <row r="832">
          <cell r="W832" t="str">
            <v>PREST &amp; O'CONNOR</v>
          </cell>
        </row>
        <row r="833">
          <cell r="W833" t="str">
            <v>PRIDE LOCKSMITHS</v>
          </cell>
        </row>
        <row r="834">
          <cell r="W834" t="str">
            <v>PRINGLE FAMILY TRUST</v>
          </cell>
        </row>
        <row r="835">
          <cell r="W835" t="str">
            <v>PROCESS MATERIALS PTY LTD</v>
          </cell>
        </row>
        <row r="836">
          <cell r="W836" t="str">
            <v>PROCHEM PIPELINE PRODUCTS</v>
          </cell>
        </row>
        <row r="837">
          <cell r="W837" t="str">
            <v>PROFESSIONAL TRAFFIC SOLUTIONS</v>
          </cell>
        </row>
        <row r="838">
          <cell r="W838" t="str">
            <v>PRO-LEC PTY LTD</v>
          </cell>
        </row>
        <row r="839">
          <cell r="W839" t="str">
            <v>PROMPT GAS SERVICES &amp; PLUMBING</v>
          </cell>
        </row>
        <row r="840">
          <cell r="W840" t="str">
            <v>PROTECTION AND MONITORING SYSTEMS P</v>
          </cell>
        </row>
        <row r="841">
          <cell r="W841" t="str">
            <v>PRYDE MEASUREMENT P/L</v>
          </cell>
        </row>
        <row r="842">
          <cell r="W842" t="str">
            <v>PRYSMIAN POWER CAB</v>
          </cell>
        </row>
        <row r="843">
          <cell r="W843" t="str">
            <v>PURRORUMBA HOLDINGS PTY LTD</v>
          </cell>
        </row>
        <row r="844">
          <cell r="W844" t="str">
            <v>QEST ENVIRONMENTS</v>
          </cell>
        </row>
        <row r="845">
          <cell r="W845" t="str">
            <v>QLEAVE</v>
          </cell>
        </row>
        <row r="846">
          <cell r="W846" t="str">
            <v>QUADOR (AUST) PTY LTD</v>
          </cell>
        </row>
        <row r="847">
          <cell r="W847" t="str">
            <v>QUALITY POWER SOLUTIONS P/L</v>
          </cell>
        </row>
        <row r="848">
          <cell r="W848" t="str">
            <v>QUANTUM MULTIMEDIA COMMUNICATIONS</v>
          </cell>
        </row>
        <row r="849">
          <cell r="W849" t="str">
            <v>QUEST WOLLONGONG PTY LTD</v>
          </cell>
        </row>
        <row r="850">
          <cell r="W850" t="str">
            <v>QUIK SPRAY PTY LTD</v>
          </cell>
        </row>
        <row r="851">
          <cell r="W851" t="str">
            <v>QUINLAN CRANES</v>
          </cell>
        </row>
        <row r="852">
          <cell r="W852" t="str">
            <v>R &amp; G BODY REPAIRS</v>
          </cell>
        </row>
        <row r="853">
          <cell r="W853" t="str">
            <v>R &amp; J MOWING</v>
          </cell>
        </row>
        <row r="854">
          <cell r="W854" t="str">
            <v>R &amp; K GLOVER REFRIGERATION</v>
          </cell>
        </row>
        <row r="855">
          <cell r="W855" t="str">
            <v>R &amp; L PIPELINE CONSTRUCTIONS P/L</v>
          </cell>
        </row>
        <row r="856">
          <cell r="W856" t="str">
            <v>R &amp; L PIPELINE CONSTRUCTIONS PTY LTD</v>
          </cell>
        </row>
        <row r="857">
          <cell r="W857" t="str">
            <v>R BROWN EXCAVATIONS</v>
          </cell>
        </row>
        <row r="858">
          <cell r="W858" t="str">
            <v>R J &amp; B F PENDLEBURY</v>
          </cell>
        </row>
        <row r="859">
          <cell r="W859" t="str">
            <v>R J &amp; E V MOTT</v>
          </cell>
        </row>
        <row r="860">
          <cell r="W860" t="str">
            <v>R J HEE PTY LTD</v>
          </cell>
        </row>
        <row r="861">
          <cell r="W861" t="str">
            <v>R KEMP CARTAGE &amp; AG CONTRACTING</v>
          </cell>
        </row>
        <row r="862">
          <cell r="W862" t="str">
            <v>R.S TAYLOR PLUMBING SERVICES</v>
          </cell>
        </row>
        <row r="863">
          <cell r="W863" t="str">
            <v>RACK WORLD SYSTEMS</v>
          </cell>
        </row>
        <row r="864">
          <cell r="W864" t="str">
            <v>RADUM PTY LTD</v>
          </cell>
        </row>
        <row r="865">
          <cell r="W865" t="str">
            <v>RAILCORP</v>
          </cell>
        </row>
        <row r="866">
          <cell r="W866" t="str">
            <v>RAM BORING &amp; EXCAVATIONS</v>
          </cell>
        </row>
        <row r="867">
          <cell r="W867" t="str">
            <v>RAMELEC (VIC) PTY LTD</v>
          </cell>
        </row>
        <row r="868">
          <cell r="W868" t="str">
            <v>RANDSTAD EXECUTIVE PTY LTD</v>
          </cell>
        </row>
        <row r="869">
          <cell r="W869" t="str">
            <v>RANDSTAD RECRUITMENT PTY LTD</v>
          </cell>
        </row>
        <row r="870">
          <cell r="W870" t="str">
            <v>RANDWICK CITY COUNCIL</v>
          </cell>
        </row>
        <row r="871">
          <cell r="W871" t="str">
            <v>RANSER PTY LTD</v>
          </cell>
        </row>
        <row r="872">
          <cell r="W872" t="str">
            <v>RAY WHITE MOURA</v>
          </cell>
        </row>
        <row r="873">
          <cell r="W873" t="str">
            <v>RCR STELFORM PTY LTD</v>
          </cell>
        </row>
        <row r="874">
          <cell r="W874" t="str">
            <v>RECALL SECURE DESTRUCTION SERVICES</v>
          </cell>
        </row>
        <row r="875">
          <cell r="W875" t="str">
            <v>REDBREAST NURSERIES</v>
          </cell>
        </row>
        <row r="876">
          <cell r="W876" t="str">
            <v>REECE PTY LTD</v>
          </cell>
        </row>
        <row r="877">
          <cell r="W877" t="str">
            <v>RELAY MONITORING SYSTEMS</v>
          </cell>
        </row>
        <row r="878">
          <cell r="W878" t="str">
            <v>REMAC FIRE SAFETY</v>
          </cell>
        </row>
        <row r="879">
          <cell r="W879" t="str">
            <v>REMONDIS PTY LTD</v>
          </cell>
        </row>
        <row r="880">
          <cell r="W880" t="str">
            <v>REMOTEK PTY LIMITED</v>
          </cell>
        </row>
        <row r="881">
          <cell r="W881" t="str">
            <v>RENHEL MANUFACTURING CO. PTY LTD</v>
          </cell>
        </row>
        <row r="882">
          <cell r="W882" t="str">
            <v>RENTOKIL INITIAL P/L</v>
          </cell>
        </row>
        <row r="883">
          <cell r="W883" t="str">
            <v>REPCO AUTO PARTS</v>
          </cell>
        </row>
        <row r="884">
          <cell r="W884" t="str">
            <v>REPCO PTY LIMITED</v>
          </cell>
        </row>
        <row r="885">
          <cell r="W885" t="str">
            <v>RESTORATION ACCRUALS</v>
          </cell>
        </row>
        <row r="886">
          <cell r="W886" t="str">
            <v>REXEL AUSTRALIA</v>
          </cell>
        </row>
        <row r="887">
          <cell r="W887" t="str">
            <v>REYNOLDS AUTOMATION &amp; CONTROLS P/L</v>
          </cell>
        </row>
        <row r="888">
          <cell r="W888" t="str">
            <v>RFI INDUSTRIES PTY LTD</v>
          </cell>
        </row>
        <row r="889">
          <cell r="W889" t="str">
            <v>RIC ELECTRICS</v>
          </cell>
        </row>
        <row r="890">
          <cell r="W890" t="str">
            <v>RICHARD HAY FAMILY TRUST</v>
          </cell>
        </row>
        <row r="891">
          <cell r="W891" t="str">
            <v>RIDDELLS CREEK PASTORAL PTY LTD</v>
          </cell>
        </row>
        <row r="892">
          <cell r="W892" t="str">
            <v>RIO CLIENT VARIOIUS CONTRACTORS</v>
          </cell>
        </row>
        <row r="893">
          <cell r="W893" t="str">
            <v>RIVIERA SIGNS</v>
          </cell>
        </row>
        <row r="894">
          <cell r="W894" t="str">
            <v>RLP ELECTRIC PTY L</v>
          </cell>
        </row>
        <row r="895">
          <cell r="W895" t="str">
            <v>R-MACH AVIATION PTY LTD</v>
          </cell>
        </row>
        <row r="896">
          <cell r="W896" t="str">
            <v>RMG ATLAS PTY LTD</v>
          </cell>
        </row>
        <row r="897">
          <cell r="W897" t="str">
            <v>ROADS AND TRAFFIC AUTHORITY</v>
          </cell>
        </row>
        <row r="898">
          <cell r="W898" t="str">
            <v>ROB MAGENNIS</v>
          </cell>
        </row>
        <row r="899">
          <cell r="W899" t="str">
            <v>ROBERT SHAW</v>
          </cell>
        </row>
        <row r="900">
          <cell r="W900" t="str">
            <v>ROBERTS LIMITED</v>
          </cell>
        </row>
        <row r="901">
          <cell r="W901" t="str">
            <v>ROCKDALE CITY COUNCIL</v>
          </cell>
        </row>
        <row r="902">
          <cell r="W902" t="str">
            <v>ROCLA CONCRETE POLES</v>
          </cell>
        </row>
        <row r="903">
          <cell r="W903" t="str">
            <v>RODERICK J KILBORN</v>
          </cell>
        </row>
        <row r="904">
          <cell r="W904" t="str">
            <v>RODNEY ROBERTSON &amp; ASSOCIATES</v>
          </cell>
        </row>
        <row r="905">
          <cell r="W905" t="str">
            <v>ROD'S EARTHMOVING AND EXCAVATION</v>
          </cell>
        </row>
        <row r="906">
          <cell r="W906" t="str">
            <v>ROMEA CONSULTING</v>
          </cell>
        </row>
        <row r="907">
          <cell r="W907" t="str">
            <v>RONALD P &amp; LORENZA KNIGHT</v>
          </cell>
        </row>
        <row r="908">
          <cell r="W908" t="str">
            <v>RON'S CRANE HIRE</v>
          </cell>
        </row>
        <row r="909">
          <cell r="W909" t="str">
            <v>ROSEN AUSTRALIA P/L</v>
          </cell>
        </row>
        <row r="910">
          <cell r="W910" t="str">
            <v>ROTARY CLUB OF CENTRAL LAUNCESTON</v>
          </cell>
        </row>
        <row r="911">
          <cell r="W911" t="str">
            <v>ROTORK FLUID SYSTEM</v>
          </cell>
        </row>
        <row r="912">
          <cell r="W912" t="str">
            <v>ROWANSCAPE PTY LTD</v>
          </cell>
        </row>
        <row r="913">
          <cell r="W913" t="str">
            <v>ROYAL WOLF TRADING AUSTRALIA P/L</v>
          </cell>
        </row>
        <row r="914">
          <cell r="W914" t="str">
            <v>RS COMPONENTS PTY LIMITED</v>
          </cell>
        </row>
        <row r="915">
          <cell r="W915" t="str">
            <v>RS COMPONENTS PTY LTD</v>
          </cell>
        </row>
        <row r="916">
          <cell r="W916" t="str">
            <v>RSEA PTY. LTD.</v>
          </cell>
        </row>
        <row r="917">
          <cell r="W917" t="str">
            <v>RUBICON SYSTEMS AUSTRALIA</v>
          </cell>
        </row>
        <row r="918">
          <cell r="W918" t="str">
            <v>RUBIN GROUP PTY. LIMITED</v>
          </cell>
        </row>
        <row r="919">
          <cell r="W919" t="str">
            <v>RUSSELL ALFRED CAREY</v>
          </cell>
        </row>
        <row r="920">
          <cell r="W920" t="str">
            <v>RUSSELL SMITH P/L</v>
          </cell>
        </row>
        <row r="921">
          <cell r="W921" t="str">
            <v>RYDE CITY MOWERS</v>
          </cell>
        </row>
        <row r="922">
          <cell r="W922" t="str">
            <v>S &amp; N PRINTING</v>
          </cell>
        </row>
        <row r="923">
          <cell r="W923" t="str">
            <v>S &amp; V SMITH</v>
          </cell>
        </row>
        <row r="924">
          <cell r="W924" t="str">
            <v>S L &amp; C S PROMOTIONS</v>
          </cell>
        </row>
        <row r="925">
          <cell r="W925" t="str">
            <v>SAFEMAN AUSTRALIA (VIC) PTY LTD</v>
          </cell>
        </row>
        <row r="926">
          <cell r="W926" t="str">
            <v>SAFEROADS PTY LTD</v>
          </cell>
        </row>
        <row r="927">
          <cell r="W927" t="str">
            <v>SAFETY RESULTS PTY LTD</v>
          </cell>
        </row>
        <row r="928">
          <cell r="W928" t="str">
            <v>SAFEWORKING SOLUTIONS PTY LTD</v>
          </cell>
        </row>
        <row r="929">
          <cell r="W929" t="str">
            <v>SAI GLOBAL LTD</v>
          </cell>
        </row>
        <row r="930">
          <cell r="W930" t="str">
            <v>SALMARK PROMOTIONS</v>
          </cell>
        </row>
        <row r="931">
          <cell r="W931" t="str">
            <v>SALMON BROS ELECTRIC PTY LTD</v>
          </cell>
        </row>
        <row r="932">
          <cell r="W932" t="str">
            <v>SARGENT</v>
          </cell>
        </row>
        <row r="933">
          <cell r="W933" t="str">
            <v>SAVCOR ART PTY LTD</v>
          </cell>
        </row>
        <row r="934">
          <cell r="W934" t="str">
            <v>SAVCOR PRODUCTS PTY LTD</v>
          </cell>
        </row>
        <row r="935">
          <cell r="W935" t="str">
            <v>SCADA AND RADIO SERVICES P/L</v>
          </cell>
        </row>
        <row r="936">
          <cell r="W936" t="str">
            <v>SCHNEIDER PTY LTD</v>
          </cell>
        </row>
        <row r="937">
          <cell r="W937" t="str">
            <v>SCHUPP PTY LTD</v>
          </cell>
        </row>
        <row r="938">
          <cell r="W938" t="str">
            <v>SCHWEITZER ENGINEERING LABORATORIES</v>
          </cell>
        </row>
        <row r="939">
          <cell r="W939" t="str">
            <v>SCORPIA DESIGN</v>
          </cell>
        </row>
        <row r="940">
          <cell r="W940" t="str">
            <v>SCOTCON PTY LTD</v>
          </cell>
        </row>
        <row r="941">
          <cell r="W941" t="str">
            <v>SCOTT DEVEREAUX EXCAVATIONS P/L</v>
          </cell>
        </row>
        <row r="942">
          <cell r="W942" t="str">
            <v>SEARSON BUCK WORKFORCE PTY LTD</v>
          </cell>
        </row>
        <row r="943">
          <cell r="W943" t="str">
            <v>SECA</v>
          </cell>
        </row>
        <row r="944">
          <cell r="W944" t="str">
            <v>SELECT UNIT TRUST</v>
          </cell>
        </row>
        <row r="945">
          <cell r="W945" t="str">
            <v>SELECTRICITY PTY LTD</v>
          </cell>
        </row>
        <row r="946">
          <cell r="W946" t="str">
            <v>SENTINEL PTY LTD</v>
          </cell>
        </row>
        <row r="947">
          <cell r="W947" t="str">
            <v>SEPHCO INDUSTRIES PTY LTD</v>
          </cell>
        </row>
        <row r="948">
          <cell r="W948" t="str">
            <v>SERVICE STREAM INFRASTRUCTURE SERVI</v>
          </cell>
        </row>
        <row r="949">
          <cell r="W949" t="str">
            <v>SESCO ENGINEERING PTY LTD</v>
          </cell>
        </row>
        <row r="950">
          <cell r="W950" t="str">
            <v>SETON AUSTRALIA PTY LTD</v>
          </cell>
        </row>
        <row r="951">
          <cell r="W951" t="str">
            <v>SG FLEET</v>
          </cell>
        </row>
        <row r="952">
          <cell r="W952" t="str">
            <v>SHANE TERRY RILEY</v>
          </cell>
        </row>
        <row r="953">
          <cell r="W953" t="str">
            <v>SHA-VALLEY PTY LTD</v>
          </cell>
        </row>
        <row r="954">
          <cell r="W954" t="str">
            <v>SHERATON HOMES PTY LTD</v>
          </cell>
        </row>
        <row r="955">
          <cell r="W955" t="str">
            <v>SHOALHAVEN UNDER GROUND SERVICES</v>
          </cell>
        </row>
        <row r="956">
          <cell r="W956" t="str">
            <v>SICK/MAIHAK</v>
          </cell>
        </row>
        <row r="957">
          <cell r="W957" t="str">
            <v>SIEL AUSTRALIASIA PTY LTD</v>
          </cell>
        </row>
        <row r="958">
          <cell r="W958" t="str">
            <v>SIEMENS LTD</v>
          </cell>
        </row>
        <row r="959">
          <cell r="W959" t="str">
            <v>SIGNET PTY LTD</v>
          </cell>
        </row>
        <row r="960">
          <cell r="W960" t="str">
            <v>SILCAR MAINTENANCE SERVICES</v>
          </cell>
        </row>
        <row r="961">
          <cell r="W961" t="str">
            <v>SIMS GROUP AUSTRAL</v>
          </cell>
        </row>
        <row r="962">
          <cell r="W962" t="str">
            <v>SINCLAIR KNIGHT MERZ</v>
          </cell>
        </row>
        <row r="963">
          <cell r="W963" t="str">
            <v>SITA AUSTRALIA PTY LTD</v>
          </cell>
        </row>
        <row r="964">
          <cell r="W964" t="str">
            <v>SITA ENVIRONMENTAL SOLUTIONS</v>
          </cell>
        </row>
        <row r="965">
          <cell r="W965" t="str">
            <v>SKILLED GROUP LIMITED</v>
          </cell>
        </row>
        <row r="966">
          <cell r="W966" t="str">
            <v>SKILLED RAIL SERVICES PTY LTD</v>
          </cell>
        </row>
        <row r="967">
          <cell r="W967" t="str">
            <v>SKILLTECH CONSULTING SERVICES P/L</v>
          </cell>
        </row>
        <row r="968">
          <cell r="W968" t="str">
            <v>SKYPLAN AUSTRALIA PTY LTD</v>
          </cell>
        </row>
        <row r="969">
          <cell r="W969" t="str">
            <v>SL &amp; CS PROMOTIONS</v>
          </cell>
        </row>
        <row r="970">
          <cell r="W970" t="str">
            <v>SMART CRANE-TRUCK SERVICES</v>
          </cell>
        </row>
        <row r="971">
          <cell r="W971" t="str">
            <v>SMEC AUSTRALIA PTY LTD</v>
          </cell>
        </row>
        <row r="972">
          <cell r="W972" t="str">
            <v>SNAP PRINTING</v>
          </cell>
        </row>
        <row r="973">
          <cell r="W973" t="str">
            <v>SNAP PRINTING CAMBERWELL</v>
          </cell>
        </row>
        <row r="974">
          <cell r="W974" t="str">
            <v>SNC - LAVALIN ELECTRONICS</v>
          </cell>
        </row>
        <row r="975">
          <cell r="W975" t="str">
            <v>SOLAR TURBINES AUSTRALIA</v>
          </cell>
        </row>
        <row r="976">
          <cell r="W976" t="str">
            <v>SOLAR TURBINES AUSTRALIA (AUD)</v>
          </cell>
        </row>
        <row r="977">
          <cell r="W977" t="str">
            <v>SOLID STATE EQUIPMENT LTD</v>
          </cell>
        </row>
        <row r="978">
          <cell r="W978" t="str">
            <v>SOMERTON ROAD GARDEN SUPPLIES P/L</v>
          </cell>
        </row>
        <row r="979">
          <cell r="W979" t="str">
            <v>SOUTH EAST WATER LTD</v>
          </cell>
        </row>
        <row r="980">
          <cell r="W980" t="str">
            <v>SOUTHERN CONTROLS PTY LTD</v>
          </cell>
        </row>
        <row r="981">
          <cell r="W981" t="str">
            <v>SOUTHERN CROSS PROTECTION PTY. LTD.</v>
          </cell>
        </row>
        <row r="982">
          <cell r="W982" t="str">
            <v>SPA TRADE SERVICES</v>
          </cell>
        </row>
        <row r="983">
          <cell r="W983" t="str">
            <v>SPACEPAC INDUSTRIES PTY LTD</v>
          </cell>
        </row>
        <row r="984">
          <cell r="W984" t="str">
            <v>SPECIAL CLASS SHEETMETAL &amp; WELDING</v>
          </cell>
        </row>
        <row r="985">
          <cell r="W985" t="str">
            <v>SPECIALISED GAS REPAIR SERVICE</v>
          </cell>
        </row>
        <row r="986">
          <cell r="W986" t="str">
            <v>SPECIALTY POLYMER COATING AUSTRALAS</v>
          </cell>
        </row>
        <row r="987">
          <cell r="W987" t="str">
            <v>SPEEDIE WASTE PTY LTD</v>
          </cell>
        </row>
        <row r="988">
          <cell r="W988" t="str">
            <v>SPI ELECTRICITY PTY LTD</v>
          </cell>
        </row>
        <row r="989">
          <cell r="W989" t="str">
            <v>SPI NETWORKS PTY LTD</v>
          </cell>
        </row>
        <row r="990">
          <cell r="W990" t="str">
            <v>SPI POWERNET</v>
          </cell>
        </row>
        <row r="991">
          <cell r="W991" t="str">
            <v>SPI POWERNET PTY LIMITED</v>
          </cell>
        </row>
        <row r="992">
          <cell r="W992" t="str">
            <v>SPI POWERNET PTY LTD</v>
          </cell>
        </row>
        <row r="993">
          <cell r="W993" t="str">
            <v>SPIDER PEST &amp; WEED CONTROL</v>
          </cell>
        </row>
        <row r="994">
          <cell r="W994" t="str">
            <v>SPILL CARE ENVIRONMENTAL P/L</v>
          </cell>
        </row>
        <row r="995">
          <cell r="W995" t="str">
            <v>SPL Contracators</v>
          </cell>
        </row>
        <row r="996">
          <cell r="W996" t="str">
            <v>SRS ELECTRIC PTY LTD</v>
          </cell>
        </row>
        <row r="997">
          <cell r="W997" t="str">
            <v>SRS SHEETMETAL PTY LTD</v>
          </cell>
        </row>
        <row r="998">
          <cell r="W998" t="str">
            <v>ST JOHN AMBULANCE</v>
          </cell>
        </row>
        <row r="999">
          <cell r="W999" t="str">
            <v>STA TRAFFIC MANAGE</v>
          </cell>
        </row>
        <row r="1000">
          <cell r="W1000" t="str">
            <v>STAMP CRAFT</v>
          </cell>
        </row>
        <row r="1001">
          <cell r="W1001" t="str">
            <v>STANDARDS AUSTRALIA</v>
          </cell>
        </row>
        <row r="1002">
          <cell r="W1002" t="str">
            <v>STATEWIDE ASPHALT SERVICES PTY LTD</v>
          </cell>
        </row>
        <row r="1003">
          <cell r="W1003" t="str">
            <v>STATEWIDE TRAFFIC CONTROL PTY LTD</v>
          </cell>
        </row>
        <row r="1004">
          <cell r="W1004" t="str">
            <v>Stemar Electrical Products P/L</v>
          </cell>
        </row>
        <row r="1005">
          <cell r="W1005" t="str">
            <v>STEPHEN FRANCIS GASFITTING &amp; PLUMBI</v>
          </cell>
        </row>
        <row r="1006">
          <cell r="W1006" t="str">
            <v>STEVE MARSHALL CONTRACTING PTY LTD</v>
          </cell>
        </row>
        <row r="1007">
          <cell r="W1007" t="str">
            <v>STH GIPPSLAND SUPPLIERS</v>
          </cell>
        </row>
        <row r="1008">
          <cell r="W1008" t="str">
            <v>STILTON FARM RURAL &amp; ENVIROMENT</v>
          </cell>
        </row>
        <row r="1009">
          <cell r="W1009" t="str">
            <v>STOWE AUSTRALIA PTY LTD</v>
          </cell>
        </row>
        <row r="1010">
          <cell r="W1010" t="str">
            <v>STRATHFIELD MUNICIPAL COUNCIL</v>
          </cell>
        </row>
        <row r="1011">
          <cell r="W1011" t="str">
            <v>STRESSWORKS PTY LTD</v>
          </cell>
        </row>
        <row r="1012">
          <cell r="W1012" t="str">
            <v>STUART MCCLINTOCK</v>
          </cell>
        </row>
        <row r="1013">
          <cell r="W1013" t="str">
            <v>SUNLEC INTERNATIONAL PTY LTD</v>
          </cell>
        </row>
        <row r="1014">
          <cell r="W1014" t="str">
            <v>SUPERCUT C'CRETE CUTTING SERV P/L</v>
          </cell>
        </row>
        <row r="1015">
          <cell r="W1015" t="str">
            <v>SURDEVEL PTY LTD</v>
          </cell>
        </row>
        <row r="1016">
          <cell r="W1016" t="str">
            <v>SURVIVAL OFFSHORE SYSTEMS PTY LTD</v>
          </cell>
        </row>
        <row r="1017">
          <cell r="W1017" t="str">
            <v>SUTCLIFFE EARTHMOVING P/L</v>
          </cell>
        </row>
        <row r="1018">
          <cell r="W1018" t="str">
            <v>SUTHERLAND SHIRE COUNCIL</v>
          </cell>
        </row>
        <row r="1019">
          <cell r="W1019" t="str">
            <v>SVADHINA PTY LTD</v>
          </cell>
        </row>
        <row r="1020">
          <cell r="W1020" t="str">
            <v>SWETHA INTERNATIONAL PTY LTD</v>
          </cell>
        </row>
        <row r="1021">
          <cell r="W1021" t="str">
            <v>SWITCHED-ON MOBILE INSTALLATIONS</v>
          </cell>
        </row>
        <row r="1022">
          <cell r="W1022" t="str">
            <v>SYDNEY HELICOPTERS PTY LIMITED</v>
          </cell>
        </row>
        <row r="1023">
          <cell r="W1023" t="str">
            <v>SYDNEY METRO GAS PTY LTD</v>
          </cell>
        </row>
        <row r="1024">
          <cell r="W1024" t="str">
            <v>SYDNEY TREE SERVICES PTY LTD</v>
          </cell>
        </row>
        <row r="1025">
          <cell r="W1025" t="str">
            <v>SYDNEY WATER</v>
          </cell>
        </row>
        <row r="1026">
          <cell r="W1026" t="str">
            <v>SYLVANIA LIGHTING AUSTRALASIA</v>
          </cell>
        </row>
        <row r="1027">
          <cell r="W1027" t="str">
            <v>T D WILLIAMSON AUSTRALIA PTY LTD</v>
          </cell>
        </row>
        <row r="1028">
          <cell r="W1028" t="str">
            <v>T RUBINO BORING PTY LTD</v>
          </cell>
        </row>
        <row r="1029">
          <cell r="W1029" t="str">
            <v>TAGGART ENTERPRISES PTY LTD</v>
          </cell>
        </row>
        <row r="1030">
          <cell r="W1030" t="str">
            <v>TALENT2 WORKS PTY LTD</v>
          </cell>
        </row>
        <row r="1031">
          <cell r="W1031" t="str">
            <v>TAMBORITHA CONSULTANTS PTY LTD</v>
          </cell>
        </row>
        <row r="1032">
          <cell r="W1032" t="str">
            <v>TANDEX PTY LTD</v>
          </cell>
        </row>
        <row r="1033">
          <cell r="W1033" t="str">
            <v>T'ART DESIGN</v>
          </cell>
        </row>
        <row r="1034">
          <cell r="W1034" t="str">
            <v>TAS PIPE WELD PTY LTD</v>
          </cell>
        </row>
        <row r="1035">
          <cell r="W1035" t="str">
            <v>TASMANIAN ELECT &amp; COM SER P/L</v>
          </cell>
        </row>
        <row r="1036">
          <cell r="W1036" t="str">
            <v>TASMANIAN SKILLS INSTITUTE</v>
          </cell>
        </row>
        <row r="1037">
          <cell r="W1037" t="str">
            <v>TASWELD</v>
          </cell>
        </row>
        <row r="1038">
          <cell r="W1038" t="str">
            <v>TAYRAD PTY LTD</v>
          </cell>
        </row>
        <row r="1039">
          <cell r="W1039" t="str">
            <v>TECH SAFE AUSTRALIA</v>
          </cell>
        </row>
        <row r="1040">
          <cell r="W1040" t="str">
            <v>TELSTRA</v>
          </cell>
        </row>
        <row r="1041">
          <cell r="W1041" t="str">
            <v>TELSTRA CORPORATION LIMITED</v>
          </cell>
        </row>
        <row r="1042">
          <cell r="W1042" t="str">
            <v>TEMPERATURE CONTROLS PTY LTD</v>
          </cell>
        </row>
        <row r="1043">
          <cell r="W1043" t="str">
            <v>TEMTROL TECHNOLOGIES PTY LTD</v>
          </cell>
        </row>
        <row r="1044">
          <cell r="W1044" t="str">
            <v>TENIX ALLIANCE PTY LTD</v>
          </cell>
        </row>
        <row r="1045">
          <cell r="W1045" t="str">
            <v>TENIX MAINTENANCE SERVICES PTY LTD</v>
          </cell>
        </row>
        <row r="1046">
          <cell r="W1046" t="str">
            <v>TERRA FERMA EXCAVATION</v>
          </cell>
        </row>
        <row r="1047">
          <cell r="W1047" t="str">
            <v>TERR'S ELECTRIC PTY LTD</v>
          </cell>
        </row>
        <row r="1048">
          <cell r="W1048" t="str">
            <v>TERRY BOARD PLUMBING</v>
          </cell>
        </row>
        <row r="1049">
          <cell r="W1049" t="str">
            <v>TEX ONSITE PTY LTD</v>
          </cell>
        </row>
        <row r="1050">
          <cell r="W1050" t="str">
            <v>TGS SAND &amp; SOIL PTY LTD</v>
          </cell>
        </row>
        <row r="1051">
          <cell r="W1051" t="str">
            <v>THE ENERGY NETWORK</v>
          </cell>
        </row>
        <row r="1052">
          <cell r="W1052" t="str">
            <v>THE GRAFFITI EATERS PTY LTD</v>
          </cell>
        </row>
        <row r="1053">
          <cell r="W1053" t="str">
            <v>THE HARDWARE MAN FRAME AND TRUSS</v>
          </cell>
        </row>
        <row r="1054">
          <cell r="W1054" t="str">
            <v>THE MAMALISFAMILY TRUST</v>
          </cell>
        </row>
        <row r="1055">
          <cell r="W1055" t="str">
            <v>THE MULVANY FAMILY TRUST</v>
          </cell>
        </row>
        <row r="1056">
          <cell r="W1056" t="str">
            <v>THE SUPPLY LINE AUSTRALIA</v>
          </cell>
        </row>
        <row r="1057">
          <cell r="W1057" t="str">
            <v>THE TRUSTEE FOR BELLINGHAM FAMILY T</v>
          </cell>
        </row>
        <row r="1058">
          <cell r="W1058" t="str">
            <v>THE TRUSTEE FOR CONSTRUCT</v>
          </cell>
        </row>
        <row r="1059">
          <cell r="W1059" t="str">
            <v>THE TRUSTEE FOR DEMLAKIAN ENGINEERI</v>
          </cell>
        </row>
        <row r="1060">
          <cell r="W1060" t="str">
            <v>THE TRUSTEE FOR ICON TRUST</v>
          </cell>
        </row>
        <row r="1061">
          <cell r="W1061" t="str">
            <v>THE TRUSTEE FOR L &amp; S DISCRETIONARY</v>
          </cell>
        </row>
        <row r="1062">
          <cell r="W1062" t="str">
            <v>THE TRUSTEE FOR LANDMARK TRUST</v>
          </cell>
        </row>
        <row r="1063">
          <cell r="W1063" t="str">
            <v>THE TRUSTEE FOR MACTAGGART FAMILY T</v>
          </cell>
        </row>
        <row r="1064">
          <cell r="W1064" t="str">
            <v>THE TRUSTEE FOR PERTEL UNIT TRUST</v>
          </cell>
        </row>
        <row r="1065">
          <cell r="W1065" t="str">
            <v>THE TRUSTEE FOR PETER COATES FAMILY</v>
          </cell>
        </row>
        <row r="1066">
          <cell r="W1066" t="str">
            <v>THE TRUSTEE FOR SEVENTEEN SEVENTY B</v>
          </cell>
        </row>
        <row r="1067">
          <cell r="W1067" t="str">
            <v>THE TRUSTEE FOR SHAW UNIT TRUST</v>
          </cell>
        </row>
        <row r="1068">
          <cell r="W1068" t="str">
            <v>THE TRUSTEE FOR TH</v>
          </cell>
        </row>
        <row r="1069">
          <cell r="W1069" t="str">
            <v>THE TRUSTEE FOR THE CLEARWATER ASSE</v>
          </cell>
        </row>
        <row r="1070">
          <cell r="W1070" t="str">
            <v>THE TRUSTEE FOR THE J &amp; S SINCLAIR</v>
          </cell>
        </row>
        <row r="1071">
          <cell r="W1071" t="str">
            <v>THE TRUSTEE FOR THE PETER LAWRENCE</v>
          </cell>
        </row>
        <row r="1072">
          <cell r="W1072" t="str">
            <v>THE TRUSTEE FOR TUMAVIEW TRUST</v>
          </cell>
        </row>
        <row r="1073">
          <cell r="W1073" t="str">
            <v>THE TRUSTEE FOR WORLD OF FOOD TRUST</v>
          </cell>
        </row>
        <row r="1074">
          <cell r="W1074" t="str">
            <v>THE WASTE PEOPLE</v>
          </cell>
        </row>
        <row r="1075">
          <cell r="W1075" t="str">
            <v>THE WHEATLEY GROUP PTY LTD</v>
          </cell>
        </row>
        <row r="1076">
          <cell r="W1076" t="str">
            <v>THERESE MARGARET MCKINLEY</v>
          </cell>
        </row>
        <row r="1077">
          <cell r="W1077" t="str">
            <v>THERMO FISHER SCIENTIFIC AUSTRALIA</v>
          </cell>
        </row>
        <row r="1078">
          <cell r="W1078" t="str">
            <v>THERMON AUSTRALIA PTY LTD</v>
          </cell>
        </row>
        <row r="1079">
          <cell r="W1079" t="str">
            <v>THIESS SERVICES PTY LTD</v>
          </cell>
        </row>
        <row r="1080">
          <cell r="W1080" t="str">
            <v>TIMBER TRAINING CRESWICK LTD</v>
          </cell>
        </row>
        <row r="1081">
          <cell r="W1081" t="str">
            <v>TJ METAL FABRICATIONS</v>
          </cell>
        </row>
        <row r="1082">
          <cell r="W1082" t="str">
            <v>TLE ELECTRICAL &amp; DATA SUPPLIES</v>
          </cell>
        </row>
        <row r="1083">
          <cell r="W1083" t="str">
            <v>TNT EXPRESS</v>
          </cell>
        </row>
        <row r="1084">
          <cell r="W1084" t="str">
            <v>TOLL FAST - MELBOURNE</v>
          </cell>
        </row>
        <row r="1085">
          <cell r="W1085" t="str">
            <v>TOLL PRIORITY</v>
          </cell>
        </row>
        <row r="1086">
          <cell r="W1086" t="str">
            <v>TOM ALLAN</v>
          </cell>
        </row>
        <row r="1087">
          <cell r="W1087" t="str">
            <v>TOP IT UP</v>
          </cell>
        </row>
        <row r="1088">
          <cell r="W1088" t="str">
            <v>TOP TO BOTTOM PTY LTD</v>
          </cell>
        </row>
        <row r="1089">
          <cell r="W1089" t="str">
            <v>TOTAL FASTENERS</v>
          </cell>
        </row>
        <row r="1090">
          <cell r="W1090" t="str">
            <v>TOTAL TOOLS (TULLAMARINE) P/L</v>
          </cell>
        </row>
        <row r="1091">
          <cell r="W1091" t="str">
            <v>TOTALLY WORKWEAR</v>
          </cell>
        </row>
        <row r="1092">
          <cell r="W1092" t="str">
            <v>TOTALLY WORKWEAR- LAUNCESTON</v>
          </cell>
        </row>
        <row r="1093">
          <cell r="W1093" t="str">
            <v>TR LORD &amp; ASSOCIATES LTD T/AS</v>
          </cell>
        </row>
        <row r="1094">
          <cell r="W1094" t="str">
            <v>TRADELINK PLUMBING SUPPLIES</v>
          </cell>
        </row>
        <row r="1095">
          <cell r="W1095" t="str">
            <v>TRANSFIELD SERVICE</v>
          </cell>
        </row>
        <row r="1096">
          <cell r="W1096" t="str">
            <v>TRANSNET AUSTRALIA</v>
          </cell>
        </row>
        <row r="1097">
          <cell r="W1097" t="str">
            <v>TRANSPACIFIC INDUSTRIAL SOLUTIONS</v>
          </cell>
        </row>
        <row r="1098">
          <cell r="W1098" t="str">
            <v>TRANSPACIFIC PARAMOUNT</v>
          </cell>
        </row>
        <row r="1099">
          <cell r="W1099" t="str">
            <v>TREHY INGOLD NEATE</v>
          </cell>
        </row>
        <row r="1100">
          <cell r="W1100" t="str">
            <v>TREMCO PIPELINE EQUIPMENT</v>
          </cell>
        </row>
        <row r="1101">
          <cell r="W1101" t="str">
            <v>TREVOR CASWELL SOFTWARE</v>
          </cell>
        </row>
        <row r="1102">
          <cell r="W1102" t="str">
            <v>TRIDEC SERVICES PTY LTD</v>
          </cell>
        </row>
        <row r="1103">
          <cell r="W1103" t="str">
            <v>TRIO DATACOM  INTERNATIONAL PTY LTD</v>
          </cell>
        </row>
        <row r="1104">
          <cell r="W1104" t="str">
            <v>TRONSEC SECURITY PTY LTD</v>
          </cell>
        </row>
        <row r="1105">
          <cell r="W1105" t="str">
            <v>TROPICAL FOLIAGE PTY LIMITED</v>
          </cell>
        </row>
        <row r="1106">
          <cell r="W1106" t="str">
            <v>TRUENERGY (ELEC A/C'S)</v>
          </cell>
        </row>
        <row r="1107">
          <cell r="W1107" t="str">
            <v>Tullamarine Sheetmetal P/L</v>
          </cell>
        </row>
        <row r="1108">
          <cell r="W1108" t="str">
            <v>TUNSUNA PTY LTD</v>
          </cell>
        </row>
        <row r="1109">
          <cell r="W1109" t="str">
            <v>TURNER CRANE HIRE SERVICE</v>
          </cell>
        </row>
        <row r="1110">
          <cell r="W1110" t="str">
            <v>TWIN CITY CRANES (VIC) PTY LTD</v>
          </cell>
        </row>
        <row r="1111">
          <cell r="W1111" t="str">
            <v>TYCO ELECTRONICS TELECOMMUNICATIONS</v>
          </cell>
        </row>
        <row r="1112">
          <cell r="W1112" t="str">
            <v>TYCO ELECTRONICS-ENERGY DIVISION</v>
          </cell>
        </row>
        <row r="1113">
          <cell r="W1113" t="str">
            <v>TYCO FLOW CONTROL PACIFIC P/L</v>
          </cell>
        </row>
        <row r="1114">
          <cell r="W1114" t="str">
            <v>TYCO FLOW CONTROL PACIFIC PTY LTD</v>
          </cell>
        </row>
        <row r="1115">
          <cell r="W1115" t="str">
            <v>TYCO PROJECTS (AUS</v>
          </cell>
        </row>
        <row r="1116">
          <cell r="W1116" t="str">
            <v>UES PROMURA</v>
          </cell>
        </row>
        <row r="1117">
          <cell r="W1117" t="str">
            <v>U-FAB PTY LTD</v>
          </cell>
        </row>
        <row r="1118">
          <cell r="W1118" t="str">
            <v>UHDE SHEDDEN (AUSTRALIA) PTY LTD</v>
          </cell>
        </row>
        <row r="1119">
          <cell r="W1119" t="str">
            <v>Un known</v>
          </cell>
        </row>
        <row r="1120">
          <cell r="W1120" t="str">
            <v>UNANDERRA MOWER CENTRE PTY LIMITED</v>
          </cell>
        </row>
        <row r="1121">
          <cell r="W1121" t="str">
            <v>UNIDEL GROUP PTY LTD</v>
          </cell>
        </row>
        <row r="1122">
          <cell r="W1122" t="str">
            <v>UNION HYDRAULICS PTY LTD</v>
          </cell>
        </row>
        <row r="1123">
          <cell r="W1123" t="str">
            <v>UNISTRUT AUSTRALIA PTY LTD</v>
          </cell>
        </row>
        <row r="1124">
          <cell r="W1124" t="str">
            <v>UNITED ENERGY LTD</v>
          </cell>
        </row>
        <row r="1125">
          <cell r="W1125" t="str">
            <v>URSYS PTY LTD</v>
          </cell>
        </row>
        <row r="1126">
          <cell r="W1126" t="str">
            <v>UTILITY SERVICES CORPORATION</v>
          </cell>
        </row>
        <row r="1127">
          <cell r="W1127" t="str">
            <v>UTILITY VISION PTY LTD</v>
          </cell>
        </row>
        <row r="1128">
          <cell r="W1128" t="str">
            <v>VEMTEC PTY LTD</v>
          </cell>
        </row>
        <row r="1129">
          <cell r="W1129" t="str">
            <v>VENCORP</v>
          </cell>
        </row>
        <row r="1130">
          <cell r="W1130" t="str">
            <v>VENTON &amp; ASSOCIATES PTY LTD</v>
          </cell>
        </row>
        <row r="1131">
          <cell r="W1131" t="str">
            <v>VEOLIA ENVIRONMENTAL SERVICES (AUST</v>
          </cell>
        </row>
        <row r="1132">
          <cell r="W1132" t="str">
            <v>VEOLIA WATER NETWORK</v>
          </cell>
        </row>
        <row r="1133">
          <cell r="W1133" t="str">
            <v>VERIFY CV PTY LIMITED</v>
          </cell>
        </row>
        <row r="1134">
          <cell r="W1134" t="str">
            <v>VERISIGN AUSTRALIA PTY LTD</v>
          </cell>
        </row>
        <row r="1135">
          <cell r="W1135" t="str">
            <v>VERSATILE PUMPS (AUSTRALIA) PTY LTD</v>
          </cell>
        </row>
        <row r="1136">
          <cell r="W1136" t="str">
            <v>VICPOLE PTY LTD</v>
          </cell>
        </row>
        <row r="1137">
          <cell r="W1137" t="str">
            <v>VICPOWER DESIGN SERVICES PTY LTD</v>
          </cell>
        </row>
        <row r="1138">
          <cell r="W1138" t="str">
            <v>VICROADS</v>
          </cell>
        </row>
        <row r="1139">
          <cell r="W1139" t="str">
            <v>VICTORIA FITTINGS &amp; VALVES</v>
          </cell>
        </row>
        <row r="1140">
          <cell r="W1140" t="str">
            <v>VICTORIAN RAIL TRACK</v>
          </cell>
        </row>
        <row r="1141">
          <cell r="W1141" t="str">
            <v>VICTORIAN RAIL TRACK CORP</v>
          </cell>
        </row>
        <row r="1142">
          <cell r="W1142" t="str">
            <v>VICTORIAN TEMPORARY FENCING</v>
          </cell>
        </row>
        <row r="1143">
          <cell r="W1143" t="str">
            <v>VIEWROSE PTY LIMITED</v>
          </cell>
        </row>
        <row r="1144">
          <cell r="W1144" t="str">
            <v>VINIDEX TUBEMAKERS PTY LTD</v>
          </cell>
        </row>
        <row r="1145">
          <cell r="W1145" t="str">
            <v>VINNY AUSTRALIA</v>
          </cell>
        </row>
        <row r="1146">
          <cell r="W1146" t="str">
            <v>VIP LAWNMOWING &amp; HOME SERVICES</v>
          </cell>
        </row>
        <row r="1147">
          <cell r="W1147" t="str">
            <v>VIPAC ENGINEERS &amp; SCIENTISTS LTD</v>
          </cell>
        </row>
        <row r="1148">
          <cell r="W1148" t="str">
            <v>VIPAC ENGINEERS AND SCIENTISTS LIMI</v>
          </cell>
        </row>
        <row r="1149">
          <cell r="W1149" t="str">
            <v>VISUAL ENERGY SIGNS</v>
          </cell>
        </row>
        <row r="1150">
          <cell r="W1150" t="str">
            <v>VISY RECYCLING</v>
          </cell>
        </row>
        <row r="1151">
          <cell r="W1151" t="str">
            <v>VODAFONE PTY LIMITED</v>
          </cell>
        </row>
        <row r="1152">
          <cell r="W1152" t="str">
            <v>W &amp; M PLUMBING SERVICE</v>
          </cell>
        </row>
        <row r="1153">
          <cell r="W1153" t="str">
            <v>W F ENERGY CONTROLS</v>
          </cell>
        </row>
        <row r="1154">
          <cell r="W1154" t="str">
            <v>WAGMA ENGINEERING UNIT TRUST</v>
          </cell>
        </row>
        <row r="1155">
          <cell r="W1155" t="str">
            <v>WANGARATTA CAMPING WORLD</v>
          </cell>
        </row>
        <row r="1156">
          <cell r="W1156" t="str">
            <v>WARREN DEVINE</v>
          </cell>
        </row>
        <row r="1157">
          <cell r="W1157" t="str">
            <v>WARRINGAH SHIRE COUNCIL (RESTORATIONS)</v>
          </cell>
        </row>
        <row r="1158">
          <cell r="W1158" t="str">
            <v>WATSON MOSS GROWCOT ACOUSTICS P/L</v>
          </cell>
        </row>
        <row r="1159">
          <cell r="W1159" t="str">
            <v>WATSON'S BACKHOE HIRE</v>
          </cell>
        </row>
        <row r="1160">
          <cell r="W1160" t="str">
            <v>WAYCHAR PTY LTD</v>
          </cell>
        </row>
        <row r="1161">
          <cell r="W1161" t="str">
            <v>WAYNE SPICER</v>
          </cell>
        </row>
        <row r="1162">
          <cell r="W1162" t="str">
            <v>WBM PTY LTD</v>
          </cell>
        </row>
        <row r="1163">
          <cell r="W1163" t="str">
            <v>Weber South Pacific Pty Ltd</v>
          </cell>
        </row>
        <row r="1164">
          <cell r="W1164" t="str">
            <v>WEIDMULLER (KLIPPON PROD) P/L</v>
          </cell>
        </row>
        <row r="1165">
          <cell r="W1165" t="str">
            <v>WEIR SERVICES AUSTRALIA PTY LIMITED</v>
          </cell>
        </row>
        <row r="1166">
          <cell r="W1166" t="str">
            <v>WELDEREPAIR</v>
          </cell>
        </row>
        <row r="1167">
          <cell r="W1167" t="str">
            <v>WELDING MANAGEMENT SERVICES</v>
          </cell>
        </row>
        <row r="1168">
          <cell r="W1168" t="str">
            <v>WELDING TECHNOLOGY INSTITUTE OF</v>
          </cell>
        </row>
        <row r="1169">
          <cell r="W1169" t="str">
            <v>WESTBERG SHEETMETAL COMPANY PTY LTD</v>
          </cell>
        </row>
        <row r="1170">
          <cell r="W1170" t="str">
            <v>WESTGEAR ENGINEERING CO</v>
          </cell>
        </row>
        <row r="1171">
          <cell r="W1171" t="str">
            <v>WHITERS STREET CRANES PTY. LTD.</v>
          </cell>
        </row>
        <row r="1172">
          <cell r="W1172" t="str">
            <v>WIGGIES PTY. LTD.</v>
          </cell>
        </row>
        <row r="1173">
          <cell r="W1173" t="str">
            <v>WIKA AUSTRALIA PTY LTD</v>
          </cell>
        </row>
        <row r="1174">
          <cell r="W1174" t="str">
            <v>WILLIAM ADAMS PTY LTD</v>
          </cell>
        </row>
        <row r="1175">
          <cell r="W1175" t="str">
            <v>WILLOUGHBY CITY COUNCIL</v>
          </cell>
        </row>
        <row r="1176">
          <cell r="W1176" t="str">
            <v>WILSON TRANSFORMER</v>
          </cell>
        </row>
        <row r="1177">
          <cell r="W1177" t="str">
            <v>WILSON TRANSFORMER COMPANY P/L</v>
          </cell>
        </row>
        <row r="1178">
          <cell r="W1178" t="str">
            <v>WK &amp; MA FERGUSON PTY. LTD.</v>
          </cell>
        </row>
        <row r="1179">
          <cell r="W1179" t="str">
            <v>WOBURN CONSTRUCTIONS PTY LTD</v>
          </cell>
        </row>
        <row r="1180">
          <cell r="W1180" t="str">
            <v>WOLLONDILLY COUNCIL</v>
          </cell>
        </row>
        <row r="1181">
          <cell r="W1181" t="str">
            <v>WOODFORD LAKE PTY LTD</v>
          </cell>
        </row>
        <row r="1182">
          <cell r="W1182" t="str">
            <v>WOOLLAHRA MUNICIPAL COUNCIL</v>
          </cell>
        </row>
        <row r="1183">
          <cell r="W1183" t="str">
            <v>WORK HIRE AUSTRALIA PTY LTD</v>
          </cell>
        </row>
        <row r="1184">
          <cell r="W1184" t="str">
            <v>WORK SMART EQUIPMENT PTY LIMITED</v>
          </cell>
        </row>
        <row r="1185">
          <cell r="W1185" t="str">
            <v>WORKFORCE INTERNATIONAL PTY LTD</v>
          </cell>
        </row>
        <row r="1186">
          <cell r="W1186" t="str">
            <v>WORLD OF FOOD CATERING</v>
          </cell>
        </row>
        <row r="1187">
          <cell r="W1187" t="str">
            <v>WORLEYPARSONS SERVICES PTY LIMITED</v>
          </cell>
        </row>
        <row r="1188">
          <cell r="W1188" t="str">
            <v>WORLEYPARSONS SERVICES PTY LTD</v>
          </cell>
        </row>
        <row r="1189">
          <cell r="W1189" t="str">
            <v>XCEL ELECTRICAL SOLUTIONS PTY LTD</v>
          </cell>
        </row>
        <row r="1190">
          <cell r="W1190" t="str">
            <v>YAKKA PTY LIMITED</v>
          </cell>
        </row>
        <row r="1191">
          <cell r="W1191" t="str">
            <v>YAKKA PTY LTD</v>
          </cell>
        </row>
        <row r="1192">
          <cell r="W1192" t="str">
            <v>YARRA TRAMS</v>
          </cell>
        </row>
        <row r="1193">
          <cell r="W1193" t="str">
            <v>YARRA VALLEY WATER LTD</v>
          </cell>
        </row>
        <row r="1194">
          <cell r="W1194" t="str">
            <v>YHI POWER PTY LTD</v>
          </cell>
        </row>
        <row r="1195">
          <cell r="W1195" t="str">
            <v>YOKOGAWA AUST P/L</v>
          </cell>
        </row>
        <row r="1196">
          <cell r="W1196" t="str">
            <v>YOUNG'S CRANE SERVICES (NSW) PTY LT</v>
          </cell>
        </row>
        <row r="1197">
          <cell r="W1197" t="str">
            <v>ZEKTIN ENGINEERING PTY LTD</v>
          </cell>
        </row>
        <row r="1198">
          <cell r="W1198" t="str">
            <v>ZENTEX PRODUCTS PTY. LTD.</v>
          </cell>
        </row>
        <row r="1199">
          <cell r="W1199" t="str">
            <v>ZORG INDUSTRIES PTY LIMITED</v>
          </cell>
        </row>
        <row r="1200">
          <cell r="W1200">
            <v>0</v>
          </cell>
        </row>
        <row r="1201">
          <cell r="W1201">
            <v>0</v>
          </cell>
        </row>
        <row r="1202">
          <cell r="W1202">
            <v>0</v>
          </cell>
        </row>
        <row r="1203">
          <cell r="W1203">
            <v>0</v>
          </cell>
        </row>
        <row r="1204">
          <cell r="W1204">
            <v>0</v>
          </cell>
        </row>
        <row r="1205">
          <cell r="W1205">
            <v>0</v>
          </cell>
        </row>
        <row r="1206">
          <cell r="W1206">
            <v>0</v>
          </cell>
        </row>
        <row r="1207">
          <cell r="W1207">
            <v>0</v>
          </cell>
        </row>
        <row r="1208">
          <cell r="W1208">
            <v>0</v>
          </cell>
        </row>
        <row r="1209">
          <cell r="W1209">
            <v>0</v>
          </cell>
        </row>
        <row r="1210">
          <cell r="W1210">
            <v>0</v>
          </cell>
        </row>
        <row r="1211">
          <cell r="W1211">
            <v>0</v>
          </cell>
        </row>
        <row r="1212">
          <cell r="W1212">
            <v>0</v>
          </cell>
        </row>
        <row r="1213">
          <cell r="W1213">
            <v>0</v>
          </cell>
        </row>
        <row r="1214">
          <cell r="W1214">
            <v>0</v>
          </cell>
        </row>
        <row r="1215">
          <cell r="W1215">
            <v>0</v>
          </cell>
        </row>
        <row r="1216">
          <cell r="W1216">
            <v>0</v>
          </cell>
        </row>
        <row r="1217">
          <cell r="W1217">
            <v>0</v>
          </cell>
        </row>
        <row r="1218">
          <cell r="W1218">
            <v>0</v>
          </cell>
        </row>
        <row r="1219">
          <cell r="W1219">
            <v>0</v>
          </cell>
        </row>
        <row r="1220">
          <cell r="W1220">
            <v>0</v>
          </cell>
        </row>
        <row r="1221">
          <cell r="W1221">
            <v>0</v>
          </cell>
        </row>
        <row r="1222">
          <cell r="W1222">
            <v>0</v>
          </cell>
        </row>
        <row r="1223">
          <cell r="W1223">
            <v>0</v>
          </cell>
        </row>
        <row r="1224">
          <cell r="W1224">
            <v>0</v>
          </cell>
        </row>
        <row r="1225">
          <cell r="W1225">
            <v>0</v>
          </cell>
        </row>
        <row r="1226">
          <cell r="W1226">
            <v>0</v>
          </cell>
        </row>
        <row r="1227">
          <cell r="W1227">
            <v>0</v>
          </cell>
        </row>
        <row r="1228">
          <cell r="W1228">
            <v>0</v>
          </cell>
        </row>
        <row r="1229">
          <cell r="W1229">
            <v>0</v>
          </cell>
        </row>
        <row r="1230">
          <cell r="W1230">
            <v>0</v>
          </cell>
        </row>
        <row r="1231">
          <cell r="W1231">
            <v>0</v>
          </cell>
        </row>
        <row r="1232">
          <cell r="W1232">
            <v>0</v>
          </cell>
        </row>
        <row r="1233">
          <cell r="W1233">
            <v>0</v>
          </cell>
        </row>
        <row r="1234">
          <cell r="W1234">
            <v>0</v>
          </cell>
        </row>
        <row r="1235">
          <cell r="W1235">
            <v>0</v>
          </cell>
        </row>
        <row r="1236">
          <cell r="W1236">
            <v>0</v>
          </cell>
        </row>
        <row r="1237">
          <cell r="W1237">
            <v>0</v>
          </cell>
        </row>
        <row r="1238">
          <cell r="W1238">
            <v>0</v>
          </cell>
        </row>
        <row r="1239">
          <cell r="W1239">
            <v>0</v>
          </cell>
        </row>
        <row r="1240">
          <cell r="W1240">
            <v>0</v>
          </cell>
        </row>
        <row r="1241">
          <cell r="W1241">
            <v>0</v>
          </cell>
        </row>
        <row r="1242">
          <cell r="W1242">
            <v>0</v>
          </cell>
        </row>
        <row r="1243">
          <cell r="W1243">
            <v>0</v>
          </cell>
        </row>
        <row r="1244">
          <cell r="W1244">
            <v>0</v>
          </cell>
        </row>
        <row r="1245">
          <cell r="W1245">
            <v>0</v>
          </cell>
        </row>
        <row r="1246">
          <cell r="W1246">
            <v>0</v>
          </cell>
        </row>
        <row r="1247">
          <cell r="W1247">
            <v>0</v>
          </cell>
        </row>
        <row r="1248">
          <cell r="W1248">
            <v>0</v>
          </cell>
        </row>
        <row r="1249">
          <cell r="W1249">
            <v>0</v>
          </cell>
        </row>
        <row r="1250">
          <cell r="W1250">
            <v>0</v>
          </cell>
        </row>
        <row r="1251">
          <cell r="W1251">
            <v>0</v>
          </cell>
        </row>
        <row r="1252">
          <cell r="W1252">
            <v>0</v>
          </cell>
        </row>
        <row r="1253">
          <cell r="W1253">
            <v>0</v>
          </cell>
        </row>
        <row r="1254">
          <cell r="W1254">
            <v>0</v>
          </cell>
        </row>
        <row r="1255">
          <cell r="W1255">
            <v>0</v>
          </cell>
        </row>
        <row r="1256">
          <cell r="W1256">
            <v>0</v>
          </cell>
        </row>
        <row r="1257">
          <cell r="W1257">
            <v>0</v>
          </cell>
        </row>
        <row r="1258">
          <cell r="W1258">
            <v>0</v>
          </cell>
        </row>
        <row r="1259">
          <cell r="W1259">
            <v>0</v>
          </cell>
        </row>
        <row r="1260">
          <cell r="W1260">
            <v>0</v>
          </cell>
        </row>
        <row r="1261">
          <cell r="W1261">
            <v>0</v>
          </cell>
        </row>
        <row r="1262">
          <cell r="W1262">
            <v>0</v>
          </cell>
        </row>
        <row r="1263">
          <cell r="W1263">
            <v>0</v>
          </cell>
        </row>
        <row r="1264">
          <cell r="W1264">
            <v>0</v>
          </cell>
        </row>
        <row r="1265">
          <cell r="W1265">
            <v>0</v>
          </cell>
        </row>
        <row r="1266">
          <cell r="W1266">
            <v>0</v>
          </cell>
        </row>
        <row r="1267">
          <cell r="W1267">
            <v>0</v>
          </cell>
        </row>
        <row r="1268">
          <cell r="W1268">
            <v>0</v>
          </cell>
        </row>
        <row r="1269">
          <cell r="W1269">
            <v>0</v>
          </cell>
        </row>
        <row r="1270">
          <cell r="W1270">
            <v>0</v>
          </cell>
        </row>
        <row r="1271">
          <cell r="W1271">
            <v>0</v>
          </cell>
        </row>
        <row r="1272">
          <cell r="W1272">
            <v>0</v>
          </cell>
        </row>
        <row r="1273">
          <cell r="W1273">
            <v>0</v>
          </cell>
        </row>
        <row r="1274">
          <cell r="W1274">
            <v>0</v>
          </cell>
        </row>
        <row r="1275">
          <cell r="W1275">
            <v>0</v>
          </cell>
        </row>
        <row r="1276">
          <cell r="W1276">
            <v>0</v>
          </cell>
        </row>
        <row r="1277">
          <cell r="W1277">
            <v>0</v>
          </cell>
        </row>
        <row r="1278">
          <cell r="W1278">
            <v>0</v>
          </cell>
        </row>
        <row r="1279">
          <cell r="W1279">
            <v>0</v>
          </cell>
        </row>
        <row r="1280">
          <cell r="W1280">
            <v>0</v>
          </cell>
        </row>
        <row r="1281">
          <cell r="W1281">
            <v>0</v>
          </cell>
        </row>
        <row r="1282">
          <cell r="W1282">
            <v>0</v>
          </cell>
        </row>
        <row r="1283">
          <cell r="W1283">
            <v>0</v>
          </cell>
        </row>
        <row r="1284">
          <cell r="W1284">
            <v>0</v>
          </cell>
        </row>
        <row r="1285">
          <cell r="W1285">
            <v>0</v>
          </cell>
        </row>
        <row r="1286">
          <cell r="W1286">
            <v>0</v>
          </cell>
        </row>
        <row r="1287">
          <cell r="W1287">
            <v>0</v>
          </cell>
        </row>
        <row r="1288">
          <cell r="W1288">
            <v>0</v>
          </cell>
        </row>
        <row r="1289">
          <cell r="W1289">
            <v>0</v>
          </cell>
        </row>
        <row r="1290">
          <cell r="W1290">
            <v>0</v>
          </cell>
        </row>
        <row r="1291">
          <cell r="W1291">
            <v>0</v>
          </cell>
        </row>
        <row r="1292">
          <cell r="W1292">
            <v>0</v>
          </cell>
        </row>
        <row r="1293">
          <cell r="W1293">
            <v>0</v>
          </cell>
        </row>
        <row r="1294">
          <cell r="W1294">
            <v>0</v>
          </cell>
        </row>
        <row r="1295">
          <cell r="W1295">
            <v>0</v>
          </cell>
        </row>
        <row r="1296">
          <cell r="W1296">
            <v>0</v>
          </cell>
        </row>
        <row r="1297">
          <cell r="W1297">
            <v>0</v>
          </cell>
        </row>
        <row r="1298">
          <cell r="W1298">
            <v>0</v>
          </cell>
        </row>
        <row r="1299">
          <cell r="W1299">
            <v>0</v>
          </cell>
        </row>
        <row r="1300">
          <cell r="W1300">
            <v>0</v>
          </cell>
        </row>
        <row r="1301">
          <cell r="W1301">
            <v>0</v>
          </cell>
        </row>
        <row r="1302">
          <cell r="W1302">
            <v>0</v>
          </cell>
        </row>
        <row r="1303">
          <cell r="W1303">
            <v>0</v>
          </cell>
        </row>
        <row r="1304">
          <cell r="W1304">
            <v>0</v>
          </cell>
        </row>
        <row r="1305">
          <cell r="W1305">
            <v>0</v>
          </cell>
        </row>
        <row r="1306">
          <cell r="W1306">
            <v>0</v>
          </cell>
        </row>
        <row r="1307">
          <cell r="W1307">
            <v>0</v>
          </cell>
        </row>
        <row r="1308">
          <cell r="W1308">
            <v>0</v>
          </cell>
        </row>
        <row r="1309">
          <cell r="W1309">
            <v>0</v>
          </cell>
        </row>
        <row r="1310">
          <cell r="W1310">
            <v>0</v>
          </cell>
        </row>
        <row r="1311">
          <cell r="W1311">
            <v>0</v>
          </cell>
        </row>
        <row r="1312">
          <cell r="W1312">
            <v>0</v>
          </cell>
        </row>
        <row r="1313">
          <cell r="W1313">
            <v>0</v>
          </cell>
        </row>
        <row r="1314">
          <cell r="W1314">
            <v>0</v>
          </cell>
        </row>
        <row r="1315">
          <cell r="W1315">
            <v>0</v>
          </cell>
        </row>
        <row r="1316">
          <cell r="W1316">
            <v>0</v>
          </cell>
        </row>
        <row r="1317">
          <cell r="W1317">
            <v>0</v>
          </cell>
        </row>
        <row r="1318">
          <cell r="W1318">
            <v>0</v>
          </cell>
        </row>
        <row r="1319">
          <cell r="W1319">
            <v>0</v>
          </cell>
        </row>
        <row r="1320">
          <cell r="W1320">
            <v>0</v>
          </cell>
        </row>
        <row r="1321">
          <cell r="W1321">
            <v>0</v>
          </cell>
        </row>
        <row r="1322">
          <cell r="W1322">
            <v>0</v>
          </cell>
        </row>
        <row r="1323">
          <cell r="W1323">
            <v>0</v>
          </cell>
        </row>
        <row r="1324">
          <cell r="W1324">
            <v>0</v>
          </cell>
        </row>
        <row r="1325">
          <cell r="W1325">
            <v>0</v>
          </cell>
        </row>
        <row r="1326">
          <cell r="W1326">
            <v>0</v>
          </cell>
        </row>
        <row r="1327">
          <cell r="W1327">
            <v>0</v>
          </cell>
        </row>
        <row r="1328">
          <cell r="W1328">
            <v>0</v>
          </cell>
        </row>
        <row r="1329">
          <cell r="W1329">
            <v>0</v>
          </cell>
        </row>
        <row r="1330">
          <cell r="W1330">
            <v>0</v>
          </cell>
        </row>
        <row r="1331">
          <cell r="W1331">
            <v>0</v>
          </cell>
        </row>
        <row r="1332">
          <cell r="W1332">
            <v>0</v>
          </cell>
        </row>
        <row r="1333">
          <cell r="W1333">
            <v>0</v>
          </cell>
        </row>
        <row r="1334">
          <cell r="W1334">
            <v>0</v>
          </cell>
        </row>
        <row r="1335">
          <cell r="W1335">
            <v>0</v>
          </cell>
        </row>
        <row r="1336">
          <cell r="W1336">
            <v>0</v>
          </cell>
        </row>
        <row r="1337">
          <cell r="W1337">
            <v>0</v>
          </cell>
        </row>
        <row r="1338">
          <cell r="W1338">
            <v>0</v>
          </cell>
        </row>
        <row r="1339">
          <cell r="W1339">
            <v>0</v>
          </cell>
        </row>
        <row r="1340">
          <cell r="W1340">
            <v>0</v>
          </cell>
        </row>
        <row r="1341">
          <cell r="W1341">
            <v>0</v>
          </cell>
        </row>
        <row r="1342">
          <cell r="W1342">
            <v>0</v>
          </cell>
        </row>
        <row r="1343">
          <cell r="W1343">
            <v>0</v>
          </cell>
        </row>
        <row r="1344">
          <cell r="W1344">
            <v>0</v>
          </cell>
        </row>
        <row r="1345">
          <cell r="W1345">
            <v>0</v>
          </cell>
        </row>
        <row r="1346">
          <cell r="W1346">
            <v>0</v>
          </cell>
        </row>
        <row r="1347">
          <cell r="W1347">
            <v>0</v>
          </cell>
        </row>
        <row r="1348">
          <cell r="W1348">
            <v>0</v>
          </cell>
        </row>
        <row r="1349">
          <cell r="W1349">
            <v>0</v>
          </cell>
        </row>
        <row r="1350">
          <cell r="W1350">
            <v>0</v>
          </cell>
        </row>
        <row r="1351">
          <cell r="W1351">
            <v>0</v>
          </cell>
        </row>
        <row r="1352">
          <cell r="W1352">
            <v>0</v>
          </cell>
        </row>
        <row r="1353">
          <cell r="W1353">
            <v>0</v>
          </cell>
        </row>
        <row r="1354">
          <cell r="W1354">
            <v>0</v>
          </cell>
        </row>
        <row r="1355">
          <cell r="W1355">
            <v>0</v>
          </cell>
        </row>
        <row r="1356">
          <cell r="W1356">
            <v>0</v>
          </cell>
        </row>
        <row r="1357">
          <cell r="W1357">
            <v>0</v>
          </cell>
        </row>
        <row r="1358">
          <cell r="W1358">
            <v>0</v>
          </cell>
        </row>
        <row r="1359">
          <cell r="W1359">
            <v>0</v>
          </cell>
        </row>
        <row r="1360">
          <cell r="W1360">
            <v>0</v>
          </cell>
        </row>
        <row r="1361">
          <cell r="W1361">
            <v>0</v>
          </cell>
        </row>
        <row r="1362">
          <cell r="W1362">
            <v>0</v>
          </cell>
        </row>
        <row r="1363">
          <cell r="W1363">
            <v>0</v>
          </cell>
        </row>
        <row r="1364">
          <cell r="W1364">
            <v>0</v>
          </cell>
        </row>
        <row r="1365">
          <cell r="W1365">
            <v>0</v>
          </cell>
        </row>
        <row r="1366">
          <cell r="W1366">
            <v>0</v>
          </cell>
        </row>
        <row r="1367">
          <cell r="W1367">
            <v>0</v>
          </cell>
        </row>
        <row r="1368">
          <cell r="W1368">
            <v>0</v>
          </cell>
        </row>
        <row r="1369">
          <cell r="W1369">
            <v>0</v>
          </cell>
        </row>
        <row r="1370">
          <cell r="W1370">
            <v>0</v>
          </cell>
        </row>
        <row r="1371">
          <cell r="W1371">
            <v>0</v>
          </cell>
        </row>
        <row r="1372">
          <cell r="W1372">
            <v>0</v>
          </cell>
        </row>
        <row r="1373">
          <cell r="W1373">
            <v>0</v>
          </cell>
        </row>
        <row r="1374">
          <cell r="W1374">
            <v>0</v>
          </cell>
        </row>
        <row r="1375">
          <cell r="W1375">
            <v>0</v>
          </cell>
        </row>
        <row r="1376">
          <cell r="W1376">
            <v>0</v>
          </cell>
        </row>
        <row r="1377">
          <cell r="W1377">
            <v>0</v>
          </cell>
        </row>
        <row r="1378">
          <cell r="W1378">
            <v>0</v>
          </cell>
        </row>
        <row r="1379">
          <cell r="W1379">
            <v>0</v>
          </cell>
        </row>
        <row r="1380">
          <cell r="W1380">
            <v>0</v>
          </cell>
        </row>
        <row r="1381">
          <cell r="W1381">
            <v>0</v>
          </cell>
        </row>
        <row r="1382">
          <cell r="W1382">
            <v>0</v>
          </cell>
        </row>
        <row r="1383">
          <cell r="W1383">
            <v>0</v>
          </cell>
        </row>
        <row r="1384">
          <cell r="W1384">
            <v>0</v>
          </cell>
        </row>
        <row r="1385">
          <cell r="W1385">
            <v>0</v>
          </cell>
        </row>
        <row r="1386">
          <cell r="W1386">
            <v>0</v>
          </cell>
        </row>
        <row r="1387">
          <cell r="W1387">
            <v>0</v>
          </cell>
        </row>
        <row r="1388">
          <cell r="W1388">
            <v>0</v>
          </cell>
        </row>
        <row r="1389">
          <cell r="W1389">
            <v>0</v>
          </cell>
        </row>
        <row r="1390">
          <cell r="W1390">
            <v>0</v>
          </cell>
        </row>
        <row r="1391">
          <cell r="W1391">
            <v>0</v>
          </cell>
        </row>
        <row r="1392">
          <cell r="W1392">
            <v>0</v>
          </cell>
        </row>
        <row r="1393">
          <cell r="W1393">
            <v>0</v>
          </cell>
        </row>
        <row r="1394">
          <cell r="W1394">
            <v>0</v>
          </cell>
        </row>
        <row r="1395">
          <cell r="W1395">
            <v>0</v>
          </cell>
        </row>
        <row r="1396">
          <cell r="W1396">
            <v>0</v>
          </cell>
        </row>
        <row r="1397">
          <cell r="W1397">
            <v>0</v>
          </cell>
        </row>
        <row r="1398">
          <cell r="W1398">
            <v>0</v>
          </cell>
        </row>
        <row r="1399">
          <cell r="W1399">
            <v>0</v>
          </cell>
        </row>
        <row r="1400">
          <cell r="W1400">
            <v>0</v>
          </cell>
        </row>
        <row r="1401">
          <cell r="W1401">
            <v>0</v>
          </cell>
        </row>
        <row r="1402">
          <cell r="W1402">
            <v>0</v>
          </cell>
        </row>
        <row r="1403">
          <cell r="W1403">
            <v>0</v>
          </cell>
        </row>
        <row r="1404">
          <cell r="W1404">
            <v>0</v>
          </cell>
        </row>
        <row r="1405">
          <cell r="W1405">
            <v>0</v>
          </cell>
        </row>
        <row r="1406">
          <cell r="W1406">
            <v>0</v>
          </cell>
        </row>
        <row r="1407">
          <cell r="W1407">
            <v>0</v>
          </cell>
        </row>
        <row r="1408">
          <cell r="W1408">
            <v>0</v>
          </cell>
        </row>
        <row r="1409">
          <cell r="W1409">
            <v>0</v>
          </cell>
        </row>
        <row r="1410">
          <cell r="W1410">
            <v>0</v>
          </cell>
        </row>
        <row r="1411">
          <cell r="W1411">
            <v>0</v>
          </cell>
        </row>
        <row r="1412">
          <cell r="W1412">
            <v>0</v>
          </cell>
        </row>
        <row r="1413">
          <cell r="W1413">
            <v>0</v>
          </cell>
        </row>
        <row r="1414">
          <cell r="W1414">
            <v>0</v>
          </cell>
        </row>
        <row r="1415">
          <cell r="W1415">
            <v>0</v>
          </cell>
        </row>
        <row r="1416">
          <cell r="W1416">
            <v>0</v>
          </cell>
        </row>
        <row r="1417">
          <cell r="W1417">
            <v>0</v>
          </cell>
        </row>
        <row r="1418">
          <cell r="W1418">
            <v>0</v>
          </cell>
        </row>
        <row r="1419">
          <cell r="W1419">
            <v>0</v>
          </cell>
        </row>
        <row r="1420">
          <cell r="W1420">
            <v>0</v>
          </cell>
        </row>
        <row r="1421">
          <cell r="W1421">
            <v>0</v>
          </cell>
        </row>
        <row r="1422">
          <cell r="W1422">
            <v>0</v>
          </cell>
        </row>
        <row r="1423">
          <cell r="W1423">
            <v>0</v>
          </cell>
        </row>
        <row r="1424">
          <cell r="W1424">
            <v>0</v>
          </cell>
        </row>
        <row r="1425">
          <cell r="W1425">
            <v>0</v>
          </cell>
        </row>
        <row r="1426">
          <cell r="W1426">
            <v>0</v>
          </cell>
        </row>
        <row r="1427">
          <cell r="W1427">
            <v>0</v>
          </cell>
        </row>
        <row r="1428">
          <cell r="W1428">
            <v>0</v>
          </cell>
        </row>
        <row r="1429">
          <cell r="W1429">
            <v>0</v>
          </cell>
        </row>
        <row r="1430">
          <cell r="W1430">
            <v>0</v>
          </cell>
        </row>
        <row r="1431">
          <cell r="W1431">
            <v>0</v>
          </cell>
        </row>
        <row r="1432">
          <cell r="W1432">
            <v>0</v>
          </cell>
        </row>
        <row r="1433">
          <cell r="W1433">
            <v>0</v>
          </cell>
        </row>
        <row r="1434">
          <cell r="W1434">
            <v>0</v>
          </cell>
        </row>
        <row r="1435">
          <cell r="W1435">
            <v>0</v>
          </cell>
        </row>
        <row r="1436">
          <cell r="W1436">
            <v>0</v>
          </cell>
        </row>
        <row r="1437">
          <cell r="W1437">
            <v>0</v>
          </cell>
        </row>
        <row r="1438">
          <cell r="W1438">
            <v>0</v>
          </cell>
        </row>
        <row r="1439">
          <cell r="W1439">
            <v>0</v>
          </cell>
        </row>
        <row r="1440">
          <cell r="W1440">
            <v>0</v>
          </cell>
        </row>
        <row r="1441">
          <cell r="W1441">
            <v>0</v>
          </cell>
        </row>
        <row r="1442">
          <cell r="W1442">
            <v>0</v>
          </cell>
        </row>
        <row r="1443">
          <cell r="W1443">
            <v>0</v>
          </cell>
        </row>
        <row r="1444">
          <cell r="W1444">
            <v>0</v>
          </cell>
        </row>
        <row r="1445">
          <cell r="W1445">
            <v>0</v>
          </cell>
        </row>
        <row r="1446">
          <cell r="W1446">
            <v>0</v>
          </cell>
        </row>
        <row r="1447">
          <cell r="W1447">
            <v>0</v>
          </cell>
        </row>
        <row r="1448">
          <cell r="W1448">
            <v>0</v>
          </cell>
        </row>
        <row r="1449">
          <cell r="W1449">
            <v>0</v>
          </cell>
        </row>
        <row r="1450">
          <cell r="W1450">
            <v>0</v>
          </cell>
        </row>
        <row r="1451">
          <cell r="W1451">
            <v>0</v>
          </cell>
        </row>
        <row r="1452">
          <cell r="W1452">
            <v>0</v>
          </cell>
        </row>
        <row r="1453">
          <cell r="W1453">
            <v>0</v>
          </cell>
        </row>
        <row r="1454">
          <cell r="W1454">
            <v>0</v>
          </cell>
        </row>
        <row r="1455">
          <cell r="W1455">
            <v>0</v>
          </cell>
        </row>
        <row r="1456">
          <cell r="W1456">
            <v>0</v>
          </cell>
        </row>
        <row r="1457">
          <cell r="W1457">
            <v>0</v>
          </cell>
        </row>
        <row r="1458">
          <cell r="W1458">
            <v>0</v>
          </cell>
        </row>
        <row r="1459">
          <cell r="W1459">
            <v>0</v>
          </cell>
        </row>
        <row r="1460">
          <cell r="W1460">
            <v>0</v>
          </cell>
        </row>
        <row r="1461">
          <cell r="W1461">
            <v>0</v>
          </cell>
        </row>
        <row r="1462">
          <cell r="W1462">
            <v>0</v>
          </cell>
        </row>
        <row r="1463">
          <cell r="W1463">
            <v>0</v>
          </cell>
        </row>
        <row r="1464">
          <cell r="W1464">
            <v>0</v>
          </cell>
        </row>
        <row r="1465">
          <cell r="W1465">
            <v>0</v>
          </cell>
        </row>
        <row r="1466">
          <cell r="W1466">
            <v>0</v>
          </cell>
        </row>
        <row r="1467">
          <cell r="W1467">
            <v>0</v>
          </cell>
        </row>
        <row r="1468">
          <cell r="W1468">
            <v>0</v>
          </cell>
        </row>
        <row r="1469">
          <cell r="W1469">
            <v>0</v>
          </cell>
        </row>
        <row r="1470">
          <cell r="W1470">
            <v>0</v>
          </cell>
        </row>
        <row r="1471">
          <cell r="W1471">
            <v>0</v>
          </cell>
        </row>
        <row r="1472">
          <cell r="W1472">
            <v>0</v>
          </cell>
        </row>
        <row r="1473">
          <cell r="W1473">
            <v>0</v>
          </cell>
        </row>
        <row r="1474">
          <cell r="W1474">
            <v>0</v>
          </cell>
        </row>
        <row r="1475">
          <cell r="W1475">
            <v>0</v>
          </cell>
        </row>
        <row r="1476">
          <cell r="W1476">
            <v>0</v>
          </cell>
        </row>
        <row r="1477">
          <cell r="W1477">
            <v>0</v>
          </cell>
        </row>
        <row r="1478">
          <cell r="W1478">
            <v>0</v>
          </cell>
        </row>
        <row r="1479">
          <cell r="W1479">
            <v>0</v>
          </cell>
        </row>
        <row r="1480">
          <cell r="W1480">
            <v>0</v>
          </cell>
        </row>
        <row r="1481">
          <cell r="W1481">
            <v>0</v>
          </cell>
        </row>
        <row r="1482">
          <cell r="W1482">
            <v>0</v>
          </cell>
        </row>
        <row r="1483">
          <cell r="W1483">
            <v>0</v>
          </cell>
        </row>
        <row r="1484">
          <cell r="W1484">
            <v>0</v>
          </cell>
        </row>
        <row r="1485">
          <cell r="W1485">
            <v>0</v>
          </cell>
        </row>
        <row r="1486">
          <cell r="W1486">
            <v>0</v>
          </cell>
        </row>
        <row r="1487">
          <cell r="W1487">
            <v>0</v>
          </cell>
        </row>
        <row r="1488">
          <cell r="W1488">
            <v>0</v>
          </cell>
        </row>
        <row r="1489">
          <cell r="W1489">
            <v>0</v>
          </cell>
        </row>
        <row r="1490">
          <cell r="W1490">
            <v>0</v>
          </cell>
        </row>
        <row r="1491">
          <cell r="W1491">
            <v>0</v>
          </cell>
        </row>
        <row r="1492">
          <cell r="W1492">
            <v>0</v>
          </cell>
        </row>
        <row r="1493">
          <cell r="W1493">
            <v>0</v>
          </cell>
        </row>
        <row r="1494">
          <cell r="W1494">
            <v>0</v>
          </cell>
        </row>
        <row r="1495">
          <cell r="W1495">
            <v>0</v>
          </cell>
        </row>
        <row r="1496">
          <cell r="W1496">
            <v>0</v>
          </cell>
        </row>
        <row r="1497">
          <cell r="W1497">
            <v>0</v>
          </cell>
        </row>
        <row r="1498">
          <cell r="W1498">
            <v>0</v>
          </cell>
        </row>
        <row r="1499">
          <cell r="W1499">
            <v>0</v>
          </cell>
        </row>
        <row r="1500">
          <cell r="W1500">
            <v>0</v>
          </cell>
        </row>
        <row r="1501">
          <cell r="W1501">
            <v>0</v>
          </cell>
        </row>
        <row r="1502">
          <cell r="W1502">
            <v>0</v>
          </cell>
        </row>
        <row r="1503">
          <cell r="W1503">
            <v>0</v>
          </cell>
        </row>
        <row r="1504">
          <cell r="W1504">
            <v>0</v>
          </cell>
        </row>
        <row r="1505">
          <cell r="W1505">
            <v>0</v>
          </cell>
        </row>
        <row r="1506">
          <cell r="W1506">
            <v>0</v>
          </cell>
        </row>
        <row r="1507">
          <cell r="W1507">
            <v>0</v>
          </cell>
        </row>
        <row r="1508">
          <cell r="W1508">
            <v>0</v>
          </cell>
        </row>
        <row r="1509">
          <cell r="W1509">
            <v>0</v>
          </cell>
        </row>
        <row r="1510">
          <cell r="W1510">
            <v>0</v>
          </cell>
        </row>
        <row r="1511">
          <cell r="W1511">
            <v>0</v>
          </cell>
        </row>
        <row r="1512">
          <cell r="W1512">
            <v>0</v>
          </cell>
        </row>
        <row r="1513">
          <cell r="W1513">
            <v>0</v>
          </cell>
        </row>
        <row r="1514">
          <cell r="W1514">
            <v>0</v>
          </cell>
        </row>
        <row r="1515">
          <cell r="W1515">
            <v>0</v>
          </cell>
        </row>
        <row r="1516">
          <cell r="W1516">
            <v>0</v>
          </cell>
        </row>
        <row r="1517">
          <cell r="W1517">
            <v>0</v>
          </cell>
        </row>
        <row r="1518">
          <cell r="W1518">
            <v>0</v>
          </cell>
        </row>
        <row r="1519">
          <cell r="W1519" t="e">
            <v>#REF!</v>
          </cell>
        </row>
        <row r="1520">
          <cell r="W1520" t="e">
            <v>#REF!</v>
          </cell>
        </row>
        <row r="1521">
          <cell r="W1521" t="e">
            <v>#REF!</v>
          </cell>
        </row>
        <row r="1522">
          <cell r="W1522" t="e">
            <v>#REF!</v>
          </cell>
        </row>
        <row r="1523">
          <cell r="W1523" t="e">
            <v>#REF!</v>
          </cell>
        </row>
        <row r="1524">
          <cell r="W1524" t="e">
            <v>#REF!</v>
          </cell>
        </row>
        <row r="1525">
          <cell r="W1525" t="e">
            <v>#REF!</v>
          </cell>
        </row>
        <row r="1526">
          <cell r="W1526" t="e">
            <v>#REF!</v>
          </cell>
        </row>
        <row r="1527">
          <cell r="W1527" t="e">
            <v>#REF!</v>
          </cell>
        </row>
        <row r="1528">
          <cell r="W1528" t="e">
            <v>#REF!</v>
          </cell>
        </row>
        <row r="1529">
          <cell r="W1529" t="e">
            <v>#REF!</v>
          </cell>
        </row>
        <row r="1530">
          <cell r="W1530" t="e">
            <v>#REF!</v>
          </cell>
        </row>
        <row r="1531">
          <cell r="W1531" t="e">
            <v>#REF!</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 information"/>
      <sheetName val="EERS"/>
      <sheetName val="Emission Factors"/>
      <sheetName val="Jemena-Calculations"/>
      <sheetName val="Facility data summary"/>
      <sheetName val="Jemena summary"/>
      <sheetName val="Sheet4"/>
      <sheetName val="Summary chart"/>
      <sheetName val="Historical chart"/>
      <sheetName val="Verification"/>
      <sheetName val="Lists"/>
    </sheetNames>
    <sheetDataSet>
      <sheetData sheetId="0"/>
      <sheetData sheetId="1"/>
      <sheetData sheetId="2"/>
      <sheetData sheetId="3"/>
      <sheetData sheetId="4"/>
      <sheetData sheetId="5"/>
      <sheetData sheetId="6"/>
      <sheetData sheetId="7"/>
      <sheetData sheetId="8"/>
      <sheetData sheetId="9"/>
      <sheetData sheetId="10">
        <row r="1">
          <cell r="R1" t="str">
            <v>A</v>
          </cell>
        </row>
        <row r="2">
          <cell r="A2" t="str">
            <v>Energy produced</v>
          </cell>
          <cell r="B2" t="str">
            <v>lenergy</v>
          </cell>
          <cell r="D2" t="str">
            <v>Natural gas distributed in a pipeline</v>
          </cell>
          <cell r="E2" t="str">
            <v>lcombust</v>
          </cell>
          <cell r="G2" t="str">
            <v>Emissions of SF6</v>
          </cell>
          <cell r="H2" t="str">
            <v>lsf6</v>
          </cell>
          <cell r="J2" t="str">
            <v>From State or Territory electricity grid</v>
          </cell>
          <cell r="K2" t="str">
            <v>ljcons</v>
          </cell>
          <cell r="P2" t="str">
            <v>Method 1</v>
          </cell>
          <cell r="R2" t="str">
            <v>AA</v>
          </cell>
        </row>
        <row r="3">
          <cell r="A3" t="str">
            <v>Scope 2</v>
          </cell>
          <cell r="B3" t="str">
            <v>lscope2</v>
          </cell>
          <cell r="D3" t="str">
            <v>Other gaseous fossil fuels</v>
          </cell>
          <cell r="E3" t="str">
            <v>lcombust</v>
          </cell>
          <cell r="G3" t="str">
            <v>Emissions released from the combustion of gaseous fuels</v>
          </cell>
          <cell r="H3" t="str">
            <v>lgasdis</v>
          </cell>
          <cell r="J3" t="str">
            <v>Natural gas distributed in a pipeline</v>
          </cell>
          <cell r="K3" t="str">
            <v>ljcons</v>
          </cell>
          <cell r="P3" t="str">
            <v>Method 2</v>
          </cell>
          <cell r="R3" t="str">
            <v>AAA</v>
          </cell>
        </row>
        <row r="4">
          <cell r="A4" t="str">
            <v>Scope 1</v>
          </cell>
          <cell r="B4" t="str">
            <v>lscope1</v>
          </cell>
          <cell r="D4" t="str">
            <v>Contractor</v>
          </cell>
          <cell r="E4" t="str">
            <v>lfuel</v>
          </cell>
          <cell r="G4" t="str">
            <v>Emissions released from the combustion of Liquid fuels</v>
          </cell>
          <cell r="H4" t="str">
            <v>lfueltype</v>
          </cell>
          <cell r="J4" t="str">
            <v>Other gaseous fossil fuels</v>
          </cell>
          <cell r="K4" t="str">
            <v>ljcons</v>
          </cell>
          <cell r="P4" t="str">
            <v>Method 3</v>
          </cell>
          <cell r="R4" t="str">
            <v>BBB</v>
          </cell>
        </row>
        <row r="5">
          <cell r="D5" t="str">
            <v>Fleet fuel</v>
          </cell>
          <cell r="E5" t="str">
            <v>lfuel</v>
          </cell>
          <cell r="G5" t="str">
            <v>Oil or Gas fugitive emissions</v>
          </cell>
          <cell r="H5" t="str">
            <v>lfugitivetype</v>
          </cell>
          <cell r="J5" t="str">
            <v>Electricity production</v>
          </cell>
          <cell r="K5" t="str">
            <v>ljeleprod</v>
          </cell>
          <cell r="R5" t="str">
            <v>N/A</v>
          </cell>
        </row>
        <row r="6">
          <cell r="D6" t="str">
            <v>Generator fuel</v>
          </cell>
          <cell r="E6" t="str">
            <v>lfuel</v>
          </cell>
          <cell r="G6" t="str">
            <v>Purchase of electricity</v>
          </cell>
          <cell r="H6" t="str">
            <v>lelebuy</v>
          </cell>
          <cell r="J6" t="str">
            <v>Contractor</v>
          </cell>
          <cell r="K6" t="str">
            <v>ljfuel</v>
          </cell>
        </row>
        <row r="7">
          <cell r="D7" t="str">
            <v>Thermal generation</v>
          </cell>
          <cell r="E7" t="str">
            <v>lecprod</v>
          </cell>
          <cell r="G7" t="str">
            <v>Electricity production</v>
          </cell>
          <cell r="H7" t="str">
            <v>leleprod</v>
          </cell>
          <cell r="J7" t="str">
            <v>Fleet fuel</v>
          </cell>
          <cell r="K7" t="str">
            <v>ljfuel</v>
          </cell>
        </row>
        <row r="8">
          <cell r="D8" t="str">
            <v>Solar generation</v>
          </cell>
          <cell r="E8" t="str">
            <v>lecprod</v>
          </cell>
          <cell r="J8" t="str">
            <v>Network oil</v>
          </cell>
          <cell r="K8" t="str">
            <v>ljfuel</v>
          </cell>
        </row>
        <row r="9">
          <cell r="D9" t="str">
            <v>From other sources</v>
          </cell>
          <cell r="E9" t="str">
            <v>lengcom</v>
          </cell>
          <cell r="J9" t="str">
            <v>Generator fuel</v>
          </cell>
          <cell r="K9" t="str">
            <v>ljfuel</v>
          </cell>
        </row>
        <row r="10">
          <cell r="D10" t="str">
            <v>From State or Territory electricity grid</v>
          </cell>
          <cell r="E10" t="str">
            <v>lengcom</v>
          </cell>
          <cell r="J10" t="str">
            <v>Natural gas distribution</v>
          </cell>
          <cell r="K10" t="str">
            <v>ljpressure</v>
          </cell>
        </row>
        <row r="11">
          <cell r="D11" t="str">
            <v>Biodiesel</v>
          </cell>
          <cell r="E11" t="str">
            <v>lfuel</v>
          </cell>
          <cell r="J11" t="str">
            <v>Natural gas transmission</v>
          </cell>
          <cell r="K11" t="str">
            <v>ljpressure</v>
          </cell>
        </row>
        <row r="12">
          <cell r="D12" t="str">
            <v>Diesel oil</v>
          </cell>
          <cell r="E12" t="str">
            <v>lfuel</v>
          </cell>
          <cell r="J12" t="str">
            <v>Natural gas production or processing — flaring</v>
          </cell>
          <cell r="K12" t="str">
            <v>ljpressure</v>
          </cell>
        </row>
        <row r="13">
          <cell r="D13" t="str">
            <v>Gasoline (other than for use as fuel in an aircraft)</v>
          </cell>
          <cell r="E13" t="str">
            <v>lfuel</v>
          </cell>
          <cell r="J13" t="str">
            <v>Natural gas production or processing — venting</v>
          </cell>
          <cell r="K13" t="str">
            <v>ljpressure</v>
          </cell>
        </row>
        <row r="14">
          <cell r="D14" t="str">
            <v>Liquefied petroleum gas</v>
          </cell>
          <cell r="E14" t="str">
            <v>lfuel</v>
          </cell>
          <cell r="J14" t="str">
            <v>From other sources</v>
          </cell>
        </row>
        <row r="15">
          <cell r="D15" t="str">
            <v>Petroleum based greases</v>
          </cell>
          <cell r="E15" t="str">
            <v>lfuel</v>
          </cell>
          <cell r="J15" t="str">
            <v>Gas insulated switchgear</v>
          </cell>
        </row>
        <row r="16">
          <cell r="D16" t="str">
            <v>Petroleum based oils</v>
          </cell>
          <cell r="E16" t="str">
            <v>lfuel</v>
          </cell>
        </row>
        <row r="17">
          <cell r="D17" t="str">
            <v>Natural gas distribution</v>
          </cell>
          <cell r="E17" t="str">
            <v>lfugitives</v>
          </cell>
        </row>
        <row r="18">
          <cell r="D18" t="str">
            <v>Natural gas transmission</v>
          </cell>
          <cell r="E18" t="str">
            <v>lfugitives</v>
          </cell>
        </row>
        <row r="19">
          <cell r="D19" t="str">
            <v>Gas insulated switchgear</v>
          </cell>
          <cell r="E19" t="str">
            <v>lsynth</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ER CF"/>
      <sheetName val="AER NRs"/>
      <sheetName val="AER lookups"/>
      <sheetName val="AER ETL"/>
      <sheetName val="Instructions"/>
      <sheetName val="CONTENTS"/>
      <sheetName val="Business &amp; other details"/>
      <sheetName val="E1. Expenditure Summary"/>
      <sheetName val="E11. Labour"/>
      <sheetName val="E21. ARS"/>
      <sheetName val="N1. Demand"/>
      <sheetName val="N2. Network characteristcs"/>
      <sheetName val="S1.1. Customer numbers"/>
      <sheetName val="S1.2. Customer numbers"/>
      <sheetName val="S10. Supply quality"/>
      <sheetName val="S11. Network reliability"/>
      <sheetName val="S14. Network integrity"/>
      <sheetName val="F1. Income"/>
      <sheetName val="F2. Capex"/>
      <sheetName val="F3. Revenue"/>
      <sheetName val="F4. Opex"/>
      <sheetName val="F6. Related party transactions"/>
      <sheetName val="F7. Provisions"/>
      <sheetName val="F9. Pass throughs"/>
      <sheetName val="F10. Assets"/>
      <sheetName val="Additional disclosu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1">
          <cell r="C41">
            <v>9.5294629999999998</v>
          </cell>
        </row>
        <row r="52">
          <cell r="C52">
            <v>25481.200353039705</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ER CF"/>
      <sheetName val="AER NRs"/>
      <sheetName val="AER lookups"/>
      <sheetName val="AER ETL"/>
      <sheetName val="Instructions"/>
      <sheetName val="CONTENTS"/>
      <sheetName val="Business &amp; other details"/>
      <sheetName val="E1. Expenditure Summary"/>
      <sheetName val="E11. Labour"/>
      <sheetName val="E21. ARS"/>
      <sheetName val="N1. Demand"/>
      <sheetName val="N2. Network characteristcs"/>
      <sheetName val="S1.1. Customer numbers"/>
      <sheetName val="S1.2. Customer numbers"/>
      <sheetName val="S10. Supply quality"/>
      <sheetName val="S11. Network reliability"/>
      <sheetName val="S14. Network integrity"/>
      <sheetName val="F1. Income"/>
      <sheetName val="F2. Capex"/>
      <sheetName val="F3. Revenue"/>
      <sheetName val="F4. Opex"/>
      <sheetName val="F6. Related party transactions"/>
      <sheetName val="F7. Provisions"/>
      <sheetName val="F9. Pass throughs"/>
      <sheetName val="F10. Assets"/>
      <sheetName val="Additional disclosures"/>
      <sheetName val="JGN RIN 2020-21 Attachment 3 Re"/>
    </sheetNames>
    <sheetDataSet>
      <sheetData sheetId="0"/>
      <sheetData sheetId="1"/>
      <sheetData sheetId="2">
        <row r="37">
          <cell r="C37" t="str">
            <v>Weighted Average Cost of Capital</v>
          </cell>
        </row>
      </sheetData>
      <sheetData sheetId="3">
        <row r="37">
          <cell r="C37" t="str">
            <v>2020-21</v>
          </cell>
        </row>
      </sheetData>
      <sheetData sheetId="4"/>
      <sheetData sheetId="5"/>
      <sheetData sheetId="6"/>
      <sheetData sheetId="7"/>
      <sheetData sheetId="8"/>
      <sheetData sheetId="9">
        <row r="10">
          <cell r="C10">
            <v>78</v>
          </cell>
        </row>
      </sheetData>
      <sheetData sheetId="10">
        <row r="37">
          <cell r="C37">
            <v>1266808</v>
          </cell>
        </row>
      </sheetData>
      <sheetData sheetId="11">
        <row r="37">
          <cell r="C37">
            <v>0</v>
          </cell>
        </row>
        <row r="52">
          <cell r="C52">
            <v>25746.181667998851</v>
          </cell>
        </row>
      </sheetData>
      <sheetData sheetId="12"/>
      <sheetData sheetId="13">
        <row r="37">
          <cell r="C37">
            <v>0</v>
          </cell>
        </row>
      </sheetData>
      <sheetData sheetId="14"/>
      <sheetData sheetId="15">
        <row r="37">
          <cell r="C37">
            <v>0</v>
          </cell>
        </row>
      </sheetData>
      <sheetData sheetId="16">
        <row r="12">
          <cell r="D12">
            <v>2207</v>
          </cell>
        </row>
      </sheetData>
      <sheetData sheetId="17">
        <row r="11">
          <cell r="C11">
            <v>485671000</v>
          </cell>
        </row>
      </sheetData>
      <sheetData sheetId="18">
        <row r="42">
          <cell r="C42">
            <v>160619284.99999997</v>
          </cell>
        </row>
      </sheetData>
      <sheetData sheetId="19">
        <row r="37">
          <cell r="C37">
            <v>0</v>
          </cell>
        </row>
      </sheetData>
      <sheetData sheetId="20">
        <row r="18">
          <cell r="C18">
            <v>176672000</v>
          </cell>
        </row>
      </sheetData>
      <sheetData sheetId="21"/>
      <sheetData sheetId="22">
        <row r="38">
          <cell r="C38">
            <v>192705.26</v>
          </cell>
        </row>
      </sheetData>
      <sheetData sheetId="23"/>
      <sheetData sheetId="24">
        <row r="12">
          <cell r="C12">
            <v>3270045518.0591283</v>
          </cell>
        </row>
      </sheetData>
      <sheetData sheetId="25"/>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ER CF"/>
      <sheetName val="AER NRs"/>
      <sheetName val="AER lookups"/>
      <sheetName val="AER ETL"/>
      <sheetName val="Instructions"/>
      <sheetName val="CONTENTS"/>
      <sheetName val="Business &amp; other details"/>
      <sheetName val="E1. Expenditure Summary"/>
      <sheetName val="E11. Labour"/>
      <sheetName val="E21. ARS"/>
      <sheetName val="N1. Demand"/>
      <sheetName val="N2. Network characteristcs"/>
      <sheetName val="S1.1. Customer numbers"/>
      <sheetName val="S1.2. Customer numbers"/>
      <sheetName val="S10. Supply quality"/>
      <sheetName val="S11. Network reliability"/>
      <sheetName val="S14. Network integrity"/>
      <sheetName val="F1. Income"/>
      <sheetName val="F2. Capex"/>
      <sheetName val="F3. Revenue"/>
      <sheetName val="F4. Opex"/>
      <sheetName val="F6. Related party transactions"/>
      <sheetName val="F7. Provisions"/>
      <sheetName val="F9. Pass throughs"/>
      <sheetName val="F10. Assets"/>
      <sheetName val="Additional disclosu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1">
          <cell r="C41">
            <v>9.5294629999999998</v>
          </cell>
        </row>
        <row r="52">
          <cell r="C52">
            <v>26054.971032060512</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CONTENTS"/>
      <sheetName val="Business &amp; other details"/>
      <sheetName val="E1. Expenditure Summary"/>
      <sheetName val="E11. Labour"/>
      <sheetName val="E21. ARS"/>
      <sheetName val="N1. Demand"/>
      <sheetName val="N2. Network characteristcs"/>
      <sheetName val="S1.1. Customer numbers"/>
      <sheetName val="S1.2. Customer numbers"/>
      <sheetName val="S10. Supply quality"/>
      <sheetName val="S11. Network reliability"/>
      <sheetName val="S14. Network integrity"/>
      <sheetName val="F1. Income"/>
      <sheetName val="F2. Capex"/>
      <sheetName val="F3. Revenue"/>
      <sheetName val="F4. Opex"/>
      <sheetName val="F6. Related party transactions"/>
      <sheetName val="F7. Provisions"/>
      <sheetName val="F9. Pass throughs"/>
      <sheetName val="F10. Assets"/>
      <sheetName val="Additional disclosures"/>
      <sheetName val="AER CF"/>
      <sheetName val="AER NRs"/>
      <sheetName val="AER lookups"/>
      <sheetName val="AER ETL"/>
    </sheetNames>
    <sheetDataSet>
      <sheetData sheetId="0"/>
      <sheetData sheetId="1"/>
      <sheetData sheetId="2"/>
      <sheetData sheetId="3">
        <row r="13">
          <cell r="C13">
            <v>86437949.899999991</v>
          </cell>
        </row>
      </sheetData>
      <sheetData sheetId="4"/>
      <sheetData sheetId="5"/>
      <sheetData sheetId="6">
        <row r="15">
          <cell r="C15">
            <v>91125508.769999996</v>
          </cell>
        </row>
      </sheetData>
      <sheetData sheetId="7">
        <row r="42">
          <cell r="C42">
            <v>9.5294629999999998</v>
          </cell>
        </row>
        <row r="53">
          <cell r="C53">
            <v>26313.646287575935</v>
          </cell>
        </row>
      </sheetData>
      <sheetData sheetId="8">
        <row r="12">
          <cell r="C12">
            <v>1458983</v>
          </cell>
        </row>
      </sheetData>
      <sheetData sheetId="9">
        <row r="92">
          <cell r="C92">
            <v>1409715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efault emissions Calcs"/>
      <sheetName val="Site Specific Emissions Calcs"/>
      <sheetName val="Baseline using Actual UAG"/>
      <sheetName val="Baseline using 0.022 UAG"/>
      <sheetName val="Scenario test 1"/>
      <sheetName val="Scenario test"/>
      <sheetName val="Sheet2"/>
      <sheetName val="Scenario - use Industry average"/>
    </sheetNames>
    <sheetDataSet>
      <sheetData sheetId="0">
        <row r="3">
          <cell r="J3">
            <v>74.28796157299999</v>
          </cell>
        </row>
        <row r="7">
          <cell r="J7">
            <v>0.254</v>
          </cell>
        </row>
      </sheetData>
      <sheetData sheetId="1">
        <row r="8">
          <cell r="J8">
            <v>336398.76381695562</v>
          </cell>
        </row>
      </sheetData>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ys"/>
      <sheetName val="I|Inputs"/>
      <sheetName val="I|NGER excerpts"/>
      <sheetName val="C|Emissions"/>
      <sheetName val="Picarro"/>
      <sheetName val="Sheet1"/>
    </sheetNames>
    <sheetDataSet>
      <sheetData sheetId="0"/>
      <sheetData sheetId="1">
        <row r="9">
          <cell r="J9">
            <v>30.487198855052874</v>
          </cell>
          <cell r="K9">
            <v>30.740852349526918</v>
          </cell>
          <cell r="L9">
            <v>31.804245845591161</v>
          </cell>
          <cell r="M9">
            <v>32.974954281625187</v>
          </cell>
          <cell r="N9">
            <v>33.852985608650719</v>
          </cell>
          <cell r="O9">
            <v>34.750528742943466</v>
          </cell>
          <cell r="P9">
            <v>35.667583684503462</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mandmanager.com.au/certificate-price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05AF7-63A0-44CF-8CE1-983082226883}">
  <dimension ref="A2:AA19"/>
  <sheetViews>
    <sheetView tabSelected="1" zoomScale="130" zoomScaleNormal="130" workbookViewId="0">
      <selection activeCell="K18" sqref="K18"/>
    </sheetView>
  </sheetViews>
  <sheetFormatPr defaultRowHeight="15" x14ac:dyDescent="0.25"/>
  <cols>
    <col min="1" max="1" width="26.7109375" bestFit="1" customWidth="1"/>
    <col min="2" max="2" width="17.42578125" bestFit="1" customWidth="1"/>
    <col min="3" max="3" width="13.5703125" customWidth="1"/>
    <col min="4" max="7" width="10.42578125" customWidth="1"/>
    <col min="8" max="8" width="8.140625" bestFit="1" customWidth="1"/>
  </cols>
  <sheetData>
    <row r="2" spans="1:27" s="144" customFormat="1" ht="18.75" x14ac:dyDescent="0.3">
      <c r="A2" s="143" t="s">
        <v>225</v>
      </c>
    </row>
    <row r="4" spans="1:27" x14ac:dyDescent="0.25">
      <c r="A4" s="69"/>
      <c r="C4" s="9" t="s">
        <v>91</v>
      </c>
      <c r="D4" s="9" t="s">
        <v>92</v>
      </c>
      <c r="E4" s="9" t="s">
        <v>93</v>
      </c>
      <c r="F4" s="9" t="s">
        <v>94</v>
      </c>
      <c r="G4" s="9" t="s">
        <v>95</v>
      </c>
    </row>
    <row r="5" spans="1:27" x14ac:dyDescent="0.25">
      <c r="A5" t="s">
        <v>198</v>
      </c>
      <c r="B5" t="s">
        <v>143</v>
      </c>
      <c r="C5" s="71">
        <f>Baseline!F17</f>
        <v>324476.66626728006</v>
      </c>
      <c r="D5" s="71">
        <f>Baseline!G17</f>
        <v>317919.41430100473</v>
      </c>
      <c r="E5" s="71">
        <f>Baseline!H17</f>
        <v>314771.48560422356</v>
      </c>
      <c r="F5" s="71">
        <f>Baseline!I17</f>
        <v>309636.01695895504</v>
      </c>
      <c r="G5" s="71">
        <f>Baseline!J17</f>
        <v>294965.0393071007</v>
      </c>
    </row>
    <row r="6" spans="1:27" x14ac:dyDescent="0.25">
      <c r="A6" t="s">
        <v>199</v>
      </c>
      <c r="B6" t="s">
        <v>143</v>
      </c>
      <c r="C6" s="71">
        <f>Actual.Method3!D29</f>
        <v>397520.82909991575</v>
      </c>
      <c r="D6" s="71">
        <f>Actual.Method3!E29</f>
        <v>393073.51495078293</v>
      </c>
      <c r="E6" s="71">
        <f>Actual.Method3!F29</f>
        <v>381152.06303457177</v>
      </c>
      <c r="F6" s="71">
        <f>Actual.Method3!G29</f>
        <v>370588.07069393812</v>
      </c>
      <c r="G6" s="71">
        <f>Actual.Method3!H29</f>
        <v>352307.97006728215</v>
      </c>
    </row>
    <row r="7" spans="1:27" x14ac:dyDescent="0.25">
      <c r="A7" s="125" t="s">
        <v>175</v>
      </c>
      <c r="B7" s="125" t="s">
        <v>143</v>
      </c>
      <c r="C7" s="120">
        <f>C6-C5</f>
        <v>73044.162832635688</v>
      </c>
      <c r="D7" s="120">
        <f t="shared" ref="D7:G7" si="0">D6-D5</f>
        <v>75154.100649778207</v>
      </c>
      <c r="E7" s="120">
        <f t="shared" si="0"/>
        <v>66380.577430348203</v>
      </c>
      <c r="F7" s="120">
        <f t="shared" si="0"/>
        <v>60952.053734983085</v>
      </c>
      <c r="G7" s="120">
        <f t="shared" si="0"/>
        <v>57342.930760181451</v>
      </c>
      <c r="I7" s="71"/>
      <c r="J7" s="71"/>
    </row>
    <row r="8" spans="1:27" x14ac:dyDescent="0.25">
      <c r="C8" s="71"/>
      <c r="D8" s="71"/>
      <c r="E8" s="71"/>
      <c r="F8" s="71"/>
      <c r="G8" s="71"/>
    </row>
    <row r="9" spans="1:27" x14ac:dyDescent="0.25">
      <c r="A9" t="s">
        <v>228</v>
      </c>
      <c r="B9" t="s">
        <v>200</v>
      </c>
      <c r="C9" s="82">
        <f>ACCUs!G13</f>
        <v>31.27254909755904</v>
      </c>
      <c r="D9" s="82">
        <f>ACCUs!H13</f>
        <v>32.389600063608171</v>
      </c>
      <c r="E9" s="82">
        <f>ACCUs!I13</f>
        <v>33.41396994513795</v>
      </c>
      <c r="F9" s="82">
        <f>ACCUs!J13</f>
        <v>34.301757175797093</v>
      </c>
      <c r="G9" s="82">
        <f>ACCUs!K13</f>
        <v>35.209056213723464</v>
      </c>
    </row>
    <row r="10" spans="1:27" x14ac:dyDescent="0.25">
      <c r="C10" s="71"/>
      <c r="D10" s="71"/>
      <c r="E10" s="71"/>
      <c r="F10" s="71"/>
      <c r="G10" s="71"/>
      <c r="H10" s="71"/>
    </row>
    <row r="11" spans="1:27" x14ac:dyDescent="0.25">
      <c r="A11" s="125" t="s">
        <v>201</v>
      </c>
      <c r="B11" s="125" t="s">
        <v>59</v>
      </c>
      <c r="C11" s="120">
        <f>C9*C7</f>
        <v>2284277.1684736968</v>
      </c>
      <c r="D11" s="120">
        <f t="shared" ref="D11:G11" si="1">D9*D7</f>
        <v>2434211.2631864711</v>
      </c>
      <c r="E11" s="120">
        <f t="shared" si="1"/>
        <v>2218038.6191985575</v>
      </c>
      <c r="F11" s="120">
        <f t="shared" si="1"/>
        <v>2090762.5465835261</v>
      </c>
      <c r="G11" s="120">
        <f t="shared" si="1"/>
        <v>2018990.472594881</v>
      </c>
      <c r="H11" s="71"/>
    </row>
    <row r="13" spans="1:27" ht="15.75" thickBot="1" x14ac:dyDescent="0.3">
      <c r="A13" s="46" t="s">
        <v>207</v>
      </c>
      <c r="B13" s="46" t="s">
        <v>202</v>
      </c>
      <c r="C13" s="83">
        <f>SUM(C11:G11)</f>
        <v>11046280.070037132</v>
      </c>
      <c r="D13" s="167" t="s">
        <v>229</v>
      </c>
      <c r="E13" s="168"/>
      <c r="F13" s="168"/>
      <c r="G13" s="168"/>
      <c r="H13" s="168"/>
      <c r="I13" s="168"/>
      <c r="J13" s="168"/>
      <c r="K13" s="168"/>
      <c r="L13" s="168"/>
      <c r="M13" s="168"/>
      <c r="N13" s="168"/>
      <c r="O13" s="168"/>
      <c r="P13" s="168"/>
      <c r="Q13" s="168"/>
      <c r="R13" s="168"/>
      <c r="S13" s="168"/>
      <c r="T13" s="168"/>
      <c r="U13" s="168"/>
      <c r="V13" s="168"/>
      <c r="W13" s="168"/>
      <c r="X13" s="168"/>
      <c r="Y13" s="168"/>
      <c r="Z13" s="168"/>
      <c r="AA13" s="168"/>
    </row>
    <row r="14" spans="1:27" ht="15.75" thickTop="1" x14ac:dyDescent="0.25">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row>
    <row r="16" spans="1:27" x14ac:dyDescent="0.25">
      <c r="A16" s="125" t="s">
        <v>201</v>
      </c>
      <c r="B16" s="125" t="s">
        <v>223</v>
      </c>
      <c r="C16" s="162">
        <f>C11/10^6</f>
        <v>2.2842771684736967</v>
      </c>
      <c r="D16" s="162">
        <f t="shared" ref="D16:G16" si="2">D11/10^6</f>
        <v>2.4342112631864712</v>
      </c>
      <c r="E16" s="162">
        <f t="shared" si="2"/>
        <v>2.2180386191985573</v>
      </c>
      <c r="F16" s="162">
        <f t="shared" si="2"/>
        <v>2.0907625465835262</v>
      </c>
      <c r="G16" s="162">
        <f t="shared" si="2"/>
        <v>2.0189904725948811</v>
      </c>
    </row>
    <row r="17" spans="1:8" x14ac:dyDescent="0.25">
      <c r="C17" s="93"/>
      <c r="H17" s="93"/>
    </row>
    <row r="18" spans="1:8" ht="15.75" thickBot="1" x14ac:dyDescent="0.3">
      <c r="A18" s="46" t="s">
        <v>207</v>
      </c>
      <c r="B18" s="46" t="s">
        <v>224</v>
      </c>
      <c r="C18" s="96">
        <f>SUM(C16:G16)</f>
        <v>11.046280070037133</v>
      </c>
    </row>
    <row r="19" spans="1:8" ht="15.75" thickTop="1" x14ac:dyDescent="0.25"/>
  </sheetData>
  <mergeCells count="1">
    <mergeCell ref="D13:AA14"/>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96D25-FC92-479C-ACB7-47F73D607C02}">
  <sheetPr>
    <tabColor rgb="FF0000CC"/>
  </sheetPr>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756D7-B580-49EE-A0A0-6242653D7709}">
  <dimension ref="A3:P93"/>
  <sheetViews>
    <sheetView topLeftCell="A37" zoomScale="85" zoomScaleNormal="85" workbookViewId="0">
      <selection activeCell="K89" sqref="K89:O89"/>
    </sheetView>
  </sheetViews>
  <sheetFormatPr defaultRowHeight="15" x14ac:dyDescent="0.25"/>
  <cols>
    <col min="1" max="2" width="8.85546875" customWidth="1"/>
    <col min="3" max="3" width="31.7109375" customWidth="1"/>
    <col min="4" max="4" width="9" customWidth="1"/>
    <col min="5" max="5" width="59.28515625" bestFit="1" customWidth="1"/>
    <col min="6" max="6" width="15.42578125" customWidth="1"/>
    <col min="7" max="7" width="11.7109375" customWidth="1"/>
    <col min="8" max="8" width="13.140625" customWidth="1"/>
    <col min="9" max="9" width="21.85546875" bestFit="1" customWidth="1"/>
    <col min="10" max="10" width="14.7109375" customWidth="1"/>
    <col min="11" max="11" width="15.28515625" customWidth="1"/>
    <col min="12" max="12" width="15.7109375" customWidth="1"/>
    <col min="13" max="13" width="15.28515625" customWidth="1"/>
    <col min="14" max="14" width="17" customWidth="1"/>
    <col min="15" max="15" width="15.85546875" customWidth="1"/>
    <col min="16" max="16" width="11.140625" customWidth="1"/>
  </cols>
  <sheetData>
    <row r="3" spans="1:4" x14ac:dyDescent="0.25">
      <c r="A3" s="9"/>
      <c r="B3" s="9"/>
      <c r="C3" s="9"/>
      <c r="D3" s="9"/>
    </row>
    <row r="19" spans="2:5" x14ac:dyDescent="0.25">
      <c r="B19" s="10"/>
    </row>
    <row r="20" spans="2:5" x14ac:dyDescent="0.25">
      <c r="B20" s="7"/>
    </row>
    <row r="21" spans="2:5" x14ac:dyDescent="0.25">
      <c r="B21" s="7"/>
    </row>
    <row r="22" spans="2:5" x14ac:dyDescent="0.25">
      <c r="B22" s="7"/>
    </row>
    <row r="24" spans="2:5" x14ac:dyDescent="0.25">
      <c r="B24" s="7"/>
      <c r="C24" s="9"/>
      <c r="D24" s="9"/>
      <c r="E24" s="9"/>
    </row>
    <row r="25" spans="2:5" x14ac:dyDescent="0.25">
      <c r="C25" s="9"/>
      <c r="D25" s="9"/>
      <c r="E25" s="9"/>
    </row>
    <row r="26" spans="2:5" x14ac:dyDescent="0.25">
      <c r="C26" s="9"/>
      <c r="D26" s="9"/>
      <c r="E26" s="9"/>
    </row>
    <row r="27" spans="2:5" x14ac:dyDescent="0.25">
      <c r="C27" s="9"/>
      <c r="D27" s="9"/>
      <c r="E27" s="9"/>
    </row>
    <row r="28" spans="2:5" x14ac:dyDescent="0.25">
      <c r="C28" s="9"/>
      <c r="D28" s="9"/>
      <c r="E28" s="9"/>
    </row>
    <row r="29" spans="2:5" x14ac:dyDescent="0.25">
      <c r="C29" s="9"/>
      <c r="D29" s="9"/>
      <c r="E29" s="9"/>
    </row>
    <row r="34" spans="3:16" x14ac:dyDescent="0.25">
      <c r="D34" s="11" t="s">
        <v>13</v>
      </c>
      <c r="E34" s="12"/>
      <c r="F34" s="13"/>
      <c r="G34" s="13"/>
      <c r="H34" s="14"/>
      <c r="I34" s="12"/>
      <c r="J34" s="15"/>
      <c r="K34" s="12"/>
      <c r="L34" s="12"/>
      <c r="M34" s="12"/>
      <c r="N34" s="12"/>
      <c r="O34" s="12"/>
    </row>
    <row r="35" spans="3:16" x14ac:dyDescent="0.25">
      <c r="G35" s="16" t="s">
        <v>14</v>
      </c>
      <c r="H35" s="16" t="s">
        <v>15</v>
      </c>
      <c r="I35" s="17" t="s">
        <v>16</v>
      </c>
      <c r="J35" s="17" t="s">
        <v>17</v>
      </c>
      <c r="K35" s="17" t="s">
        <v>18</v>
      </c>
      <c r="L35" s="17" t="s">
        <v>19</v>
      </c>
      <c r="M35" s="17" t="s">
        <v>20</v>
      </c>
      <c r="N35" s="17" t="s">
        <v>21</v>
      </c>
      <c r="O35" s="17" t="s">
        <v>22</v>
      </c>
    </row>
    <row r="36" spans="3:16" x14ac:dyDescent="0.25">
      <c r="D36" s="18">
        <v>1</v>
      </c>
      <c r="E36" s="19" t="s">
        <v>23</v>
      </c>
      <c r="F36" s="20" t="s">
        <v>24</v>
      </c>
      <c r="G36" s="21">
        <v>24178</v>
      </c>
      <c r="H36" s="22">
        <f>G36</f>
        <v>24178</v>
      </c>
      <c r="I36" s="22">
        <f t="shared" ref="I36:O37" si="0">H36</f>
        <v>24178</v>
      </c>
      <c r="J36" s="22">
        <f t="shared" si="0"/>
        <v>24178</v>
      </c>
      <c r="K36" s="22">
        <f t="shared" si="0"/>
        <v>24178</v>
      </c>
      <c r="L36" s="22">
        <f t="shared" si="0"/>
        <v>24178</v>
      </c>
      <c r="M36" s="22">
        <f t="shared" si="0"/>
        <v>24178</v>
      </c>
      <c r="N36" s="22">
        <f t="shared" si="0"/>
        <v>24178</v>
      </c>
      <c r="O36" s="22">
        <f t="shared" si="0"/>
        <v>24178</v>
      </c>
    </row>
    <row r="37" spans="3:16" ht="37.5" x14ac:dyDescent="0.3">
      <c r="C37" s="70" t="s">
        <v>76</v>
      </c>
      <c r="D37" s="18">
        <v>2</v>
      </c>
      <c r="E37" s="19" t="s">
        <v>25</v>
      </c>
      <c r="F37" s="20" t="s">
        <v>26</v>
      </c>
      <c r="G37" s="66" t="e">
        <f>#REF!</f>
        <v>#REF!</v>
      </c>
      <c r="H37" s="67" t="e">
        <f>G37</f>
        <v>#REF!</v>
      </c>
      <c r="I37" s="67" t="e">
        <f>H37</f>
        <v>#REF!</v>
      </c>
      <c r="J37" s="67" t="e">
        <f>I37</f>
        <v>#REF!</v>
      </c>
      <c r="K37" s="67" t="e">
        <f t="shared" si="0"/>
        <v>#REF!</v>
      </c>
      <c r="L37" s="67" t="e">
        <f t="shared" si="0"/>
        <v>#REF!</v>
      </c>
      <c r="M37" s="67" t="e">
        <f t="shared" si="0"/>
        <v>#REF!</v>
      </c>
      <c r="N37" s="67" t="e">
        <f t="shared" si="0"/>
        <v>#REF!</v>
      </c>
      <c r="O37" s="67" t="e">
        <f t="shared" si="0"/>
        <v>#REF!</v>
      </c>
    </row>
    <row r="38" spans="3:16" x14ac:dyDescent="0.25">
      <c r="D38" s="18" t="s">
        <v>27</v>
      </c>
      <c r="E38" s="23" t="s">
        <v>28</v>
      </c>
      <c r="F38" s="20" t="s">
        <v>29</v>
      </c>
      <c r="G38" s="24" t="e">
        <f>G37*G36</f>
        <v>#REF!</v>
      </c>
      <c r="H38" s="24" t="e">
        <f t="shared" ref="H38:O38" si="1">H37*H36</f>
        <v>#REF!</v>
      </c>
      <c r="I38" s="24" t="e">
        <f t="shared" si="1"/>
        <v>#REF!</v>
      </c>
      <c r="J38" s="24" t="e">
        <f t="shared" si="1"/>
        <v>#REF!</v>
      </c>
      <c r="K38" s="24" t="e">
        <f t="shared" si="1"/>
        <v>#REF!</v>
      </c>
      <c r="L38" s="24" t="e">
        <f t="shared" si="1"/>
        <v>#REF!</v>
      </c>
      <c r="M38" s="24" t="e">
        <f t="shared" si="1"/>
        <v>#REF!</v>
      </c>
      <c r="N38" s="24" t="e">
        <f t="shared" si="1"/>
        <v>#REF!</v>
      </c>
      <c r="O38" s="24" t="e">
        <f t="shared" si="1"/>
        <v>#REF!</v>
      </c>
    </row>
    <row r="39" spans="3:16" x14ac:dyDescent="0.25">
      <c r="D39" s="18">
        <v>4</v>
      </c>
      <c r="E39" s="23" t="s">
        <v>30</v>
      </c>
      <c r="F39" s="20" t="s">
        <v>31</v>
      </c>
      <c r="G39" s="25">
        <f>'[8]Default emissions Calcs'!J7</f>
        <v>0.254</v>
      </c>
      <c r="H39" s="26">
        <f>G39</f>
        <v>0.254</v>
      </c>
      <c r="I39" s="26">
        <f t="shared" ref="I39:O39" si="2">H39</f>
        <v>0.254</v>
      </c>
      <c r="J39" s="26">
        <f t="shared" si="2"/>
        <v>0.254</v>
      </c>
      <c r="K39" s="26">
        <f t="shared" si="2"/>
        <v>0.254</v>
      </c>
      <c r="L39" s="26">
        <f t="shared" si="2"/>
        <v>0.254</v>
      </c>
      <c r="M39" s="26">
        <f t="shared" si="2"/>
        <v>0.254</v>
      </c>
      <c r="N39" s="26">
        <f t="shared" si="2"/>
        <v>0.254</v>
      </c>
      <c r="O39" s="26">
        <f t="shared" si="2"/>
        <v>0.254</v>
      </c>
      <c r="P39" s="27" t="s">
        <v>32</v>
      </c>
    </row>
    <row r="40" spans="3:16" x14ac:dyDescent="0.25">
      <c r="D40" s="28" t="s">
        <v>33</v>
      </c>
      <c r="E40" s="29" t="s">
        <v>34</v>
      </c>
      <c r="F40" s="30" t="s">
        <v>35</v>
      </c>
      <c r="G40" s="31" t="e">
        <f>G39*G38</f>
        <v>#REF!</v>
      </c>
      <c r="H40" s="31" t="e">
        <f t="shared" ref="H40:O40" si="3">H39*H38</f>
        <v>#REF!</v>
      </c>
      <c r="I40" s="31" t="e">
        <f t="shared" si="3"/>
        <v>#REF!</v>
      </c>
      <c r="J40" s="31" t="e">
        <f t="shared" si="3"/>
        <v>#REF!</v>
      </c>
      <c r="K40" s="31" t="e">
        <f t="shared" si="3"/>
        <v>#REF!</v>
      </c>
      <c r="L40" s="31" t="e">
        <f t="shared" si="3"/>
        <v>#REF!</v>
      </c>
      <c r="M40" s="31" t="e">
        <f t="shared" si="3"/>
        <v>#REF!</v>
      </c>
      <c r="N40" s="31" t="e">
        <f t="shared" si="3"/>
        <v>#REF!</v>
      </c>
      <c r="O40" s="31" t="e">
        <f t="shared" si="3"/>
        <v>#REF!</v>
      </c>
    </row>
    <row r="41" spans="3:16" x14ac:dyDescent="0.25">
      <c r="D41" s="18">
        <v>6</v>
      </c>
      <c r="E41" s="23" t="s">
        <v>36</v>
      </c>
      <c r="F41" s="20" t="s">
        <v>24</v>
      </c>
      <c r="G41" s="21">
        <v>1877</v>
      </c>
      <c r="H41" s="22">
        <f>G41</f>
        <v>1877</v>
      </c>
      <c r="I41" s="22">
        <f t="shared" ref="I41:O41" si="4">H41</f>
        <v>1877</v>
      </c>
      <c r="J41" s="22">
        <f t="shared" si="4"/>
        <v>1877</v>
      </c>
      <c r="K41" s="22">
        <f t="shared" si="4"/>
        <v>1877</v>
      </c>
      <c r="L41" s="22">
        <f t="shared" si="4"/>
        <v>1877</v>
      </c>
      <c r="M41" s="22">
        <f t="shared" si="4"/>
        <v>1877</v>
      </c>
      <c r="N41" s="22">
        <f t="shared" si="4"/>
        <v>1877</v>
      </c>
      <c r="O41" s="22">
        <f t="shared" si="4"/>
        <v>1877</v>
      </c>
    </row>
    <row r="42" spans="3:16" x14ac:dyDescent="0.25">
      <c r="D42" s="18">
        <v>7</v>
      </c>
      <c r="E42" s="23" t="s">
        <v>30</v>
      </c>
      <c r="F42" s="20" t="s">
        <v>37</v>
      </c>
      <c r="G42" s="32" t="e">
        <f>#REF!</f>
        <v>#REF!</v>
      </c>
      <c r="H42" s="32" t="e">
        <f>#REF!</f>
        <v>#REF!</v>
      </c>
      <c r="I42" s="32" t="e">
        <f>#REF!</f>
        <v>#REF!</v>
      </c>
      <c r="J42" s="32" t="e">
        <f>#REF!</f>
        <v>#REF!</v>
      </c>
      <c r="K42" s="32" t="e">
        <f>#REF!</f>
        <v>#REF!</v>
      </c>
      <c r="L42" s="32" t="e">
        <f>#REF!</f>
        <v>#REF!</v>
      </c>
      <c r="M42" s="32" t="e">
        <f>#REF!</f>
        <v>#REF!</v>
      </c>
      <c r="N42" s="32" t="e">
        <f>#REF!</f>
        <v>#REF!</v>
      </c>
      <c r="O42" s="32" t="e">
        <f>#REF!</f>
        <v>#REF!</v>
      </c>
      <c r="P42" s="27" t="s">
        <v>32</v>
      </c>
    </row>
    <row r="43" spans="3:16" x14ac:dyDescent="0.25">
      <c r="D43" s="28" t="s">
        <v>38</v>
      </c>
      <c r="E43" s="29" t="s">
        <v>34</v>
      </c>
      <c r="F43" s="30" t="s">
        <v>35</v>
      </c>
      <c r="G43" s="31" t="e">
        <f>G42*G41</f>
        <v>#REF!</v>
      </c>
      <c r="H43" s="31" t="e">
        <f t="shared" ref="H43:O43" si="5">H42*H41</f>
        <v>#REF!</v>
      </c>
      <c r="I43" s="31" t="e">
        <f t="shared" si="5"/>
        <v>#REF!</v>
      </c>
      <c r="J43" s="31" t="e">
        <f t="shared" si="5"/>
        <v>#REF!</v>
      </c>
      <c r="K43" s="31" t="e">
        <f t="shared" si="5"/>
        <v>#REF!</v>
      </c>
      <c r="L43" s="31" t="e">
        <f t="shared" si="5"/>
        <v>#REF!</v>
      </c>
      <c r="M43" s="31" t="e">
        <f t="shared" si="5"/>
        <v>#REF!</v>
      </c>
      <c r="N43" s="31" t="e">
        <f t="shared" si="5"/>
        <v>#REF!</v>
      </c>
      <c r="O43" s="31" t="e">
        <f t="shared" si="5"/>
        <v>#REF!</v>
      </c>
    </row>
    <row r="44" spans="3:16" ht="15.75" thickBot="1" x14ac:dyDescent="0.3">
      <c r="D44" s="28" t="s">
        <v>39</v>
      </c>
      <c r="E44" s="33" t="s">
        <v>40</v>
      </c>
      <c r="F44" s="34" t="s">
        <v>35</v>
      </c>
      <c r="G44" s="35" t="e">
        <f>G43+G40</f>
        <v>#REF!</v>
      </c>
      <c r="H44" s="35" t="e">
        <f t="shared" ref="H44:O44" si="6">H43+H40</f>
        <v>#REF!</v>
      </c>
      <c r="I44" s="35" t="e">
        <f t="shared" si="6"/>
        <v>#REF!</v>
      </c>
      <c r="J44" s="35" t="e">
        <f t="shared" si="6"/>
        <v>#REF!</v>
      </c>
      <c r="K44" s="35" t="e">
        <f t="shared" si="6"/>
        <v>#REF!</v>
      </c>
      <c r="L44" s="35" t="e">
        <f t="shared" si="6"/>
        <v>#REF!</v>
      </c>
      <c r="M44" s="35" t="e">
        <f t="shared" si="6"/>
        <v>#REF!</v>
      </c>
      <c r="N44" s="35" t="e">
        <f t="shared" si="6"/>
        <v>#REF!</v>
      </c>
      <c r="O44" s="35" t="e">
        <f t="shared" si="6"/>
        <v>#REF!</v>
      </c>
    </row>
    <row r="45" spans="3:16" ht="15.75" thickTop="1" x14ac:dyDescent="0.25">
      <c r="D45" s="20"/>
      <c r="F45" s="20"/>
      <c r="G45" s="36"/>
    </row>
    <row r="46" spans="3:16" x14ac:dyDescent="0.25">
      <c r="D46" s="11" t="s">
        <v>41</v>
      </c>
      <c r="E46" s="12"/>
      <c r="F46" s="15"/>
      <c r="G46" s="37"/>
      <c r="H46" s="14"/>
      <c r="I46" s="12"/>
      <c r="J46" s="12"/>
      <c r="K46" s="12"/>
      <c r="L46" s="12"/>
      <c r="M46" s="12"/>
      <c r="N46" s="12"/>
      <c r="O46" s="12"/>
    </row>
    <row r="47" spans="3:16" x14ac:dyDescent="0.25">
      <c r="F47" s="20"/>
      <c r="G47" s="16" t="s">
        <v>14</v>
      </c>
      <c r="H47" s="16" t="s">
        <v>15</v>
      </c>
      <c r="I47" s="17" t="s">
        <v>16</v>
      </c>
      <c r="J47" s="17" t="s">
        <v>17</v>
      </c>
      <c r="K47" s="17" t="s">
        <v>18</v>
      </c>
      <c r="L47" s="17" t="s">
        <v>19</v>
      </c>
      <c r="M47" s="17" t="s">
        <v>20</v>
      </c>
      <c r="N47" s="17" t="s">
        <v>21</v>
      </c>
      <c r="O47" s="17" t="s">
        <v>22</v>
      </c>
    </row>
    <row r="48" spans="3:16" x14ac:dyDescent="0.25">
      <c r="D48" s="18">
        <v>1</v>
      </c>
      <c r="E48" s="19" t="s">
        <v>23</v>
      </c>
      <c r="F48" s="20" t="s">
        <v>24</v>
      </c>
      <c r="G48" s="24">
        <f>G36</f>
        <v>24178</v>
      </c>
      <c r="H48" s="24">
        <f t="shared" ref="H48:O49" si="7">H36</f>
        <v>24178</v>
      </c>
      <c r="I48" s="24">
        <f t="shared" si="7"/>
        <v>24178</v>
      </c>
      <c r="J48" s="24">
        <f t="shared" si="7"/>
        <v>24178</v>
      </c>
      <c r="K48" s="24">
        <f t="shared" si="7"/>
        <v>24178</v>
      </c>
      <c r="L48" s="24">
        <f t="shared" si="7"/>
        <v>24178</v>
      </c>
      <c r="M48" s="24">
        <f t="shared" si="7"/>
        <v>24178</v>
      </c>
      <c r="N48" s="24">
        <f t="shared" si="7"/>
        <v>24178</v>
      </c>
      <c r="O48" s="24">
        <f t="shared" si="7"/>
        <v>24178</v>
      </c>
    </row>
    <row r="49" spans="2:16" ht="37.5" x14ac:dyDescent="0.3">
      <c r="B49" s="7"/>
      <c r="C49" s="70" t="s">
        <v>76</v>
      </c>
      <c r="D49" s="18">
        <v>2</v>
      </c>
      <c r="E49" s="19" t="s">
        <v>25</v>
      </c>
      <c r="F49" s="20" t="s">
        <v>26</v>
      </c>
      <c r="G49" s="38" t="e">
        <f>G37</f>
        <v>#REF!</v>
      </c>
      <c r="H49" s="38" t="e">
        <f t="shared" si="7"/>
        <v>#REF!</v>
      </c>
      <c r="I49" s="38" t="e">
        <f t="shared" si="7"/>
        <v>#REF!</v>
      </c>
      <c r="J49" s="38" t="e">
        <f t="shared" si="7"/>
        <v>#REF!</v>
      </c>
      <c r="K49" s="38" t="e">
        <f t="shared" si="7"/>
        <v>#REF!</v>
      </c>
      <c r="L49" s="38" t="e">
        <f t="shared" si="7"/>
        <v>#REF!</v>
      </c>
      <c r="M49" s="38" t="e">
        <f t="shared" si="7"/>
        <v>#REF!</v>
      </c>
      <c r="N49" s="38" t="e">
        <f t="shared" si="7"/>
        <v>#REF!</v>
      </c>
      <c r="O49" s="38" t="e">
        <f t="shared" si="7"/>
        <v>#REF!</v>
      </c>
    </row>
    <row r="50" spans="2:16" x14ac:dyDescent="0.25">
      <c r="D50" s="18">
        <v>3</v>
      </c>
      <c r="E50" s="23" t="s">
        <v>28</v>
      </c>
      <c r="F50" s="20" t="s">
        <v>29</v>
      </c>
      <c r="G50" s="24" t="e">
        <f>G49*G48</f>
        <v>#REF!</v>
      </c>
      <c r="H50" s="24" t="e">
        <f t="shared" ref="H50:O50" si="8">H49*H48</f>
        <v>#REF!</v>
      </c>
      <c r="I50" s="24" t="e">
        <f t="shared" si="8"/>
        <v>#REF!</v>
      </c>
      <c r="J50" s="24" t="e">
        <f t="shared" si="8"/>
        <v>#REF!</v>
      </c>
      <c r="K50" s="24" t="e">
        <f t="shared" si="8"/>
        <v>#REF!</v>
      </c>
      <c r="L50" s="24" t="e">
        <f t="shared" si="8"/>
        <v>#REF!</v>
      </c>
      <c r="M50" s="24" t="e">
        <f t="shared" si="8"/>
        <v>#REF!</v>
      </c>
      <c r="N50" s="24" t="e">
        <f t="shared" si="8"/>
        <v>#REF!</v>
      </c>
      <c r="O50" s="24" t="e">
        <f t="shared" si="8"/>
        <v>#REF!</v>
      </c>
    </row>
    <row r="51" spans="2:16" ht="18.75" x14ac:dyDescent="0.3">
      <c r="B51">
        <v>0.17294865939710372</v>
      </c>
      <c r="C51" s="70" t="s">
        <v>81</v>
      </c>
      <c r="D51" s="18">
        <v>10</v>
      </c>
      <c r="E51" s="23" t="s">
        <v>30</v>
      </c>
      <c r="F51" s="20" t="s">
        <v>31</v>
      </c>
      <c r="G51" s="39" t="e">
        <f>#REF!</f>
        <v>#REF!</v>
      </c>
      <c r="H51" s="39" t="e">
        <f>G51</f>
        <v>#REF!</v>
      </c>
      <c r="I51" s="39" t="e">
        <f>G51</f>
        <v>#REF!</v>
      </c>
      <c r="J51" s="39" t="e">
        <f>G51</f>
        <v>#REF!</v>
      </c>
      <c r="K51" s="39" t="e">
        <f>G51</f>
        <v>#REF!</v>
      </c>
      <c r="L51" s="39" t="e">
        <f>G51</f>
        <v>#REF!</v>
      </c>
      <c r="M51" s="39" t="e">
        <f>G51</f>
        <v>#REF!</v>
      </c>
      <c r="N51" s="39" t="e">
        <f>G51</f>
        <v>#REF!</v>
      </c>
      <c r="O51" s="39" t="e">
        <f>G51</f>
        <v>#REF!</v>
      </c>
      <c r="P51" s="27" t="s">
        <v>42</v>
      </c>
    </row>
    <row r="52" spans="2:16" x14ac:dyDescent="0.25">
      <c r="D52" s="28" t="s">
        <v>43</v>
      </c>
      <c r="E52" s="29" t="s">
        <v>34</v>
      </c>
      <c r="F52" s="30" t="s">
        <v>35</v>
      </c>
      <c r="G52" s="31" t="e">
        <f>G51*G50</f>
        <v>#REF!</v>
      </c>
      <c r="H52" s="31" t="e">
        <f t="shared" ref="H52:O52" si="9">H51*H50</f>
        <v>#REF!</v>
      </c>
      <c r="I52" s="31" t="e">
        <f t="shared" si="9"/>
        <v>#REF!</v>
      </c>
      <c r="J52" s="31" t="e">
        <f t="shared" si="9"/>
        <v>#REF!</v>
      </c>
      <c r="K52" s="31" t="e">
        <f t="shared" si="9"/>
        <v>#REF!</v>
      </c>
      <c r="L52" s="31" t="e">
        <f t="shared" si="9"/>
        <v>#REF!</v>
      </c>
      <c r="M52" s="31" t="e">
        <f t="shared" si="9"/>
        <v>#REF!</v>
      </c>
      <c r="N52" s="31" t="e">
        <f t="shared" si="9"/>
        <v>#REF!</v>
      </c>
      <c r="O52" s="31" t="e">
        <f t="shared" si="9"/>
        <v>#REF!</v>
      </c>
    </row>
    <row r="53" spans="2:16" x14ac:dyDescent="0.25">
      <c r="D53" s="18">
        <v>6</v>
      </c>
      <c r="E53" s="23" t="s">
        <v>36</v>
      </c>
      <c r="F53" s="20" t="s">
        <v>24</v>
      </c>
      <c r="G53" s="24">
        <f>G41</f>
        <v>1877</v>
      </c>
      <c r="H53" s="24">
        <f>H41</f>
        <v>1877</v>
      </c>
      <c r="I53" s="24">
        <f t="shared" ref="I53:O53" si="10">I41</f>
        <v>1877</v>
      </c>
      <c r="J53" s="24">
        <f t="shared" si="10"/>
        <v>1877</v>
      </c>
      <c r="K53" s="24">
        <f t="shared" si="10"/>
        <v>1877</v>
      </c>
      <c r="L53" s="24">
        <f t="shared" si="10"/>
        <v>1877</v>
      </c>
      <c r="M53" s="24">
        <f t="shared" si="10"/>
        <v>1877</v>
      </c>
      <c r="N53" s="24">
        <f t="shared" si="10"/>
        <v>1877</v>
      </c>
      <c r="O53" s="24">
        <f t="shared" si="10"/>
        <v>1877</v>
      </c>
    </row>
    <row r="54" spans="2:16" x14ac:dyDescent="0.25">
      <c r="D54" s="18">
        <v>12</v>
      </c>
      <c r="E54" s="23" t="s">
        <v>30</v>
      </c>
      <c r="F54" s="20" t="s">
        <v>37</v>
      </c>
      <c r="G54" s="32" t="e">
        <f>G42</f>
        <v>#REF!</v>
      </c>
      <c r="H54" s="32" t="e">
        <f t="shared" ref="H54:O54" si="11">H42</f>
        <v>#REF!</v>
      </c>
      <c r="I54" s="32" t="e">
        <f t="shared" si="11"/>
        <v>#REF!</v>
      </c>
      <c r="J54" s="32" t="e">
        <f t="shared" si="11"/>
        <v>#REF!</v>
      </c>
      <c r="K54" s="32" t="e">
        <f t="shared" si="11"/>
        <v>#REF!</v>
      </c>
      <c r="L54" s="32" t="e">
        <f t="shared" si="11"/>
        <v>#REF!</v>
      </c>
      <c r="M54" s="32" t="e">
        <f t="shared" si="11"/>
        <v>#REF!</v>
      </c>
      <c r="N54" s="32" t="e">
        <f t="shared" si="11"/>
        <v>#REF!</v>
      </c>
      <c r="O54" s="32" t="e">
        <f t="shared" si="11"/>
        <v>#REF!</v>
      </c>
      <c r="P54" s="27" t="s">
        <v>42</v>
      </c>
    </row>
    <row r="55" spans="2:16" x14ac:dyDescent="0.25">
      <c r="D55" s="28" t="s">
        <v>44</v>
      </c>
      <c r="E55" s="29" t="s">
        <v>34</v>
      </c>
      <c r="F55" s="30" t="s">
        <v>35</v>
      </c>
      <c r="G55" s="31" t="e">
        <f>G54*G53</f>
        <v>#REF!</v>
      </c>
      <c r="H55" s="31" t="e">
        <f t="shared" ref="H55:O55" si="12">H54*H53</f>
        <v>#REF!</v>
      </c>
      <c r="I55" s="31" t="e">
        <f t="shared" si="12"/>
        <v>#REF!</v>
      </c>
      <c r="J55" s="31" t="e">
        <f t="shared" si="12"/>
        <v>#REF!</v>
      </c>
      <c r="K55" s="31" t="e">
        <f t="shared" si="12"/>
        <v>#REF!</v>
      </c>
      <c r="L55" s="31" t="e">
        <f t="shared" si="12"/>
        <v>#REF!</v>
      </c>
      <c r="M55" s="31" t="e">
        <f t="shared" si="12"/>
        <v>#REF!</v>
      </c>
      <c r="N55" s="31" t="e">
        <f t="shared" si="12"/>
        <v>#REF!</v>
      </c>
      <c r="O55" s="31" t="e">
        <f t="shared" si="12"/>
        <v>#REF!</v>
      </c>
    </row>
    <row r="56" spans="2:16" ht="15.75" thickBot="1" x14ac:dyDescent="0.3">
      <c r="D56" s="28" t="s">
        <v>45</v>
      </c>
      <c r="E56" s="33" t="s">
        <v>46</v>
      </c>
      <c r="F56" s="34" t="s">
        <v>35</v>
      </c>
      <c r="G56" s="40" t="e">
        <f>G55+G52</f>
        <v>#REF!</v>
      </c>
      <c r="H56" s="40" t="e">
        <f t="shared" ref="H56:O56" si="13">H55+H52</f>
        <v>#REF!</v>
      </c>
      <c r="I56" s="40" t="e">
        <f t="shared" si="13"/>
        <v>#REF!</v>
      </c>
      <c r="J56" s="40" t="e">
        <f t="shared" si="13"/>
        <v>#REF!</v>
      </c>
      <c r="K56" s="40" t="e">
        <f t="shared" si="13"/>
        <v>#REF!</v>
      </c>
      <c r="L56" s="40" t="e">
        <f t="shared" si="13"/>
        <v>#REF!</v>
      </c>
      <c r="M56" s="40" t="e">
        <f t="shared" si="13"/>
        <v>#REF!</v>
      </c>
      <c r="N56" s="40" t="e">
        <f t="shared" si="13"/>
        <v>#REF!</v>
      </c>
      <c r="O56" s="40" t="e">
        <f t="shared" si="13"/>
        <v>#REF!</v>
      </c>
    </row>
    <row r="57" spans="2:16" ht="15.75" thickTop="1" x14ac:dyDescent="0.25">
      <c r="F57" s="20"/>
    </row>
    <row r="58" spans="2:16" x14ac:dyDescent="0.25">
      <c r="D58" s="11" t="s">
        <v>47</v>
      </c>
      <c r="E58" s="12"/>
      <c r="F58" s="41"/>
      <c r="G58" s="12"/>
      <c r="H58" s="12"/>
      <c r="I58" s="12"/>
      <c r="J58" s="12"/>
      <c r="K58" s="12"/>
      <c r="L58" s="12"/>
      <c r="M58" s="12"/>
      <c r="N58" s="12"/>
      <c r="O58" s="12"/>
    </row>
    <row r="59" spans="2:16" x14ac:dyDescent="0.25">
      <c r="F59" s="20"/>
      <c r="G59" s="16" t="s">
        <v>14</v>
      </c>
      <c r="H59" s="16" t="s">
        <v>15</v>
      </c>
      <c r="I59" s="17" t="s">
        <v>16</v>
      </c>
      <c r="J59" s="17" t="s">
        <v>17</v>
      </c>
      <c r="K59" s="17" t="s">
        <v>18</v>
      </c>
      <c r="L59" s="17" t="s">
        <v>19</v>
      </c>
      <c r="M59" s="17" t="s">
        <v>20</v>
      </c>
      <c r="N59" s="17" t="s">
        <v>21</v>
      </c>
      <c r="O59" s="17" t="s">
        <v>22</v>
      </c>
    </row>
    <row r="60" spans="2:16" x14ac:dyDescent="0.25">
      <c r="E60" t="s">
        <v>48</v>
      </c>
      <c r="F60" s="42" t="s">
        <v>49</v>
      </c>
      <c r="I60" s="43">
        <f>1-4.9%</f>
        <v>0.95099999999999996</v>
      </c>
      <c r="J60" s="43">
        <f>I60-4.9%</f>
        <v>0.90199999999999991</v>
      </c>
      <c r="K60" s="43">
        <f t="shared" ref="K60:O60" si="14">J60-4.9%</f>
        <v>0.85299999999999987</v>
      </c>
      <c r="L60" s="43">
        <f>K60-4.9%</f>
        <v>0.80399999999999983</v>
      </c>
      <c r="M60" s="43">
        <f t="shared" si="14"/>
        <v>0.75499999999999978</v>
      </c>
      <c r="N60" s="43">
        <f t="shared" si="14"/>
        <v>0.70599999999999974</v>
      </c>
      <c r="O60" s="43">
        <f t="shared" si="14"/>
        <v>0.6569999999999997</v>
      </c>
    </row>
    <row r="61" spans="2:16" x14ac:dyDescent="0.25">
      <c r="E61" t="s">
        <v>50</v>
      </c>
      <c r="F61" s="20" t="s">
        <v>51</v>
      </c>
      <c r="I61" s="44">
        <v>0.1</v>
      </c>
      <c r="J61" s="44">
        <v>0.2</v>
      </c>
      <c r="K61" s="44">
        <v>0.3</v>
      </c>
      <c r="L61" s="44">
        <v>0.4</v>
      </c>
      <c r="M61" s="44">
        <v>0.6</v>
      </c>
      <c r="N61" s="44">
        <v>0.8</v>
      </c>
      <c r="O61" s="44">
        <v>1</v>
      </c>
    </row>
    <row r="62" spans="2:16" x14ac:dyDescent="0.25">
      <c r="E62" t="s">
        <v>52</v>
      </c>
      <c r="F62" s="20" t="s">
        <v>51</v>
      </c>
      <c r="I62" s="44">
        <f>1-I61</f>
        <v>0.9</v>
      </c>
      <c r="J62" s="44">
        <f t="shared" ref="J62:O62" si="15">1-J61</f>
        <v>0.8</v>
      </c>
      <c r="K62" s="44">
        <f t="shared" si="15"/>
        <v>0.7</v>
      </c>
      <c r="L62" s="44">
        <f t="shared" si="15"/>
        <v>0.6</v>
      </c>
      <c r="M62" s="44">
        <f t="shared" si="15"/>
        <v>0.4</v>
      </c>
      <c r="N62" s="44">
        <f t="shared" si="15"/>
        <v>0.19999999999999996</v>
      </c>
      <c r="O62" s="44">
        <f t="shared" si="15"/>
        <v>0</v>
      </c>
    </row>
    <row r="63" spans="2:16" x14ac:dyDescent="0.25">
      <c r="E63" t="s">
        <v>53</v>
      </c>
      <c r="F63" s="20" t="s">
        <v>35</v>
      </c>
      <c r="I63" s="45" t="e">
        <f>I44*I61+I62*I56</f>
        <v>#REF!</v>
      </c>
      <c r="J63" s="45" t="e">
        <f t="shared" ref="J63:O63" si="16">J44*J61+J62*J56</f>
        <v>#REF!</v>
      </c>
      <c r="K63" s="45" t="e">
        <f t="shared" si="16"/>
        <v>#REF!</v>
      </c>
      <c r="L63" s="45" t="e">
        <f t="shared" si="16"/>
        <v>#REF!</v>
      </c>
      <c r="M63" s="45" t="e">
        <f t="shared" si="16"/>
        <v>#REF!</v>
      </c>
      <c r="N63" s="45" t="e">
        <f t="shared" si="16"/>
        <v>#REF!</v>
      </c>
      <c r="O63" s="45" t="e">
        <f t="shared" si="16"/>
        <v>#REF!</v>
      </c>
    </row>
    <row r="64" spans="2:16" ht="15.75" thickBot="1" x14ac:dyDescent="0.3">
      <c r="E64" s="46" t="s">
        <v>54</v>
      </c>
      <c r="F64" s="34" t="s">
        <v>35</v>
      </c>
      <c r="G64" s="46"/>
      <c r="H64" s="46"/>
      <c r="I64" s="47" t="e">
        <f>I63*I60</f>
        <v>#REF!</v>
      </c>
      <c r="J64" s="47" t="e">
        <f t="shared" ref="J64:O64" si="17">J63*J60</f>
        <v>#REF!</v>
      </c>
      <c r="K64" s="47" t="e">
        <f t="shared" si="17"/>
        <v>#REF!</v>
      </c>
      <c r="L64" s="47" t="e">
        <f t="shared" si="17"/>
        <v>#REF!</v>
      </c>
      <c r="M64" s="47" t="e">
        <f t="shared" si="17"/>
        <v>#REF!</v>
      </c>
      <c r="N64" s="47" t="e">
        <f t="shared" si="17"/>
        <v>#REF!</v>
      </c>
      <c r="O64" s="47" t="e">
        <f t="shared" si="17"/>
        <v>#REF!</v>
      </c>
    </row>
    <row r="65" spans="4:16" ht="15.75" thickTop="1" x14ac:dyDescent="0.25">
      <c r="E65" s="27" t="s">
        <v>55</v>
      </c>
      <c r="F65" s="48" t="s">
        <v>51</v>
      </c>
      <c r="G65" s="27"/>
      <c r="H65" s="27"/>
      <c r="I65" s="49"/>
      <c r="J65" s="49" t="e">
        <f>J64/I64-1</f>
        <v>#REF!</v>
      </c>
      <c r="K65" s="49" t="e">
        <f t="shared" ref="K65:N65" si="18">K64/J64-1</f>
        <v>#REF!</v>
      </c>
      <c r="L65" s="49" t="e">
        <f t="shared" si="18"/>
        <v>#REF!</v>
      </c>
      <c r="M65" s="49" t="e">
        <f t="shared" si="18"/>
        <v>#REF!</v>
      </c>
      <c r="N65" s="49" t="e">
        <f t="shared" si="18"/>
        <v>#REF!</v>
      </c>
      <c r="O65" s="49" t="e">
        <f>O64/N64-1</f>
        <v>#REF!</v>
      </c>
      <c r="P65" s="49" t="e">
        <f>O64/$I$64-1</f>
        <v>#REF!</v>
      </c>
    </row>
    <row r="66" spans="4:16" x14ac:dyDescent="0.25">
      <c r="F66" s="20"/>
    </row>
    <row r="67" spans="4:16" x14ac:dyDescent="0.25">
      <c r="E67" t="s">
        <v>56</v>
      </c>
      <c r="F67" s="20" t="s">
        <v>35</v>
      </c>
      <c r="G67" s="50">
        <f>'[8]Site Specific Emissions Calcs'!J8</f>
        <v>336398.76381695562</v>
      </c>
      <c r="H67" s="45">
        <f>G67</f>
        <v>336398.76381695562</v>
      </c>
      <c r="I67" s="51">
        <f t="shared" ref="I67:O67" si="19">H67</f>
        <v>336398.76381695562</v>
      </c>
      <c r="J67" s="45">
        <f t="shared" si="19"/>
        <v>336398.76381695562</v>
      </c>
      <c r="K67" s="45">
        <f t="shared" si="19"/>
        <v>336398.76381695562</v>
      </c>
      <c r="L67" s="45">
        <f t="shared" si="19"/>
        <v>336398.76381695562</v>
      </c>
      <c r="M67" s="45">
        <f t="shared" si="19"/>
        <v>336398.76381695562</v>
      </c>
      <c r="N67" s="45">
        <f t="shared" si="19"/>
        <v>336398.76381695562</v>
      </c>
      <c r="O67" s="45">
        <f t="shared" si="19"/>
        <v>336398.76381695562</v>
      </c>
    </row>
    <row r="68" spans="4:16" x14ac:dyDescent="0.25">
      <c r="E68" s="9" t="s">
        <v>57</v>
      </c>
      <c r="F68" s="52" t="s">
        <v>35</v>
      </c>
      <c r="G68" s="53"/>
      <c r="H68" s="53"/>
      <c r="I68" s="54" t="e">
        <f>I67-I64</f>
        <v>#REF!</v>
      </c>
      <c r="J68" s="54" t="e">
        <f>J67-J64</f>
        <v>#REF!</v>
      </c>
      <c r="K68" s="54" t="e">
        <f>K67-K64</f>
        <v>#REF!</v>
      </c>
      <c r="L68" s="54" t="e">
        <f>L67-L64</f>
        <v>#REF!</v>
      </c>
      <c r="M68" s="54" t="e">
        <f t="shared" ref="M68:O68" si="20">M67-M64</f>
        <v>#REF!</v>
      </c>
      <c r="N68" s="54" t="e">
        <f t="shared" si="20"/>
        <v>#REF!</v>
      </c>
      <c r="O68" s="54" t="e">
        <f t="shared" si="20"/>
        <v>#REF!</v>
      </c>
    </row>
    <row r="69" spans="4:16" x14ac:dyDescent="0.25">
      <c r="E69" s="9" t="s">
        <v>58</v>
      </c>
      <c r="F69" s="52" t="s">
        <v>59</v>
      </c>
      <c r="G69" s="53"/>
      <c r="H69" s="53"/>
      <c r="I69" s="55" t="e">
        <f>I68*75</f>
        <v>#REF!</v>
      </c>
      <c r="J69" s="55" t="e">
        <f>J68*75</f>
        <v>#REF!</v>
      </c>
      <c r="K69" s="55" t="e">
        <f>K68*75</f>
        <v>#REF!</v>
      </c>
      <c r="L69" s="55" t="e">
        <f>L68*75</f>
        <v>#REF!</v>
      </c>
      <c r="M69" s="55" t="e">
        <f t="shared" ref="M69:O69" si="21">M68*75</f>
        <v>#REF!</v>
      </c>
      <c r="N69" s="55" t="e">
        <f t="shared" si="21"/>
        <v>#REF!</v>
      </c>
      <c r="O69" s="55" t="e">
        <f t="shared" si="21"/>
        <v>#REF!</v>
      </c>
    </row>
    <row r="70" spans="4:16" x14ac:dyDescent="0.25">
      <c r="E70" s="9" t="s">
        <v>60</v>
      </c>
      <c r="F70" s="52" t="s">
        <v>59</v>
      </c>
      <c r="G70" s="53"/>
      <c r="H70" s="53"/>
      <c r="I70" s="56" t="e">
        <f>I68*50</f>
        <v>#REF!</v>
      </c>
      <c r="J70" s="56" t="e">
        <f t="shared" ref="J70:O70" si="22">J68*50</f>
        <v>#REF!</v>
      </c>
      <c r="K70" s="56" t="e">
        <f t="shared" si="22"/>
        <v>#REF!</v>
      </c>
      <c r="L70" s="56" t="e">
        <f t="shared" si="22"/>
        <v>#REF!</v>
      </c>
      <c r="M70" s="56" t="e">
        <f t="shared" si="22"/>
        <v>#REF!</v>
      </c>
      <c r="N70" s="56" t="e">
        <f t="shared" si="22"/>
        <v>#REF!</v>
      </c>
      <c r="O70" s="56" t="e">
        <f t="shared" si="22"/>
        <v>#REF!</v>
      </c>
    </row>
    <row r="71" spans="4:16" x14ac:dyDescent="0.25">
      <c r="E71" s="9" t="s">
        <v>61</v>
      </c>
      <c r="F71" s="52" t="s">
        <v>59</v>
      </c>
      <c r="G71" s="53"/>
      <c r="H71" s="53"/>
      <c r="I71" s="56" t="e">
        <f>I68*10</f>
        <v>#REF!</v>
      </c>
      <c r="J71" s="56" t="e">
        <f t="shared" ref="J71:O71" si="23">J68*10</f>
        <v>#REF!</v>
      </c>
      <c r="K71" s="56" t="e">
        <f t="shared" si="23"/>
        <v>#REF!</v>
      </c>
      <c r="L71" s="56" t="e">
        <f t="shared" si="23"/>
        <v>#REF!</v>
      </c>
      <c r="M71" s="56" t="e">
        <f t="shared" si="23"/>
        <v>#REF!</v>
      </c>
      <c r="N71" s="56" t="e">
        <f t="shared" si="23"/>
        <v>#REF!</v>
      </c>
      <c r="O71" s="56" t="e">
        <f t="shared" si="23"/>
        <v>#REF!</v>
      </c>
    </row>
    <row r="72" spans="4:16" x14ac:dyDescent="0.25">
      <c r="E72" s="27" t="s">
        <v>62</v>
      </c>
      <c r="F72" s="48" t="s">
        <v>51</v>
      </c>
      <c r="G72" s="57" t="e">
        <f>O64/G67-1</f>
        <v>#REF!</v>
      </c>
      <c r="I72" s="58"/>
    </row>
    <row r="73" spans="4:16" x14ac:dyDescent="0.25">
      <c r="E73" s="27" t="s">
        <v>63</v>
      </c>
      <c r="F73" s="48" t="s">
        <v>51</v>
      </c>
      <c r="G73" s="57" t="e">
        <f>(O64/G67)^(1/8)-1</f>
        <v>#REF!</v>
      </c>
      <c r="H73" s="7"/>
      <c r="I73" s="7"/>
      <c r="J73" s="7"/>
      <c r="K73" s="7"/>
      <c r="L73" s="7"/>
      <c r="M73" s="7"/>
      <c r="N73" s="7"/>
      <c r="O73" s="7"/>
    </row>
    <row r="75" spans="4:16" x14ac:dyDescent="0.25">
      <c r="D75" s="27" t="s">
        <v>64</v>
      </c>
    </row>
    <row r="76" spans="4:16" x14ac:dyDescent="0.25">
      <c r="D76" s="59" t="s">
        <v>65</v>
      </c>
    </row>
    <row r="77" spans="4:16" x14ac:dyDescent="0.25">
      <c r="D77" s="59" t="s">
        <v>66</v>
      </c>
    </row>
    <row r="80" spans="4:16" x14ac:dyDescent="0.25">
      <c r="E80" s="23" t="s">
        <v>67</v>
      </c>
      <c r="F80" s="20" t="s">
        <v>31</v>
      </c>
      <c r="I80" s="60">
        <f t="shared" ref="I80:O80" si="24">I60*I39</f>
        <v>0.24155399999999999</v>
      </c>
      <c r="J80" s="7">
        <f t="shared" si="24"/>
        <v>0.22910799999999998</v>
      </c>
      <c r="K80" s="7">
        <f t="shared" si="24"/>
        <v>0.21666199999999997</v>
      </c>
      <c r="L80" s="7">
        <f t="shared" si="24"/>
        <v>0.20421599999999995</v>
      </c>
      <c r="M80" s="7">
        <f t="shared" si="24"/>
        <v>0.19176999999999994</v>
      </c>
      <c r="N80" s="7">
        <f t="shared" si="24"/>
        <v>0.17932399999999993</v>
      </c>
      <c r="O80" s="7">
        <f t="shared" si="24"/>
        <v>0.16687799999999992</v>
      </c>
    </row>
    <row r="81" spans="5:15" x14ac:dyDescent="0.25">
      <c r="E81" s="23" t="s">
        <v>67</v>
      </c>
      <c r="F81" s="20" t="s">
        <v>31</v>
      </c>
      <c r="I81" s="61" t="e">
        <f t="shared" ref="I81:O81" si="25">I60*I51</f>
        <v>#REF!</v>
      </c>
      <c r="J81" s="7" t="e">
        <f t="shared" si="25"/>
        <v>#REF!</v>
      </c>
      <c r="K81" s="7" t="e">
        <f t="shared" si="25"/>
        <v>#REF!</v>
      </c>
      <c r="L81" s="7" t="e">
        <f t="shared" si="25"/>
        <v>#REF!</v>
      </c>
      <c r="M81" s="7" t="e">
        <f t="shared" si="25"/>
        <v>#REF!</v>
      </c>
      <c r="N81" s="7" t="e">
        <f t="shared" si="25"/>
        <v>#REF!</v>
      </c>
      <c r="O81" s="7" t="e">
        <f t="shared" si="25"/>
        <v>#REF!</v>
      </c>
    </row>
    <row r="83" spans="5:15" x14ac:dyDescent="0.25">
      <c r="E83" t="s">
        <v>68</v>
      </c>
      <c r="F83" s="20" t="s">
        <v>37</v>
      </c>
      <c r="I83" s="7" t="e">
        <f t="shared" ref="I83:O83" si="26">I54*I60</f>
        <v>#REF!</v>
      </c>
      <c r="J83" s="7" t="e">
        <f t="shared" si="26"/>
        <v>#REF!</v>
      </c>
      <c r="K83" s="7" t="e">
        <f t="shared" si="26"/>
        <v>#REF!</v>
      </c>
      <c r="L83" s="7" t="e">
        <f t="shared" si="26"/>
        <v>#REF!</v>
      </c>
      <c r="M83" s="7" t="e">
        <f t="shared" si="26"/>
        <v>#REF!</v>
      </c>
      <c r="N83" s="7" t="e">
        <f t="shared" si="26"/>
        <v>#REF!</v>
      </c>
      <c r="O83" s="7" t="e">
        <f t="shared" si="26"/>
        <v>#REF!</v>
      </c>
    </row>
    <row r="86" spans="5:15" x14ac:dyDescent="0.25">
      <c r="I86" s="5"/>
      <c r="J86" s="6">
        <v>2025</v>
      </c>
      <c r="K86" s="6">
        <v>2026</v>
      </c>
      <c r="L86" s="6">
        <v>2027</v>
      </c>
      <c r="M86" s="6">
        <v>2028</v>
      </c>
      <c r="N86" s="6">
        <v>2029</v>
      </c>
      <c r="O86" s="6">
        <v>2030</v>
      </c>
    </row>
    <row r="87" spans="5:15" x14ac:dyDescent="0.25">
      <c r="I87" s="5" t="s">
        <v>69</v>
      </c>
      <c r="J87" s="62">
        <f>'[9]I|Inputs'!K9</f>
        <v>30.740852349526918</v>
      </c>
      <c r="K87" s="62">
        <f>'[9]I|Inputs'!L9</f>
        <v>31.804245845591161</v>
      </c>
      <c r="L87" s="62">
        <f>'[9]I|Inputs'!M9</f>
        <v>32.974954281625187</v>
      </c>
      <c r="M87" s="62">
        <f>'[9]I|Inputs'!N9</f>
        <v>33.852985608650719</v>
      </c>
      <c r="N87" s="62">
        <f>'[9]I|Inputs'!O9</f>
        <v>34.750528742943466</v>
      </c>
      <c r="O87" s="62">
        <f>'[9]I|Inputs'!P9</f>
        <v>35.667583684503462</v>
      </c>
    </row>
    <row r="88" spans="5:15" x14ac:dyDescent="0.25">
      <c r="I88" s="5"/>
      <c r="J88" s="5"/>
      <c r="K88" s="65" t="s">
        <v>71</v>
      </c>
      <c r="L88" s="65" t="s">
        <v>72</v>
      </c>
      <c r="M88" s="65" t="s">
        <v>73</v>
      </c>
      <c r="N88" s="65" t="s">
        <v>74</v>
      </c>
      <c r="O88" s="65" t="s">
        <v>75</v>
      </c>
    </row>
    <row r="89" spans="5:15" x14ac:dyDescent="0.25">
      <c r="I89" s="5" t="s">
        <v>69</v>
      </c>
      <c r="J89" s="5"/>
      <c r="K89" s="62">
        <f>AVERAGE(J87,K87)</f>
        <v>31.27254909755904</v>
      </c>
      <c r="L89" s="62">
        <f>AVERAGE(K87,L87)</f>
        <v>32.389600063608171</v>
      </c>
      <c r="M89" s="62">
        <f>AVERAGE(L87,M87)</f>
        <v>33.41396994513795</v>
      </c>
      <c r="N89" s="62">
        <f>AVERAGE(M87,N87)</f>
        <v>34.301757175797093</v>
      </c>
      <c r="O89" s="62">
        <f>AVERAGE(N87,O87)</f>
        <v>35.209056213723464</v>
      </c>
    </row>
    <row r="90" spans="5:15" x14ac:dyDescent="0.25">
      <c r="I90" s="5" t="s">
        <v>70</v>
      </c>
      <c r="J90" s="5"/>
      <c r="K90" s="63" t="e">
        <f>K89*K68</f>
        <v>#REF!</v>
      </c>
      <c r="L90" s="63" t="e">
        <f t="shared" ref="L90:O90" si="27">L89*L68</f>
        <v>#REF!</v>
      </c>
      <c r="M90" s="63" t="e">
        <f t="shared" si="27"/>
        <v>#REF!</v>
      </c>
      <c r="N90" s="63" t="e">
        <f t="shared" si="27"/>
        <v>#REF!</v>
      </c>
      <c r="O90" s="63" t="e">
        <f t="shared" si="27"/>
        <v>#REF!</v>
      </c>
    </row>
    <row r="91" spans="5:15" x14ac:dyDescent="0.25">
      <c r="E91">
        <f>AVERAGE(10,50,75)</f>
        <v>45</v>
      </c>
    </row>
    <row r="92" spans="5:15" ht="21" x14ac:dyDescent="0.35">
      <c r="I92" s="72" t="s">
        <v>77</v>
      </c>
      <c r="J92" s="72"/>
      <c r="K92" s="73" t="e">
        <f>SUM(K90:O90)</f>
        <v>#REF!</v>
      </c>
    </row>
    <row r="93" spans="5:15" x14ac:dyDescent="0.25">
      <c r="K93" s="64"/>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ABF97-8EBF-4DC4-9130-04C46D9749B5}">
  <dimension ref="C2:F11"/>
  <sheetViews>
    <sheetView workbookViewId="0"/>
  </sheetViews>
  <sheetFormatPr defaultRowHeight="15" x14ac:dyDescent="0.25"/>
  <cols>
    <col min="4" max="4" width="52.140625" customWidth="1"/>
    <col min="6" max="6" width="22.28515625" customWidth="1"/>
    <col min="7" max="7" width="16.28515625" customWidth="1"/>
  </cols>
  <sheetData>
    <row r="2" spans="3:6" ht="30" x14ac:dyDescent="0.25">
      <c r="C2" s="20"/>
      <c r="D2" s="81" t="s">
        <v>82</v>
      </c>
      <c r="E2" s="81" t="s">
        <v>86</v>
      </c>
      <c r="F2" s="81" t="s">
        <v>87</v>
      </c>
    </row>
    <row r="3" spans="3:6" ht="34.5" customHeight="1" x14ac:dyDescent="0.25">
      <c r="C3" s="80">
        <v>1</v>
      </c>
      <c r="D3" s="77" t="s">
        <v>83</v>
      </c>
      <c r="E3" s="78" t="e">
        <f>#REF!</f>
        <v>#REF!</v>
      </c>
      <c r="F3" s="79">
        <v>7047389.4097287636</v>
      </c>
    </row>
    <row r="4" spans="3:6" ht="34.5" customHeight="1" x14ac:dyDescent="0.25">
      <c r="C4" s="80">
        <v>2</v>
      </c>
      <c r="D4" s="77" t="s">
        <v>84</v>
      </c>
      <c r="E4" s="78">
        <v>3.0349999999999999E-2</v>
      </c>
      <c r="F4" s="79">
        <v>5108073.1400006311</v>
      </c>
    </row>
    <row r="5" spans="3:6" ht="34.5" customHeight="1" x14ac:dyDescent="0.25">
      <c r="C5" s="80">
        <v>3</v>
      </c>
      <c r="D5" s="77" t="s">
        <v>85</v>
      </c>
      <c r="E5" s="78">
        <v>3.1329999999999997E-2</v>
      </c>
      <c r="F5" s="79">
        <v>6358326.6387247927</v>
      </c>
    </row>
    <row r="6" spans="3:6" ht="34.5" customHeight="1" x14ac:dyDescent="0.25">
      <c r="C6" s="80">
        <v>4</v>
      </c>
      <c r="D6" s="77" t="s">
        <v>88</v>
      </c>
      <c r="E6" s="78" t="e">
        <f>#REF!</f>
        <v>#REF!</v>
      </c>
      <c r="F6" s="79">
        <v>1089401.1798158349</v>
      </c>
    </row>
    <row r="7" spans="3:6" ht="34.5" customHeight="1" x14ac:dyDescent="0.25">
      <c r="C7" s="80"/>
    </row>
    <row r="8" spans="3:6" x14ac:dyDescent="0.25">
      <c r="C8" s="20"/>
    </row>
    <row r="9" spans="3:6" x14ac:dyDescent="0.25">
      <c r="C9" s="20"/>
    </row>
    <row r="10" spans="3:6" x14ac:dyDescent="0.25">
      <c r="C10" s="20"/>
    </row>
    <row r="11" spans="3:6" x14ac:dyDescent="0.25">
      <c r="C11" s="20"/>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D15EA-4B61-4C93-933F-717D8F98B8FF}">
  <dimension ref="A1"/>
  <sheetViews>
    <sheetView topLeftCell="A1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25EE2-D273-4BD9-8FCB-54A5A0EF961A}">
  <sheetPr>
    <tabColor rgb="FF002060"/>
  </sheetPr>
  <dimension ref="A1"/>
  <sheetViews>
    <sheetView topLeftCell="A7"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F4AFB-7506-4222-A561-DE8BD48D7241}">
  <dimension ref="B1:J53"/>
  <sheetViews>
    <sheetView workbookViewId="0">
      <selection activeCell="G24" sqref="G24"/>
    </sheetView>
  </sheetViews>
  <sheetFormatPr defaultRowHeight="15" x14ac:dyDescent="0.25"/>
  <cols>
    <col min="1" max="1" width="4.5703125" customWidth="1"/>
    <col min="2" max="2" width="31.85546875" style="69" customWidth="1"/>
    <col min="3" max="3" width="18.7109375" bestFit="1" customWidth="1"/>
    <col min="4" max="5" width="8" bestFit="1" customWidth="1"/>
    <col min="6" max="10" width="10.140625" bestFit="1" customWidth="1"/>
  </cols>
  <sheetData>
    <row r="1" spans="2:10" ht="21" x14ac:dyDescent="0.35">
      <c r="B1" s="126" t="s">
        <v>203</v>
      </c>
    </row>
    <row r="3" spans="2:10" s="108" customFormat="1" ht="15.75" x14ac:dyDescent="0.25">
      <c r="B3" s="113" t="s">
        <v>208</v>
      </c>
      <c r="C3" s="107"/>
      <c r="D3" s="107"/>
      <c r="E3" s="107"/>
      <c r="F3" s="107"/>
      <c r="G3" s="107"/>
      <c r="H3" s="107"/>
      <c r="I3" s="107"/>
      <c r="J3" s="107"/>
    </row>
    <row r="5" spans="2:10" x14ac:dyDescent="0.25">
      <c r="B5" s="76" t="s">
        <v>209</v>
      </c>
      <c r="C5" s="95" t="s">
        <v>128</v>
      </c>
      <c r="D5" s="76" t="s">
        <v>160</v>
      </c>
      <c r="E5" s="76" t="s">
        <v>161</v>
      </c>
      <c r="F5" s="76" t="s">
        <v>162</v>
      </c>
      <c r="G5" s="76" t="s">
        <v>163</v>
      </c>
      <c r="H5" s="76" t="s">
        <v>164</v>
      </c>
      <c r="I5" s="76" t="s">
        <v>165</v>
      </c>
      <c r="J5" s="76" t="s">
        <v>166</v>
      </c>
    </row>
    <row r="6" spans="2:10" x14ac:dyDescent="0.25">
      <c r="B6" s="69" t="s">
        <v>167</v>
      </c>
      <c r="C6" s="114" t="s">
        <v>51</v>
      </c>
      <c r="D6" s="68">
        <v>0.1</v>
      </c>
      <c r="E6" s="68">
        <v>0.2</v>
      </c>
      <c r="F6" s="68">
        <v>0.3</v>
      </c>
      <c r="G6" s="68">
        <v>0.4</v>
      </c>
      <c r="H6" s="68">
        <v>0.6</v>
      </c>
      <c r="I6" s="68">
        <v>0.8</v>
      </c>
      <c r="J6" s="68">
        <v>1</v>
      </c>
    </row>
    <row r="7" spans="2:10" x14ac:dyDescent="0.25">
      <c r="B7" s="69" t="s">
        <v>168</v>
      </c>
      <c r="C7" s="114" t="s">
        <v>51</v>
      </c>
      <c r="D7" s="68">
        <f>D8-D6</f>
        <v>0.9</v>
      </c>
      <c r="E7" s="68">
        <f t="shared" ref="E7:J7" si="0">E8-E6</f>
        <v>0.8</v>
      </c>
      <c r="F7" s="68">
        <f t="shared" si="0"/>
        <v>0.7</v>
      </c>
      <c r="G7" s="68">
        <f t="shared" si="0"/>
        <v>0.6</v>
      </c>
      <c r="H7" s="68">
        <f t="shared" si="0"/>
        <v>0.4</v>
      </c>
      <c r="I7" s="68">
        <f t="shared" si="0"/>
        <v>0.19999999999999996</v>
      </c>
      <c r="J7" s="68">
        <f t="shared" si="0"/>
        <v>0</v>
      </c>
    </row>
    <row r="8" spans="2:10" x14ac:dyDescent="0.25">
      <c r="B8" s="69" t="s">
        <v>169</v>
      </c>
      <c r="C8" s="114" t="s">
        <v>51</v>
      </c>
      <c r="D8" s="68">
        <v>1</v>
      </c>
      <c r="E8" s="68">
        <v>1</v>
      </c>
      <c r="F8" s="68">
        <v>1</v>
      </c>
      <c r="G8" s="68">
        <v>1</v>
      </c>
      <c r="H8" s="68">
        <v>1</v>
      </c>
      <c r="I8" s="68">
        <v>1</v>
      </c>
      <c r="J8" s="68">
        <v>1</v>
      </c>
    </row>
    <row r="10" spans="2:10" x14ac:dyDescent="0.25">
      <c r="C10" s="9" t="s">
        <v>128</v>
      </c>
      <c r="D10" s="9" t="s">
        <v>105</v>
      </c>
      <c r="E10" s="9" t="s">
        <v>106</v>
      </c>
      <c r="F10" s="9" t="s">
        <v>91</v>
      </c>
      <c r="G10" s="9" t="s">
        <v>92</v>
      </c>
      <c r="H10" s="9" t="s">
        <v>93</v>
      </c>
      <c r="I10" s="9" t="s">
        <v>94</v>
      </c>
      <c r="J10" s="9" t="s">
        <v>95</v>
      </c>
    </row>
    <row r="11" spans="2:10" x14ac:dyDescent="0.25">
      <c r="B11" s="69" t="s">
        <v>171</v>
      </c>
      <c r="C11" s="101" t="s">
        <v>143</v>
      </c>
      <c r="D11" s="71"/>
      <c r="E11" s="71"/>
      <c r="F11" s="71">
        <f>F6*F35</f>
        <v>145058.55209640486</v>
      </c>
      <c r="G11" s="71">
        <f>G6*G35</f>
        <v>193556.88424895244</v>
      </c>
      <c r="H11" s="71">
        <f>H6*H35</f>
        <v>284835.55625230155</v>
      </c>
      <c r="I11" s="71">
        <f>I6*I35</f>
        <v>373591.3567530904</v>
      </c>
      <c r="J11" s="71">
        <f>J6*J35</f>
        <v>448957.44186773337</v>
      </c>
    </row>
    <row r="12" spans="2:10" x14ac:dyDescent="0.25">
      <c r="B12" s="69" t="s">
        <v>172</v>
      </c>
      <c r="C12" s="101" t="s">
        <v>143</v>
      </c>
      <c r="D12" s="71"/>
      <c r="E12" s="71"/>
      <c r="F12" s="71">
        <f>F7*F43</f>
        <v>235336.1328593748</v>
      </c>
      <c r="G12" s="71">
        <f>G7*G43</f>
        <v>201865.27284184954</v>
      </c>
      <c r="H12" s="71">
        <f>H7*H43</f>
        <v>132080.31872018008</v>
      </c>
      <c r="I12" s="71">
        <f>I7*I43</f>
        <v>64986.570950812049</v>
      </c>
      <c r="J12" s="71">
        <f>J7*J43</f>
        <v>0</v>
      </c>
    </row>
    <row r="13" spans="2:10" ht="15.75" thickBot="1" x14ac:dyDescent="0.3">
      <c r="B13" s="111" t="s">
        <v>170</v>
      </c>
      <c r="C13" s="112" t="s">
        <v>143</v>
      </c>
      <c r="D13" s="112"/>
      <c r="E13" s="112"/>
      <c r="F13" s="112">
        <f>F12+F11</f>
        <v>380394.6849557797</v>
      </c>
      <c r="G13" s="112">
        <f>G12+G11</f>
        <v>395422.15709080198</v>
      </c>
      <c r="H13" s="112">
        <f t="shared" ref="H13" si="1">H12+H11</f>
        <v>416915.87497248163</v>
      </c>
      <c r="I13" s="112">
        <f>I12+I11</f>
        <v>438577.92770390247</v>
      </c>
      <c r="J13" s="112">
        <f>J12+J11</f>
        <v>448957.44186773337</v>
      </c>
    </row>
    <row r="14" spans="2:10" ht="15.75" thickTop="1" x14ac:dyDescent="0.25"/>
    <row r="15" spans="2:10" x14ac:dyDescent="0.25">
      <c r="D15" s="9" t="s">
        <v>105</v>
      </c>
      <c r="E15" s="9" t="s">
        <v>106</v>
      </c>
      <c r="F15" s="9" t="s">
        <v>91</v>
      </c>
      <c r="G15" s="9" t="s">
        <v>92</v>
      </c>
      <c r="H15" s="9" t="s">
        <v>93</v>
      </c>
      <c r="I15" s="9" t="s">
        <v>94</v>
      </c>
      <c r="J15" s="9" t="s">
        <v>95</v>
      </c>
    </row>
    <row r="16" spans="2:10" x14ac:dyDescent="0.25">
      <c r="B16" s="69" t="s">
        <v>173</v>
      </c>
      <c r="C16" s="86">
        <f>assumptions!C4</f>
        <v>4.9000000000000002E-2</v>
      </c>
      <c r="D16" s="86">
        <f>1-C16</f>
        <v>0.95099999999999996</v>
      </c>
      <c r="E16" s="86">
        <f t="shared" ref="E16:J16" si="2">D16-$C$16</f>
        <v>0.90199999999999991</v>
      </c>
      <c r="F16" s="86">
        <f t="shared" si="2"/>
        <v>0.85299999999999987</v>
      </c>
      <c r="G16" s="86">
        <f t="shared" si="2"/>
        <v>0.80399999999999983</v>
      </c>
      <c r="H16" s="86">
        <f t="shared" si="2"/>
        <v>0.75499999999999978</v>
      </c>
      <c r="I16" s="86">
        <f t="shared" si="2"/>
        <v>0.70599999999999974</v>
      </c>
      <c r="J16" s="86">
        <f t="shared" si="2"/>
        <v>0.6569999999999997</v>
      </c>
    </row>
    <row r="17" spans="2:10" ht="15.75" thickBot="1" x14ac:dyDescent="0.3">
      <c r="B17" s="109" t="s">
        <v>174</v>
      </c>
      <c r="C17" s="110" t="s">
        <v>143</v>
      </c>
      <c r="D17" s="110"/>
      <c r="E17" s="110"/>
      <c r="F17" s="110">
        <f>F16*F13</f>
        <v>324476.66626728006</v>
      </c>
      <c r="G17" s="110">
        <f>G16*G13</f>
        <v>317919.41430100473</v>
      </c>
      <c r="H17" s="110">
        <f>H16*H13</f>
        <v>314771.48560422356</v>
      </c>
      <c r="I17" s="110">
        <f>I16*I13</f>
        <v>309636.01695895504</v>
      </c>
      <c r="J17" s="110">
        <f>J16*J13</f>
        <v>294965.0393071007</v>
      </c>
    </row>
    <row r="18" spans="2:10" ht="15.75" thickTop="1" x14ac:dyDescent="0.25"/>
    <row r="20" spans="2:10" s="108" customFormat="1" ht="15.75" x14ac:dyDescent="0.25">
      <c r="B20" s="113" t="s">
        <v>195</v>
      </c>
      <c r="C20" s="107"/>
      <c r="D20" s="107"/>
      <c r="E20" s="107"/>
      <c r="F20" s="107"/>
      <c r="G20" s="107"/>
      <c r="H20" s="107"/>
      <c r="I20" s="107"/>
      <c r="J20" s="107"/>
    </row>
    <row r="21" spans="2:10" x14ac:dyDescent="0.25">
      <c r="I21" t="s">
        <v>142</v>
      </c>
      <c r="J21" s="71">
        <f>10^6</f>
        <v>1000000</v>
      </c>
    </row>
    <row r="22" spans="2:10" x14ac:dyDescent="0.25">
      <c r="B22" s="76" t="s">
        <v>176</v>
      </c>
      <c r="C22" s="9" t="s">
        <v>128</v>
      </c>
      <c r="D22" s="9"/>
      <c r="E22" s="9"/>
      <c r="F22" s="9" t="s">
        <v>91</v>
      </c>
      <c r="G22" s="9" t="s">
        <v>92</v>
      </c>
      <c r="H22" s="9" t="s">
        <v>93</v>
      </c>
      <c r="I22" s="9" t="s">
        <v>94</v>
      </c>
      <c r="J22" s="9" t="s">
        <v>95</v>
      </c>
    </row>
    <row r="23" spans="2:10" x14ac:dyDescent="0.25">
      <c r="B23" s="69" t="s">
        <v>141</v>
      </c>
      <c r="C23" s="71" t="s">
        <v>90</v>
      </c>
      <c r="D23" s="71"/>
      <c r="E23" s="71"/>
      <c r="F23" s="71">
        <f>consumption!E16</f>
        <v>71586528</v>
      </c>
      <c r="G23" s="71">
        <f>consumption!F16</f>
        <v>70735462</v>
      </c>
      <c r="H23" s="71">
        <f>consumption!G16</f>
        <v>68454098</v>
      </c>
      <c r="I23" s="71">
        <f>consumption!H16</f>
        <v>66432506</v>
      </c>
      <c r="J23" s="71">
        <f>consumption!I16</f>
        <v>62934311</v>
      </c>
    </row>
    <row r="24" spans="2:10" x14ac:dyDescent="0.25">
      <c r="B24" s="69" t="s">
        <v>141</v>
      </c>
      <c r="C24" s="71" t="s">
        <v>26</v>
      </c>
      <c r="D24" s="82"/>
      <c r="E24" s="82"/>
      <c r="F24" s="82">
        <f>F23/$J$21</f>
        <v>71.586528000000001</v>
      </c>
      <c r="G24" s="82">
        <f>G23/$J$21</f>
        <v>70.735461999999998</v>
      </c>
      <c r="H24" s="82">
        <f>H23/$J$21</f>
        <v>68.454098000000002</v>
      </c>
      <c r="I24" s="82">
        <f>I23/$J$21</f>
        <v>66.432506000000004</v>
      </c>
      <c r="J24" s="82">
        <f>J23/$J$21</f>
        <v>62.934311000000001</v>
      </c>
    </row>
    <row r="25" spans="2:10" x14ac:dyDescent="0.25">
      <c r="B25" s="98" t="s">
        <v>151</v>
      </c>
      <c r="C25" s="71" t="s">
        <v>24</v>
      </c>
      <c r="D25" s="71"/>
      <c r="E25" s="71"/>
      <c r="F25" s="71">
        <f>network.length!J11</f>
        <v>25392.857217558987</v>
      </c>
      <c r="G25" s="71">
        <f>network.length!K11</f>
        <v>25718.618877149496</v>
      </c>
      <c r="H25" s="71">
        <f>network.length!L11</f>
        <v>26048.559690663093</v>
      </c>
      <c r="I25" s="71">
        <f>network.length!M11</f>
        <v>26382.73327192141</v>
      </c>
      <c r="J25" s="71">
        <f>network.length!N11</f>
        <v>26721.193922550825</v>
      </c>
    </row>
    <row r="26" spans="2:10" x14ac:dyDescent="0.25">
      <c r="B26" s="98" t="s">
        <v>146</v>
      </c>
      <c r="C26" s="71" t="s">
        <v>29</v>
      </c>
      <c r="D26" s="71"/>
      <c r="E26" s="71"/>
      <c r="F26" s="71">
        <f>F24*F25</f>
        <v>1817786.4842047885</v>
      </c>
      <c r="G26" s="71">
        <f t="shared" ref="G26:I26" si="3">G24*G25</f>
        <v>1819218.3882770909</v>
      </c>
      <c r="H26" s="71">
        <f t="shared" si="3"/>
        <v>1783130.6578235012</v>
      </c>
      <c r="I26" s="71">
        <f t="shared" si="3"/>
        <v>1752671.0863833188</v>
      </c>
      <c r="J26" s="71">
        <f>J24*J25</f>
        <v>1681679.9286131235</v>
      </c>
    </row>
    <row r="27" spans="2:10" x14ac:dyDescent="0.25">
      <c r="B27" s="102" t="s">
        <v>158</v>
      </c>
      <c r="C27" s="105" t="s">
        <v>145</v>
      </c>
      <c r="D27" s="103"/>
      <c r="E27" s="103"/>
      <c r="F27" s="103">
        <f>assumptions!$C$7</f>
        <v>0.254</v>
      </c>
      <c r="G27" s="103">
        <f>assumptions!$C$7</f>
        <v>0.254</v>
      </c>
      <c r="H27" s="103">
        <f>assumptions!$C$7</f>
        <v>0.254</v>
      </c>
      <c r="I27" s="103">
        <f>assumptions!$C$7</f>
        <v>0.254</v>
      </c>
      <c r="J27" s="103">
        <f>assumptions!$C$7</f>
        <v>0.254</v>
      </c>
    </row>
    <row r="28" spans="2:10" x14ac:dyDescent="0.25">
      <c r="B28" s="119" t="s">
        <v>156</v>
      </c>
      <c r="C28" s="120" t="s">
        <v>143</v>
      </c>
      <c r="D28" s="120"/>
      <c r="E28" s="120"/>
      <c r="F28" s="120">
        <f>F27*F26</f>
        <v>461717.76698801626</v>
      </c>
      <c r="G28" s="120">
        <f>G27*G26</f>
        <v>462081.47062238108</v>
      </c>
      <c r="H28" s="120">
        <f>H27*H26</f>
        <v>452915.18708716932</v>
      </c>
      <c r="I28" s="120">
        <f>I27*I26</f>
        <v>445178.45594136295</v>
      </c>
      <c r="J28" s="120">
        <f>J27*J26</f>
        <v>427146.70186773338</v>
      </c>
    </row>
    <row r="29" spans="2:10" x14ac:dyDescent="0.25">
      <c r="F29" s="71"/>
    </row>
    <row r="30" spans="2:10" x14ac:dyDescent="0.25">
      <c r="B30" s="76" t="s">
        <v>152</v>
      </c>
      <c r="C30" s="9" t="s">
        <v>128</v>
      </c>
      <c r="D30" s="9"/>
      <c r="E30" s="9"/>
      <c r="F30" s="9" t="s">
        <v>91</v>
      </c>
      <c r="G30" s="9" t="s">
        <v>92</v>
      </c>
      <c r="H30" s="9" t="s">
        <v>93</v>
      </c>
      <c r="I30" s="9" t="s">
        <v>94</v>
      </c>
      <c r="J30" s="9" t="s">
        <v>95</v>
      </c>
    </row>
    <row r="31" spans="2:10" x14ac:dyDescent="0.25">
      <c r="B31" s="98" t="s">
        <v>153</v>
      </c>
      <c r="C31" t="s">
        <v>113</v>
      </c>
      <c r="D31" s="71"/>
      <c r="E31" s="71"/>
      <c r="F31" s="71">
        <f>ROUND(network.length!$F$12,0)</f>
        <v>1877</v>
      </c>
      <c r="G31" s="71">
        <f>ROUND(network.length!$F$12,0)</f>
        <v>1877</v>
      </c>
      <c r="H31" s="71">
        <f>ROUND(network.length!$F$12,0)</f>
        <v>1877</v>
      </c>
      <c r="I31" s="71">
        <f>ROUND(network.length!$F$12,0)</f>
        <v>1877</v>
      </c>
      <c r="J31" s="71">
        <f>ROUND(network.length!$F$12,0)</f>
        <v>1877</v>
      </c>
    </row>
    <row r="32" spans="2:10" x14ac:dyDescent="0.25">
      <c r="B32" s="98" t="s">
        <v>148</v>
      </c>
      <c r="C32" s="98" t="s">
        <v>149</v>
      </c>
      <c r="F32">
        <f>assumptions!$C$8</f>
        <v>11.62</v>
      </c>
      <c r="G32">
        <f>assumptions!$C$8</f>
        <v>11.62</v>
      </c>
      <c r="H32">
        <f>assumptions!$C$8</f>
        <v>11.62</v>
      </c>
      <c r="I32">
        <f>assumptions!$C$8</f>
        <v>11.62</v>
      </c>
      <c r="J32">
        <f>assumptions!$C$8</f>
        <v>11.62</v>
      </c>
    </row>
    <row r="33" spans="2:10" s="118" customFormat="1" ht="15.75" x14ac:dyDescent="0.25">
      <c r="B33" s="119" t="s">
        <v>155</v>
      </c>
      <c r="C33" s="120" t="s">
        <v>143</v>
      </c>
      <c r="D33" s="120"/>
      <c r="E33" s="120"/>
      <c r="F33" s="120">
        <f>F32*F31</f>
        <v>21810.739999999998</v>
      </c>
      <c r="G33" s="120">
        <f t="shared" ref="G33:J33" si="4">G32*G31</f>
        <v>21810.739999999998</v>
      </c>
      <c r="H33" s="120">
        <f t="shared" si="4"/>
        <v>21810.739999999998</v>
      </c>
      <c r="I33" s="120">
        <f t="shared" si="4"/>
        <v>21810.739999999998</v>
      </c>
      <c r="J33" s="120">
        <f t="shared" si="4"/>
        <v>21810.739999999998</v>
      </c>
    </row>
    <row r="34" spans="2:10" x14ac:dyDescent="0.25">
      <c r="C34" s="71"/>
      <c r="D34" s="71"/>
      <c r="E34" s="71"/>
      <c r="F34" s="71"/>
      <c r="G34" s="71"/>
      <c r="H34" s="71"/>
      <c r="I34" s="71"/>
      <c r="J34" s="71"/>
    </row>
    <row r="35" spans="2:10" ht="30.75" thickBot="1" x14ac:dyDescent="0.3">
      <c r="B35" s="109" t="s">
        <v>154</v>
      </c>
      <c r="C35" s="110" t="s">
        <v>143</v>
      </c>
      <c r="D35" s="110"/>
      <c r="E35" s="110"/>
      <c r="F35" s="110">
        <f>F33+F28</f>
        <v>483528.50698801625</v>
      </c>
      <c r="G35" s="110">
        <f>G33+G28</f>
        <v>483892.21062238107</v>
      </c>
      <c r="H35" s="110">
        <f>H33+H28</f>
        <v>474725.92708716932</v>
      </c>
      <c r="I35" s="110">
        <f>I33+I28</f>
        <v>466989.19594136294</v>
      </c>
      <c r="J35" s="110">
        <f>J33+J28</f>
        <v>448957.44186773337</v>
      </c>
    </row>
    <row r="36" spans="2:10" ht="15.75" thickTop="1" x14ac:dyDescent="0.25">
      <c r="F36" s="71"/>
      <c r="G36" s="71"/>
      <c r="H36" s="71"/>
      <c r="I36" s="71"/>
      <c r="J36" s="71"/>
    </row>
    <row r="37" spans="2:10" s="108" customFormat="1" ht="15.75" x14ac:dyDescent="0.25">
      <c r="B37" s="106" t="s">
        <v>150</v>
      </c>
      <c r="C37" s="107"/>
      <c r="D37" s="107"/>
      <c r="E37" s="107"/>
      <c r="F37" s="107"/>
      <c r="G37" s="107"/>
      <c r="H37" s="107"/>
      <c r="I37" s="107"/>
      <c r="J37" s="107"/>
    </row>
    <row r="39" spans="2:10" x14ac:dyDescent="0.25">
      <c r="B39" s="104" t="s">
        <v>159</v>
      </c>
      <c r="C39" s="9" t="s">
        <v>128</v>
      </c>
      <c r="D39" s="9"/>
      <c r="E39" s="9"/>
      <c r="F39" s="9" t="s">
        <v>91</v>
      </c>
      <c r="G39" s="9" t="s">
        <v>92</v>
      </c>
      <c r="H39" s="9" t="s">
        <v>93</v>
      </c>
      <c r="I39" s="9" t="s">
        <v>94</v>
      </c>
      <c r="J39" s="9" t="s">
        <v>95</v>
      </c>
    </row>
    <row r="40" spans="2:10" x14ac:dyDescent="0.25">
      <c r="B40" s="102" t="s">
        <v>158</v>
      </c>
      <c r="C40" s="71" t="s">
        <v>145</v>
      </c>
      <c r="D40" s="99"/>
      <c r="E40" s="99"/>
      <c r="F40" s="99">
        <f>assumptions!$C$10</f>
        <v>0.17294865939710372</v>
      </c>
      <c r="G40" s="99">
        <f>assumptions!$C$10</f>
        <v>0.17294865939710372</v>
      </c>
      <c r="H40" s="99">
        <f>assumptions!$C$10</f>
        <v>0.17294865939710372</v>
      </c>
      <c r="I40" s="99">
        <f>assumptions!$C$10</f>
        <v>0.17294865939710372</v>
      </c>
      <c r="J40" s="99">
        <f>assumptions!$C$10</f>
        <v>0.17294865939710372</v>
      </c>
    </row>
    <row r="41" spans="2:10" x14ac:dyDescent="0.25">
      <c r="B41" s="100" t="s">
        <v>156</v>
      </c>
      <c r="C41" s="101" t="s">
        <v>143</v>
      </c>
      <c r="D41" s="101"/>
      <c r="E41" s="101"/>
      <c r="F41" s="101">
        <f>F40*F26</f>
        <v>314383.7355133926</v>
      </c>
      <c r="G41" s="101">
        <f>G40*G26</f>
        <v>314631.38140308257</v>
      </c>
      <c r="H41" s="101">
        <f>H40*H26</f>
        <v>308390.0568004502</v>
      </c>
      <c r="I41" s="101">
        <f>I40*I26</f>
        <v>303122.11475406034</v>
      </c>
      <c r="J41" s="101">
        <f>J40*J26</f>
        <v>290844.28918865678</v>
      </c>
    </row>
    <row r="42" spans="2:10" x14ac:dyDescent="0.25">
      <c r="C42" s="71"/>
      <c r="D42" s="82"/>
      <c r="E42" s="82"/>
      <c r="F42" s="82"/>
      <c r="G42" s="82"/>
      <c r="H42" s="82"/>
      <c r="I42" s="82"/>
      <c r="J42" s="82"/>
    </row>
    <row r="43" spans="2:10" ht="30.75" thickBot="1" x14ac:dyDescent="0.3">
      <c r="B43" s="109" t="s">
        <v>157</v>
      </c>
      <c r="C43" s="110" t="s">
        <v>143</v>
      </c>
      <c r="D43" s="110"/>
      <c r="E43" s="110"/>
      <c r="F43" s="110">
        <f>F41+F33</f>
        <v>336194.47551339259</v>
      </c>
      <c r="G43" s="110">
        <f>G41+G33</f>
        <v>336442.12140308256</v>
      </c>
      <c r="H43" s="110">
        <f>H41+H33</f>
        <v>330200.79680045019</v>
      </c>
      <c r="I43" s="110">
        <f>I41+I33</f>
        <v>324932.85475406033</v>
      </c>
      <c r="J43" s="110">
        <f>J41+J33</f>
        <v>312655.02918865677</v>
      </c>
    </row>
    <row r="44" spans="2:10" ht="15.75" thickTop="1" x14ac:dyDescent="0.25"/>
    <row r="45" spans="2:10" x14ac:dyDescent="0.25">
      <c r="B45"/>
    </row>
    <row r="46" spans="2:10" x14ac:dyDescent="0.25">
      <c r="B46"/>
    </row>
    <row r="47" spans="2:10" x14ac:dyDescent="0.25">
      <c r="B47"/>
    </row>
    <row r="48" spans="2:10" x14ac:dyDescent="0.25">
      <c r="B48"/>
    </row>
    <row r="49" spans="2:2" x14ac:dyDescent="0.25">
      <c r="B49"/>
    </row>
    <row r="50" spans="2:2" x14ac:dyDescent="0.25">
      <c r="B50"/>
    </row>
    <row r="51" spans="2:2" x14ac:dyDescent="0.25">
      <c r="B51"/>
    </row>
    <row r="52" spans="2:2" x14ac:dyDescent="0.25">
      <c r="B52"/>
    </row>
    <row r="53" spans="2:2" x14ac:dyDescent="0.25">
      <c r="B53"/>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780E5-21E3-4276-B4DC-44DB338C98C2}">
  <dimension ref="B1:K30"/>
  <sheetViews>
    <sheetView workbookViewId="0">
      <selection activeCell="D6" sqref="D6"/>
    </sheetView>
  </sheetViews>
  <sheetFormatPr defaultRowHeight="15" x14ac:dyDescent="0.25"/>
  <cols>
    <col min="2" max="2" width="19.42578125" bestFit="1" customWidth="1"/>
    <col min="3" max="3" width="13.28515625" bestFit="1" customWidth="1"/>
    <col min="4" max="10" width="12" customWidth="1"/>
    <col min="11" max="11" width="16.42578125" customWidth="1"/>
  </cols>
  <sheetData>
    <row r="1" spans="2:11" ht="21" x14ac:dyDescent="0.35">
      <c r="B1" s="127" t="s">
        <v>204</v>
      </c>
    </row>
    <row r="3" spans="2:11" x14ac:dyDescent="0.25">
      <c r="D3" t="s">
        <v>142</v>
      </c>
      <c r="E3" s="71">
        <f>10^3</f>
        <v>1000</v>
      </c>
    </row>
    <row r="4" spans="2:11" x14ac:dyDescent="0.25">
      <c r="B4" s="9" t="s">
        <v>131</v>
      </c>
    </row>
    <row r="5" spans="2:11" x14ac:dyDescent="0.25">
      <c r="C5" s="9" t="s">
        <v>128</v>
      </c>
      <c r="D5" s="9" t="s">
        <v>91</v>
      </c>
      <c r="E5" s="9" t="s">
        <v>92</v>
      </c>
      <c r="F5" s="9" t="s">
        <v>93</v>
      </c>
      <c r="G5" s="9" t="s">
        <v>94</v>
      </c>
      <c r="H5" s="9" t="s">
        <v>95</v>
      </c>
    </row>
    <row r="6" spans="2:11" x14ac:dyDescent="0.25">
      <c r="B6" t="s">
        <v>127</v>
      </c>
      <c r="C6" t="s">
        <v>5</v>
      </c>
      <c r="D6" s="71">
        <f>consumption!E16/$E$3</f>
        <v>71586.528000000006</v>
      </c>
      <c r="E6" s="71">
        <f>consumption!F16/$E$3</f>
        <v>70735.462</v>
      </c>
      <c r="F6" s="71">
        <f>consumption!G16/$E$3</f>
        <v>68454.097999999998</v>
      </c>
      <c r="G6" s="71">
        <f>consumption!H16/$E$3</f>
        <v>66432.505999999994</v>
      </c>
      <c r="H6" s="71">
        <f>consumption!I16/$E$3</f>
        <v>62934.311000000002</v>
      </c>
    </row>
    <row r="7" spans="2:11" x14ac:dyDescent="0.25">
      <c r="B7" t="s">
        <v>3</v>
      </c>
      <c r="C7" t="s">
        <v>51</v>
      </c>
      <c r="D7" s="86">
        <f>assumptions!$C$19</f>
        <v>3.2000000000000001E-2</v>
      </c>
      <c r="E7" s="86">
        <f>assumptions!$C$19</f>
        <v>3.2000000000000001E-2</v>
      </c>
      <c r="F7" s="86">
        <f>assumptions!$C$19</f>
        <v>3.2000000000000001E-2</v>
      </c>
      <c r="G7" s="86">
        <f>assumptions!$C$19</f>
        <v>3.2000000000000001E-2</v>
      </c>
      <c r="H7" s="86">
        <f>assumptions!$C$19</f>
        <v>3.2000000000000001E-2</v>
      </c>
    </row>
    <row r="8" spans="2:11" x14ac:dyDescent="0.25">
      <c r="B8" t="s">
        <v>125</v>
      </c>
      <c r="C8" t="s">
        <v>51</v>
      </c>
      <c r="D8">
        <f>assumptions!$C$24</f>
        <v>0.373</v>
      </c>
      <c r="E8">
        <f>assumptions!$C$24</f>
        <v>0.373</v>
      </c>
      <c r="F8">
        <f>assumptions!$C$24</f>
        <v>0.373</v>
      </c>
      <c r="G8">
        <f>assumptions!$C$24</f>
        <v>0.373</v>
      </c>
      <c r="H8">
        <f>assumptions!$C$24</f>
        <v>0.373</v>
      </c>
    </row>
    <row r="9" spans="2:11" x14ac:dyDescent="0.25">
      <c r="B9" t="s">
        <v>126</v>
      </c>
      <c r="C9" t="s">
        <v>129</v>
      </c>
      <c r="D9">
        <f>assumptions!$C$22+assumptions!$C$23</f>
        <v>437.8</v>
      </c>
      <c r="E9">
        <f>assumptions!$C$22+assumptions!$C$23</f>
        <v>437.8</v>
      </c>
      <c r="F9">
        <f>assumptions!$C$22+assumptions!$C$23</f>
        <v>437.8</v>
      </c>
      <c r="G9">
        <f>assumptions!$C$22+assumptions!$C$23</f>
        <v>437.8</v>
      </c>
      <c r="H9">
        <f>assumptions!$C$22+assumptions!$C$23</f>
        <v>437.8</v>
      </c>
    </row>
    <row r="10" spans="2:11" ht="15.75" thickBot="1" x14ac:dyDescent="0.3">
      <c r="B10" s="46" t="s">
        <v>124</v>
      </c>
      <c r="C10" s="46" t="s">
        <v>130</v>
      </c>
      <c r="D10" s="83">
        <f>D6*D7*D8*D9</f>
        <v>374081.18625546241</v>
      </c>
      <c r="E10" s="83">
        <f>E6*E7*E8*E9</f>
        <v>369633.8721063296</v>
      </c>
      <c r="F10" s="83">
        <f>F6*F7*F8*F9</f>
        <v>357712.42019011843</v>
      </c>
      <c r="G10" s="83">
        <f>G6*G7*G8*G9</f>
        <v>347148.42784948478</v>
      </c>
      <c r="H10" s="83">
        <f>H6*H7*H8*H9</f>
        <v>328868.32722282881</v>
      </c>
      <c r="K10" s="71"/>
    </row>
    <row r="11" spans="2:11" ht="15.75" thickTop="1" x14ac:dyDescent="0.25"/>
    <row r="12" spans="2:11" x14ac:dyDescent="0.25">
      <c r="B12" s="9" t="s">
        <v>132</v>
      </c>
    </row>
    <row r="13" spans="2:11" x14ac:dyDescent="0.25">
      <c r="C13" s="9" t="s">
        <v>128</v>
      </c>
      <c r="D13" s="9" t="s">
        <v>91</v>
      </c>
      <c r="E13" s="9" t="s">
        <v>92</v>
      </c>
      <c r="F13" s="9" t="s">
        <v>93</v>
      </c>
      <c r="G13" s="9" t="s">
        <v>94</v>
      </c>
      <c r="H13" s="9" t="s">
        <v>95</v>
      </c>
    </row>
    <row r="14" spans="2:11" x14ac:dyDescent="0.25">
      <c r="B14" s="95" t="s">
        <v>133</v>
      </c>
      <c r="C14" t="s">
        <v>113</v>
      </c>
      <c r="D14" s="71">
        <f>network.length!$G$12</f>
        <v>1873.5251285760185</v>
      </c>
      <c r="E14" s="71">
        <f>network.length!$G$12</f>
        <v>1873.5251285760185</v>
      </c>
      <c r="F14" s="71">
        <f>network.length!$G$12</f>
        <v>1873.5251285760185</v>
      </c>
      <c r="G14" s="71">
        <f>network.length!$G$12</f>
        <v>1873.5251285760185</v>
      </c>
      <c r="H14" s="71">
        <f>network.length!$G$12</f>
        <v>1873.5251285760185</v>
      </c>
    </row>
    <row r="15" spans="2:11" x14ac:dyDescent="0.25">
      <c r="B15" s="95" t="s">
        <v>135</v>
      </c>
      <c r="C15" t="s">
        <v>136</v>
      </c>
      <c r="D15" s="82">
        <f>assumptions!$C$27+assumptions!$C$28</f>
        <v>11.62</v>
      </c>
      <c r="E15" s="82">
        <f>assumptions!$C$27+assumptions!$C$28</f>
        <v>11.62</v>
      </c>
      <c r="F15" s="82">
        <f>assumptions!$C$27+assumptions!$C$28</f>
        <v>11.62</v>
      </c>
      <c r="G15" s="82">
        <f>assumptions!$C$27+assumptions!$C$28</f>
        <v>11.62</v>
      </c>
      <c r="H15" s="82">
        <f>assumptions!$C$27+assumptions!$C$28</f>
        <v>11.62</v>
      </c>
    </row>
    <row r="16" spans="2:11" ht="15.75" thickBot="1" x14ac:dyDescent="0.3">
      <c r="B16" s="46" t="s">
        <v>124</v>
      </c>
      <c r="C16" s="46" t="s">
        <v>130</v>
      </c>
      <c r="D16" s="83">
        <f>D14*D15</f>
        <v>21770.361994053332</v>
      </c>
      <c r="E16" s="83">
        <f>E14*E15</f>
        <v>21770.361994053332</v>
      </c>
      <c r="F16" s="83">
        <f>F14*F15</f>
        <v>21770.361994053332</v>
      </c>
      <c r="G16" s="83">
        <f>G14*G15</f>
        <v>21770.361994053332</v>
      </c>
      <c r="H16" s="83">
        <f>H14*H15</f>
        <v>21770.361994053332</v>
      </c>
    </row>
    <row r="17" spans="2:8" ht="15.75" thickTop="1" x14ac:dyDescent="0.25"/>
    <row r="18" spans="2:8" x14ac:dyDescent="0.25">
      <c r="B18" s="9" t="s">
        <v>116</v>
      </c>
    </row>
    <row r="19" spans="2:8" x14ac:dyDescent="0.25">
      <c r="C19" s="9" t="s">
        <v>128</v>
      </c>
      <c r="D19" s="9" t="s">
        <v>91</v>
      </c>
      <c r="E19" s="9" t="s">
        <v>92</v>
      </c>
      <c r="F19" s="9" t="s">
        <v>93</v>
      </c>
      <c r="G19" s="9" t="s">
        <v>94</v>
      </c>
      <c r="H19" s="9" t="s">
        <v>95</v>
      </c>
    </row>
    <row r="20" spans="2:8" ht="15.75" thickBot="1" x14ac:dyDescent="0.3">
      <c r="B20" s="46" t="s">
        <v>124</v>
      </c>
      <c r="C20" s="46" t="s">
        <v>130</v>
      </c>
      <c r="D20" s="96">
        <f>assumptions!$K$34</f>
        <v>818.90393360000007</v>
      </c>
      <c r="E20" s="96">
        <f>assumptions!$K$34</f>
        <v>818.90393360000007</v>
      </c>
      <c r="F20" s="96">
        <f>assumptions!$K$34</f>
        <v>818.90393360000007</v>
      </c>
      <c r="G20" s="96">
        <f>assumptions!$K$34</f>
        <v>818.90393360000007</v>
      </c>
      <c r="H20" s="96">
        <f>assumptions!$K$34</f>
        <v>818.90393360000007</v>
      </c>
    </row>
    <row r="21" spans="2:8" ht="15.75" thickTop="1" x14ac:dyDescent="0.25">
      <c r="D21" s="82"/>
      <c r="E21" s="82"/>
      <c r="F21" s="82"/>
      <c r="G21" s="82"/>
      <c r="H21" s="82"/>
    </row>
    <row r="22" spans="2:8" x14ac:dyDescent="0.25">
      <c r="B22" s="9" t="s">
        <v>117</v>
      </c>
      <c r="D22" s="82"/>
      <c r="E22" s="82"/>
      <c r="F22" s="82"/>
      <c r="G22" s="82"/>
      <c r="H22" s="82"/>
    </row>
    <row r="23" spans="2:8" x14ac:dyDescent="0.25">
      <c r="D23" s="9" t="s">
        <v>91</v>
      </c>
      <c r="E23" s="9" t="s">
        <v>92</v>
      </c>
      <c r="F23" s="9" t="s">
        <v>93</v>
      </c>
      <c r="G23" s="9" t="s">
        <v>94</v>
      </c>
      <c r="H23" s="9" t="s">
        <v>95</v>
      </c>
    </row>
    <row r="24" spans="2:8" ht="15.75" thickBot="1" x14ac:dyDescent="0.3">
      <c r="B24" s="46" t="s">
        <v>124</v>
      </c>
      <c r="C24" s="46" t="s">
        <v>130</v>
      </c>
      <c r="D24" s="96">
        <f>assumptions!$D$31</f>
        <v>850.37691680000012</v>
      </c>
      <c r="E24" s="96">
        <f>assumptions!$D$31</f>
        <v>850.37691680000012</v>
      </c>
      <c r="F24" s="96">
        <f>assumptions!$D$31</f>
        <v>850.37691680000012</v>
      </c>
      <c r="G24" s="96">
        <f>assumptions!$D$31</f>
        <v>850.37691680000012</v>
      </c>
      <c r="H24" s="96">
        <f>assumptions!$D$31</f>
        <v>850.37691680000012</v>
      </c>
    </row>
    <row r="25" spans="2:8" ht="15.75" thickTop="1" x14ac:dyDescent="0.25"/>
    <row r="27" spans="2:8" x14ac:dyDescent="0.25">
      <c r="B27" s="9" t="s">
        <v>137</v>
      </c>
    </row>
    <row r="28" spans="2:8" x14ac:dyDescent="0.25">
      <c r="D28" s="9" t="s">
        <v>91</v>
      </c>
      <c r="E28" s="9" t="s">
        <v>92</v>
      </c>
      <c r="F28" s="9" t="s">
        <v>93</v>
      </c>
      <c r="G28" s="9" t="s">
        <v>94</v>
      </c>
      <c r="H28" s="9" t="s">
        <v>95</v>
      </c>
    </row>
    <row r="29" spans="2:8" ht="15.75" thickBot="1" x14ac:dyDescent="0.3">
      <c r="B29" s="145" t="s">
        <v>124</v>
      </c>
      <c r="C29" s="145" t="s">
        <v>130</v>
      </c>
      <c r="D29" s="110">
        <f>D10+D16+D20+D24</f>
        <v>397520.82909991575</v>
      </c>
      <c r="E29" s="110">
        <f>E10+E16+E20+E24</f>
        <v>393073.51495078293</v>
      </c>
      <c r="F29" s="110">
        <f>F10+F16+F20+F24</f>
        <v>381152.06303457177</v>
      </c>
      <c r="G29" s="110">
        <f>G10+G16+G20+G24</f>
        <v>370588.07069393812</v>
      </c>
      <c r="H29" s="110">
        <f>H10+H16+H20+H24</f>
        <v>352307.97006728215</v>
      </c>
    </row>
    <row r="30" spans="2:8" ht="15.75" thickTop="1"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69377-561C-46E9-97DE-388CF575A233}">
  <sheetPr>
    <tabColor rgb="FF002060"/>
  </sheetPr>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D4E49-A0D0-414C-8396-5E2E00CD7837}">
  <dimension ref="B2:AJ42"/>
  <sheetViews>
    <sheetView workbookViewId="0">
      <selection activeCell="K34" sqref="K34"/>
    </sheetView>
  </sheetViews>
  <sheetFormatPr defaultRowHeight="15" x14ac:dyDescent="0.25"/>
  <cols>
    <col min="2" max="2" width="27.5703125" style="69" customWidth="1"/>
    <col min="3" max="3" width="18.7109375" style="69" customWidth="1"/>
    <col min="4" max="4" width="13.140625" style="69" customWidth="1"/>
    <col min="5" max="5" width="18.28515625" style="69" customWidth="1"/>
    <col min="6" max="6" width="11" style="69" customWidth="1"/>
    <col min="7" max="7" width="9.140625" style="69"/>
    <col min="8" max="8" width="12.85546875" style="69" customWidth="1"/>
    <col min="9" max="9" width="10.85546875" style="69" customWidth="1"/>
    <col min="10" max="10" width="11.28515625" style="69" customWidth="1"/>
    <col min="11" max="11" width="16.85546875" style="69" bestFit="1" customWidth="1"/>
    <col min="12" max="14" width="9.140625" style="69"/>
  </cols>
  <sheetData>
    <row r="2" spans="2:14" s="144" customFormat="1" ht="18.75" x14ac:dyDescent="0.3">
      <c r="B2" s="150" t="s">
        <v>210</v>
      </c>
      <c r="C2" s="146"/>
      <c r="D2" s="146"/>
      <c r="E2" s="146"/>
      <c r="F2" s="146"/>
      <c r="G2" s="146"/>
      <c r="H2" s="146"/>
      <c r="I2" s="146"/>
      <c r="J2" s="146"/>
      <c r="K2" s="146"/>
      <c r="L2" s="146"/>
      <c r="M2" s="146"/>
      <c r="N2" s="146"/>
    </row>
    <row r="4" spans="2:14" ht="30" x14ac:dyDescent="0.25">
      <c r="B4" s="117" t="s">
        <v>205</v>
      </c>
      <c r="C4" s="133">
        <v>4.9000000000000002E-2</v>
      </c>
    </row>
    <row r="6" spans="2:14" ht="30" x14ac:dyDescent="0.25">
      <c r="C6" s="94" t="s">
        <v>140</v>
      </c>
      <c r="D6" s="94" t="s">
        <v>144</v>
      </c>
    </row>
    <row r="7" spans="2:14" x14ac:dyDescent="0.25">
      <c r="B7" s="117" t="s">
        <v>114</v>
      </c>
      <c r="C7" s="128">
        <v>0.254</v>
      </c>
      <c r="D7" s="117" t="s">
        <v>147</v>
      </c>
    </row>
    <row r="8" spans="2:14" x14ac:dyDescent="0.25">
      <c r="B8" s="117" t="s">
        <v>111</v>
      </c>
      <c r="C8" s="128">
        <v>11.62</v>
      </c>
      <c r="D8" s="117" t="s">
        <v>24</v>
      </c>
    </row>
    <row r="10" spans="2:14" ht="30" x14ac:dyDescent="0.25">
      <c r="B10" s="117" t="s">
        <v>206</v>
      </c>
      <c r="C10" s="142">
        <v>0.17294865939710372</v>
      </c>
    </row>
    <row r="12" spans="2:14" x14ac:dyDescent="0.25">
      <c r="B12" s="124" t="s">
        <v>139</v>
      </c>
    </row>
    <row r="13" spans="2:14" x14ac:dyDescent="0.25">
      <c r="B13" s="124"/>
    </row>
    <row r="14" spans="2:14" s="144" customFormat="1" ht="18.75" x14ac:dyDescent="0.3">
      <c r="B14" s="150" t="s">
        <v>211</v>
      </c>
      <c r="C14" s="146"/>
      <c r="D14" s="146"/>
      <c r="E14" s="146"/>
      <c r="F14" s="146"/>
      <c r="G14" s="146"/>
      <c r="H14" s="146"/>
      <c r="I14" s="146"/>
      <c r="J14" s="146"/>
      <c r="K14" s="146"/>
      <c r="L14" s="146"/>
      <c r="M14" s="146"/>
      <c r="N14" s="146"/>
    </row>
    <row r="16" spans="2:14" x14ac:dyDescent="0.25">
      <c r="B16" s="104" t="s">
        <v>97</v>
      </c>
    </row>
    <row r="17" spans="2:13" x14ac:dyDescent="0.25">
      <c r="B17" s="117"/>
      <c r="C17" s="117" t="s">
        <v>118</v>
      </c>
    </row>
    <row r="18" spans="2:13" ht="30" x14ac:dyDescent="0.25">
      <c r="B18" s="2" t="s">
        <v>119</v>
      </c>
      <c r="C18" s="134">
        <v>2.1999999999999999E-2</v>
      </c>
      <c r="D18" s="130"/>
      <c r="E18" s="130"/>
      <c r="F18" s="130"/>
      <c r="G18" s="130"/>
      <c r="H18" s="130"/>
      <c r="I18" s="130"/>
      <c r="J18" s="130"/>
      <c r="K18" s="130"/>
    </row>
    <row r="19" spans="2:13" ht="30" x14ac:dyDescent="0.25">
      <c r="B19" s="2" t="s">
        <v>120</v>
      </c>
      <c r="C19" s="129">
        <f>consumption!C35</f>
        <v>3.2000000000000001E-2</v>
      </c>
      <c r="D19" s="130"/>
      <c r="E19" s="130"/>
      <c r="F19" s="130"/>
      <c r="G19" s="130"/>
      <c r="H19" s="130"/>
      <c r="I19" s="130"/>
      <c r="J19" s="130"/>
      <c r="K19" s="130"/>
    </row>
    <row r="20" spans="2:13" x14ac:dyDescent="0.25">
      <c r="B20" s="135"/>
      <c r="C20" s="130"/>
      <c r="D20" s="130"/>
      <c r="E20" s="130"/>
      <c r="F20" s="130"/>
      <c r="G20" s="130"/>
      <c r="H20" s="130"/>
      <c r="I20" s="130"/>
      <c r="J20" s="130"/>
      <c r="K20" s="130"/>
      <c r="L20" s="130"/>
      <c r="M20" s="130"/>
    </row>
    <row r="21" spans="2:13" x14ac:dyDescent="0.25">
      <c r="B21" s="147" t="s">
        <v>98</v>
      </c>
      <c r="C21" s="130"/>
      <c r="D21" s="130"/>
      <c r="E21" s="130"/>
      <c r="F21" s="130"/>
      <c r="G21" s="130"/>
      <c r="H21" s="130"/>
      <c r="I21" s="130"/>
      <c r="J21" s="130"/>
      <c r="K21" s="130"/>
      <c r="L21" s="130"/>
      <c r="M21" s="130"/>
    </row>
    <row r="22" spans="2:13" x14ac:dyDescent="0.25">
      <c r="B22" s="136" t="s">
        <v>115</v>
      </c>
      <c r="C22" s="136">
        <v>0.8</v>
      </c>
      <c r="D22" s="130"/>
      <c r="E22" s="130"/>
      <c r="F22" s="130"/>
      <c r="G22" s="130"/>
      <c r="H22" s="130"/>
      <c r="I22" s="130"/>
      <c r="J22" s="130"/>
      <c r="K22" s="130"/>
      <c r="L22" s="130"/>
      <c r="M22" s="130"/>
    </row>
    <row r="23" spans="2:13" x14ac:dyDescent="0.25">
      <c r="B23" s="136" t="s">
        <v>4</v>
      </c>
      <c r="C23" s="136">
        <v>437</v>
      </c>
      <c r="D23" s="130"/>
      <c r="E23" s="130"/>
      <c r="F23" s="130"/>
      <c r="G23" s="130"/>
      <c r="H23" s="130"/>
      <c r="I23" s="130"/>
      <c r="J23" s="130"/>
      <c r="K23" s="130"/>
      <c r="L23" s="130"/>
      <c r="M23" s="130"/>
    </row>
    <row r="24" spans="2:13" x14ac:dyDescent="0.25">
      <c r="B24" s="136" t="s">
        <v>125</v>
      </c>
      <c r="C24" s="136">
        <v>0.373</v>
      </c>
      <c r="D24" s="130"/>
      <c r="E24" s="130"/>
      <c r="F24" s="130"/>
      <c r="G24" s="130"/>
      <c r="H24" s="130"/>
      <c r="I24" s="130"/>
      <c r="J24" s="130"/>
      <c r="K24" s="130"/>
      <c r="L24" s="130"/>
      <c r="M24" s="130"/>
    </row>
    <row r="25" spans="2:13" x14ac:dyDescent="0.25">
      <c r="B25" s="130"/>
      <c r="C25" s="130"/>
      <c r="D25" s="130"/>
      <c r="E25" s="137"/>
      <c r="F25" s="130"/>
      <c r="G25" s="130"/>
      <c r="H25" s="130"/>
      <c r="I25" s="130"/>
      <c r="J25" s="130"/>
      <c r="K25" s="130"/>
      <c r="L25" s="130"/>
      <c r="M25" s="130"/>
    </row>
    <row r="26" spans="2:13" x14ac:dyDescent="0.25">
      <c r="B26" s="148" t="s">
        <v>121</v>
      </c>
      <c r="C26" s="136"/>
      <c r="D26" s="130"/>
      <c r="E26" s="137"/>
      <c r="F26" s="130"/>
      <c r="G26" s="130"/>
      <c r="H26" s="130"/>
      <c r="I26" s="130"/>
      <c r="J26" s="130"/>
      <c r="K26" s="130"/>
      <c r="L26" s="130"/>
      <c r="M26" s="130"/>
    </row>
    <row r="27" spans="2:13" x14ac:dyDescent="0.25">
      <c r="B27" s="136" t="s">
        <v>115</v>
      </c>
      <c r="C27" s="136">
        <v>0.02</v>
      </c>
      <c r="D27" s="130"/>
      <c r="E27" s="137"/>
      <c r="F27" s="130"/>
      <c r="G27" s="130"/>
      <c r="H27" s="130"/>
      <c r="I27" s="130"/>
      <c r="J27" s="130"/>
      <c r="K27" s="130"/>
      <c r="L27" s="130"/>
      <c r="M27" s="130"/>
    </row>
    <row r="28" spans="2:13" x14ac:dyDescent="0.25">
      <c r="B28" s="136" t="s">
        <v>122</v>
      </c>
      <c r="C28" s="136">
        <v>11.6</v>
      </c>
      <c r="D28" s="130"/>
      <c r="E28" s="130"/>
      <c r="F28" s="130"/>
      <c r="G28" s="130"/>
      <c r="H28" s="130"/>
      <c r="I28" s="130"/>
      <c r="J28" s="130"/>
      <c r="K28" s="130"/>
      <c r="L28" s="130"/>
      <c r="M28" s="130"/>
    </row>
    <row r="29" spans="2:13" x14ac:dyDescent="0.25">
      <c r="B29" s="130"/>
      <c r="C29" s="130"/>
      <c r="D29" s="130"/>
      <c r="E29" s="130"/>
      <c r="F29" s="130"/>
      <c r="G29" s="130"/>
      <c r="H29" s="130"/>
      <c r="I29" s="130"/>
      <c r="J29" s="130"/>
      <c r="K29" s="130"/>
      <c r="L29" s="130"/>
      <c r="M29" s="130"/>
    </row>
    <row r="30" spans="2:13" x14ac:dyDescent="0.25">
      <c r="B30" s="132" t="s">
        <v>117</v>
      </c>
      <c r="C30" s="131" t="s">
        <v>6</v>
      </c>
      <c r="D30" s="148" t="s">
        <v>7</v>
      </c>
      <c r="E30" s="130"/>
      <c r="F30" s="130"/>
      <c r="G30" s="130"/>
      <c r="H30" s="130"/>
      <c r="I30" s="130"/>
      <c r="J30" s="130"/>
      <c r="K30" s="130"/>
      <c r="L30" s="130"/>
      <c r="M30" s="130"/>
    </row>
    <row r="31" spans="2:13" x14ac:dyDescent="0.25">
      <c r="B31" s="136" t="s">
        <v>0</v>
      </c>
      <c r="C31" s="3">
        <v>16502.560000000001</v>
      </c>
      <c r="D31" s="138">
        <f>(C31*51.53)/1000</f>
        <v>850.37691680000012</v>
      </c>
      <c r="E31" s="130"/>
      <c r="F31" s="130"/>
      <c r="G31" s="130"/>
      <c r="H31" s="130"/>
      <c r="I31" s="130"/>
      <c r="J31" s="130"/>
      <c r="K31" s="130"/>
      <c r="L31" s="130"/>
      <c r="M31" s="130"/>
    </row>
    <row r="32" spans="2:13" x14ac:dyDescent="0.25">
      <c r="B32" s="130"/>
      <c r="C32" s="130"/>
      <c r="D32" s="130"/>
      <c r="E32" s="130"/>
      <c r="F32" s="130"/>
      <c r="G32" s="130"/>
      <c r="H32" s="130"/>
      <c r="I32" s="130"/>
      <c r="J32" s="130"/>
      <c r="K32" s="130"/>
      <c r="L32" s="130"/>
      <c r="M32" s="130"/>
    </row>
    <row r="33" spans="2:36" ht="30" x14ac:dyDescent="0.25">
      <c r="B33" s="130" t="s">
        <v>123</v>
      </c>
      <c r="C33" s="131" t="s">
        <v>8</v>
      </c>
      <c r="D33" s="132" t="s">
        <v>7</v>
      </c>
      <c r="E33" s="132" t="s">
        <v>9</v>
      </c>
      <c r="F33" s="132" t="s">
        <v>7</v>
      </c>
      <c r="G33" s="132" t="s">
        <v>10</v>
      </c>
      <c r="H33" s="132" t="s">
        <v>7</v>
      </c>
      <c r="I33" s="132" t="s">
        <v>11</v>
      </c>
      <c r="J33" s="132" t="s">
        <v>7</v>
      </c>
      <c r="K33" s="132" t="s">
        <v>12</v>
      </c>
      <c r="L33" s="130"/>
      <c r="M33" s="130"/>
    </row>
    <row r="34" spans="2:36" x14ac:dyDescent="0.25">
      <c r="B34" s="136" t="s">
        <v>0</v>
      </c>
      <c r="C34" s="136">
        <v>278.93</v>
      </c>
      <c r="D34" s="138">
        <f>(C34*38.6*70.4)/1000</f>
        <v>757.97553920000007</v>
      </c>
      <c r="E34" s="136">
        <v>25.56</v>
      </c>
      <c r="F34" s="136">
        <f>(E34*34.2*69.7)/1000</f>
        <v>60.928394400000002</v>
      </c>
      <c r="G34" s="136">
        <v>0</v>
      </c>
      <c r="H34" s="136">
        <f>(G34*26.2*61.5)/1000</f>
        <v>0</v>
      </c>
      <c r="I34" s="136">
        <v>0</v>
      </c>
      <c r="J34" s="136">
        <f>(I34*23.4*2.5)/1000</f>
        <v>0</v>
      </c>
      <c r="K34" s="138">
        <f>D34+F34+H34+J34</f>
        <v>818.90393360000007</v>
      </c>
      <c r="L34" s="130"/>
      <c r="M34" s="130"/>
    </row>
    <row r="35" spans="2:36" x14ac:dyDescent="0.25">
      <c r="L35" s="130"/>
      <c r="M35" s="130"/>
    </row>
    <row r="36" spans="2:36" x14ac:dyDescent="0.25">
      <c r="L36" s="130"/>
      <c r="M36" s="130"/>
    </row>
    <row r="39" spans="2:36" x14ac:dyDescent="0.25">
      <c r="D39" s="124"/>
    </row>
    <row r="40" spans="2:36" x14ac:dyDescent="0.25">
      <c r="D40" s="124"/>
    </row>
    <row r="41" spans="2:36" x14ac:dyDescent="0.25">
      <c r="D41" s="124"/>
    </row>
    <row r="42" spans="2:36" x14ac:dyDescent="0.25">
      <c r="D42" s="124"/>
      <c r="G42" s="139"/>
      <c r="H42" s="139"/>
      <c r="I42" s="139"/>
      <c r="J42" s="139"/>
      <c r="K42" s="139"/>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sheetData>
  <phoneticPr fontId="16"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BAC6B-1BBB-4F02-BF52-520C1F2F2D7B}">
  <dimension ref="A2:AH26"/>
  <sheetViews>
    <sheetView workbookViewId="0">
      <selection activeCell="H13" sqref="H13"/>
    </sheetView>
  </sheetViews>
  <sheetFormatPr defaultRowHeight="15" x14ac:dyDescent="0.25"/>
  <cols>
    <col min="1" max="1" width="30.85546875" bestFit="1" customWidth="1"/>
    <col min="2" max="2" width="18.140625" bestFit="1" customWidth="1"/>
    <col min="4" max="4" width="12.140625" bestFit="1" customWidth="1"/>
    <col min="5" max="5" width="13" customWidth="1"/>
    <col min="6" max="6" width="14.28515625" customWidth="1"/>
    <col min="7" max="29" width="13" customWidth="1"/>
  </cols>
  <sheetData>
    <row r="2" spans="1:34" s="144" customFormat="1" ht="18.75" x14ac:dyDescent="0.3">
      <c r="B2" s="150" t="s">
        <v>220</v>
      </c>
      <c r="C2" s="146"/>
      <c r="D2" s="146"/>
      <c r="E2" s="146"/>
      <c r="F2" s="146"/>
      <c r="G2" s="146"/>
      <c r="H2" s="146"/>
      <c r="I2" s="146"/>
      <c r="J2" s="146"/>
      <c r="K2" s="146"/>
      <c r="L2" s="146"/>
      <c r="M2" s="146"/>
      <c r="N2" s="146"/>
    </row>
    <row r="5" spans="1:34" x14ac:dyDescent="0.25">
      <c r="A5" s="94" t="s">
        <v>177</v>
      </c>
      <c r="B5" s="94" t="s">
        <v>178</v>
      </c>
      <c r="C5" s="160" t="s">
        <v>179</v>
      </c>
      <c r="D5" s="94" t="s">
        <v>180</v>
      </c>
      <c r="E5" s="94">
        <v>2024</v>
      </c>
      <c r="F5" s="94">
        <v>2025</v>
      </c>
      <c r="G5" s="94">
        <v>2026</v>
      </c>
      <c r="H5" s="94">
        <v>2027</v>
      </c>
      <c r="I5" s="94">
        <v>2028</v>
      </c>
      <c r="J5" s="94">
        <v>2029</v>
      </c>
      <c r="K5" s="94">
        <v>2030</v>
      </c>
      <c r="L5" s="94">
        <v>2031</v>
      </c>
      <c r="M5" s="6">
        <v>2032</v>
      </c>
      <c r="N5" s="6">
        <v>2033</v>
      </c>
      <c r="O5" s="6">
        <v>2034</v>
      </c>
      <c r="P5" s="6">
        <v>2035</v>
      </c>
      <c r="Q5" s="6">
        <v>2036</v>
      </c>
      <c r="R5" s="6">
        <v>2037</v>
      </c>
      <c r="S5" s="6">
        <v>2038</v>
      </c>
      <c r="T5" s="6">
        <v>2039</v>
      </c>
      <c r="U5" s="6">
        <v>2040</v>
      </c>
      <c r="V5" s="6">
        <v>2041</v>
      </c>
      <c r="W5" s="6">
        <v>2042</v>
      </c>
      <c r="X5" s="6">
        <v>2043</v>
      </c>
      <c r="Y5" s="6">
        <v>2044</v>
      </c>
      <c r="Z5" s="6">
        <v>2045</v>
      </c>
      <c r="AA5" s="6">
        <v>2046</v>
      </c>
      <c r="AB5" s="6">
        <v>2047</v>
      </c>
      <c r="AC5" s="6">
        <v>2048</v>
      </c>
      <c r="AD5" s="6">
        <v>2049</v>
      </c>
      <c r="AE5" s="6">
        <v>2050</v>
      </c>
      <c r="AF5" s="6">
        <v>2051</v>
      </c>
      <c r="AG5" s="6">
        <v>2052</v>
      </c>
      <c r="AH5" s="6">
        <v>2053</v>
      </c>
    </row>
    <row r="6" spans="1:34" x14ac:dyDescent="0.25">
      <c r="A6" s="117" t="s">
        <v>226</v>
      </c>
      <c r="B6" s="117" t="s">
        <v>226</v>
      </c>
      <c r="C6" s="163" t="s">
        <v>227</v>
      </c>
      <c r="D6" s="117" t="s">
        <v>181</v>
      </c>
      <c r="E6" s="155">
        <v>30.487198855052874</v>
      </c>
      <c r="F6" s="155">
        <v>30.740852349526918</v>
      </c>
      <c r="G6" s="155">
        <v>31.804245845591161</v>
      </c>
      <c r="H6" s="155">
        <v>32.974954281625187</v>
      </c>
      <c r="I6" s="155">
        <v>33.852985608650719</v>
      </c>
      <c r="J6" s="155">
        <v>34.750528742943466</v>
      </c>
      <c r="K6" s="155">
        <v>35.667583684503462</v>
      </c>
      <c r="L6" s="155">
        <v>36.613906336964305</v>
      </c>
      <c r="M6" s="161">
        <v>37.579740796692377</v>
      </c>
      <c r="N6" s="161">
        <v>38.574842967321302</v>
      </c>
      <c r="O6" s="161">
        <v>39.599212848851082</v>
      </c>
      <c r="P6" s="161">
        <v>40.652850441281707</v>
      </c>
      <c r="Q6" s="161">
        <v>41.725999840979568</v>
      </c>
      <c r="R6" s="161">
        <v>42.838172855211894</v>
      </c>
      <c r="S6" s="161">
        <v>43.969857676711463</v>
      </c>
      <c r="T6" s="161">
        <v>45.130810209111871</v>
      </c>
      <c r="U6" s="161">
        <v>46.330786356046758</v>
      </c>
      <c r="V6" s="161">
        <v>47.560030213882484</v>
      </c>
      <c r="W6" s="161">
        <v>48.818541782619072</v>
      </c>
      <c r="X6" s="161">
        <v>50.116076965890116</v>
      </c>
      <c r="Y6" s="161">
        <v>51.442879860062014</v>
      </c>
      <c r="Z6" s="161">
        <v>52.808706368768391</v>
      </c>
      <c r="AA6" s="161">
        <v>54.203800588375614</v>
      </c>
      <c r="AB6" s="161">
        <v>55.637918422517295</v>
      </c>
      <c r="AC6" s="161">
        <v>57.111059871193447</v>
      </c>
      <c r="AD6" s="161">
        <v>58.632980838037689</v>
      </c>
      <c r="AE6" s="161">
        <v>60.184169515782777</v>
      </c>
      <c r="AF6" s="161">
        <v>61.774381808062337</v>
      </c>
      <c r="AG6" s="161">
        <v>63.413373618509979</v>
      </c>
      <c r="AH6" s="161">
        <v>65.091389043492086</v>
      </c>
    </row>
    <row r="7" spans="1:34" x14ac:dyDescent="0.25">
      <c r="A7" s="156" t="s">
        <v>182</v>
      </c>
      <c r="B7" s="156" t="s">
        <v>183</v>
      </c>
      <c r="C7" s="157" t="s">
        <v>184</v>
      </c>
      <c r="D7" s="156" t="s">
        <v>181</v>
      </c>
      <c r="E7" s="158">
        <v>31.4</v>
      </c>
      <c r="F7" s="158">
        <v>30</v>
      </c>
      <c r="G7" s="158">
        <v>30.9</v>
      </c>
      <c r="H7" s="158">
        <v>35</v>
      </c>
      <c r="I7" s="158">
        <v>40.9</v>
      </c>
      <c r="J7" s="158">
        <v>50.3</v>
      </c>
      <c r="K7" s="158">
        <v>59</v>
      </c>
      <c r="L7" s="158">
        <v>62.6</v>
      </c>
      <c r="M7" s="159">
        <v>64</v>
      </c>
      <c r="N7" s="159">
        <v>71.099999999999994</v>
      </c>
      <c r="O7" s="159">
        <v>73.400000000000006</v>
      </c>
      <c r="P7" s="159">
        <v>62.4</v>
      </c>
      <c r="Q7" s="159">
        <v>59.2</v>
      </c>
      <c r="R7" s="159">
        <v>59</v>
      </c>
      <c r="S7" s="159">
        <v>58.7</v>
      </c>
      <c r="T7" s="159">
        <v>55.9</v>
      </c>
      <c r="U7" s="159">
        <v>56</v>
      </c>
      <c r="V7" s="159">
        <v>56.7</v>
      </c>
      <c r="W7" s="159">
        <v>55.9</v>
      </c>
      <c r="X7" s="159">
        <v>54.6</v>
      </c>
      <c r="Y7" s="159">
        <v>53.4</v>
      </c>
      <c r="Z7" s="159">
        <v>55.6</v>
      </c>
      <c r="AA7" s="159">
        <v>56.6</v>
      </c>
      <c r="AB7" s="159">
        <v>64.5</v>
      </c>
      <c r="AC7" s="159">
        <v>67.099999999999994</v>
      </c>
      <c r="AD7" s="159">
        <v>67.599999999999994</v>
      </c>
      <c r="AE7" s="159">
        <v>77.400000000000006</v>
      </c>
    </row>
    <row r="8" spans="1:34" x14ac:dyDescent="0.25">
      <c r="A8" s="140" t="s">
        <v>185</v>
      </c>
      <c r="B8" s="140" t="s">
        <v>183</v>
      </c>
      <c r="C8" s="149" t="s">
        <v>184</v>
      </c>
      <c r="D8" s="140" t="s">
        <v>181</v>
      </c>
      <c r="E8" s="141">
        <v>39</v>
      </c>
      <c r="F8" s="141">
        <v>45.04</v>
      </c>
      <c r="G8" s="141">
        <v>61.22</v>
      </c>
      <c r="H8" s="141">
        <v>75.84</v>
      </c>
      <c r="I8" s="141">
        <v>76.540000000000006</v>
      </c>
      <c r="J8" s="141">
        <v>78.83</v>
      </c>
      <c r="K8" s="141">
        <v>79.650000000000006</v>
      </c>
      <c r="L8" s="141">
        <v>78.849999999999994</v>
      </c>
      <c r="M8" s="116">
        <v>79.63</v>
      </c>
      <c r="N8" s="116">
        <v>78.849999999999994</v>
      </c>
      <c r="O8" s="116">
        <v>79.900000000000006</v>
      </c>
      <c r="P8" s="116">
        <v>80.73</v>
      </c>
      <c r="Q8" s="116">
        <v>83.54</v>
      </c>
      <c r="R8" s="116">
        <v>89.37</v>
      </c>
      <c r="S8" s="116">
        <v>114.55</v>
      </c>
      <c r="T8" s="116">
        <v>124.13</v>
      </c>
      <c r="U8" s="116">
        <v>125.42</v>
      </c>
      <c r="V8" s="116">
        <v>122.91</v>
      </c>
      <c r="W8" s="116">
        <v>120.56</v>
      </c>
      <c r="X8" s="116">
        <v>121.67</v>
      </c>
      <c r="Y8" s="116">
        <v>119.27</v>
      </c>
      <c r="Z8" s="116">
        <v>121.17</v>
      </c>
      <c r="AA8" s="116">
        <v>120.46</v>
      </c>
      <c r="AB8" s="116">
        <v>118.95</v>
      </c>
      <c r="AC8" s="116">
        <v>120.96</v>
      </c>
      <c r="AD8" s="116">
        <v>123.23</v>
      </c>
      <c r="AE8" s="116">
        <v>127.35</v>
      </c>
      <c r="AF8" s="93"/>
    </row>
    <row r="9" spans="1:34" x14ac:dyDescent="0.25">
      <c r="A9" s="140" t="s">
        <v>186</v>
      </c>
      <c r="B9" s="140" t="s">
        <v>183</v>
      </c>
      <c r="C9" s="149" t="s">
        <v>184</v>
      </c>
      <c r="D9" s="140" t="s">
        <v>181</v>
      </c>
      <c r="E9" s="141">
        <v>31.5</v>
      </c>
      <c r="F9" s="141">
        <v>30</v>
      </c>
      <c r="G9" s="141">
        <v>23.3</v>
      </c>
      <c r="H9" s="141">
        <v>27.22</v>
      </c>
      <c r="I9" s="141">
        <v>22.01</v>
      </c>
      <c r="J9" s="141">
        <v>25.79</v>
      </c>
      <c r="K9" s="141">
        <v>30</v>
      </c>
      <c r="L9" s="141">
        <v>30</v>
      </c>
      <c r="M9" s="116">
        <v>30</v>
      </c>
      <c r="N9" s="116">
        <v>30</v>
      </c>
      <c r="O9" s="116">
        <v>33.270000000000003</v>
      </c>
      <c r="P9" s="116">
        <v>30</v>
      </c>
      <c r="Q9" s="116">
        <v>30</v>
      </c>
      <c r="R9" s="116">
        <v>30</v>
      </c>
      <c r="S9" s="116">
        <v>30</v>
      </c>
      <c r="T9" s="116">
        <v>32.25</v>
      </c>
      <c r="U9" s="116">
        <v>31.28</v>
      </c>
      <c r="V9" s="116">
        <v>31.26</v>
      </c>
      <c r="W9" s="116">
        <v>35.840000000000003</v>
      </c>
      <c r="X9" s="116">
        <v>35.92</v>
      </c>
      <c r="Y9" s="116">
        <v>38.9</v>
      </c>
      <c r="Z9" s="116">
        <v>46.52</v>
      </c>
      <c r="AA9" s="116">
        <v>50.62</v>
      </c>
      <c r="AB9" s="116">
        <v>51.23</v>
      </c>
      <c r="AC9" s="116">
        <v>51.81</v>
      </c>
      <c r="AD9" s="116">
        <v>52.93</v>
      </c>
      <c r="AE9" s="116">
        <v>55.96</v>
      </c>
      <c r="AF9" s="93"/>
      <c r="AG9" s="93"/>
      <c r="AH9" s="93"/>
    </row>
    <row r="10" spans="1:34" x14ac:dyDescent="0.25">
      <c r="A10" s="140" t="s">
        <v>187</v>
      </c>
      <c r="B10" s="140" t="s">
        <v>183</v>
      </c>
      <c r="C10" s="149" t="s">
        <v>184</v>
      </c>
      <c r="D10" s="140" t="s">
        <v>181</v>
      </c>
      <c r="E10" s="141">
        <v>31.5</v>
      </c>
      <c r="F10" s="141">
        <v>25</v>
      </c>
      <c r="G10" s="141">
        <v>25.89</v>
      </c>
      <c r="H10" s="141">
        <v>25</v>
      </c>
      <c r="I10" s="141">
        <v>28.02</v>
      </c>
      <c r="J10" s="141">
        <v>32.83</v>
      </c>
      <c r="K10" s="141">
        <v>38.700000000000003</v>
      </c>
      <c r="L10" s="141">
        <v>42.91</v>
      </c>
      <c r="M10" s="116">
        <v>46.22</v>
      </c>
      <c r="N10" s="116">
        <v>48.76</v>
      </c>
      <c r="O10" s="116">
        <v>56.63</v>
      </c>
      <c r="P10" s="116">
        <v>55.46</v>
      </c>
      <c r="Q10" s="116">
        <v>43.56</v>
      </c>
      <c r="R10" s="116">
        <v>34.22</v>
      </c>
      <c r="S10" s="116">
        <v>28.88</v>
      </c>
      <c r="T10" s="116">
        <v>28.77</v>
      </c>
      <c r="U10" s="116">
        <v>28.75</v>
      </c>
      <c r="V10" s="116">
        <v>29.61</v>
      </c>
      <c r="W10" s="116">
        <v>32.92</v>
      </c>
      <c r="X10" s="116">
        <v>32.04</v>
      </c>
      <c r="Y10" s="116">
        <v>32.49</v>
      </c>
      <c r="Z10" s="116">
        <v>36.619999999999997</v>
      </c>
      <c r="AA10" s="116">
        <v>36.83</v>
      </c>
      <c r="AB10" s="116">
        <v>36.57</v>
      </c>
      <c r="AC10" s="116">
        <v>36.270000000000003</v>
      </c>
      <c r="AD10" s="116">
        <v>36.17</v>
      </c>
      <c r="AE10" s="116">
        <v>45.58</v>
      </c>
      <c r="AF10" s="93"/>
      <c r="AG10" s="93"/>
      <c r="AH10" s="93"/>
    </row>
    <row r="11" spans="1:34" x14ac:dyDescent="0.25">
      <c r="A11" s="69"/>
      <c r="B11" s="69"/>
      <c r="C11" s="124"/>
      <c r="D11" s="69"/>
      <c r="E11" s="69"/>
      <c r="F11" s="69"/>
      <c r="G11" s="69"/>
      <c r="H11" s="69"/>
      <c r="I11" s="69"/>
      <c r="J11" s="69"/>
      <c r="K11" s="69"/>
      <c r="L11" s="69"/>
    </row>
    <row r="12" spans="1:34" x14ac:dyDescent="0.25">
      <c r="A12" s="69"/>
      <c r="B12" s="69"/>
      <c r="C12" s="124"/>
      <c r="D12" s="69"/>
      <c r="E12" s="69"/>
      <c r="F12" s="117"/>
      <c r="G12" s="94" t="s">
        <v>91</v>
      </c>
      <c r="H12" s="94" t="s">
        <v>92</v>
      </c>
      <c r="I12" s="94" t="s">
        <v>93</v>
      </c>
      <c r="J12" s="94" t="s">
        <v>94</v>
      </c>
      <c r="K12" s="94" t="s">
        <v>95</v>
      </c>
      <c r="L12" s="69"/>
    </row>
    <row r="13" spans="1:34" ht="30" x14ac:dyDescent="0.25">
      <c r="A13" s="69"/>
      <c r="B13" s="69"/>
      <c r="C13" s="124"/>
      <c r="D13" s="69"/>
      <c r="E13" s="69"/>
      <c r="F13" s="94" t="s">
        <v>222</v>
      </c>
      <c r="G13" s="155">
        <f>AVERAGE(G6,F6)</f>
        <v>31.27254909755904</v>
      </c>
      <c r="H13" s="155">
        <f>AVERAGE(H6,G6)</f>
        <v>32.389600063608171</v>
      </c>
      <c r="I13" s="155">
        <f>AVERAGE(I6,H6)</f>
        <v>33.41396994513795</v>
      </c>
      <c r="J13" s="155">
        <f>AVERAGE(J6,I6)</f>
        <v>34.301757175797093</v>
      </c>
      <c r="K13" s="155">
        <f>AVERAGE(K6,J6)</f>
        <v>35.209056213723464</v>
      </c>
      <c r="L13" s="124" t="s">
        <v>221</v>
      </c>
    </row>
    <row r="14" spans="1:34" x14ac:dyDescent="0.25">
      <c r="A14" s="69"/>
      <c r="B14" s="69"/>
      <c r="C14" s="69"/>
      <c r="D14" s="69"/>
      <c r="E14" s="69"/>
      <c r="F14" s="69"/>
      <c r="G14" s="69"/>
      <c r="H14" s="69"/>
      <c r="I14" s="69"/>
      <c r="J14" s="69"/>
      <c r="K14" s="69"/>
      <c r="L14" s="69"/>
    </row>
    <row r="15" spans="1:34" x14ac:dyDescent="0.25">
      <c r="A15" s="69"/>
      <c r="B15" s="69"/>
      <c r="C15" s="69"/>
      <c r="D15" s="69"/>
      <c r="E15" s="69"/>
      <c r="F15" s="69"/>
      <c r="G15" s="69"/>
      <c r="H15" s="69"/>
      <c r="I15" s="69"/>
      <c r="J15" s="69"/>
      <c r="K15" s="69"/>
      <c r="L15" s="69"/>
    </row>
    <row r="16" spans="1:34" x14ac:dyDescent="0.25">
      <c r="A16" s="69"/>
      <c r="B16" s="69"/>
      <c r="C16" s="69"/>
      <c r="D16" s="69"/>
      <c r="E16" s="69"/>
      <c r="F16" s="69"/>
      <c r="G16" s="69"/>
      <c r="H16" s="69"/>
      <c r="I16" s="69"/>
      <c r="J16" s="69"/>
      <c r="K16" s="69"/>
      <c r="L16" s="69"/>
    </row>
    <row r="17" spans="1:12" x14ac:dyDescent="0.25">
      <c r="A17" s="69"/>
      <c r="B17" s="69"/>
      <c r="C17" s="69"/>
      <c r="D17" s="69"/>
      <c r="E17" s="69"/>
      <c r="F17" s="69"/>
      <c r="G17" s="69"/>
      <c r="H17" s="69"/>
      <c r="I17" s="69"/>
      <c r="J17" s="69"/>
      <c r="K17" s="69"/>
      <c r="L17" s="69"/>
    </row>
    <row r="18" spans="1:12" x14ac:dyDescent="0.25">
      <c r="A18" s="69"/>
      <c r="B18" s="69"/>
      <c r="C18" s="69"/>
      <c r="D18" s="69"/>
      <c r="E18" s="69"/>
      <c r="F18" s="69"/>
      <c r="G18" s="69"/>
      <c r="H18" s="69"/>
      <c r="I18" s="69"/>
      <c r="J18" s="69"/>
      <c r="K18" s="69"/>
      <c r="L18" s="69"/>
    </row>
    <row r="19" spans="1:12" x14ac:dyDescent="0.25">
      <c r="A19" s="69"/>
      <c r="B19" s="69"/>
      <c r="C19" s="69"/>
      <c r="D19" s="69"/>
      <c r="E19" s="69"/>
      <c r="F19" s="69"/>
      <c r="G19" s="69"/>
      <c r="H19" s="69"/>
      <c r="I19" s="69"/>
      <c r="J19" s="69"/>
      <c r="K19" s="69"/>
      <c r="L19" s="69"/>
    </row>
    <row r="20" spans="1:12" x14ac:dyDescent="0.25">
      <c r="A20" s="69"/>
      <c r="B20" s="69"/>
      <c r="C20" s="69"/>
      <c r="D20" s="69"/>
      <c r="E20" s="69"/>
      <c r="F20" s="69"/>
      <c r="G20" s="69"/>
      <c r="H20" s="69"/>
      <c r="I20" s="69"/>
      <c r="J20" s="69"/>
      <c r="K20" s="69"/>
      <c r="L20" s="69"/>
    </row>
    <row r="21" spans="1:12" x14ac:dyDescent="0.25">
      <c r="A21" s="69"/>
      <c r="B21" s="69"/>
      <c r="C21" s="69"/>
      <c r="D21" s="69"/>
      <c r="E21" s="69"/>
      <c r="F21" s="69"/>
      <c r="G21" s="69"/>
      <c r="H21" s="69"/>
      <c r="I21" s="69"/>
      <c r="J21" s="69"/>
      <c r="K21" s="69"/>
      <c r="L21" s="69"/>
    </row>
    <row r="22" spans="1:12" x14ac:dyDescent="0.25">
      <c r="A22" s="69"/>
      <c r="B22" s="69"/>
      <c r="C22" s="69"/>
      <c r="D22" s="69"/>
      <c r="E22" s="69"/>
      <c r="F22" s="69"/>
      <c r="G22" s="69"/>
      <c r="H22" s="69"/>
      <c r="I22" s="69"/>
      <c r="J22" s="69"/>
      <c r="K22" s="69"/>
      <c r="L22" s="69"/>
    </row>
    <row r="23" spans="1:12" x14ac:dyDescent="0.25">
      <c r="A23" s="69"/>
      <c r="B23" s="69"/>
      <c r="C23" s="69"/>
      <c r="D23" s="69"/>
      <c r="E23" s="69"/>
      <c r="F23" s="69"/>
      <c r="G23" s="69"/>
      <c r="H23" s="69"/>
      <c r="I23" s="69"/>
      <c r="J23" s="69"/>
      <c r="K23" s="69"/>
      <c r="L23" s="69"/>
    </row>
    <row r="24" spans="1:12" x14ac:dyDescent="0.25">
      <c r="A24" s="69"/>
      <c r="B24" s="69"/>
      <c r="C24" s="69"/>
      <c r="D24" s="69"/>
      <c r="E24" s="69"/>
      <c r="F24" s="69"/>
      <c r="G24" s="69"/>
      <c r="H24" s="69"/>
      <c r="I24" s="69"/>
      <c r="J24" s="69"/>
      <c r="K24" s="69"/>
      <c r="L24" s="69"/>
    </row>
    <row r="25" spans="1:12" x14ac:dyDescent="0.25">
      <c r="A25" s="69"/>
      <c r="B25" s="69"/>
      <c r="C25" s="69"/>
      <c r="D25" s="69"/>
      <c r="E25" s="69"/>
      <c r="F25" s="69"/>
      <c r="G25" s="69"/>
      <c r="H25" s="69"/>
      <c r="I25" s="69"/>
      <c r="J25" s="69"/>
      <c r="K25" s="69"/>
      <c r="L25" s="69"/>
    </row>
    <row r="26" spans="1:12" x14ac:dyDescent="0.25">
      <c r="A26" s="69"/>
      <c r="B26" s="69"/>
      <c r="C26" s="69"/>
      <c r="D26" s="69"/>
      <c r="E26" s="69"/>
      <c r="F26" s="69"/>
      <c r="G26" s="69"/>
      <c r="H26" s="69"/>
      <c r="I26" s="69"/>
      <c r="J26" s="69"/>
      <c r="K26" s="69"/>
      <c r="L26" s="69"/>
    </row>
  </sheetData>
  <hyperlinks>
    <hyperlink ref="C6" r:id="rId1" xr:uid="{18825043-777F-43F3-89D8-D5156B08AFFB}"/>
  </hyperlinks>
  <pageMargins left="0.7" right="0.7" top="0.75" bottom="0.75" header="0.3" footer="0.3"/>
  <pageSetup paperSize="9" orientation="portrait" horizontalDpi="300"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D3DD9-A8A0-4330-A0C4-D1CEFD44118A}">
  <dimension ref="B2:O36"/>
  <sheetViews>
    <sheetView zoomScale="90" zoomScaleNormal="90" workbookViewId="0">
      <selection activeCell="E37" sqref="E37"/>
    </sheetView>
  </sheetViews>
  <sheetFormatPr defaultRowHeight="15" x14ac:dyDescent="0.25"/>
  <cols>
    <col min="2" max="2" width="21.28515625" customWidth="1"/>
    <col min="3" max="9" width="15.7109375" customWidth="1"/>
    <col min="15" max="15" width="18" bestFit="1" customWidth="1"/>
  </cols>
  <sheetData>
    <row r="2" spans="2:9" s="97" customFormat="1" ht="18.75" x14ac:dyDescent="0.3">
      <c r="B2" s="143" t="s">
        <v>104</v>
      </c>
    </row>
    <row r="5" spans="2:9" x14ac:dyDescent="0.25">
      <c r="B5" s="87" t="s">
        <v>99</v>
      </c>
      <c r="C5" t="s">
        <v>101</v>
      </c>
    </row>
    <row r="6" spans="2:9" x14ac:dyDescent="0.25">
      <c r="C6" s="88">
        <v>2024</v>
      </c>
      <c r="D6" s="89">
        <v>2025</v>
      </c>
      <c r="E6" s="90">
        <v>2026</v>
      </c>
      <c r="F6" s="90">
        <v>2027</v>
      </c>
      <c r="G6" s="90">
        <v>2028</v>
      </c>
      <c r="H6" s="90">
        <v>2029</v>
      </c>
      <c r="I6" s="91">
        <v>2030</v>
      </c>
    </row>
    <row r="7" spans="2:9" x14ac:dyDescent="0.25">
      <c r="B7" t="s">
        <v>100</v>
      </c>
      <c r="C7" s="71">
        <v>41009979.755805746</v>
      </c>
      <c r="D7" s="71">
        <v>40787787.934673846</v>
      </c>
      <c r="E7" s="71">
        <v>40510874.525677025</v>
      </c>
      <c r="F7" s="71">
        <v>39975333.302492037</v>
      </c>
      <c r="G7" s="71">
        <v>39103641.71193514</v>
      </c>
      <c r="H7" s="71">
        <v>37957638.649648406</v>
      </c>
      <c r="I7" s="71">
        <v>36312087.793792441</v>
      </c>
    </row>
    <row r="9" spans="2:9" x14ac:dyDescent="0.25">
      <c r="B9" s="92" t="s">
        <v>102</v>
      </c>
      <c r="C9" s="88">
        <v>2024</v>
      </c>
      <c r="D9" s="89">
        <v>2025</v>
      </c>
      <c r="E9" s="90">
        <v>2026</v>
      </c>
      <c r="F9" s="90">
        <v>2027</v>
      </c>
      <c r="G9" s="90">
        <v>2028</v>
      </c>
      <c r="H9" s="90">
        <v>2029</v>
      </c>
      <c r="I9" s="91">
        <v>2030</v>
      </c>
    </row>
    <row r="10" spans="2:9" x14ac:dyDescent="0.25">
      <c r="B10" t="s">
        <v>100</v>
      </c>
      <c r="C10" s="71">
        <v>45779048.045577049</v>
      </c>
      <c r="D10" s="71">
        <v>46552562.378854036</v>
      </c>
      <c r="E10" s="71">
        <v>45468176.325408041</v>
      </c>
      <c r="F10" s="71">
        <v>46109914.631962024</v>
      </c>
      <c r="G10" s="71">
        <v>44328130.82179302</v>
      </c>
      <c r="H10" s="71">
        <v>42106611.708347037</v>
      </c>
      <c r="I10" s="71">
        <v>41709173.317161128</v>
      </c>
    </row>
    <row r="11" spans="2:9" x14ac:dyDescent="0.25">
      <c r="B11" s="165"/>
      <c r="C11" s="165"/>
      <c r="D11" s="166"/>
      <c r="E11" s="166"/>
      <c r="F11" s="166"/>
      <c r="G11" s="166"/>
      <c r="H11" s="166"/>
      <c r="I11" s="166"/>
    </row>
    <row r="12" spans="2:9" ht="15.75" thickBot="1" x14ac:dyDescent="0.3">
      <c r="B12" s="46" t="s">
        <v>213</v>
      </c>
      <c r="C12" s="83">
        <f>C7+C10+C11</f>
        <v>86789027.801382795</v>
      </c>
      <c r="D12" s="83">
        <f t="shared" ref="D12:I12" si="0">D7+D10+D11</f>
        <v>87340350.313527882</v>
      </c>
      <c r="E12" s="83">
        <f t="shared" si="0"/>
        <v>85979050.851085067</v>
      </c>
      <c r="F12" s="83">
        <f t="shared" si="0"/>
        <v>86085247.934454054</v>
      </c>
      <c r="G12" s="83">
        <f t="shared" si="0"/>
        <v>83431772.533728153</v>
      </c>
      <c r="H12" s="83">
        <f t="shared" si="0"/>
        <v>80064250.35799545</v>
      </c>
      <c r="I12" s="83">
        <f t="shared" si="0"/>
        <v>78021261.110953569</v>
      </c>
    </row>
    <row r="13" spans="2:9" ht="15.75" thickTop="1" x14ac:dyDescent="0.25">
      <c r="D13" s="71"/>
      <c r="E13" s="71"/>
      <c r="F13" s="71"/>
      <c r="G13" s="71"/>
      <c r="H13" s="71"/>
      <c r="I13" s="71"/>
    </row>
    <row r="15" spans="2:9" x14ac:dyDescent="0.25">
      <c r="B15" s="84"/>
      <c r="C15" s="88">
        <v>2024</v>
      </c>
      <c r="D15" s="89">
        <v>2025</v>
      </c>
      <c r="E15" s="90">
        <v>2026</v>
      </c>
      <c r="F15" s="90">
        <v>2027</v>
      </c>
      <c r="G15" s="90">
        <v>2028</v>
      </c>
      <c r="H15" s="90">
        <v>2029</v>
      </c>
      <c r="I15" s="91">
        <v>2030</v>
      </c>
    </row>
    <row r="16" spans="2:9" x14ac:dyDescent="0.25">
      <c r="B16" s="84" t="s">
        <v>214</v>
      </c>
      <c r="C16" s="85">
        <v>71653479</v>
      </c>
      <c r="D16" s="85">
        <v>72095108</v>
      </c>
      <c r="E16" s="85">
        <v>71586528</v>
      </c>
      <c r="F16" s="85">
        <v>70735462</v>
      </c>
      <c r="G16" s="85">
        <v>68454098</v>
      </c>
      <c r="H16" s="85">
        <v>66432506</v>
      </c>
      <c r="I16" s="85">
        <v>62934311</v>
      </c>
    </row>
    <row r="17" spans="2:15" x14ac:dyDescent="0.25">
      <c r="B17" s="84" t="s">
        <v>215</v>
      </c>
      <c r="C17" s="85">
        <v>15135549</v>
      </c>
      <c r="D17" s="85">
        <v>15245243</v>
      </c>
      <c r="E17" s="85">
        <v>14392522</v>
      </c>
      <c r="F17" s="85">
        <v>15349786</v>
      </c>
      <c r="G17" s="85">
        <v>14977674</v>
      </c>
      <c r="H17" s="85">
        <v>13631744</v>
      </c>
      <c r="I17" s="85">
        <v>15086951</v>
      </c>
      <c r="O17" s="164"/>
    </row>
    <row r="18" spans="2:15" x14ac:dyDescent="0.25">
      <c r="E18" s="71"/>
      <c r="F18" s="71"/>
      <c r="G18" s="71"/>
      <c r="H18" s="71"/>
      <c r="I18" s="71"/>
    </row>
    <row r="19" spans="2:15" ht="15.75" thickBot="1" x14ac:dyDescent="0.3">
      <c r="B19" s="46" t="s">
        <v>213</v>
      </c>
      <c r="C19" s="83">
        <f>C16+C17</f>
        <v>86789028</v>
      </c>
      <c r="D19" s="83">
        <f>D16+D17</f>
        <v>87340351</v>
      </c>
      <c r="E19" s="83">
        <f t="shared" ref="D19:I19" si="1">E16+E17</f>
        <v>85979050</v>
      </c>
      <c r="F19" s="83">
        <f t="shared" si="1"/>
        <v>86085248</v>
      </c>
      <c r="G19" s="83">
        <f t="shared" si="1"/>
        <v>83431772</v>
      </c>
      <c r="H19" s="83">
        <f t="shared" si="1"/>
        <v>80064250</v>
      </c>
      <c r="I19" s="83">
        <f t="shared" si="1"/>
        <v>78021262</v>
      </c>
    </row>
    <row r="20" spans="2:15" ht="15.75" thickTop="1" x14ac:dyDescent="0.25"/>
    <row r="21" spans="2:15" x14ac:dyDescent="0.25">
      <c r="B21" s="9" t="s">
        <v>212</v>
      </c>
      <c r="C21" s="75">
        <f>SUM(E19:I19)</f>
        <v>413581582</v>
      </c>
      <c r="D21" t="s">
        <v>90</v>
      </c>
    </row>
    <row r="23" spans="2:15" x14ac:dyDescent="0.25">
      <c r="B23" s="103" t="s">
        <v>78</v>
      </c>
    </row>
    <row r="24" spans="2:15" x14ac:dyDescent="0.25">
      <c r="B24" s="5">
        <v>4.9520000000000002E-2</v>
      </c>
      <c r="C24" t="s">
        <v>80</v>
      </c>
    </row>
    <row r="25" spans="2:15" x14ac:dyDescent="0.25">
      <c r="B25" s="5">
        <v>1.6469999999999999E-2</v>
      </c>
      <c r="C25" t="s">
        <v>79</v>
      </c>
    </row>
    <row r="27" spans="2:15" x14ac:dyDescent="0.25">
      <c r="B27" s="104" t="s">
        <v>89</v>
      </c>
    </row>
    <row r="28" spans="2:15" x14ac:dyDescent="0.25">
      <c r="B28" s="69"/>
      <c r="C28" s="9" t="s">
        <v>105</v>
      </c>
      <c r="D28" s="9" t="s">
        <v>106</v>
      </c>
      <c r="E28" s="9" t="s">
        <v>91</v>
      </c>
      <c r="F28" s="9" t="s">
        <v>92</v>
      </c>
      <c r="G28" s="9" t="s">
        <v>93</v>
      </c>
      <c r="H28" s="9" t="s">
        <v>94</v>
      </c>
      <c r="I28" s="9" t="s">
        <v>95</v>
      </c>
    </row>
    <row r="29" spans="2:15" x14ac:dyDescent="0.25">
      <c r="B29" t="s">
        <v>216</v>
      </c>
      <c r="C29" s="85">
        <f>$B$24*C7</f>
        <v>2030814.1975075006</v>
      </c>
      <c r="D29" s="85">
        <f t="shared" ref="D29:I29" si="2">$B$24*D7</f>
        <v>2019811.2585250488</v>
      </c>
      <c r="E29" s="85">
        <f t="shared" si="2"/>
        <v>2006098.5065115264</v>
      </c>
      <c r="F29" s="85">
        <f t="shared" si="2"/>
        <v>1979578.5051394058</v>
      </c>
      <c r="G29" s="85">
        <f t="shared" si="2"/>
        <v>1936412.3375750282</v>
      </c>
      <c r="H29" s="85">
        <f t="shared" si="2"/>
        <v>1879662.2659305891</v>
      </c>
      <c r="I29" s="85">
        <f t="shared" si="2"/>
        <v>1798174.5875486017</v>
      </c>
    </row>
    <row r="30" spans="2:15" x14ac:dyDescent="0.25">
      <c r="B30" t="s">
        <v>217</v>
      </c>
      <c r="C30" s="85">
        <f>SUM(C10:C11)*$B$25</f>
        <v>753980.92131065391</v>
      </c>
      <c r="D30" s="85">
        <f t="shared" ref="D30:I30" si="3">SUM(D10:D11)*$B$25</f>
        <v>766720.70237972587</v>
      </c>
      <c r="E30" s="85">
        <f t="shared" si="3"/>
        <v>748860.8640794704</v>
      </c>
      <c r="F30" s="85">
        <f t="shared" si="3"/>
        <v>759430.29398841446</v>
      </c>
      <c r="G30" s="85">
        <f t="shared" si="3"/>
        <v>730084.31463493092</v>
      </c>
      <c r="H30" s="85">
        <f>SUM(H10:H11)*$B$25</f>
        <v>693495.89483647561</v>
      </c>
      <c r="I30" s="85">
        <f t="shared" si="3"/>
        <v>686950.08453364368</v>
      </c>
    </row>
    <row r="31" spans="2:15" ht="15.75" thickBot="1" x14ac:dyDescent="0.3">
      <c r="B31" s="46" t="s">
        <v>103</v>
      </c>
      <c r="C31" s="83">
        <f t="shared" ref="C31:I31" si="4">SUM(C29:C30)</f>
        <v>2784795.1188181546</v>
      </c>
      <c r="D31" s="83">
        <f t="shared" si="4"/>
        <v>2786531.9609047747</v>
      </c>
      <c r="E31" s="83">
        <f t="shared" si="4"/>
        <v>2754959.3705909969</v>
      </c>
      <c r="F31" s="83">
        <f t="shared" si="4"/>
        <v>2739008.7991278204</v>
      </c>
      <c r="G31" s="83">
        <f t="shared" si="4"/>
        <v>2666496.652209959</v>
      </c>
      <c r="H31" s="83">
        <f t="shared" si="4"/>
        <v>2573158.1607670644</v>
      </c>
      <c r="I31" s="83">
        <f t="shared" si="4"/>
        <v>2485124.6720822453</v>
      </c>
    </row>
    <row r="32" spans="2:15" ht="15.75" thickTop="1" x14ac:dyDescent="0.25"/>
    <row r="33" spans="2:3" ht="15.75" thickBot="1" x14ac:dyDescent="0.3">
      <c r="B33" s="151" t="s">
        <v>196</v>
      </c>
      <c r="C33" s="83">
        <f>SUM(E31:I31)</f>
        <v>13218747.654778086</v>
      </c>
    </row>
    <row r="34" spans="2:3" ht="15.75" thickTop="1" x14ac:dyDescent="0.25"/>
    <row r="35" spans="2:3" ht="30.75" thickBot="1" x14ac:dyDescent="0.3">
      <c r="B35" s="152" t="s">
        <v>197</v>
      </c>
      <c r="C35" s="153">
        <f>ROUND(C33/C21, 4)</f>
        <v>3.2000000000000001E-2</v>
      </c>
    </row>
    <row r="36" spans="2:3" ht="15.75" thickTop="1" x14ac:dyDescent="0.25"/>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8DEA5-0AE8-4D93-86FC-7D335202F1DC}">
  <dimension ref="B2:O25"/>
  <sheetViews>
    <sheetView workbookViewId="0">
      <selection activeCell="L6" sqref="L6"/>
    </sheetView>
  </sheetViews>
  <sheetFormatPr defaultRowHeight="15" x14ac:dyDescent="0.25"/>
  <cols>
    <col min="2" max="2" width="15.85546875" bestFit="1" customWidth="1"/>
    <col min="3" max="3" width="11.5703125" customWidth="1"/>
    <col min="9" max="15" width="10.5703125" bestFit="1" customWidth="1"/>
  </cols>
  <sheetData>
    <row r="2" spans="2:15" s="97" customFormat="1" ht="18.75" x14ac:dyDescent="0.3">
      <c r="B2" s="143" t="s">
        <v>219</v>
      </c>
    </row>
    <row r="5" spans="2:15" x14ac:dyDescent="0.25">
      <c r="D5" s="9" t="s">
        <v>107</v>
      </c>
      <c r="E5" s="9" t="s">
        <v>108</v>
      </c>
      <c r="F5" s="9" t="s">
        <v>109</v>
      </c>
      <c r="G5" s="9" t="s">
        <v>96</v>
      </c>
      <c r="H5" s="9"/>
      <c r="I5" s="9"/>
      <c r="J5" s="9"/>
      <c r="K5" s="9"/>
      <c r="L5" s="9"/>
      <c r="M5" s="9"/>
      <c r="N5" s="9"/>
    </row>
    <row r="6" spans="2:15" x14ac:dyDescent="0.25">
      <c r="B6" t="s">
        <v>110</v>
      </c>
      <c r="C6" s="9" t="s">
        <v>24</v>
      </c>
      <c r="D6" s="71">
        <v>1449.0780069999983</v>
      </c>
      <c r="E6" s="71">
        <v>1449.6365569999978</v>
      </c>
      <c r="F6" s="71">
        <v>1461.9930149999984</v>
      </c>
      <c r="G6" s="71">
        <v>1458.9579409999985</v>
      </c>
      <c r="H6" s="71"/>
      <c r="I6" s="71"/>
      <c r="J6" s="71"/>
      <c r="K6" s="71"/>
      <c r="L6" s="71"/>
      <c r="M6" s="71"/>
      <c r="N6" s="71"/>
    </row>
    <row r="7" spans="2:15" x14ac:dyDescent="0.25">
      <c r="B7" t="s">
        <v>111</v>
      </c>
      <c r="C7" s="9" t="s">
        <v>24</v>
      </c>
      <c r="D7" s="71">
        <v>414.50995603980994</v>
      </c>
      <c r="E7" s="71">
        <v>415</v>
      </c>
      <c r="F7" s="71">
        <v>414.91271006062027</v>
      </c>
      <c r="G7" s="71">
        <v>414.56718757601993</v>
      </c>
      <c r="H7" s="71"/>
      <c r="I7" s="71"/>
      <c r="J7" s="71"/>
      <c r="K7" s="71"/>
      <c r="L7" s="71"/>
      <c r="M7" s="71"/>
      <c r="N7" s="71"/>
    </row>
    <row r="8" spans="2:15" x14ac:dyDescent="0.25">
      <c r="B8" s="9" t="s">
        <v>112</v>
      </c>
      <c r="C8" s="9" t="s">
        <v>24</v>
      </c>
      <c r="D8" s="75">
        <f>'[4]N2. Network characteristcs'!$C$52</f>
        <v>25481.200353039705</v>
      </c>
      <c r="E8" s="75">
        <f>'[5]N2. Network characteristcs'!$C$52</f>
        <v>25746.181667998851</v>
      </c>
      <c r="F8" s="75">
        <f>'[6]N2. Network characteristcs'!$C$52</f>
        <v>26054.971032060512</v>
      </c>
      <c r="G8" s="75">
        <f>'[7]N2. Network characteristcs'!$C$53</f>
        <v>26313.646287575935</v>
      </c>
      <c r="H8" s="71"/>
      <c r="I8" s="71"/>
      <c r="J8" s="71"/>
      <c r="K8" s="71"/>
      <c r="L8" s="71"/>
      <c r="M8" s="71"/>
      <c r="N8" s="71"/>
    </row>
    <row r="10" spans="2:15" x14ac:dyDescent="0.25">
      <c r="D10" s="9" t="s">
        <v>107</v>
      </c>
      <c r="E10" s="9" t="s">
        <v>108</v>
      </c>
      <c r="F10" s="9" t="s">
        <v>109</v>
      </c>
      <c r="G10" s="9" t="s">
        <v>96</v>
      </c>
      <c r="H10" s="9" t="s">
        <v>105</v>
      </c>
      <c r="I10" s="9" t="s">
        <v>106</v>
      </c>
      <c r="J10" s="9" t="s">
        <v>91</v>
      </c>
      <c r="K10" s="9" t="s">
        <v>92</v>
      </c>
      <c r="L10" s="9" t="s">
        <v>93</v>
      </c>
      <c r="M10" s="9" t="s">
        <v>94</v>
      </c>
      <c r="N10" s="9" t="s">
        <v>95</v>
      </c>
    </row>
    <row r="11" spans="2:15" x14ac:dyDescent="0.25">
      <c r="B11" t="s">
        <v>138</v>
      </c>
      <c r="C11" s="9" t="s">
        <v>24</v>
      </c>
      <c r="D11" s="71">
        <f>D8-D12</f>
        <v>23617.612389999897</v>
      </c>
      <c r="E11" s="71">
        <f t="shared" ref="E11:F11" si="0">E8-E12</f>
        <v>23881.545110998853</v>
      </c>
      <c r="F11" s="71">
        <f t="shared" si="0"/>
        <v>24178.065306999892</v>
      </c>
      <c r="G11" s="71">
        <f>G8-G12</f>
        <v>24440.121158999918</v>
      </c>
      <c r="H11" s="123">
        <f>$C$22*(1+$C$25)</f>
        <v>24753.660291722779</v>
      </c>
      <c r="I11" s="123">
        <f t="shared" ref="I11:N11" si="1">H11*(1+$C$25)</f>
        <v>25071.221777162678</v>
      </c>
      <c r="J11" s="123">
        <f t="shared" si="1"/>
        <v>25392.857217558987</v>
      </c>
      <c r="K11" s="123">
        <f t="shared" si="1"/>
        <v>25718.618877149496</v>
      </c>
      <c r="L11" s="123">
        <f t="shared" si="1"/>
        <v>26048.559690663093</v>
      </c>
      <c r="M11" s="123">
        <f t="shared" si="1"/>
        <v>26382.73327192141</v>
      </c>
      <c r="N11" s="123">
        <f t="shared" si="1"/>
        <v>26721.193922550825</v>
      </c>
      <c r="O11" t="s">
        <v>218</v>
      </c>
    </row>
    <row r="12" spans="2:15" x14ac:dyDescent="0.25">
      <c r="B12" t="s">
        <v>134</v>
      </c>
      <c r="C12" s="9" t="s">
        <v>24</v>
      </c>
      <c r="D12" s="71">
        <f>D6+D7</f>
        <v>1863.5879630398081</v>
      </c>
      <c r="E12" s="71">
        <f>E6+E7</f>
        <v>1864.6365569999978</v>
      </c>
      <c r="F12" s="71">
        <f>F6+F7</f>
        <v>1876.9057250606188</v>
      </c>
      <c r="G12" s="71">
        <f>G6+G7</f>
        <v>1873.5251285760185</v>
      </c>
      <c r="H12" s="71">
        <f>G12</f>
        <v>1873.5251285760185</v>
      </c>
      <c r="I12" s="71">
        <f t="shared" ref="I12:N12" si="2">H12</f>
        <v>1873.5251285760185</v>
      </c>
      <c r="J12" s="71">
        <f t="shared" si="2"/>
        <v>1873.5251285760185</v>
      </c>
      <c r="K12" s="71">
        <f t="shared" si="2"/>
        <v>1873.5251285760185</v>
      </c>
      <c r="L12" s="71">
        <f t="shared" si="2"/>
        <v>1873.5251285760185</v>
      </c>
      <c r="M12" s="71">
        <f t="shared" si="2"/>
        <v>1873.5251285760185</v>
      </c>
      <c r="N12" s="71">
        <f t="shared" si="2"/>
        <v>1873.5251285760185</v>
      </c>
    </row>
    <row r="13" spans="2:15" x14ac:dyDescent="0.25">
      <c r="B13" s="9" t="s">
        <v>112</v>
      </c>
      <c r="C13" s="9" t="s">
        <v>24</v>
      </c>
      <c r="D13" s="75">
        <f>D12+D11</f>
        <v>25481.200353039705</v>
      </c>
      <c r="E13" s="75">
        <f t="shared" ref="E13:F13" si="3">E12+E11</f>
        <v>25746.181667998851</v>
      </c>
      <c r="F13" s="75">
        <f t="shared" si="3"/>
        <v>26054.971032060512</v>
      </c>
      <c r="G13" s="75">
        <f>G12+G11</f>
        <v>26313.646287575935</v>
      </c>
      <c r="H13" s="75">
        <f t="shared" ref="H13:N13" si="4">H12+H11</f>
        <v>26627.185420298796</v>
      </c>
      <c r="I13" s="75">
        <f t="shared" si="4"/>
        <v>26944.746905738695</v>
      </c>
      <c r="J13" s="75">
        <f t="shared" si="4"/>
        <v>27266.382346135004</v>
      </c>
      <c r="K13" s="75">
        <f t="shared" si="4"/>
        <v>27592.144005725513</v>
      </c>
      <c r="L13" s="75">
        <f t="shared" si="4"/>
        <v>27922.084819239109</v>
      </c>
      <c r="M13" s="75">
        <f t="shared" si="4"/>
        <v>28256.258400497427</v>
      </c>
      <c r="N13" s="75">
        <f t="shared" si="4"/>
        <v>28594.719051126842</v>
      </c>
    </row>
    <row r="16" spans="2:15" x14ac:dyDescent="0.25">
      <c r="B16" s="1" t="s">
        <v>1</v>
      </c>
      <c r="C16" s="154" t="s">
        <v>2</v>
      </c>
    </row>
    <row r="17" spans="2:5" x14ac:dyDescent="0.25">
      <c r="B17" s="5" t="s">
        <v>188</v>
      </c>
      <c r="C17" s="4">
        <v>22931</v>
      </c>
      <c r="E17" s="9"/>
    </row>
    <row r="18" spans="2:5" x14ac:dyDescent="0.25">
      <c r="B18" s="5" t="s">
        <v>189</v>
      </c>
      <c r="C18" s="4">
        <v>23340</v>
      </c>
      <c r="E18" s="121"/>
    </row>
    <row r="19" spans="2:5" x14ac:dyDescent="0.25">
      <c r="B19" s="5" t="s">
        <v>190</v>
      </c>
      <c r="C19" s="4">
        <v>23618</v>
      </c>
    </row>
    <row r="20" spans="2:5" x14ac:dyDescent="0.25">
      <c r="B20" s="5" t="s">
        <v>191</v>
      </c>
      <c r="C20" s="4">
        <v>23882</v>
      </c>
    </row>
    <row r="21" spans="2:5" x14ac:dyDescent="0.25">
      <c r="B21" s="5" t="s">
        <v>192</v>
      </c>
      <c r="C21" s="4">
        <v>24178</v>
      </c>
    </row>
    <row r="22" spans="2:5" x14ac:dyDescent="0.25">
      <c r="B22" s="5" t="s">
        <v>194</v>
      </c>
      <c r="C22" s="8">
        <f>G11</f>
        <v>24440.121158999918</v>
      </c>
    </row>
    <row r="24" spans="2:5" x14ac:dyDescent="0.25">
      <c r="C24" s="122" t="s">
        <v>193</v>
      </c>
    </row>
    <row r="25" spans="2:5" x14ac:dyDescent="0.25">
      <c r="C25" s="74">
        <f>((C22/C17)^(1/5))-1</f>
        <v>1.2828869819550892E-2</v>
      </c>
    </row>
  </sheetData>
  <phoneticPr fontId="16" type="noConversion"/>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ce62ca5-22ea-47d8-bfd0-cf180537c997" xsi:nil="true"/>
    <lcf76f155ced4ddcb4097134ff3c332f xmlns="58dd876c-ba06-4341-9d47-b53ee198fe78">
      <Terms xmlns="http://schemas.microsoft.com/office/infopath/2007/PartnerControls"/>
    </lcf76f155ced4ddcb4097134ff3c332f>
    <SharedWithUsers xmlns="cce62ca5-22ea-47d8-bfd0-cf180537c997">
      <UserInfo>
        <DisplayName>Merryn Spencer</DisplayName>
        <AccountId>30</AccountId>
        <AccountType/>
      </UserInfo>
      <UserInfo>
        <DisplayName>Anson An</DisplayName>
        <AccountId>38</AccountId>
        <AccountType/>
      </UserInfo>
      <UserInfo>
        <DisplayName>SharingLinks.d08a6198-0b47-4bbd-ab89-4477ea38c7e0.Flexible.e733673f-07a9-4e96-bebd-d885e10f0099</DisplayName>
        <AccountId>55</AccountId>
        <AccountType/>
      </UserInfo>
      <UserInfo>
        <DisplayName>SharingLinks.a6bfdb7c-259c-4740-ae11-fa608ae4e422.Flexible.c6689b7d-8428-4bb0-917c-9ab6b071270c</DisplayName>
        <AccountId>56</AccountId>
        <AccountType/>
      </UserInfo>
      <UserInfo>
        <DisplayName>SharingLinks.69b5289c-92b5-4164-871c-94ee77d8113b.Flexible.5164af0b-137d-4197-88d8-4236b1828520</DisplayName>
        <AccountId>57</AccountId>
        <AccountType/>
      </UserInfo>
      <UserInfo>
        <DisplayName>Catherine Marshall</DisplayName>
        <AccountId>161</AccountId>
        <AccountType/>
      </UserInfo>
      <UserInfo>
        <DisplayName>Rahul Dorairaj</DisplayName>
        <AccountId>405</AccountId>
        <AccountType/>
      </UserInfo>
      <UserInfo>
        <DisplayName>Lay Na Lim</DisplayName>
        <AccountId>14</AccountId>
        <AccountType/>
      </UserInfo>
      <UserInfo>
        <DisplayName>Jerrie Li</DisplayName>
        <AccountId>16</AccountId>
        <AccountType/>
      </UserInfo>
    </SharedWithUsers>
    <Number xmlns="58dd876c-ba06-4341-9d47-b53ee198fe7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E463E5E62BF724086D347C959262467" ma:contentTypeVersion="19" ma:contentTypeDescription="Create a new document." ma:contentTypeScope="" ma:versionID="b18867fc83c7e01cca546dcd928679e1">
  <xsd:schema xmlns:xsd="http://www.w3.org/2001/XMLSchema" xmlns:xs="http://www.w3.org/2001/XMLSchema" xmlns:p="http://schemas.microsoft.com/office/2006/metadata/properties" xmlns:ns2="58dd876c-ba06-4341-9d47-b53ee198fe78" xmlns:ns3="cce62ca5-22ea-47d8-bfd0-cf180537c997" targetNamespace="http://schemas.microsoft.com/office/2006/metadata/properties" ma:root="true" ma:fieldsID="c1927a424c194374422097949a24d2c7" ns2:_="" ns3:_="">
    <xsd:import namespace="58dd876c-ba06-4341-9d47-b53ee198fe78"/>
    <xsd:import namespace="cce62ca5-22ea-47d8-bfd0-cf180537c99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element ref="ns2: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d876c-ba06-4341-9d47-b53ee198fe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6d97f2f-934a-4e13-aef3-d0f008532012"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Number" ma:index="26" nillable="true" ma:displayName="Number" ma:format="Dropdown" ma:internalName="Numb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ce62ca5-22ea-47d8-bfd0-cf180537c99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f65cc12-27ff-4f88-a6ad-e1037d372a10}" ma:internalName="TaxCatchAll" ma:showField="CatchAllData" ma:web="cce62ca5-22ea-47d8-bfd0-cf180537c9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57867-9E1A-45CF-993C-82AC3AC9F1A2}">
  <ds:schemaRefs>
    <ds:schemaRef ds:uri="http://schemas.microsoft.com/office/2006/metadata/properties"/>
    <ds:schemaRef ds:uri="58dd876c-ba06-4341-9d47-b53ee198fe7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cce62ca5-22ea-47d8-bfd0-cf180537c997"/>
    <ds:schemaRef ds:uri="http://www.w3.org/XML/1998/namespace"/>
    <ds:schemaRef ds:uri="http://purl.org/dc/dcmitype/"/>
  </ds:schemaRefs>
</ds:datastoreItem>
</file>

<file path=customXml/itemProps2.xml><?xml version="1.0" encoding="utf-8"?>
<ds:datastoreItem xmlns:ds="http://schemas.openxmlformats.org/officeDocument/2006/customXml" ds:itemID="{6687587D-3633-4DD6-B3F0-B131F4F0C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d876c-ba06-4341-9d47-b53ee198fe78"/>
    <ds:schemaRef ds:uri="cce62ca5-22ea-47d8-bfd0-cf180537c9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7B5D5B-0C81-445F-92BB-C763B2F332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Safeguard penalty</vt:lpstr>
      <vt:lpstr>emissions.calculations&gt;&gt;</vt:lpstr>
      <vt:lpstr>Baseline</vt:lpstr>
      <vt:lpstr>Actual.Method3</vt:lpstr>
      <vt:lpstr>Assumptions &gt;&gt;</vt:lpstr>
      <vt:lpstr>assumptions</vt:lpstr>
      <vt:lpstr>ACCUs</vt:lpstr>
      <vt:lpstr>consumption</vt:lpstr>
      <vt:lpstr>network.length</vt:lpstr>
      <vt:lpstr>not used&gt;&gt;</vt:lpstr>
      <vt:lpstr>Modelling.Frontier ACCU.v1</vt:lpstr>
      <vt:lpstr>sensitivities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Rahul Dorairaj</dc:creator>
  <cp:keywords/>
  <dc:description/>
  <cp:lastModifiedBy>Catherine Marshall</cp:lastModifiedBy>
  <cp:revision/>
  <dcterms:created xsi:type="dcterms:W3CDTF">2015-06-05T18:17:20Z</dcterms:created>
  <dcterms:modified xsi:type="dcterms:W3CDTF">2024-07-18T06:40:53Z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0x010100BE463E5E62BF724086D347C959262467</vt:lpwstr>
  </property>
  <property fmtid="{D5CDD505-2E9C-101B-9397-08002B2CF9AE}" pid="3" name="MediaServiceImageTags">
    <vt:lpwstr/>
  </property>
</Properties>
</file>