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amscloud.sharepoint.com/teams/RegAndPolicy/Shared Documents/Amadeus AA/Tariff updates/Annual Tariff Variations/2024 tariff adjustment/"/>
    </mc:Choice>
  </mc:AlternateContent>
  <xr:revisionPtr revIDLastSave="7" documentId="8_{FD8C0B1B-227E-4068-888B-CDA9DFFC636F}" xr6:coauthVersionLast="47" xr6:coauthVersionMax="47" xr10:uidLastSave="{F8029BD8-AEDB-4752-98A4-BCC2C5EF75BB}"/>
  <bookViews>
    <workbookView xWindow="38448" yWindow="360" windowWidth="29784" windowHeight="18528" tabRatio="427" xr2:uid="{FFC0ED6E-88D8-4F34-9FA2-751AC9F683FC}"/>
  </bookViews>
  <sheets>
    <sheet name="Calculations" sheetId="1" r:id="rId1"/>
  </sheets>
  <definedNames>
    <definedName name="Base_CPI">Calculations!$B$9</definedName>
    <definedName name="Base_Reference_Tariff_Firm">Calculations!$B$8</definedName>
    <definedName name="Base_Reference_Tariff_Interuptible">Calculations!$B$28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C39" i="1"/>
  <c r="D34" i="1"/>
  <c r="C34" i="1"/>
  <c r="C20" i="1"/>
  <c r="D20" i="1"/>
  <c r="C15" i="1"/>
  <c r="C16" i="1" s="1"/>
  <c r="D15" i="1"/>
  <c r="B35" i="1"/>
  <c r="B39" i="1"/>
  <c r="B34" i="1"/>
  <c r="B15" i="1"/>
  <c r="B16" i="1" s="1"/>
  <c r="B20" i="1"/>
  <c r="B18" i="1"/>
  <c r="B21" i="1" s="1"/>
  <c r="D16" i="1" l="1"/>
  <c r="C18" i="1"/>
  <c r="C21" i="1" s="1"/>
  <c r="C37" i="1"/>
  <c r="D37" i="1"/>
  <c r="D18" i="1"/>
  <c r="C35" i="1"/>
  <c r="D35" i="1" s="1"/>
  <c r="B37" i="1"/>
  <c r="B40" i="1" s="1"/>
  <c r="D21" i="1" l="1"/>
  <c r="D40" i="1"/>
  <c r="C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tc={4CB9928A-BB7C-49B4-A252-959DBB9B1E94}</author>
  </authors>
  <commentList>
    <comment ref="C28" authorId="0" shapeId="0" xr:uid="{4CB9928A-BB7C-49B4-A252-959DBB9B1E94}">
      <text>
        <t>[Threaded comment]
Your version of Excel allows you to read this threaded comment; however, any edits to it will get removed if the file is opened in a newer version of Excel. Learn more: https://go.microsoft.com/fwlink/?linkid=870924
Comment:
    In the Access Arrangement document, it was defined as "Reference Tariff for the Firm Service for the year 2021-22".  Scott clarified on 12 April 022 that this is an oversight.  So correction made here.</t>
      </text>
    </comment>
  </commentList>
</comments>
</file>

<file path=xl/sharedStrings.xml><?xml version="1.0" encoding="utf-8"?>
<sst xmlns="http://schemas.openxmlformats.org/spreadsheetml/2006/main" count="37" uniqueCount="24">
  <si>
    <t>Annual Tariff Variation calculation</t>
  </si>
  <si>
    <t>Amadeus Gas Pipeline</t>
  </si>
  <si>
    <t>1 July 2021 to 30 June 2026</t>
  </si>
  <si>
    <t>Reference Tariff - Firm Service</t>
  </si>
  <si>
    <r>
      <t>Reference Tariff</t>
    </r>
    <r>
      <rPr>
        <b/>
        <vertAlign val="subscript"/>
        <sz val="11"/>
        <color theme="0"/>
        <rFont val="Calibri"/>
        <family val="2"/>
        <scheme val="minor"/>
      </rPr>
      <t>b</t>
    </r>
    <r>
      <rPr>
        <b/>
        <sz val="11"/>
        <color theme="0"/>
        <rFont val="Calibri"/>
        <family val="2"/>
        <scheme val="minor"/>
      </rPr>
      <t xml:space="preserve"> - Firm ($/GJ) </t>
    </r>
  </si>
  <si>
    <r>
      <t xml:space="preserve">Reference Tariff for the </t>
    </r>
    <r>
      <rPr>
        <b/>
        <sz val="11"/>
        <color theme="1"/>
        <rFont val="Calibri"/>
        <family val="2"/>
        <scheme val="minor"/>
      </rPr>
      <t>Firm Service</t>
    </r>
    <r>
      <rPr>
        <sz val="11"/>
        <color theme="1"/>
        <rFont val="Calibri"/>
        <family val="2"/>
        <scheme val="minor"/>
      </rPr>
      <t xml:space="preserve"> for the year 2021-22</t>
    </r>
  </si>
  <si>
    <r>
      <t>CPI</t>
    </r>
    <r>
      <rPr>
        <b/>
        <vertAlign val="subscript"/>
        <sz val="11"/>
        <color theme="0"/>
        <rFont val="Calibri"/>
        <family val="2"/>
        <scheme val="minor"/>
      </rPr>
      <t>b</t>
    </r>
  </si>
  <si>
    <t>ABS CPI All Groups, Weighted Average of Eight Capital Cities for the December quarter in financial year 2020-21</t>
  </si>
  <si>
    <t>FY 2022-2023</t>
  </si>
  <si>
    <t>FY 2023-2024</t>
  </si>
  <si>
    <t>FY 2024-2025</t>
  </si>
  <si>
    <t>n</t>
  </si>
  <si>
    <t>t</t>
  </si>
  <si>
    <r>
      <t>X</t>
    </r>
    <r>
      <rPr>
        <vertAlign val="subscript"/>
        <sz val="11"/>
        <color theme="0"/>
        <rFont val="Calibri"/>
        <family val="2"/>
        <scheme val="minor"/>
      </rPr>
      <t>n</t>
    </r>
  </si>
  <si>
    <r>
      <t>1 - X</t>
    </r>
    <r>
      <rPr>
        <vertAlign val="subscript"/>
        <sz val="11"/>
        <color theme="0"/>
        <rFont val="Calibri"/>
        <family val="2"/>
        <scheme val="minor"/>
      </rPr>
      <t>n</t>
    </r>
  </si>
  <si>
    <r>
      <t>1 - X</t>
    </r>
    <r>
      <rPr>
        <vertAlign val="subscript"/>
        <sz val="11"/>
        <color theme="0"/>
        <rFont val="Calibri"/>
        <family val="2"/>
        <scheme val="minor"/>
      </rPr>
      <t>n</t>
    </r>
    <r>
      <rPr>
        <sz val="11"/>
        <color theme="0"/>
        <rFont val="Calibri"/>
        <family val="2"/>
        <scheme val="minor"/>
      </rPr>
      <t xml:space="preserve"> cumulative</t>
    </r>
  </si>
  <si>
    <r>
      <t>CPI</t>
    </r>
    <r>
      <rPr>
        <vertAlign val="subscript"/>
        <sz val="11"/>
        <color theme="0"/>
        <rFont val="Calibri"/>
        <family val="2"/>
        <scheme val="minor"/>
      </rPr>
      <t>t</t>
    </r>
  </si>
  <si>
    <t>Inflation factor</t>
  </si>
  <si>
    <r>
      <t>PT</t>
    </r>
    <r>
      <rPr>
        <vertAlign val="subscript"/>
        <sz val="11"/>
        <color theme="0"/>
        <rFont val="Calibri"/>
        <family val="2"/>
        <scheme val="minor"/>
      </rPr>
      <t>t</t>
    </r>
  </si>
  <si>
    <t>1 + PTt</t>
  </si>
  <si>
    <r>
      <t>Reference Tariff</t>
    </r>
    <r>
      <rPr>
        <vertAlign val="subscript"/>
        <sz val="11"/>
        <color theme="0"/>
        <rFont val="Calibri"/>
        <family val="2"/>
        <scheme val="minor"/>
      </rPr>
      <t>t</t>
    </r>
  </si>
  <si>
    <t>Reference Tariff - Interuptible Service</t>
  </si>
  <si>
    <r>
      <t>Reference Tariff</t>
    </r>
    <r>
      <rPr>
        <b/>
        <vertAlign val="subscript"/>
        <sz val="11"/>
        <color theme="0"/>
        <rFont val="Calibri"/>
        <family val="2"/>
        <scheme val="minor"/>
      </rPr>
      <t>b</t>
    </r>
    <r>
      <rPr>
        <b/>
        <sz val="11"/>
        <color theme="0"/>
        <rFont val="Calibri"/>
        <family val="2"/>
        <scheme val="minor"/>
      </rPr>
      <t xml:space="preserve"> - Interuptible ($/GJ) </t>
    </r>
  </si>
  <si>
    <r>
      <t xml:space="preserve">Reference Tariff for the </t>
    </r>
    <r>
      <rPr>
        <b/>
        <sz val="11"/>
        <color theme="1"/>
        <rFont val="Calibri"/>
        <family val="2"/>
        <scheme val="minor"/>
      </rPr>
      <t>Interuptible Service</t>
    </r>
    <r>
      <rPr>
        <sz val="11"/>
        <color theme="1"/>
        <rFont val="Calibri"/>
        <family val="2"/>
        <scheme val="minor"/>
      </rPr>
      <t xml:space="preserve"> for the year 2021-22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</si>
</sst>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0.0000"/>
    <numFmt numFmtId="168" formatCode="_-* #,##0.0000_-;\-* #,##0.00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b/>
      <vertAlign val="subscript"/>
      <sz val="11"/>
      <color theme="0"/>
      <name val="Calibri"/>
      <family val="2"/>
      <scheme val="minor"/>
    </font>
    <font>
      <vertAlign val="subscript"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0" fontId="6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4" xfId="0" applyBorder="1"/>
    <xf numFmtId="164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9" xfId="0" applyNumberFormat="1" applyBorder="1"/>
    <xf numFmtId="165" fontId="8" fillId="0" borderId="9" xfId="0" applyNumberFormat="1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8" fillId="0" borderId="10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165" fontId="8" fillId="0" borderId="17" xfId="0" applyNumberFormat="1" applyFont="1" applyBorder="1" applyAlignment="1">
      <alignment horizontal="center"/>
    </xf>
    <xf numFmtId="165" fontId="9" fillId="0" borderId="17" xfId="0" applyNumberFormat="1" applyFont="1" applyBorder="1" applyAlignment="1">
      <alignment horizontal="center"/>
    </xf>
    <xf numFmtId="165" fontId="0" fillId="0" borderId="17" xfId="0" applyNumberFormat="1" applyBorder="1" applyAlignment="1">
      <alignment horizontal="center"/>
    </xf>
    <xf numFmtId="164" fontId="8" fillId="0" borderId="17" xfId="0" applyNumberFormat="1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2" fillId="2" borderId="4" xfId="0" applyFont="1" applyFill="1" applyBorder="1"/>
    <xf numFmtId="0" fontId="8" fillId="3" borderId="17" xfId="0" applyFont="1" applyFill="1" applyBorder="1" applyAlignment="1">
      <alignment horizontal="center"/>
    </xf>
    <xf numFmtId="168" fontId="0" fillId="0" borderId="0" xfId="1" applyNumberFormat="1" applyFont="1" applyBorder="1" applyAlignment="1">
      <alignment horizontal="center"/>
    </xf>
    <xf numFmtId="0" fontId="2" fillId="2" borderId="10" xfId="0" applyFont="1" applyFill="1" applyBorder="1"/>
    <xf numFmtId="0" fontId="2" fillId="2" borderId="9" xfId="0" applyFont="1" applyFill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6" xfId="0" applyFont="1" applyFill="1" applyBorder="1"/>
    <xf numFmtId="0" fontId="3" fillId="0" borderId="0" xfId="0" applyFont="1"/>
    <xf numFmtId="168" fontId="5" fillId="4" borderId="18" xfId="1" applyNumberFormat="1" applyFont="1" applyFill="1" applyBorder="1" applyAlignment="1">
      <alignment horizontal="center"/>
    </xf>
    <xf numFmtId="168" fontId="9" fillId="0" borderId="18" xfId="1" applyNumberFormat="1" applyFont="1" applyFill="1" applyBorder="1" applyAlignment="1">
      <alignment horizontal="center"/>
    </xf>
    <xf numFmtId="165" fontId="8" fillId="3" borderId="17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</xdr:colOff>
      <xdr:row>6</xdr:row>
      <xdr:rowOff>1</xdr:rowOff>
    </xdr:from>
    <xdr:to>
      <xdr:col>26</xdr:col>
      <xdr:colOff>368301</xdr:colOff>
      <xdr:row>23</xdr:row>
      <xdr:rowOff>116303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8A0090-0A46-4D1C-9B87-0E9C634CC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25401" y="1155701"/>
          <a:ext cx="6464300" cy="3456402"/>
        </a:xfrm>
        <a:prstGeom prst="rect">
          <a:avLst/>
        </a:prstGeom>
      </xdr:spPr>
    </xdr:pic>
    <xdr:clientData/>
  </xdr:twoCellAnchor>
  <xdr:twoCellAnchor editAs="oneCell">
    <xdr:from>
      <xdr:col>16</xdr:col>
      <xdr:colOff>1</xdr:colOff>
      <xdr:row>24</xdr:row>
      <xdr:rowOff>0</xdr:rowOff>
    </xdr:from>
    <xdr:to>
      <xdr:col>27</xdr:col>
      <xdr:colOff>25445</xdr:colOff>
      <xdr:row>41</xdr:row>
      <xdr:rowOff>6350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7F5B527-8EB4-47BF-861C-6970026A9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25401" y="4673600"/>
          <a:ext cx="6731044" cy="33147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hin, Ignatius" id="{D081B61A-2366-4254-91B2-66D3E7CED6AD}" userId="S::ignatius.chin@apa.com.au::530118d0-16e2-4c45-ac21-303d1d3d1fb7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8" dT="2022-04-12T06:49:19.20" personId="{D081B61A-2366-4254-91B2-66D3E7CED6AD}" id="{4CB9928A-BB7C-49B4-A252-959DBB9B1E94}">
    <text>In the Access Arrangement document, it was defined as "Reference Tariff for the Firm Service for the year 2021-22".  Scott clarified on 12 April 022 that this is an oversight.  So correction made here.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0DA26-3298-4804-8645-253E7D13A133}">
  <dimension ref="A1:AB44"/>
  <sheetViews>
    <sheetView showGridLines="0" tabSelected="1" workbookViewId="0">
      <selection activeCell="B10" sqref="B10"/>
    </sheetView>
  </sheetViews>
  <sheetFormatPr defaultColWidth="0" defaultRowHeight="14.4" zeroHeight="1" x14ac:dyDescent="0.3"/>
  <cols>
    <col min="1" max="1" width="38.5546875" customWidth="1"/>
    <col min="2" max="3" width="11.88671875" bestFit="1" customWidth="1"/>
    <col min="4" max="4" width="12.44140625" customWidth="1"/>
    <col min="5" max="5" width="11.88671875" bestFit="1" customWidth="1"/>
    <col min="6" max="6" width="9" customWidth="1"/>
    <col min="7" max="28" width="8.6640625" customWidth="1"/>
    <col min="29" max="16384" width="8.6640625" hidden="1"/>
  </cols>
  <sheetData>
    <row r="1" spans="1:13" ht="18" x14ac:dyDescent="0.35">
      <c r="A1" s="2" t="s">
        <v>0</v>
      </c>
    </row>
    <row r="2" spans="1:13" x14ac:dyDescent="0.3">
      <c r="A2" s="1" t="s">
        <v>1</v>
      </c>
      <c r="C2" s="32"/>
    </row>
    <row r="3" spans="1:13" x14ac:dyDescent="0.3">
      <c r="A3" s="1" t="s">
        <v>2</v>
      </c>
    </row>
    <row r="4" spans="1:13" ht="15" thickBot="1" x14ac:dyDescent="0.35"/>
    <row r="5" spans="1:13" x14ac:dyDescent="0.3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 spans="1:13" x14ac:dyDescent="0.3">
      <c r="A6" s="24" t="s">
        <v>3</v>
      </c>
      <c r="M6" s="6"/>
    </row>
    <row r="7" spans="1:13" x14ac:dyDescent="0.3">
      <c r="A7" s="7"/>
      <c r="M7" s="6"/>
    </row>
    <row r="8" spans="1:13" ht="15.6" x14ac:dyDescent="0.35">
      <c r="A8" s="27" t="s">
        <v>4</v>
      </c>
      <c r="B8" s="13">
        <v>0.34</v>
      </c>
      <c r="C8" s="14" t="s">
        <v>5</v>
      </c>
      <c r="D8" s="15"/>
      <c r="E8" s="15"/>
      <c r="F8" s="15"/>
      <c r="G8" s="15"/>
      <c r="H8" s="15"/>
      <c r="I8" s="15"/>
      <c r="J8" s="15"/>
      <c r="K8" s="15"/>
      <c r="L8" s="16"/>
      <c r="M8" s="6"/>
    </row>
    <row r="9" spans="1:13" ht="15.6" x14ac:dyDescent="0.35">
      <c r="A9" s="28" t="s">
        <v>6</v>
      </c>
      <c r="B9" s="12">
        <v>117.2</v>
      </c>
      <c r="C9" s="14" t="s">
        <v>7</v>
      </c>
      <c r="D9" s="15"/>
      <c r="E9" s="15"/>
      <c r="F9" s="15"/>
      <c r="G9" s="15"/>
      <c r="H9" s="15"/>
      <c r="I9" s="15"/>
      <c r="J9" s="15"/>
      <c r="K9" s="15"/>
      <c r="L9" s="16"/>
      <c r="M9" s="6"/>
    </row>
    <row r="10" spans="1:13" x14ac:dyDescent="0.3">
      <c r="A10" s="7"/>
      <c r="M10" s="6"/>
    </row>
    <row r="11" spans="1:13" x14ac:dyDescent="0.3">
      <c r="A11" s="7"/>
      <c r="B11" s="27" t="s">
        <v>8</v>
      </c>
      <c r="C11" s="27" t="s">
        <v>9</v>
      </c>
      <c r="D11" s="27" t="s">
        <v>10</v>
      </c>
      <c r="M11" s="6"/>
    </row>
    <row r="12" spans="1:13" x14ac:dyDescent="0.3">
      <c r="A12" s="29" t="s">
        <v>11</v>
      </c>
      <c r="B12" s="17">
        <v>1</v>
      </c>
      <c r="C12" s="17">
        <v>2</v>
      </c>
      <c r="D12" s="17">
        <v>3</v>
      </c>
      <c r="M12" s="6"/>
    </row>
    <row r="13" spans="1:13" x14ac:dyDescent="0.3">
      <c r="A13" s="30" t="s">
        <v>12</v>
      </c>
      <c r="B13" s="18">
        <v>1</v>
      </c>
      <c r="C13" s="18">
        <v>2</v>
      </c>
      <c r="D13" s="18">
        <v>3</v>
      </c>
      <c r="M13" s="6"/>
    </row>
    <row r="14" spans="1:13" ht="15.6" x14ac:dyDescent="0.35">
      <c r="A14" s="30" t="s">
        <v>13</v>
      </c>
      <c r="B14" s="19">
        <v>2.4884031968618658E-2</v>
      </c>
      <c r="C14" s="19">
        <v>2.1636081559948228E-2</v>
      </c>
      <c r="D14" s="35">
        <v>5.8736448885668997E-3</v>
      </c>
      <c r="M14" s="6"/>
    </row>
    <row r="15" spans="1:13" ht="15.6" x14ac:dyDescent="0.35">
      <c r="A15" s="30" t="s">
        <v>14</v>
      </c>
      <c r="B15" s="20">
        <f>1-B14</f>
        <v>0.97511596803138134</v>
      </c>
      <c r="C15" s="20">
        <f t="shared" ref="C15:E15" si="0">1-C14</f>
        <v>0.97836391844005177</v>
      </c>
      <c r="D15" s="20">
        <f t="shared" si="0"/>
        <v>0.9941263551114331</v>
      </c>
      <c r="M15" s="6"/>
    </row>
    <row r="16" spans="1:13" ht="15.6" x14ac:dyDescent="0.35">
      <c r="A16" s="30" t="s">
        <v>15</v>
      </c>
      <c r="B16" s="20">
        <f>B15</f>
        <v>0.97511596803138134</v>
      </c>
      <c r="C16" s="21">
        <f>C15*B16</f>
        <v>0.95401827941664652</v>
      </c>
      <c r="D16" s="21">
        <f t="shared" ref="D16:E16" si="1">D15*C16</f>
        <v>0.94841471482615158</v>
      </c>
      <c r="M16" s="6"/>
    </row>
    <row r="17" spans="1:13" ht="15.6" x14ac:dyDescent="0.35">
      <c r="A17" s="30" t="s">
        <v>16</v>
      </c>
      <c r="B17" s="22">
        <v>121.3</v>
      </c>
      <c r="C17" s="25">
        <v>130.80000000000001</v>
      </c>
      <c r="D17" s="25">
        <v>136.1</v>
      </c>
      <c r="M17" s="6"/>
    </row>
    <row r="18" spans="1:13" x14ac:dyDescent="0.3">
      <c r="A18" s="30" t="s">
        <v>17</v>
      </c>
      <c r="B18" s="20">
        <f>B17/Base_CPI</f>
        <v>1.0349829351535835</v>
      </c>
      <c r="C18" s="20">
        <f>C17/Base_CPI</f>
        <v>1.1160409556313995</v>
      </c>
      <c r="D18" s="20">
        <f>D17/Base_CPI</f>
        <v>1.1612627986348123</v>
      </c>
      <c r="M18" s="6"/>
    </row>
    <row r="19" spans="1:13" ht="15.6" x14ac:dyDescent="0.35">
      <c r="A19" s="30" t="s">
        <v>18</v>
      </c>
      <c r="B19" s="18">
        <v>0</v>
      </c>
      <c r="C19" s="25"/>
      <c r="D19" s="25"/>
      <c r="M19" s="6"/>
    </row>
    <row r="20" spans="1:13" x14ac:dyDescent="0.3">
      <c r="A20" s="30" t="s">
        <v>19</v>
      </c>
      <c r="B20" s="23">
        <f>1+B19</f>
        <v>1</v>
      </c>
      <c r="C20" s="23">
        <f t="shared" ref="C20:E20" si="2">1+C19</f>
        <v>1</v>
      </c>
      <c r="D20" s="23">
        <f t="shared" si="2"/>
        <v>1</v>
      </c>
      <c r="M20" s="6"/>
    </row>
    <row r="21" spans="1:13" ht="15.6" x14ac:dyDescent="0.35">
      <c r="A21" s="31" t="s">
        <v>20</v>
      </c>
      <c r="B21" s="34">
        <f>Base_Reference_Tariff_Firm*B18*B16*B20</f>
        <v>0.343137651480804</v>
      </c>
      <c r="C21" s="34">
        <f>Base_Reference_Tariff_Firm*C18*C16*C20</f>
        <v>0.36200598056499239</v>
      </c>
      <c r="D21" s="33">
        <f>Base_Reference_Tariff_Firm*D18*D16*D20</f>
        <v>0.37446196684185445</v>
      </c>
      <c r="M21" s="6"/>
    </row>
    <row r="22" spans="1:13" x14ac:dyDescent="0.3">
      <c r="A22" s="7"/>
      <c r="M22" s="6"/>
    </row>
    <row r="23" spans="1:13" ht="15" thickBot="1" x14ac:dyDescent="0.35">
      <c r="A23" s="9"/>
      <c r="B23" s="10"/>
      <c r="C23" s="10"/>
      <c r="D23" s="10"/>
      <c r="F23" s="10"/>
      <c r="G23" s="10"/>
      <c r="H23" s="10"/>
      <c r="I23" s="10"/>
      <c r="J23" s="10"/>
      <c r="K23" s="10"/>
      <c r="L23" s="10"/>
      <c r="M23" s="11"/>
    </row>
    <row r="24" spans="1:13" ht="15" thickBot="1" x14ac:dyDescent="0.35"/>
    <row r="25" spans="1:13" x14ac:dyDescent="0.3">
      <c r="A25" s="3"/>
      <c r="B25" s="4"/>
      <c r="C25" s="4"/>
      <c r="D25" s="4"/>
      <c r="F25" s="4"/>
      <c r="G25" s="4"/>
      <c r="H25" s="4"/>
      <c r="I25" s="4"/>
      <c r="J25" s="4"/>
      <c r="K25" s="4"/>
      <c r="L25" s="4"/>
      <c r="M25" s="5"/>
    </row>
    <row r="26" spans="1:13" x14ac:dyDescent="0.3">
      <c r="A26" s="24" t="s">
        <v>21</v>
      </c>
      <c r="M26" s="6"/>
    </row>
    <row r="27" spans="1:13" x14ac:dyDescent="0.3">
      <c r="A27" s="7"/>
      <c r="M27" s="6"/>
    </row>
    <row r="28" spans="1:13" ht="15.6" x14ac:dyDescent="0.35">
      <c r="A28" s="28" t="s">
        <v>22</v>
      </c>
      <c r="B28" s="13">
        <v>0.34</v>
      </c>
      <c r="C28" s="14" t="s">
        <v>23</v>
      </c>
      <c r="D28" s="15"/>
      <c r="F28" s="15"/>
      <c r="G28" s="15"/>
      <c r="H28" s="15"/>
      <c r="I28" s="15"/>
      <c r="J28" s="15"/>
      <c r="K28" s="15"/>
      <c r="L28" s="16"/>
      <c r="M28" s="6"/>
    </row>
    <row r="29" spans="1:13" x14ac:dyDescent="0.3">
      <c r="A29" s="1"/>
      <c r="B29" s="8"/>
      <c r="M29" s="6"/>
    </row>
    <row r="30" spans="1:13" x14ac:dyDescent="0.3">
      <c r="A30" s="7"/>
      <c r="B30" s="27" t="s">
        <v>8</v>
      </c>
      <c r="C30" s="27" t="s">
        <v>9</v>
      </c>
      <c r="D30" s="27" t="s">
        <v>10</v>
      </c>
      <c r="M30" s="6"/>
    </row>
    <row r="31" spans="1:13" x14ac:dyDescent="0.3">
      <c r="A31" s="29" t="s">
        <v>11</v>
      </c>
      <c r="B31" s="17">
        <v>1</v>
      </c>
      <c r="C31" s="17">
        <v>2</v>
      </c>
      <c r="D31" s="17">
        <v>3</v>
      </c>
      <c r="M31" s="6"/>
    </row>
    <row r="32" spans="1:13" x14ac:dyDescent="0.3">
      <c r="A32" s="30" t="s">
        <v>12</v>
      </c>
      <c r="B32" s="18">
        <v>1</v>
      </c>
      <c r="C32" s="18">
        <v>2</v>
      </c>
      <c r="D32" s="18">
        <v>3</v>
      </c>
      <c r="M32" s="6"/>
    </row>
    <row r="33" spans="1:13" ht="15.6" x14ac:dyDescent="0.35">
      <c r="A33" s="30" t="s">
        <v>13</v>
      </c>
      <c r="B33" s="19">
        <v>2.4884031968618658E-2</v>
      </c>
      <c r="C33" s="19">
        <v>2.1636081559948228E-2</v>
      </c>
      <c r="D33" s="35">
        <v>5.8736448885668997E-3</v>
      </c>
      <c r="M33" s="6"/>
    </row>
    <row r="34" spans="1:13" ht="15.6" x14ac:dyDescent="0.35">
      <c r="A34" s="30" t="s">
        <v>14</v>
      </c>
      <c r="B34" s="20">
        <f>1-B33</f>
        <v>0.97511596803138134</v>
      </c>
      <c r="C34" s="20">
        <f t="shared" ref="C34" si="3">1-C33</f>
        <v>0.97836391844005177</v>
      </c>
      <c r="D34" s="20">
        <f t="shared" ref="D34" si="4">1-D33</f>
        <v>0.9941263551114331</v>
      </c>
      <c r="M34" s="6"/>
    </row>
    <row r="35" spans="1:13" ht="15.6" x14ac:dyDescent="0.35">
      <c r="A35" s="30" t="s">
        <v>15</v>
      </c>
      <c r="B35" s="20">
        <f>B34</f>
        <v>0.97511596803138134</v>
      </c>
      <c r="C35" s="21">
        <f>C34*B35</f>
        <v>0.95401827941664652</v>
      </c>
      <c r="D35" s="21">
        <f t="shared" ref="D35" si="5">D34*C35</f>
        <v>0.94841471482615158</v>
      </c>
      <c r="M35" s="6"/>
    </row>
    <row r="36" spans="1:13" ht="15.6" x14ac:dyDescent="0.35">
      <c r="A36" s="30" t="s">
        <v>16</v>
      </c>
      <c r="B36" s="22">
        <v>121.3</v>
      </c>
      <c r="C36" s="25">
        <v>130.80000000000001</v>
      </c>
      <c r="D36" s="25">
        <v>136.1</v>
      </c>
      <c r="M36" s="6"/>
    </row>
    <row r="37" spans="1:13" x14ac:dyDescent="0.3">
      <c r="A37" s="30" t="s">
        <v>17</v>
      </c>
      <c r="B37" s="20">
        <f>B36/Base_CPI</f>
        <v>1.0349829351535835</v>
      </c>
      <c r="C37" s="20">
        <f>C36/Base_CPI</f>
        <v>1.1160409556313995</v>
      </c>
      <c r="D37" s="20">
        <f>D36/Base_CPI</f>
        <v>1.1612627986348123</v>
      </c>
      <c r="M37" s="6"/>
    </row>
    <row r="38" spans="1:13" ht="15.6" x14ac:dyDescent="0.35">
      <c r="A38" s="30" t="s">
        <v>18</v>
      </c>
      <c r="B38" s="18">
        <v>0</v>
      </c>
      <c r="C38" s="25"/>
      <c r="D38" s="25"/>
      <c r="M38" s="6"/>
    </row>
    <row r="39" spans="1:13" x14ac:dyDescent="0.3">
      <c r="A39" s="30" t="s">
        <v>19</v>
      </c>
      <c r="B39" s="23">
        <f>1+B38</f>
        <v>1</v>
      </c>
      <c r="C39" s="23">
        <f t="shared" ref="C39" si="6">1+C38</f>
        <v>1</v>
      </c>
      <c r="D39" s="23">
        <f t="shared" ref="D39" si="7">1+D38</f>
        <v>1</v>
      </c>
      <c r="M39" s="6"/>
    </row>
    <row r="40" spans="1:13" ht="15.6" x14ac:dyDescent="0.35">
      <c r="A40" s="31" t="s">
        <v>20</v>
      </c>
      <c r="B40" s="34">
        <f>Base_Reference_Tariff_Interuptible*B37*B35*B39</f>
        <v>0.343137651480804</v>
      </c>
      <c r="C40" s="34">
        <f>Base_Reference_Tariff_Firm*C37*C35*C39</f>
        <v>0.36200598056499239</v>
      </c>
      <c r="D40" s="33">
        <f>Base_Reference_Tariff_Firm*D37*D35*D39</f>
        <v>0.37446196684185445</v>
      </c>
      <c r="M40" s="6"/>
    </row>
    <row r="41" spans="1:13" x14ac:dyDescent="0.3">
      <c r="B41" s="26"/>
      <c r="C41" s="26"/>
      <c r="D41" s="26"/>
      <c r="M41" s="6"/>
    </row>
    <row r="42" spans="1:13" ht="15" thickBot="1" x14ac:dyDescent="0.35">
      <c r="A42" s="9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1"/>
    </row>
    <row r="43" spans="1:13" x14ac:dyDescent="0.3"/>
    <row r="44" spans="1:13" x14ac:dyDescent="0.3"/>
  </sheetData>
  <phoneticPr fontId="7" type="noConversion"/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4BA54412A0814C9BFB6DB711AF1A38" ma:contentTypeVersion="20" ma:contentTypeDescription="Create a new document." ma:contentTypeScope="" ma:versionID="e4123c87b39c7e4ea787291acc6e422b">
  <xsd:schema xmlns:xsd="http://www.w3.org/2001/XMLSchema" xmlns:xs="http://www.w3.org/2001/XMLSchema" xmlns:p="http://schemas.microsoft.com/office/2006/metadata/properties" xmlns:ns1="http://schemas.microsoft.com/sharepoint/v3" xmlns:ns2="92f33184-8f76-499f-8375-f72d6cfe5636" xmlns:ns3="64666f4f-5ef0-4a2c-bbe1-6139430fff00" targetNamespace="http://schemas.microsoft.com/office/2006/metadata/properties" ma:root="true" ma:fieldsID="bd4f4a28c22d3346b23e1db059759ade" ns1:_="" ns2:_="" ns3:_="">
    <xsd:import namespace="http://schemas.microsoft.com/sharepoint/v3"/>
    <xsd:import namespace="92f33184-8f76-499f-8375-f72d6cfe5636"/>
    <xsd:import namespace="64666f4f-5ef0-4a2c-bbe1-6139430fff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f33184-8f76-499f-8375-f72d6cfe56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3e7742f-285e-485e-85d6-cdf9f73a73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666f4f-5ef0-4a2c-bbe1-6139430fff0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fa2bb77-3fe6-4ee7-97fb-8ce9387bb168}" ma:internalName="TaxCatchAll" ma:showField="CatchAllData" ma:web="64666f4f-5ef0-4a2c-bbe1-6139430fff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f33184-8f76-499f-8375-f72d6cfe5636">
      <Terms xmlns="http://schemas.microsoft.com/office/infopath/2007/PartnerControls"/>
    </lcf76f155ced4ddcb4097134ff3c332f>
    <TaxCatchAll xmlns="64666f4f-5ef0-4a2c-bbe1-6139430fff0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994E1F8-836B-44B2-9EFD-850DA4AA93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5A2FE2-AA87-497D-A22F-EA31E46578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f33184-8f76-499f-8375-f72d6cfe5636"/>
    <ds:schemaRef ds:uri="64666f4f-5ef0-4a2c-bbe1-6139430fff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E5FE45-B150-4698-B8D9-962A8F507B6C}">
  <ds:schemaRefs>
    <ds:schemaRef ds:uri="http://schemas.microsoft.com/office/2006/metadata/properties"/>
    <ds:schemaRef ds:uri="http://schemas.microsoft.com/office/infopath/2007/PartnerControls"/>
    <ds:schemaRef ds:uri="92f33184-8f76-499f-8375-f72d6cfe5636"/>
    <ds:schemaRef ds:uri="64666f4f-5ef0-4a2c-bbe1-6139430fff00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Calculations</vt:lpstr>
      <vt:lpstr>Base_CPI</vt:lpstr>
      <vt:lpstr>Base_Reference_Tariff_Firm</vt:lpstr>
      <vt:lpstr>Base_Reference_Tariff_Interuptible</vt:lpstr>
    </vt:vector>
  </TitlesOfParts>
  <Manager/>
  <Company>APA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Chin, Ignatius</dc:creator>
  <cp:keywords/>
  <dc:description/>
  <cp:lastModifiedBy>Whish-Wilson, Patrick</cp:lastModifiedBy>
  <cp:revision/>
  <dcterms:created xsi:type="dcterms:W3CDTF">2022-04-12T06:02:48Z</dcterms:created>
  <dcterms:modified xsi:type="dcterms:W3CDTF">2024-04-19T03:11:00Z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0x010100084BA54412A0814C9BFB6DB711AF1A38</vt:lpwstr>
  </property>
  <property fmtid="{D5CDD505-2E9C-101B-9397-08002B2CF9AE}" pid="3" name="MediaServiceImageTags">
    <vt:lpwstr/>
  </property>
  <property fmtid="{D5CDD505-2E9C-101B-9397-08002B2CF9AE}" pid="4" name="MSIP_Label_8e2e509a-f02b-496b-97a8-09ffbb9893ea_Enabled">
    <vt:lpwstr>true</vt:lpwstr>
  </property>
  <property fmtid="{D5CDD505-2E9C-101B-9397-08002B2CF9AE}" pid="5" name="MSIP_Label_8e2e509a-f02b-496b-97a8-09ffbb9893ea_SetDate">
    <vt:lpwstr>2024-04-03T23:55:34Z</vt:lpwstr>
  </property>
  <property fmtid="{D5CDD505-2E9C-101B-9397-08002B2CF9AE}" pid="6" name="MSIP_Label_8e2e509a-f02b-496b-97a8-09ffbb9893ea_Method">
    <vt:lpwstr>Privileged</vt:lpwstr>
  </property>
  <property fmtid="{D5CDD505-2E9C-101B-9397-08002B2CF9AE}" pid="7" name="MSIP_Label_8e2e509a-f02b-496b-97a8-09ffbb9893ea_Name">
    <vt:lpwstr>APA-Internal</vt:lpwstr>
  </property>
  <property fmtid="{D5CDD505-2E9C-101B-9397-08002B2CF9AE}" pid="8" name="MSIP_Label_8e2e509a-f02b-496b-97a8-09ffbb9893ea_SiteId">
    <vt:lpwstr>234ac309-c216-4661-a5ba-18879f6c4c75</vt:lpwstr>
  </property>
  <property fmtid="{D5CDD505-2E9C-101B-9397-08002B2CF9AE}" pid="9" name="MSIP_Label_8e2e509a-f02b-496b-97a8-09ffbb9893ea_ActionId">
    <vt:lpwstr>0727b2e1-579a-4b64-af8f-bb8212566f21</vt:lpwstr>
  </property>
  <property fmtid="{D5CDD505-2E9C-101B-9397-08002B2CF9AE}" pid="10" name="MSIP_Label_8e2e509a-f02b-496b-97a8-09ffbb9893ea_ContentBits">
    <vt:lpwstr>0</vt:lpwstr>
  </property>
</Properties>
</file>