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accc.local\Data\BusData\AER\EBTRIN\Base efficiency RFMs\RFMs and OEFs\RFM for ABR23\Publication EVO FD\"/>
    </mc:Choice>
  </mc:AlternateContent>
  <bookViews>
    <workbookView xWindow="-120" yWindow="-120" windowWidth="29040" windowHeight="15840" tabRatio="599"/>
  </bookViews>
  <sheets>
    <sheet name="Index" sheetId="36" r:id="rId1"/>
    <sheet name="Lookup tables" sheetId="30" r:id="rId2"/>
    <sheet name="Data|Customer numbers" sheetId="31" r:id="rId3"/>
    <sheet name="Data|CPI" sheetId="34" r:id="rId4"/>
    <sheet name="Data|Comparators" sheetId="38" r:id="rId5"/>
    <sheet name="Data|Division of responsibility" sheetId="40" r:id="rId6"/>
    <sheet name="Data|Bushfire obligations" sheetId="39" r:id="rId7"/>
    <sheet name="Input|Parameters" sheetId="37" r:id="rId8"/>
    <sheet name="Calc|Customer weights " sheetId="28" r:id="rId9"/>
    <sheet name="Calc|Division of responsibility" sheetId="33" r:id="rId10"/>
    <sheet name="Calc|Bushfire obligations" sheetId="32" r:id="rId11"/>
    <sheet name="Output|Summary" sheetId="35" r:id="rId12"/>
  </sheets>
  <externalReferences>
    <externalReference r:id="rId13"/>
    <externalReference r:id="rId14"/>
    <externalReference r:id="rId15"/>
    <externalReference r:id="rId16"/>
    <externalReference r:id="rId17"/>
    <externalReference r:id="rId18"/>
    <externalReference r:id="rId19"/>
  </externalReferences>
  <definedNames>
    <definedName name="__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8" hidden="1">[1]PCOR00!#REF!</definedName>
    <definedName name="_BQ4.1" localSheetId="4" hidden="1">[1]PCOR00!#REF!</definedName>
    <definedName name="_BQ4.1" localSheetId="3" hidden="1">[1]PCOR00!#REF!</definedName>
    <definedName name="_BQ4.1" localSheetId="0" hidden="1">[1]PCOR00!#REF!</definedName>
    <definedName name="_BQ4.1" localSheetId="11" hidden="1">[1]PCOR00!#REF!</definedName>
    <definedName name="_BQ4.1" hidden="1">[1]PCOR00!#REF!</definedName>
    <definedName name="_BQ4.5" localSheetId="8" hidden="1">#REF!</definedName>
    <definedName name="_BQ4.5" localSheetId="4" hidden="1">#REF!</definedName>
    <definedName name="_BQ4.5" localSheetId="3" hidden="1">#REF!</definedName>
    <definedName name="_BQ4.5" localSheetId="0" hidden="1">#REF!</definedName>
    <definedName name="_BQ4.5" localSheetId="11" hidden="1">#REF!</definedName>
    <definedName name="_BQ4.5" hidden="1">#REF!</definedName>
    <definedName name="_BQ4.6" localSheetId="8" hidden="1">#REF!</definedName>
    <definedName name="_BQ4.6" localSheetId="4" hidden="1">#REF!</definedName>
    <definedName name="_BQ4.6" localSheetId="3" hidden="1">#REF!</definedName>
    <definedName name="_BQ4.6" localSheetId="0" hidden="1">#REF!</definedName>
    <definedName name="_BQ4.6" localSheetId="11" hidden="1">#REF!</definedName>
    <definedName name="_BQ4.6" hidden="1">#REF!</definedName>
    <definedName name="_IT1"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localSheetId="4" hidden="1">{#N/A,#N/A,FALSE,"Bgt";#N/A,#N/A,FALSE,"Act";#N/A,#N/A,FALSE,"Chrt Data";#N/A,#N/A,FALSE,"Bus Result";#N/A,#N/A,FALSE,"Main Charts";#N/A,#N/A,FALSE,"P&amp;L Ttl";#N/A,#N/A,FALSE,"P&amp;L C_Ttl";#N/A,#N/A,FALSE,"P&amp;L C_Oct";#N/A,#N/A,FALSE,"P&amp;L C_Sep";#N/A,#N/A,FALSE,"1996";#N/A,#N/A,FALSE,"Data"}</definedName>
    <definedName name="a" localSheetId="3" hidden="1">{#N/A,#N/A,FALSE,"Bgt";#N/A,#N/A,FALSE,"Act";#N/A,#N/A,FALSE,"Chrt Data";#N/A,#N/A,FALSE,"Bus Result";#N/A,#N/A,FALSE,"Main Charts";#N/A,#N/A,FALSE,"P&amp;L Ttl";#N/A,#N/A,FALSE,"P&amp;L C_Ttl";#N/A,#N/A,FALSE,"P&amp;L C_Oct";#N/A,#N/A,FALSE,"P&amp;L C_Sep";#N/A,#N/A,FALSE,"1996";#N/A,#N/A,FALSE,"Data"}</definedName>
    <definedName name="a" localSheetId="0"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4"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0"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bba" hidden="1">{"Ownership",#N/A,FALSE,"Ownership";"Contents",#N/A,FALSE,"Contents"}</definedName>
    <definedName name="animal" localSheetId="4" hidden="1">{#N/A,#N/A,FALSE,"Bgt";#N/A,#N/A,FALSE,"Act";#N/A,#N/A,FALSE,"Chrt Data";#N/A,#N/A,FALSE,"Bus Result";#N/A,#N/A,FALSE,"Main Charts";#N/A,#N/A,FALSE,"P&amp;L Ttl";#N/A,#N/A,FALSE,"P&amp;L C_Ttl";#N/A,#N/A,FALSE,"P&amp;L C_Oct";#N/A,#N/A,FALSE,"P&amp;L C_Sep";#N/A,#N/A,FALSE,"1996";#N/A,#N/A,FALSE,"Data"}</definedName>
    <definedName name="animal" localSheetId="3" hidden="1">{#N/A,#N/A,FALSE,"Bgt";#N/A,#N/A,FALSE,"Act";#N/A,#N/A,FALSE,"Chrt Data";#N/A,#N/A,FALSE,"Bus Result";#N/A,#N/A,FALSE,"Main Charts";#N/A,#N/A,FALSE,"P&amp;L Ttl";#N/A,#N/A,FALSE,"P&amp;L C_Ttl";#N/A,#N/A,FALSE,"P&amp;L C_Oct";#N/A,#N/A,FALSE,"P&amp;L C_Sep";#N/A,#N/A,FALSE,"1996";#N/A,#N/A,FALSE,"Data"}</definedName>
    <definedName name="animal" localSheetId="0"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4" hidden="1">{#N/A,#N/A,FALSE,"SUM QTR 3";#N/A,#N/A,FALSE,"Detail QTR 3 (w_o ly)"}</definedName>
    <definedName name="as" localSheetId="3" hidden="1">{#N/A,#N/A,FALSE,"SUM QTR 3";#N/A,#N/A,FALSE,"Detail QTR 3 (w_o ly)"}</definedName>
    <definedName name="as" localSheetId="0" hidden="1">{#N/A,#N/A,FALSE,"SUM QTR 3";#N/A,#N/A,FALSE,"Detail QTR 3 (w_o ly)"}</definedName>
    <definedName name="as" hidden="1">{#N/A,#N/A,FALSE,"SUM QTR 3";#N/A,#N/A,FALSE,"Detail QTR 3 (w_o ly)"}</definedName>
    <definedName name="b" localSheetId="4" hidden="1">{#N/A,#N/A,FALSE,"Bgt";#N/A,#N/A,FALSE,"Act";#N/A,#N/A,FALSE,"Chrt Data";#N/A,#N/A,FALSE,"Bus Result";#N/A,#N/A,FALSE,"Main Charts";#N/A,#N/A,FALSE,"P&amp;L Ttl";#N/A,#N/A,FALSE,"P&amp;L C_Ttl";#N/A,#N/A,FALSE,"P&amp;L C_Oct";#N/A,#N/A,FALSE,"P&amp;L C_Sep";#N/A,#N/A,FALSE,"1996";#N/A,#N/A,FALSE,"Data"}</definedName>
    <definedName name="b" localSheetId="3" hidden="1">{#N/A,#N/A,FALSE,"Bgt";#N/A,#N/A,FALSE,"Act";#N/A,#N/A,FALSE,"Chrt Data";#N/A,#N/A,FALSE,"Bus Result";#N/A,#N/A,FALSE,"Main Charts";#N/A,#N/A,FALSE,"P&amp;L Ttl";#N/A,#N/A,FALSE,"P&amp;L C_Ttl";#N/A,#N/A,FALSE,"P&amp;L C_Oct";#N/A,#N/A,FALSE,"P&amp;L C_Sep";#N/A,#N/A,FALSE,"1996";#N/A,#N/A,FALSE,"Data"}</definedName>
    <definedName name="b" localSheetId="0"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'[2]Reco Sheet for Fcast'!$I$9:$J$9</definedName>
    <definedName name="BEx001CNWHJ5RULCSFM36ZCGJ1UH" hidden="1">'[2]Reco Sheet for Fcast'!$F$11:$G$11</definedName>
    <definedName name="BEx004791UAJIJSN57OT7YBLNP82" hidden="1">'[2]Reco Sheet for Fcast'!$H$2:$I$2</definedName>
    <definedName name="BEx008P2NVFDLBHL7IZ5WTMVOQ1F" localSheetId="8" hidden="1">'[3]AMI P &amp; L'!#REF!</definedName>
    <definedName name="BEx008P2NVFDLBHL7IZ5WTMVOQ1F" localSheetId="4" hidden="1">'[3]AMI P &amp; L'!#REF!</definedName>
    <definedName name="BEx008P2NVFDLBHL7IZ5WTMVOQ1F" localSheetId="3" hidden="1">'[3]AMI P &amp; L'!#REF!</definedName>
    <definedName name="BEx008P2NVFDLBHL7IZ5WTMVOQ1F" localSheetId="0" hidden="1">'[3]AMI P &amp; L'!#REF!</definedName>
    <definedName name="BEx008P2NVFDLBHL7IZ5WTMVOQ1F" localSheetId="11" hidden="1">'[3]AMI P &amp; L'!#REF!</definedName>
    <definedName name="BEx008P2NVFDLBHL7IZ5WTMVOQ1F" hidden="1">'[3]AMI P &amp; L'!#REF!</definedName>
    <definedName name="BEx009G00IN0JUIAQ4WE9NHTMQE2" hidden="1">'[2]Reco Sheet for Fcast'!$I$8:$J$8</definedName>
    <definedName name="BEx00DXTY2JDVGWQKV8H7FG4SV30" hidden="1">'[2]Reco Sheet for Fcast'!$F$11:$G$11</definedName>
    <definedName name="BEx00GHLTYRH5N2S6P78YW1CD30N" hidden="1">'[2]Reco Sheet for Fcast'!$F$11:$G$11</definedName>
    <definedName name="BEx00JC31DY11L45SEU4B10BIN6W" hidden="1">'[2]Reco Sheet for Fcast'!$K$2</definedName>
    <definedName name="BEx00KZHZBHP3TDV1YMX4B19B95O" localSheetId="8" hidden="1">'[3]AMI P &amp; L'!#REF!</definedName>
    <definedName name="BEx00KZHZBHP3TDV1YMX4B19B95O" localSheetId="4" hidden="1">'[3]AMI P &amp; L'!#REF!</definedName>
    <definedName name="BEx00KZHZBHP3TDV1YMX4B19B95O" localSheetId="3" hidden="1">'[3]AMI P &amp; L'!#REF!</definedName>
    <definedName name="BEx00KZHZBHP3TDV1YMX4B19B95O" localSheetId="0" hidden="1">'[3]AMI P &amp; L'!#REF!</definedName>
    <definedName name="BEx00KZHZBHP3TDV1YMX4B19B95O" localSheetId="11" hidden="1">'[3]AMI P &amp; L'!#REF!</definedName>
    <definedName name="BEx00KZHZBHP3TDV1YMX4B19B95O" hidden="1">'[3]AMI P &amp; L'!#REF!</definedName>
    <definedName name="BEx00WOACHDXJ6I70WQ2OGP79902" localSheetId="8" hidden="1">#REF!</definedName>
    <definedName name="BEx00WOACHDXJ6I70WQ2OGP79902" localSheetId="4" hidden="1">#REF!</definedName>
    <definedName name="BEx00WOACHDXJ6I70WQ2OGP79902" localSheetId="3" hidden="1">#REF!</definedName>
    <definedName name="BEx00WOACHDXJ6I70WQ2OGP79902" localSheetId="0" hidden="1">#REF!</definedName>
    <definedName name="BEx00WOACHDXJ6I70WQ2OGP79902" localSheetId="11" hidden="1">#REF!</definedName>
    <definedName name="BEx00WOACHDXJ6I70WQ2OGP79902" hidden="1">#REF!</definedName>
    <definedName name="BEx01DAZE5WX4UTU2TLKODE60MKZ" hidden="1">'[2]Reco Sheet for Fcast'!$F$6:$G$6</definedName>
    <definedName name="BEx01HY6E3GJ66ABU5ABN26V6Q13" hidden="1">'[2]Reco Sheet for Fcast'!$G$2</definedName>
    <definedName name="BEx01PW5YQKEGAR8JDDI5OARYXDF" hidden="1">'[2]Reco Sheet for Fcast'!$F$9:$G$9</definedName>
    <definedName name="BEx01XJ94SHJ1YQ7ORPW0RQGKI2H" hidden="1">'[2]Reco Sheet for Fcast'!$F$11:$G$11</definedName>
    <definedName name="BEx02Q08R9G839Q4RFGG9026C7PX" localSheetId="8" hidden="1">'[3]AMI P &amp; L'!#REF!</definedName>
    <definedName name="BEx02Q08R9G839Q4RFGG9026C7PX" localSheetId="4" hidden="1">'[3]AMI P &amp; L'!#REF!</definedName>
    <definedName name="BEx02Q08R9G839Q4RFGG9026C7PX" localSheetId="3" hidden="1">'[3]AMI P &amp; L'!#REF!</definedName>
    <definedName name="BEx02Q08R9G839Q4RFGG9026C7PX" localSheetId="0" hidden="1">'[3]AMI P &amp; L'!#REF!</definedName>
    <definedName name="BEx02Q08R9G839Q4RFGG9026C7PX" localSheetId="11" hidden="1">'[3]AMI P &amp; L'!#REF!</definedName>
    <definedName name="BEx02Q08R9G839Q4RFGG9026C7PX" hidden="1">'[3]AMI P &amp; L'!#REF!</definedName>
    <definedName name="BEx02SEL3Z1QWGAHXDPUA9WLTTPS" hidden="1">'[2]Reco Sheet for Fcast'!$F$11:$G$11</definedName>
    <definedName name="BEx02Y3KJZH5BGDM9QEZ1PVVI114" hidden="1">'[2]Reco Sheet for Fcast'!$F$8:$G$8</definedName>
    <definedName name="BEx0313GRLLASDTVPW5DHTXHE74M" hidden="1">'[2]Reco Sheet for Fcast'!$I$6:$J$6</definedName>
    <definedName name="BEx1F0SOZ3H5XUHXD7O01TCR8T6J" hidden="1">'[2]Reco Sheet for Fcast'!$F$10:$G$10</definedName>
    <definedName name="BEx1F9HL824UCNCVZ2U62J4KZCX8" hidden="1">'[2]Reco Sheet for Fcast'!$F$7:$G$7</definedName>
    <definedName name="BEx1FEVSJKTI1Q1Z874QZVFSJSVA" hidden="1">'[2]Reco Sheet for Fcast'!$I$6:$J$6</definedName>
    <definedName name="BEx1FGDRUHHLI1GBHELT4PK0LY4V" hidden="1">'[2]Reco Sheet for Fcast'!$I$9:$J$9</definedName>
    <definedName name="BEx1FJZ7GKO99IYTP6GGGF7EUL3Z" hidden="1">'[2]Reco Sheet for Fcast'!$I$7:$J$7</definedName>
    <definedName name="BEx1FSDBU7WQN41S8RKJEK69AVRU" hidden="1">'[2]Reco Sheet for Fcast'!$F$6:$G$6</definedName>
    <definedName name="BEx1FZV2CM77TBH1R6YYV9P06KA2" hidden="1">'[2]Reco Sheet for Fcast'!$F$9:$G$9</definedName>
    <definedName name="BEx1G59AY8195JTUM6P18VXUFJ3E" hidden="1">'[2]Reco Sheet for Fcast'!$F$9:$G$9</definedName>
    <definedName name="BEx1GVBYVO13O10BPURJQKD3L4DD" hidden="1">'[4]Bud Mth'!$I$8:$J$8</definedName>
    <definedName name="BEx1GVMRHFXUP6XYYY9NR12PV5TF" hidden="1">'[2]Reco Sheet for Fcast'!$F$8:$G$8</definedName>
    <definedName name="BEx1H6KIT7BHUH6MDDWC935V9N47" hidden="1">'[2]Reco Sheet for Fcast'!$I$8:$J$8</definedName>
    <definedName name="BEx1H8YTIDTTO90YLC2ZSSNJ7TNN" localSheetId="8" hidden="1">'[5]Capital orders'!#REF!</definedName>
    <definedName name="BEx1H8YTIDTTO90YLC2ZSSNJ7TNN" localSheetId="4" hidden="1">'[5]Capital orders'!#REF!</definedName>
    <definedName name="BEx1H8YTIDTTO90YLC2ZSSNJ7TNN" localSheetId="3" hidden="1">'[5]Capital orders'!#REF!</definedName>
    <definedName name="BEx1H8YTIDTTO90YLC2ZSSNJ7TNN" localSheetId="0" hidden="1">'[5]Capital orders'!#REF!</definedName>
    <definedName name="BEx1H8YTIDTTO90YLC2ZSSNJ7TNN" localSheetId="11" hidden="1">'[5]Capital orders'!#REF!</definedName>
    <definedName name="BEx1H8YTIDTTO90YLC2ZSSNJ7TNN" hidden="1">'[5]Capital orders'!#REF!</definedName>
    <definedName name="BEx1HDGOOJ3SKHYMWUZJ1P0RQZ9N" hidden="1">'[2]Reco Sheet for Fcast'!$H$2:$I$2</definedName>
    <definedName name="BEx1HDM5ZXSJG6JQEMSFV52PZ10V" hidden="1">'[2]Reco Sheet for Fcast'!$I$9:$J$9</definedName>
    <definedName name="BEx1HETBBZVN5F43LKOFMC4QB0CR" hidden="1">'[2]Reco Sheet for Fcast'!$F$9:$G$9</definedName>
    <definedName name="BEx1HGWNWPLNXICOTP90TKQVVE4E" hidden="1">'[2]Reco Sheet for Fcast'!$H$2:$I$2</definedName>
    <definedName name="BEx1HH266WCSRYYOY23LANSAM8Z1" localSheetId="8" hidden="1">#REF!</definedName>
    <definedName name="BEx1HH266WCSRYYOY23LANSAM8Z1" localSheetId="4" hidden="1">#REF!</definedName>
    <definedName name="BEx1HH266WCSRYYOY23LANSAM8Z1" localSheetId="3" hidden="1">#REF!</definedName>
    <definedName name="BEx1HH266WCSRYYOY23LANSAM8Z1" localSheetId="0" hidden="1">#REF!</definedName>
    <definedName name="BEx1HH266WCSRYYOY23LANSAM8Z1" localSheetId="11" hidden="1">#REF!</definedName>
    <definedName name="BEx1HH266WCSRYYOY23LANSAM8Z1" hidden="1">#REF!</definedName>
    <definedName name="BEx1HIPLJZABY0EMUOTZN0EQMDPU" hidden="1">'[2]Reco Sheet for Fcast'!$F$7:$G$7</definedName>
    <definedName name="BEx1HO94JIRX219MPWMB5E5XZ04X" hidden="1">'[2]Reco Sheet for Fcast'!$F$10:$G$10</definedName>
    <definedName name="BEx1HQNF6KHM21E3XLW0NMSSEI9S" hidden="1">'[2]Reco Sheet for Fcast'!$F$9:$G$9</definedName>
    <definedName name="BEx1HSLNWIW4S97ZBYY7I7M5YVH4" hidden="1">'[2]Reco Sheet for Fcast'!$I$8:$J$8</definedName>
    <definedName name="BEx1I4L21EMOYZ97EOEQ30N9KV83" localSheetId="8" hidden="1">#REF!</definedName>
    <definedName name="BEx1I4L21EMOYZ97EOEQ30N9KV83" localSheetId="4" hidden="1">#REF!</definedName>
    <definedName name="BEx1I4L21EMOYZ97EOEQ30N9KV83" localSheetId="3" hidden="1">#REF!</definedName>
    <definedName name="BEx1I4L21EMOYZ97EOEQ30N9KV83" localSheetId="0" hidden="1">#REF!</definedName>
    <definedName name="BEx1I4L21EMOYZ97EOEQ30N9KV83" localSheetId="11" hidden="1">#REF!</definedName>
    <definedName name="BEx1I4L21EMOYZ97EOEQ30N9KV83" hidden="1">#REF!</definedName>
    <definedName name="BEx1I4QKTILCKZUSOJCVZN7SNHL5" hidden="1">'[2]Reco Sheet for Fcast'!$F$6:$G$6</definedName>
    <definedName name="BEx1IE0ZP7RIFM9FI24S9I6AAJ14" hidden="1">'[2]Reco Sheet for Fcast'!$F$15</definedName>
    <definedName name="BEx1IGQ5B697MNDOE06MVSR0H58E" hidden="1">'[2]Reco Sheet for Fcast'!$F$11:$G$11</definedName>
    <definedName name="BEx1IKRPW8MLB9Y485M1TL2IT9SH" hidden="1">'[2]Reco Sheet for Fcast'!$F$15</definedName>
    <definedName name="BEx1J0CSSHDJGBJUHVOEMCF2P4DL" hidden="1">'[2]Reco Sheet for Fcast'!$I$9:$J$9</definedName>
    <definedName name="BEx1J6NC9DE7CANGLXQGIAHI2C92" hidden="1">'[2]Reco Sheet for Fcast'!$I$8:$J$8</definedName>
    <definedName name="BEx1J7E8VCGLPYU82QXVUG5N3ZAI" localSheetId="8" hidden="1">'[3]AMI P &amp; L'!#REF!</definedName>
    <definedName name="BEx1J7E8VCGLPYU82QXVUG5N3ZAI" localSheetId="4" hidden="1">'[3]AMI P &amp; L'!#REF!</definedName>
    <definedName name="BEx1J7E8VCGLPYU82QXVUG5N3ZAI" localSheetId="3" hidden="1">'[3]AMI P &amp; L'!#REF!</definedName>
    <definedName name="BEx1J7E8VCGLPYU82QXVUG5N3ZAI" localSheetId="0" hidden="1">'[3]AMI P &amp; L'!#REF!</definedName>
    <definedName name="BEx1J7E8VCGLPYU82QXVUG5N3ZAI" localSheetId="11" hidden="1">'[3]AMI P &amp; L'!#REF!</definedName>
    <definedName name="BEx1J7E8VCGLPYU82QXVUG5N3ZAI" hidden="1">'[3]AMI P &amp; L'!#REF!</definedName>
    <definedName name="BEx1JGE2YQWH8S25USOY08XVGO0D" hidden="1">'[2]Reco Sheet for Fcast'!$I$10:$J$10</definedName>
    <definedName name="BEx1JJJC9T1W7HY4V7HP1S1W4JO1" hidden="1">'[2]Reco Sheet for Fcast'!$F$10:$G$10</definedName>
    <definedName name="BEx1JKKZSJ7DI4PTFVI9VVFMB1X2" hidden="1">'[2]Reco Sheet for Fcast'!$F$6:$G$6</definedName>
    <definedName name="BEx1JPJ2JSOQN114PESLM5AHS817" localSheetId="8" hidden="1">#REF!</definedName>
    <definedName name="BEx1JPJ2JSOQN114PESLM5AHS817" localSheetId="4" hidden="1">#REF!</definedName>
    <definedName name="BEx1JPJ2JSOQN114PESLM5AHS817" localSheetId="3" hidden="1">#REF!</definedName>
    <definedName name="BEx1JPJ2JSOQN114PESLM5AHS817" localSheetId="0" hidden="1">#REF!</definedName>
    <definedName name="BEx1JPJ2JSOQN114PESLM5AHS817" localSheetId="11" hidden="1">#REF!</definedName>
    <definedName name="BEx1JPJ2JSOQN114PESLM5AHS817" hidden="1">#REF!</definedName>
    <definedName name="BEx1JUBQFRVMASSFK4B3V0AD7YP9" hidden="1">'[2]Reco Sheet for Fcast'!$I$7:$J$7</definedName>
    <definedName name="BEx1JXBM5W4YRWNQ0P95QQS6JWD6" hidden="1">'[2]Reco Sheet for Fcast'!$I$6:$J$6</definedName>
    <definedName name="BEx1KGY9QEHZ9QSARMQUTQKRK4UX" hidden="1">'[2]Reco Sheet for Fcast'!$I$8:$J$8</definedName>
    <definedName name="BEx1KKP1ELIF2UII2FWVGL7M1X7J" hidden="1">'[2]Reco Sheet for Fcast'!$F$10:$G$10</definedName>
    <definedName name="BEx1KUVWMB0QCWA3RBE4CADFVRIS" hidden="1">'[2]Reco Sheet for Fcast'!$F$15</definedName>
    <definedName name="BEx1KZZC3KMOCVC65KUPQLQG4VI6" localSheetId="8" hidden="1">'[5]Capital orders'!#REF!</definedName>
    <definedName name="BEx1KZZC3KMOCVC65KUPQLQG4VI6" localSheetId="4" hidden="1">'[5]Capital orders'!#REF!</definedName>
    <definedName name="BEx1KZZC3KMOCVC65KUPQLQG4VI6" localSheetId="3" hidden="1">'[5]Capital orders'!#REF!</definedName>
    <definedName name="BEx1KZZC3KMOCVC65KUPQLQG4VI6" localSheetId="0" hidden="1">'[5]Capital orders'!#REF!</definedName>
    <definedName name="BEx1KZZC3KMOCVC65KUPQLQG4VI6" localSheetId="11" hidden="1">'[5]Capital orders'!#REF!</definedName>
    <definedName name="BEx1KZZC3KMOCVC65KUPQLQG4VI6" hidden="1">'[5]Capital orders'!#REF!</definedName>
    <definedName name="BEx1L2OG1SDFK2TPXELJ77YP4NI2" hidden="1">'[2]Reco Sheet for Fcast'!$I$7:$J$7</definedName>
    <definedName name="BEx1L6Q60MWRDJB4L20LK0XPA0Z2" hidden="1">'[2]Reco Sheet for Fcast'!$I$9:$J$9</definedName>
    <definedName name="BEx1LD63FP2Z4BR9TKSHOZW9KKZ5" hidden="1">'[2]Reco Sheet for Fcast'!$G$2</definedName>
    <definedName name="BEx1LDMB9RW982DUILM2WPT5VWQ3" hidden="1">'[2]Reco Sheet for Fcast'!$H$2:$I$2</definedName>
    <definedName name="BEx1LRPGDQCOEMW8YT80J1XCDCIV" hidden="1">'[2]Reco Sheet for Fcast'!$F$6:$G$6</definedName>
    <definedName name="BEx1LRUSJW4JG54X07QWD9R27WV9" localSheetId="8" hidden="1">'[3]AMI P &amp; L'!#REF!</definedName>
    <definedName name="BEx1LRUSJW4JG54X07QWD9R27WV9" localSheetId="4" hidden="1">'[3]AMI P &amp; L'!#REF!</definedName>
    <definedName name="BEx1LRUSJW4JG54X07QWD9R27WV9" localSheetId="3" hidden="1">'[3]AMI P &amp; L'!#REF!</definedName>
    <definedName name="BEx1LRUSJW4JG54X07QWD9R27WV9" localSheetId="0" hidden="1">'[3]AMI P &amp; L'!#REF!</definedName>
    <definedName name="BEx1LRUSJW4JG54X07QWD9R27WV9" localSheetId="11" hidden="1">'[3]AMI P &amp; L'!#REF!</definedName>
    <definedName name="BEx1LRUSJW4JG54X07QWD9R27WV9" hidden="1">'[3]AMI P &amp; L'!#REF!</definedName>
    <definedName name="BEx1M1WBK5T0LP1AK2JYV6W87ID6" hidden="1">'[2]Reco Sheet for Fcast'!$F$10:$G$10</definedName>
    <definedName name="BEx1M2CEKIG7U2M98E8QT7PXKFJI" localSheetId="8" hidden="1">#REF!</definedName>
    <definedName name="BEx1M2CEKIG7U2M98E8QT7PXKFJI" localSheetId="4" hidden="1">#REF!</definedName>
    <definedName name="BEx1M2CEKIG7U2M98E8QT7PXKFJI" localSheetId="3" hidden="1">#REF!</definedName>
    <definedName name="BEx1M2CEKIG7U2M98E8QT7PXKFJI" localSheetId="0" hidden="1">#REF!</definedName>
    <definedName name="BEx1M2CEKIG7U2M98E8QT7PXKFJI" localSheetId="11" hidden="1">#REF!</definedName>
    <definedName name="BEx1M2CEKIG7U2M98E8QT7PXKFJI" hidden="1">#REF!</definedName>
    <definedName name="BEx1M51HHDYGIT8PON7U8ICL2S95" hidden="1">'[2]Reco Sheet for Fcast'!$F$10:$G$10</definedName>
    <definedName name="BEx1M9DVXW1QKW4BT3H733BJ74CE" localSheetId="8" hidden="1">#REF!</definedName>
    <definedName name="BEx1M9DVXW1QKW4BT3H733BJ74CE" localSheetId="4" hidden="1">#REF!</definedName>
    <definedName name="BEx1M9DVXW1QKW4BT3H733BJ74CE" localSheetId="3" hidden="1">#REF!</definedName>
    <definedName name="BEx1M9DVXW1QKW4BT3H733BJ74CE" localSheetId="0" hidden="1">#REF!</definedName>
    <definedName name="BEx1M9DVXW1QKW4BT3H733BJ74CE" localSheetId="11" hidden="1">#REF!</definedName>
    <definedName name="BEx1M9DVXW1QKW4BT3H733BJ74CE" hidden="1">#REF!</definedName>
    <definedName name="BEx1MJVIWNE5X8L7TRVWT9WWEUBJ" localSheetId="8" hidden="1">#REF!</definedName>
    <definedName name="BEx1MJVIWNE5X8L7TRVWT9WWEUBJ" localSheetId="4" hidden="1">#REF!</definedName>
    <definedName name="BEx1MJVIWNE5X8L7TRVWT9WWEUBJ" localSheetId="3" hidden="1">#REF!</definedName>
    <definedName name="BEx1MJVIWNE5X8L7TRVWT9WWEUBJ" localSheetId="0" hidden="1">#REF!</definedName>
    <definedName name="BEx1MJVIWNE5X8L7TRVWT9WWEUBJ" localSheetId="11" hidden="1">#REF!</definedName>
    <definedName name="BEx1MJVIWNE5X8L7TRVWT9WWEUBJ" hidden="1">#REF!</definedName>
    <definedName name="BEx1MMFAHNWB5B2QUWBELI39PCEY" hidden="1">'[4]Bud Mth'!$C$15:$D$29</definedName>
    <definedName name="BEx1MTRKKVCHOZ0YGID6HZ49LJTO" localSheetId="8" hidden="1">'[3]AMI P &amp; L'!#REF!</definedName>
    <definedName name="BEx1MTRKKVCHOZ0YGID6HZ49LJTO" localSheetId="4" hidden="1">'[3]AMI P &amp; L'!#REF!</definedName>
    <definedName name="BEx1MTRKKVCHOZ0YGID6HZ49LJTO" localSheetId="3" hidden="1">'[3]AMI P &amp; L'!#REF!</definedName>
    <definedName name="BEx1MTRKKVCHOZ0YGID6HZ49LJTO" localSheetId="0" hidden="1">'[3]AMI P &amp; L'!#REF!</definedName>
    <definedName name="BEx1MTRKKVCHOZ0YGID6HZ49LJTO" localSheetId="11" hidden="1">'[3]AMI P &amp; L'!#REF!</definedName>
    <definedName name="BEx1MTRKKVCHOZ0YGID6HZ49LJTO" hidden="1">'[3]AMI P &amp; L'!#REF!</definedName>
    <definedName name="BEx1N0CYK8OCCI654CPSXGPO2B4B" localSheetId="8" hidden="1">#REF!</definedName>
    <definedName name="BEx1N0CYK8OCCI654CPSXGPO2B4B" localSheetId="4" hidden="1">#REF!</definedName>
    <definedName name="BEx1N0CYK8OCCI654CPSXGPO2B4B" localSheetId="3" hidden="1">#REF!</definedName>
    <definedName name="BEx1N0CYK8OCCI654CPSXGPO2B4B" localSheetId="0" hidden="1">#REF!</definedName>
    <definedName name="BEx1N0CYK8OCCI654CPSXGPO2B4B" localSheetId="11" hidden="1">#REF!</definedName>
    <definedName name="BEx1N0CYK8OCCI654CPSXGPO2B4B" hidden="1">#REF!</definedName>
    <definedName name="BEx1N3CUJ3UX61X38ZAJVPEN4KMC" hidden="1">'[2]Reco Sheet for Fcast'!$K$2</definedName>
    <definedName name="BEx1NM34KQTO1LDNSAFD1L82UZFG" hidden="1">'[2]Reco Sheet for Fcast'!$F$15</definedName>
    <definedName name="BEx1NO6TXZVOGCUWCCRTXRXWW0XL" hidden="1">'[2]Reco Sheet for Fcast'!$I$10:$J$10</definedName>
    <definedName name="BEx1NS8EU5P9FQV3S0WRTXI5L361" hidden="1">'[2]Reco Sheet for Fcast'!$F$7:$G$7</definedName>
    <definedName name="BEx1NUBX5VUYZFKQH69FN6BTLWCR" hidden="1">'[2]Reco Sheet for Fcast'!$I$7:$J$7</definedName>
    <definedName name="BEx1NZ4K1L8UON80Y2A4RASKWGNP" hidden="1">'[2]Reco Sheet for Fcast'!$F$15:$G$16</definedName>
    <definedName name="BEx1OLAZ915OGYWP0QP1QQWDLCRX" hidden="1">'[2]Reco Sheet for Fcast'!$I$6:$J$6</definedName>
    <definedName name="BEx1OO5ER042IS6IC4TLDI75JNVH" hidden="1">'[2]Reco Sheet for Fcast'!$G$2</definedName>
    <definedName name="BEx1ORG3LGKCPSRMVQ2O9REG2US8" localSheetId="8" hidden="1">#REF!</definedName>
    <definedName name="BEx1ORG3LGKCPSRMVQ2O9REG2US8" localSheetId="4" hidden="1">#REF!</definedName>
    <definedName name="BEx1ORG3LGKCPSRMVQ2O9REG2US8" localSheetId="3" hidden="1">#REF!</definedName>
    <definedName name="BEx1ORG3LGKCPSRMVQ2O9REG2US8" localSheetId="0" hidden="1">#REF!</definedName>
    <definedName name="BEx1ORG3LGKCPSRMVQ2O9REG2US8" localSheetId="11" hidden="1">#REF!</definedName>
    <definedName name="BEx1ORG3LGKCPSRMVQ2O9REG2US8" hidden="1">#REF!</definedName>
    <definedName name="BEx1OTE54CBSUT8FWKRALEDCUWN4" hidden="1">'[2]Reco Sheet for Fcast'!$F$11:$G$11</definedName>
    <definedName name="BEx1OVSMPADTX95QUOX34KZQ8EDY" hidden="1">'[2]Reco Sheet for Fcast'!$I$11:$J$11</definedName>
    <definedName name="BEx1OX544IO9FQJI7YYQGZCEHB3O" hidden="1">'[2]Reco Sheet for Fcast'!$I$8:$J$8</definedName>
    <definedName name="BEx1OY6SVEUT2EQ26P7EKEND342G" hidden="1">'[2]Reco Sheet for Fcast'!$I$9:$J$9</definedName>
    <definedName name="BEx1OYN1LPIPI12O9G6F7QAOS9T4" hidden="1">'[2]Reco Sheet for Fcast'!$I$7:$J$7</definedName>
    <definedName name="BEx1P1HHKJA799O3YZXQAX6KFH58" hidden="1">'[2]Reco Sheet for Fcast'!$F$6:$G$6</definedName>
    <definedName name="BEx1P34W467WGPOXPK292QFJIPHJ" hidden="1">'[2]Reco Sheet for Fcast'!$H$2:$I$2</definedName>
    <definedName name="BEx1P34WRUTVZPX177UUQ9BT3Q9X" localSheetId="8" hidden="1">'[5]Capital orders'!#REF!</definedName>
    <definedName name="BEx1P34WRUTVZPX177UUQ9BT3Q9X" localSheetId="4" hidden="1">'[5]Capital orders'!#REF!</definedName>
    <definedName name="BEx1P34WRUTVZPX177UUQ9BT3Q9X" localSheetId="3" hidden="1">'[5]Capital orders'!#REF!</definedName>
    <definedName name="BEx1P34WRUTVZPX177UUQ9BT3Q9X" localSheetId="0" hidden="1">'[5]Capital orders'!#REF!</definedName>
    <definedName name="BEx1P34WRUTVZPX177UUQ9BT3Q9X" localSheetId="11" hidden="1">'[5]Capital orders'!#REF!</definedName>
    <definedName name="BEx1P34WRUTVZPX177UUQ9BT3Q9X" hidden="1">'[5]Capital orders'!#REF!</definedName>
    <definedName name="BEx1P7S1J4TKGVJ43C2Q2R3M9WRB" hidden="1">'[2]Reco Sheet for Fcast'!$I$6:$J$6</definedName>
    <definedName name="BEx1PA11BLPVZM8RC5BL46WX8YB5" hidden="1">'[2]Reco Sheet for Fcast'!$F$8:$G$8</definedName>
    <definedName name="BEx1PBZ4BEFIPGMQXT9T8S4PZ2IM" hidden="1">'[2]Reco Sheet for Fcast'!$F$10:$G$10</definedName>
    <definedName name="BEx1PLF2CFSXBZPVI6CJ534EIJDN" hidden="1">'[2]Reco Sheet for Fcast'!$I$8:$J$8</definedName>
    <definedName name="BEx1PMWZB2DO6EM9BKLUICZJ65HD" hidden="1">'[2]Reco Sheet for Fcast'!$I$10:$J$10</definedName>
    <definedName name="BEx1QA54J2A4I7IBQR19BTY28ZMR" hidden="1">'[2]Reco Sheet for Fcast'!$I$10:$J$10</definedName>
    <definedName name="BEx1QM4PKKBHXHR5BZ2NON028UYL" localSheetId="8" hidden="1">#REF!</definedName>
    <definedName name="BEx1QM4PKKBHXHR5BZ2NON028UYL" localSheetId="4" hidden="1">#REF!</definedName>
    <definedName name="BEx1QM4PKKBHXHR5BZ2NON028UYL" localSheetId="3" hidden="1">#REF!</definedName>
    <definedName name="BEx1QM4PKKBHXHR5BZ2NON028UYL" localSheetId="0" hidden="1">#REF!</definedName>
    <definedName name="BEx1QM4PKKBHXHR5BZ2NON028UYL" localSheetId="11" hidden="1">#REF!</definedName>
    <definedName name="BEx1QM4PKKBHXHR5BZ2NON028UYL" hidden="1">#REF!</definedName>
    <definedName name="BEx1QMQAHG3KQUK59DVM68SWKZIZ" hidden="1">'[2]Reco Sheet for Fcast'!$I$10:$J$10</definedName>
    <definedName name="BEx1R9YFKJCMSEST8OVCAO5E47FO" hidden="1">'[2]Reco Sheet for Fcast'!$F$9:$G$9</definedName>
    <definedName name="BEx1RBGC06B3T52OIC0EQ1KGVP1I" hidden="1">'[2]Reco Sheet for Fcast'!$F$10:$G$10</definedName>
    <definedName name="BEx1RHLLW599ZLQG0S5YT7QI63BA" localSheetId="8" hidden="1">'[5]Capital orders'!#REF!</definedName>
    <definedName name="BEx1RHLLW599ZLQG0S5YT7QI63BA" localSheetId="4" hidden="1">'[5]Capital orders'!#REF!</definedName>
    <definedName name="BEx1RHLLW599ZLQG0S5YT7QI63BA" localSheetId="3" hidden="1">'[5]Capital orders'!#REF!</definedName>
    <definedName name="BEx1RHLLW599ZLQG0S5YT7QI63BA" localSheetId="0" hidden="1">'[5]Capital orders'!#REF!</definedName>
    <definedName name="BEx1RHLLW599ZLQG0S5YT7QI63BA" localSheetId="11" hidden="1">'[5]Capital orders'!#REF!</definedName>
    <definedName name="BEx1RHLLW599ZLQG0S5YT7QI63BA" hidden="1">'[5]Capital orders'!#REF!</definedName>
    <definedName name="BEx1RRC7X4NI1CU4EO5XYE2GVARJ" hidden="1">'[2]Reco Sheet for Fcast'!$I$11:$J$11</definedName>
    <definedName name="BEx1RZA1NCGT832L7EMR7GMF588W" hidden="1">'[2]Reco Sheet for Fcast'!$I$10:$J$10</definedName>
    <definedName name="BEx1S0XGIPUSZQUCSGWSK10GKW7Y" hidden="1">'[2]Reco Sheet for Fcast'!$F$8:$G$8</definedName>
    <definedName name="BEx1S3BSDAKCI9LVFYLTM3MJY3BE" localSheetId="8" hidden="1">'[5]Capital orders'!#REF!</definedName>
    <definedName name="BEx1S3BSDAKCI9LVFYLTM3MJY3BE" localSheetId="4" hidden="1">'[5]Capital orders'!#REF!</definedName>
    <definedName name="BEx1S3BSDAKCI9LVFYLTM3MJY3BE" localSheetId="3" hidden="1">'[5]Capital orders'!#REF!</definedName>
    <definedName name="BEx1S3BSDAKCI9LVFYLTM3MJY3BE" localSheetId="0" hidden="1">'[5]Capital orders'!#REF!</definedName>
    <definedName name="BEx1S3BSDAKCI9LVFYLTM3MJY3BE" localSheetId="11" hidden="1">'[5]Capital orders'!#REF!</definedName>
    <definedName name="BEx1S3BSDAKCI9LVFYLTM3MJY3BE" hidden="1">'[5]Capital orders'!#REF!</definedName>
    <definedName name="BEx1S5VFNKIXHTTCWSV60UC50EZ8" hidden="1">'[2]Reco Sheet for Fcast'!$I$7:$J$7</definedName>
    <definedName name="BEx1SEKAWOQJB87D3XQKKK1S7Q7X" localSheetId="8" hidden="1">#REF!</definedName>
    <definedName name="BEx1SEKAWOQJB87D3XQKKK1S7Q7X" localSheetId="4" hidden="1">#REF!</definedName>
    <definedName name="BEx1SEKAWOQJB87D3XQKKK1S7Q7X" localSheetId="3" hidden="1">#REF!</definedName>
    <definedName name="BEx1SEKAWOQJB87D3XQKKK1S7Q7X" localSheetId="0" hidden="1">#REF!</definedName>
    <definedName name="BEx1SEKAWOQJB87D3XQKKK1S7Q7X" localSheetId="11" hidden="1">#REF!</definedName>
    <definedName name="BEx1SEKAWOQJB87D3XQKKK1S7Q7X" hidden="1">#REF!</definedName>
    <definedName name="BEx1SK3U02H0RGKEYXW7ZMCEOF3V" hidden="1">'[2]Reco Sheet for Fcast'!$E$2:$F$2</definedName>
    <definedName name="BEx1SSNEZINBJT29QVS62VS1THT4" hidden="1">'[2]Reco Sheet for Fcast'!$F$9:$G$9</definedName>
    <definedName name="BEx1STULPAG4G6PQYHP3DRYTPCHJ" localSheetId="8" hidden="1">'[5]Capital orders'!#REF!</definedName>
    <definedName name="BEx1STULPAG4G6PQYHP3DRYTPCHJ" localSheetId="4" hidden="1">'[5]Capital orders'!#REF!</definedName>
    <definedName name="BEx1STULPAG4G6PQYHP3DRYTPCHJ" localSheetId="3" hidden="1">'[5]Capital orders'!#REF!</definedName>
    <definedName name="BEx1STULPAG4G6PQYHP3DRYTPCHJ" localSheetId="0" hidden="1">'[5]Capital orders'!#REF!</definedName>
    <definedName name="BEx1STULPAG4G6PQYHP3DRYTPCHJ" localSheetId="11" hidden="1">'[5]Capital orders'!#REF!</definedName>
    <definedName name="BEx1STULPAG4G6PQYHP3DRYTPCHJ" hidden="1">'[5]Capital orders'!#REF!</definedName>
    <definedName name="BEx1SVNCHNANBJIDIQVB8AFK4HAN" localSheetId="8" hidden="1">'[3]AMI P &amp; L'!#REF!</definedName>
    <definedName name="BEx1SVNCHNANBJIDIQVB8AFK4HAN" localSheetId="4" hidden="1">'[3]AMI P &amp; L'!#REF!</definedName>
    <definedName name="BEx1SVNCHNANBJIDIQVB8AFK4HAN" localSheetId="3" hidden="1">'[3]AMI P &amp; L'!#REF!</definedName>
    <definedName name="BEx1SVNCHNANBJIDIQVB8AFK4HAN" localSheetId="0" hidden="1">'[3]AMI P &amp; L'!#REF!</definedName>
    <definedName name="BEx1SVNCHNANBJIDIQVB8AFK4HAN" localSheetId="11" hidden="1">'[3]AMI P &amp; L'!#REF!</definedName>
    <definedName name="BEx1SVNCHNANBJIDIQVB8AFK4HAN" hidden="1">'[3]AMI P &amp; L'!#REF!</definedName>
    <definedName name="BEx1TJ0WLS9O7KNSGIPWTYHDYI1D" localSheetId="8" hidden="1">'[3]AMI P &amp; L'!#REF!</definedName>
    <definedName name="BEx1TJ0WLS9O7KNSGIPWTYHDYI1D" localSheetId="4" hidden="1">'[3]AMI P &amp; L'!#REF!</definedName>
    <definedName name="BEx1TJ0WLS9O7KNSGIPWTYHDYI1D" localSheetId="3" hidden="1">'[3]AMI P &amp; L'!#REF!</definedName>
    <definedName name="BEx1TJ0WLS9O7KNSGIPWTYHDYI1D" localSheetId="0" hidden="1">'[3]AMI P &amp; L'!#REF!</definedName>
    <definedName name="BEx1TJ0WLS9O7KNSGIPWTYHDYI1D" localSheetId="11" hidden="1">'[3]AMI P &amp; L'!#REF!</definedName>
    <definedName name="BEx1TJ0WLS9O7KNSGIPWTYHDYI1D" hidden="1">'[3]AMI P &amp; L'!#REF!</definedName>
    <definedName name="BEx1TYR9YIVMD6E36LEX70E5H1UT" localSheetId="8" hidden="1">#REF!</definedName>
    <definedName name="BEx1TYR9YIVMD6E36LEX70E5H1UT" localSheetId="4" hidden="1">#REF!</definedName>
    <definedName name="BEx1TYR9YIVMD6E36LEX70E5H1UT" localSheetId="3" hidden="1">#REF!</definedName>
    <definedName name="BEx1TYR9YIVMD6E36LEX70E5H1UT" localSheetId="0" hidden="1">#REF!</definedName>
    <definedName name="BEx1TYR9YIVMD6E36LEX70E5H1UT" localSheetId="11" hidden="1">#REF!</definedName>
    <definedName name="BEx1TYR9YIVMD6E36LEX70E5H1UT" hidden="1">#REF!</definedName>
    <definedName name="BEx1U7WFO8OZKB1EBF4H386JW91L" hidden="1">'[2]Reco Sheet for Fcast'!$I$9:$J$9</definedName>
    <definedName name="BEx1U87938YR9N6HYI24KVBKLOS3" hidden="1">'[2]Reco Sheet for Fcast'!$G$2</definedName>
    <definedName name="BEx1UESH4KDWHYESQU2IE55RS3LI" hidden="1">'[2]Reco Sheet for Fcast'!$F$11:$G$11</definedName>
    <definedName name="BEx1UI8N9KTCPSOJ7RDW0T8UEBNP" hidden="1">'[2]Reco Sheet for Fcast'!$F$10:$G$10</definedName>
    <definedName name="BEx1UML0HHJFHA5TBOYQ24I3RV1W" hidden="1">'[2]Reco Sheet for Fcast'!$F$6:$G$6</definedName>
    <definedName name="BEx1UOOOMCXM376QJ65W95MJ4RT3" localSheetId="8" hidden="1">'[5]Capital orders'!#REF!</definedName>
    <definedName name="BEx1UOOOMCXM376QJ65W95MJ4RT3" localSheetId="4" hidden="1">'[5]Capital orders'!#REF!</definedName>
    <definedName name="BEx1UOOOMCXM376QJ65W95MJ4RT3" localSheetId="3" hidden="1">'[5]Capital orders'!#REF!</definedName>
    <definedName name="BEx1UOOOMCXM376QJ65W95MJ4RT3" localSheetId="0" hidden="1">'[5]Capital orders'!#REF!</definedName>
    <definedName name="BEx1UOOOMCXM376QJ65W95MJ4RT3" localSheetId="11" hidden="1">'[5]Capital orders'!#REF!</definedName>
    <definedName name="BEx1UOOOMCXM376QJ65W95MJ4RT3" hidden="1">'[5]Capital orders'!#REF!</definedName>
    <definedName name="BEx1UUDIQPZ23XQ79GUL0RAWRSCK" hidden="1">'[2]Reco Sheet for Fcast'!$I$7:$J$7</definedName>
    <definedName name="BEx1V50N55N07Q5LD91VS9QF1WB6" localSheetId="8" hidden="1">#REF!</definedName>
    <definedName name="BEx1V50N55N07Q5LD91VS9QF1WB6" localSheetId="4" hidden="1">#REF!</definedName>
    <definedName name="BEx1V50N55N07Q5LD91VS9QF1WB6" localSheetId="3" hidden="1">#REF!</definedName>
    <definedName name="BEx1V50N55N07Q5LD91VS9QF1WB6" localSheetId="0" hidden="1">#REF!</definedName>
    <definedName name="BEx1V50N55N07Q5LD91VS9QF1WB6" localSheetId="11" hidden="1">#REF!</definedName>
    <definedName name="BEx1V50N55N07Q5LD91VS9QF1WB6" hidden="1">#REF!</definedName>
    <definedName name="BEx1V67SEV778NVW68J8W5SND1J7" hidden="1">'[2]Reco Sheet for Fcast'!$I$9:$J$9</definedName>
    <definedName name="BEx1VIY9SQLRESD11CC4PHYT0XSG" hidden="1">'[2]Reco Sheet for Fcast'!$H$2:$I$2</definedName>
    <definedName name="BEx1WC67EH10SC38QWX3WEA5KH3A" hidden="1">'[2]Reco Sheet for Fcast'!$F$10:$G$10</definedName>
    <definedName name="BEx1WGYTKZZIPM1577W5FEYKFH3V" hidden="1">'[2]Reco Sheet for Fcast'!$F$15:$J$123</definedName>
    <definedName name="BEx1WHPURIV3D3PTJJ359H1OP7ZV" localSheetId="8" hidden="1">'[3]AMI P &amp; L'!#REF!</definedName>
    <definedName name="BEx1WHPURIV3D3PTJJ359H1OP7ZV" localSheetId="4" hidden="1">'[3]AMI P &amp; L'!#REF!</definedName>
    <definedName name="BEx1WHPURIV3D3PTJJ359H1OP7ZV" localSheetId="3" hidden="1">'[3]AMI P &amp; L'!#REF!</definedName>
    <definedName name="BEx1WHPURIV3D3PTJJ359H1OP7ZV" localSheetId="0" hidden="1">'[3]AMI P &amp; L'!#REF!</definedName>
    <definedName name="BEx1WHPURIV3D3PTJJ359H1OP7ZV" localSheetId="11" hidden="1">'[3]AMI P &amp; L'!#REF!</definedName>
    <definedName name="BEx1WHPURIV3D3PTJJ359H1OP7ZV" hidden="1">'[3]AMI P &amp; L'!#REF!</definedName>
    <definedName name="BEx1WLWY2CR1WRD694JJSWSDFAIR" hidden="1">'[2]Reco Sheet for Fcast'!$I$7:$J$7</definedName>
    <definedName name="BEx1WMD1LWPWRIK6GGAJRJAHJM8I" hidden="1">'[2]Reco Sheet for Fcast'!$I$10:$J$10</definedName>
    <definedName name="BEx1WR0D41MR174LBF3P9E3K0J51" hidden="1">'[2]Reco Sheet for Fcast'!$F$7:$G$7</definedName>
    <definedName name="BEx1WUB1FAS5PHU33TJ60SUHR618" hidden="1">'[2]Reco Sheet for Fcast'!$I$8:$J$8</definedName>
    <definedName name="BEx1WX04G0INSPPG9NTNR3DYR6PZ" hidden="1">'[2]Reco Sheet for Fcast'!$I$11:$J$11</definedName>
    <definedName name="BEx1X3LHU9DPG01VWX2IF65TRATF" hidden="1">'[2]Reco Sheet for Fcast'!$F$8:$G$8</definedName>
    <definedName name="BEx1XK8AAMO0AH0Z1OUKW30CA7EQ" hidden="1">'[2]Reco Sheet for Fcast'!$H$2:$I$2</definedName>
    <definedName name="BEx1XL4MZ7C80495GHQRWOBS16PQ" hidden="1">'[2]Reco Sheet for Fcast'!$F$6:$G$6</definedName>
    <definedName name="BEx1XYBEF60AUNIQ381B562NLYEL" localSheetId="8" hidden="1">#REF!</definedName>
    <definedName name="BEx1XYBEF60AUNIQ381B562NLYEL" localSheetId="4" hidden="1">#REF!</definedName>
    <definedName name="BEx1XYBEF60AUNIQ381B562NLYEL" localSheetId="3" hidden="1">#REF!</definedName>
    <definedName name="BEx1XYBEF60AUNIQ381B562NLYEL" localSheetId="0" hidden="1">#REF!</definedName>
    <definedName name="BEx1XYBEF60AUNIQ381B562NLYEL" localSheetId="11" hidden="1">#REF!</definedName>
    <definedName name="BEx1XYBEF60AUNIQ381B562NLYEL" hidden="1">#REF!</definedName>
    <definedName name="BEx1Y2IGS2K95E1M51PEF9KJZ0KB" hidden="1">'[2]Reco Sheet for Fcast'!$F$15</definedName>
    <definedName name="BEx1Y3PKK83X2FN9SAALFHOWKMRQ" hidden="1">'[2]Reco Sheet for Fcast'!$F$9:$G$9</definedName>
    <definedName name="BEx1YL3DJ7Y4AZ01ERCOGW0FJ26T" localSheetId="8" hidden="1">'[3]AMI P &amp; L'!#REF!</definedName>
    <definedName name="BEx1YL3DJ7Y4AZ01ERCOGW0FJ26T" localSheetId="4" hidden="1">'[3]AMI P &amp; L'!#REF!</definedName>
    <definedName name="BEx1YL3DJ7Y4AZ01ERCOGW0FJ26T" localSheetId="3" hidden="1">'[3]AMI P &amp; L'!#REF!</definedName>
    <definedName name="BEx1YL3DJ7Y4AZ01ERCOGW0FJ26T" localSheetId="0" hidden="1">'[3]AMI P &amp; L'!#REF!</definedName>
    <definedName name="BEx1YL3DJ7Y4AZ01ERCOGW0FJ26T" localSheetId="11" hidden="1">'[3]AMI P &amp; L'!#REF!</definedName>
    <definedName name="BEx1YL3DJ7Y4AZ01ERCOGW0FJ26T" hidden="1">'[3]AMI P &amp; L'!#REF!</definedName>
    <definedName name="BEx1Z2RYHSVD1H37817SN93VMURZ" hidden="1">'[2]Reco Sheet for Fcast'!$F$7:$G$7</definedName>
    <definedName name="BEx3AMAKWI6458B67VKZO56MCNJW" hidden="1">'[2]Reco Sheet for Fcast'!$H$2:$I$2</definedName>
    <definedName name="BEx3AOOVM42G82TNF53W0EKXLUSI" localSheetId="8" hidden="1">'[3]AMI P &amp; L'!#REF!</definedName>
    <definedName name="BEx3AOOVM42G82TNF53W0EKXLUSI" localSheetId="4" hidden="1">'[3]AMI P &amp; L'!#REF!</definedName>
    <definedName name="BEx3AOOVM42G82TNF53W0EKXLUSI" localSheetId="3" hidden="1">'[3]AMI P &amp; L'!#REF!</definedName>
    <definedName name="BEx3AOOVM42G82TNF53W0EKXLUSI" localSheetId="0" hidden="1">'[3]AMI P &amp; L'!#REF!</definedName>
    <definedName name="BEx3AOOVM42G82TNF53W0EKXLUSI" localSheetId="11" hidden="1">'[3]AMI P &amp; L'!#REF!</definedName>
    <definedName name="BEx3AOOVM42G82TNF53W0EKXLUSI" hidden="1">'[3]AMI P &amp; L'!#REF!</definedName>
    <definedName name="BEx3APL8D18BCFDD4AZK12WFXA67" hidden="1">'[2]Reco Sheet for Fcast'!$G$2:$H$2</definedName>
    <definedName name="BEx3AZH9W4SUFCAHNDOQ728R9V4L" hidden="1">'[2]Reco Sheet for Fcast'!$F$6:$G$6</definedName>
    <definedName name="BEx3BNR9ES4KY7Q1DK83KC5NDGL8" hidden="1">'[2]Reco Sheet for Fcast'!$E$2:$F$2</definedName>
    <definedName name="BEx3BQR5VZXNQ4H949ORM8ESU3B3" localSheetId="8" hidden="1">'[3]AMI P &amp; L'!#REF!</definedName>
    <definedName name="BEx3BQR5VZXNQ4H949ORM8ESU3B3" localSheetId="4" hidden="1">'[3]AMI P &amp; L'!#REF!</definedName>
    <definedName name="BEx3BQR5VZXNQ4H949ORM8ESU3B3" localSheetId="3" hidden="1">'[3]AMI P &amp; L'!#REF!</definedName>
    <definedName name="BEx3BQR5VZXNQ4H949ORM8ESU3B3" localSheetId="0" hidden="1">'[3]AMI P &amp; L'!#REF!</definedName>
    <definedName name="BEx3BQR5VZXNQ4H949ORM8ESU3B3" localSheetId="11" hidden="1">'[3]AMI P &amp; L'!#REF!</definedName>
    <definedName name="BEx3BQR5VZXNQ4H949ORM8ESU3B3" hidden="1">'[3]AMI P &amp; L'!#REF!</definedName>
    <definedName name="BEx3BTLL3ASJN134DLEQTQM70VZM" hidden="1">'[2]Reco Sheet for Fcast'!$F$6:$G$6</definedName>
    <definedName name="BEx3BW5CTV0DJU5AQS3ZQFK2VLF3" hidden="1">'[2]Reco Sheet for Fcast'!$I$8:$J$8</definedName>
    <definedName name="BEx3BYP0FG369M7G3JEFLMMXAKTS" hidden="1">'[2]Reco Sheet for Fcast'!$F$9:$G$9</definedName>
    <definedName name="BEx3C2QR0WUD19QSVO8EMIPNQJKH" hidden="1">'[2]Reco Sheet for Fcast'!$F$7:$G$7</definedName>
    <definedName name="BEx3CKFCCPZZ6ROLAT5C1DZNIC1U" hidden="1">'[2]Reco Sheet for Fcast'!$H$2:$I$2</definedName>
    <definedName name="BEx3CO0SVO4WLH0DO43DCHYDTH1P" hidden="1">'[2]Reco Sheet for Fcast'!$F$15</definedName>
    <definedName name="BEx3CP7ZOFGLSCYTIG9VMZOBZ5BQ" localSheetId="8" hidden="1">#REF!</definedName>
    <definedName name="BEx3CP7ZOFGLSCYTIG9VMZOBZ5BQ" localSheetId="4" hidden="1">#REF!</definedName>
    <definedName name="BEx3CP7ZOFGLSCYTIG9VMZOBZ5BQ" localSheetId="3" hidden="1">#REF!</definedName>
    <definedName name="BEx3CP7ZOFGLSCYTIG9VMZOBZ5BQ" localSheetId="0" hidden="1">#REF!</definedName>
    <definedName name="BEx3CP7ZOFGLSCYTIG9VMZOBZ5BQ" localSheetId="11" hidden="1">#REF!</definedName>
    <definedName name="BEx3CP7ZOFGLSCYTIG9VMZOBZ5BQ" hidden="1">#REF!</definedName>
    <definedName name="BEx3D9G6QTSPF9UYI4X0XY0VE896" hidden="1">'[2]Reco Sheet for Fcast'!$F$6:$G$6</definedName>
    <definedName name="BEx3DCQU9PBRXIMLO62KS5RLH447" hidden="1">'[2]Reco Sheet for Fcast'!$I$11:$J$11</definedName>
    <definedName name="BEx3DZDFGLYD8RLUYGMKDC4PRP04" hidden="1">'[2]Reco Sheet for Fcast'!$G$2:$H$2</definedName>
    <definedName name="BEx3EF99FD6QNNCNOKDEE67JHTUJ" hidden="1">'[2]Reco Sheet for Fcast'!$I$9:$J$9</definedName>
    <definedName name="BEx3EHCSERZ2O2OAG8Y95UPG2IY9" localSheetId="8" hidden="1">'[3]AMI P &amp; L'!#REF!</definedName>
    <definedName name="BEx3EHCSERZ2O2OAG8Y95UPG2IY9" localSheetId="4" hidden="1">'[3]AMI P &amp; L'!#REF!</definedName>
    <definedName name="BEx3EHCSERZ2O2OAG8Y95UPG2IY9" localSheetId="3" hidden="1">'[3]AMI P &amp; L'!#REF!</definedName>
    <definedName name="BEx3EHCSERZ2O2OAG8Y95UPG2IY9" localSheetId="0" hidden="1">'[3]AMI P &amp; L'!#REF!</definedName>
    <definedName name="BEx3EHCSERZ2O2OAG8Y95UPG2IY9" localSheetId="11" hidden="1">'[3]AMI P &amp; L'!#REF!</definedName>
    <definedName name="BEx3EHCSERZ2O2OAG8Y95UPG2IY9" hidden="1">'[3]AMI P &amp; L'!#REF!</definedName>
    <definedName name="BEx3EJR3TCJDYS7ZXNDS5N9KTGIK" hidden="1">'[2]Reco Sheet for Fcast'!$F$8:$G$8</definedName>
    <definedName name="BEx3ELJTTBS6P05CNISMGOJOA60V" hidden="1">'[2]Reco Sheet for Fcast'!$I$9:$J$9</definedName>
    <definedName name="BEx3EQSLJBDDJRHNX19PBFCKNY2I" hidden="1">'[2]Reco Sheet for Fcast'!$F$11:$G$11</definedName>
    <definedName name="BEx3EUUAX947Q5N6MY6W0KSNY78Y" hidden="1">'[2]Reco Sheet for Fcast'!$I$7:$J$7</definedName>
    <definedName name="BEx3FERRE7HC84YCYRFTW3IGBJS0" localSheetId="8" hidden="1">#REF!</definedName>
    <definedName name="BEx3FERRE7HC84YCYRFTW3IGBJS0" localSheetId="4" hidden="1">#REF!</definedName>
    <definedName name="BEx3FERRE7HC84YCYRFTW3IGBJS0" localSheetId="3" hidden="1">#REF!</definedName>
    <definedName name="BEx3FERRE7HC84YCYRFTW3IGBJS0" localSheetId="0" hidden="1">#REF!</definedName>
    <definedName name="BEx3FERRE7HC84YCYRFTW3IGBJS0" localSheetId="11" hidden="1">#REF!</definedName>
    <definedName name="BEx3FERRE7HC84YCYRFTW3IGBJS0" hidden="1">#REF!</definedName>
    <definedName name="BEx3FHMD1P5XBCH23ZKIFO6ZTCNB" hidden="1">'[2]Reco Sheet for Fcast'!$I$6:$J$6</definedName>
    <definedName name="BEx3FI2G3YYIACQHXNXEA15M8ZK5" hidden="1">'[2]Reco Sheet for Fcast'!$F$11:$G$11</definedName>
    <definedName name="BEx3FJ9MHSLDK8W91GO85FX1GX57" hidden="1">'[2]Reco Sheet for Fcast'!$F$8:$G$8</definedName>
    <definedName name="BEx3FR251HFU7A33PU01SJUENL2B" hidden="1">'[2]Reco Sheet for Fcast'!$K$2</definedName>
    <definedName name="BEx3FX7EJL47JSLSWP3EOC265WAE" localSheetId="8" hidden="1">'[3]AMI P &amp; L'!#REF!</definedName>
    <definedName name="BEx3FX7EJL47JSLSWP3EOC265WAE" localSheetId="4" hidden="1">'[3]AMI P &amp; L'!#REF!</definedName>
    <definedName name="BEx3FX7EJL47JSLSWP3EOC265WAE" localSheetId="3" hidden="1">'[3]AMI P &amp; L'!#REF!</definedName>
    <definedName name="BEx3FX7EJL47JSLSWP3EOC265WAE" localSheetId="0" hidden="1">'[3]AMI P &amp; L'!#REF!</definedName>
    <definedName name="BEx3FX7EJL47JSLSWP3EOC265WAE" localSheetId="11" hidden="1">'[3]AMI P &amp; L'!#REF!</definedName>
    <definedName name="BEx3FX7EJL47JSLSWP3EOC265WAE" hidden="1">'[3]AMI P &amp; L'!#REF!</definedName>
    <definedName name="BEx3FZG91H1CY5ASLHP4YHKREYG9" localSheetId="8" hidden="1">#REF!</definedName>
    <definedName name="BEx3FZG91H1CY5ASLHP4YHKREYG9" localSheetId="4" hidden="1">#REF!</definedName>
    <definedName name="BEx3FZG91H1CY5ASLHP4YHKREYG9" localSheetId="3" hidden="1">#REF!</definedName>
    <definedName name="BEx3FZG91H1CY5ASLHP4YHKREYG9" localSheetId="0" hidden="1">#REF!</definedName>
    <definedName name="BEx3FZG91H1CY5ASLHP4YHKREYG9" localSheetId="11" hidden="1">#REF!</definedName>
    <definedName name="BEx3FZG91H1CY5ASLHP4YHKREYG9" hidden="1">#REF!</definedName>
    <definedName name="BEx3G201R8NLJ6FIHO2QS0SW9QVV" hidden="1">'[2]Reco Sheet for Fcast'!$H$2:$I$2</definedName>
    <definedName name="BEx3G2LL2II66XY5YCDPG4JE13A3" hidden="1">'[2]Reco Sheet for Fcast'!$F$9:$G$9</definedName>
    <definedName name="BEx3G2WA0DTYY9D8AGHHOBTPE2B2" hidden="1">'[2]Reco Sheet for Fcast'!$F$7:$G$7</definedName>
    <definedName name="BEx3GCXR6IAS0B6WJ03GJVH7CO52" hidden="1">'[2]Reco Sheet for Fcast'!$F$15</definedName>
    <definedName name="BEx3GEVV18SEQDI1JGY7EN6D1GT1" localSheetId="8" hidden="1">'[3]AMI P &amp; L'!#REF!</definedName>
    <definedName name="BEx3GEVV18SEQDI1JGY7EN6D1GT1" localSheetId="4" hidden="1">'[3]AMI P &amp; L'!#REF!</definedName>
    <definedName name="BEx3GEVV18SEQDI1JGY7EN6D1GT1" localSheetId="3" hidden="1">'[3]AMI P &amp; L'!#REF!</definedName>
    <definedName name="BEx3GEVV18SEQDI1JGY7EN6D1GT1" localSheetId="0" hidden="1">'[3]AMI P &amp; L'!#REF!</definedName>
    <definedName name="BEx3GEVV18SEQDI1JGY7EN6D1GT1" localSheetId="11" hidden="1">'[3]AMI P &amp; L'!#REF!</definedName>
    <definedName name="BEx3GEVV18SEQDI1JGY7EN6D1GT1" hidden="1">'[3]AMI P &amp; L'!#REF!</definedName>
    <definedName name="BEx3GKFH64MKQX61S7DYTZ15JCPY" hidden="1">'[2]Reco Sheet for Fcast'!$G$2</definedName>
    <definedName name="BEx3GMJ1Y6UU02DLRL0QXCEKDA6C" localSheetId="8" hidden="1">'[3]AMI P &amp; L'!#REF!</definedName>
    <definedName name="BEx3GMJ1Y6UU02DLRL0QXCEKDA6C" localSheetId="4" hidden="1">'[3]AMI P &amp; L'!#REF!</definedName>
    <definedName name="BEx3GMJ1Y6UU02DLRL0QXCEKDA6C" localSheetId="3" hidden="1">'[3]AMI P &amp; L'!#REF!</definedName>
    <definedName name="BEx3GMJ1Y6UU02DLRL0QXCEKDA6C" localSheetId="0" hidden="1">'[3]AMI P &amp; L'!#REF!</definedName>
    <definedName name="BEx3GMJ1Y6UU02DLRL0QXCEKDA6C" localSheetId="11" hidden="1">'[3]AMI P &amp; L'!#REF!</definedName>
    <definedName name="BEx3GMJ1Y6UU02DLRL0QXCEKDA6C" hidden="1">'[3]AMI P &amp; L'!#REF!</definedName>
    <definedName name="BEx3GN4LY0135CBDIN1TU2UEODGF" hidden="1">'[2]Reco Sheet for Fcast'!$I$10:$J$10</definedName>
    <definedName name="BEx3GPDH2AH4QKT4OOSN563XUHBD" hidden="1">'[2]Reco Sheet for Fcast'!$I$9:$J$9</definedName>
    <definedName name="BEx3H0RFPKED2NN6LBYFK5P5HLK6" hidden="1">'[2]Reco Sheet for Fcast'!$I$6:$J$6</definedName>
    <definedName name="BEx3H5UX2GZFZZT657YR76RHW5I6" localSheetId="8" hidden="1">'[3]AMI P &amp; L'!#REF!</definedName>
    <definedName name="BEx3H5UX2GZFZZT657YR76RHW5I6" localSheetId="4" hidden="1">'[3]AMI P &amp; L'!#REF!</definedName>
    <definedName name="BEx3H5UX2GZFZZT657YR76RHW5I6" localSheetId="3" hidden="1">'[3]AMI P &amp; L'!#REF!</definedName>
    <definedName name="BEx3H5UX2GZFZZT657YR76RHW5I6" localSheetId="0" hidden="1">'[3]AMI P &amp; L'!#REF!</definedName>
    <definedName name="BEx3H5UX2GZFZZT657YR76RHW5I6" localSheetId="11" hidden="1">'[3]AMI P &amp; L'!#REF!</definedName>
    <definedName name="BEx3H5UX2GZFZZT657YR76RHW5I6" hidden="1">'[3]AMI P &amp; L'!#REF!</definedName>
    <definedName name="BEx3HA1YAMCT0GK89031ZWXQ3VK3" localSheetId="8" hidden="1">#REF!</definedName>
    <definedName name="BEx3HA1YAMCT0GK89031ZWXQ3VK3" localSheetId="4" hidden="1">#REF!</definedName>
    <definedName name="BEx3HA1YAMCT0GK89031ZWXQ3VK3" localSheetId="3" hidden="1">#REF!</definedName>
    <definedName name="BEx3HA1YAMCT0GK89031ZWXQ3VK3" localSheetId="0" hidden="1">#REF!</definedName>
    <definedName name="BEx3HA1YAMCT0GK89031ZWXQ3VK3" localSheetId="11" hidden="1">#REF!</definedName>
    <definedName name="BEx3HA1YAMCT0GK89031ZWXQ3VK3" hidden="1">#REF!</definedName>
    <definedName name="BEx3HJ1MIYFNI7Y25LLE6AGZ52U2" localSheetId="8" hidden="1">'[5]Capital orders'!#REF!</definedName>
    <definedName name="BEx3HJ1MIYFNI7Y25LLE6AGZ52U2" localSheetId="4" hidden="1">'[5]Capital orders'!#REF!</definedName>
    <definedName name="BEx3HJ1MIYFNI7Y25LLE6AGZ52U2" localSheetId="3" hidden="1">'[5]Capital orders'!#REF!</definedName>
    <definedName name="BEx3HJ1MIYFNI7Y25LLE6AGZ52U2" localSheetId="0" hidden="1">'[5]Capital orders'!#REF!</definedName>
    <definedName name="BEx3HJ1MIYFNI7Y25LLE6AGZ52U2" localSheetId="11" hidden="1">'[5]Capital orders'!#REF!</definedName>
    <definedName name="BEx3HJ1MIYFNI7Y25LLE6AGZ52U2" hidden="1">'[5]Capital orders'!#REF!</definedName>
    <definedName name="BEx3HMN4HBR0MZ546XIBTOE5PHAT" localSheetId="8" hidden="1">'[5]Capital orders'!#REF!</definedName>
    <definedName name="BEx3HMN4HBR0MZ546XIBTOE5PHAT" localSheetId="4" hidden="1">'[5]Capital orders'!#REF!</definedName>
    <definedName name="BEx3HMN4HBR0MZ546XIBTOE5PHAT" localSheetId="3" hidden="1">'[5]Capital orders'!#REF!</definedName>
    <definedName name="BEx3HMN4HBR0MZ546XIBTOE5PHAT" localSheetId="0" hidden="1">'[5]Capital orders'!#REF!</definedName>
    <definedName name="BEx3HMN4HBR0MZ546XIBTOE5PHAT" localSheetId="11" hidden="1">'[5]Capital orders'!#REF!</definedName>
    <definedName name="BEx3HMN4HBR0MZ546XIBTOE5PHAT" hidden="1">'[5]Capital orders'!#REF!</definedName>
    <definedName name="BEx3HMSEFOP6DBM4R97XA6B7NFG6" hidden="1">'[2]Reco Sheet for Fcast'!$F$8:$G$8</definedName>
    <definedName name="BEx3HOQN57QKFWCTSFFBV19FE17U" localSheetId="8" hidden="1">'[5]Capital orders'!#REF!</definedName>
    <definedName name="BEx3HOQN57QKFWCTSFFBV19FE17U" localSheetId="4" hidden="1">'[5]Capital orders'!#REF!</definedName>
    <definedName name="BEx3HOQN57QKFWCTSFFBV19FE17U" localSheetId="3" hidden="1">'[5]Capital orders'!#REF!</definedName>
    <definedName name="BEx3HOQN57QKFWCTSFFBV19FE17U" localSheetId="0" hidden="1">'[5]Capital orders'!#REF!</definedName>
    <definedName name="BEx3HOQN57QKFWCTSFFBV19FE17U" localSheetId="11" hidden="1">'[5]Capital orders'!#REF!</definedName>
    <definedName name="BEx3HOQN57QKFWCTSFFBV19FE17U" hidden="1">'[5]Capital orders'!#REF!</definedName>
    <definedName name="BEx3HWJ5SQSD2CVCQNR183X44FR8" hidden="1">'[2]Reco Sheet for Fcast'!$H$2:$I$2</definedName>
    <definedName name="BEx3I09YVXO0G4X7KGSA4WGORM35" hidden="1">'[2]Reco Sheet for Fcast'!$F$6:$G$6</definedName>
    <definedName name="BEx3ICF1GY8HQEBIU9S43PDJ90BX" hidden="1">'[2]Reco Sheet for Fcast'!$F$6:$G$6</definedName>
    <definedName name="BEx3IYAH2DEBFWO8F94H4MXE3RLY" localSheetId="8" hidden="1">'[3]AMI P &amp; L'!#REF!</definedName>
    <definedName name="BEx3IYAH2DEBFWO8F94H4MXE3RLY" localSheetId="4" hidden="1">'[3]AMI P &amp; L'!#REF!</definedName>
    <definedName name="BEx3IYAH2DEBFWO8F94H4MXE3RLY" localSheetId="3" hidden="1">'[3]AMI P &amp; L'!#REF!</definedName>
    <definedName name="BEx3IYAH2DEBFWO8F94H4MXE3RLY" localSheetId="0" hidden="1">'[3]AMI P &amp; L'!#REF!</definedName>
    <definedName name="BEx3IYAH2DEBFWO8F94H4MXE3RLY" localSheetId="11" hidden="1">'[3]AMI P &amp; L'!#REF!</definedName>
    <definedName name="BEx3IYAH2DEBFWO8F94H4MXE3RLY" hidden="1">'[3]AMI P &amp; L'!#REF!</definedName>
    <definedName name="BEx3IZXXSYEW50379N2EAFWO8DZV" localSheetId="8" hidden="1">'[3]AMI P &amp; L'!#REF!</definedName>
    <definedName name="BEx3IZXXSYEW50379N2EAFWO8DZV" localSheetId="4" hidden="1">'[3]AMI P &amp; L'!#REF!</definedName>
    <definedName name="BEx3IZXXSYEW50379N2EAFWO8DZV" localSheetId="3" hidden="1">'[3]AMI P &amp; L'!#REF!</definedName>
    <definedName name="BEx3IZXXSYEW50379N2EAFWO8DZV" localSheetId="0" hidden="1">'[3]AMI P &amp; L'!#REF!</definedName>
    <definedName name="BEx3IZXXSYEW50379N2EAFWO8DZV" localSheetId="11" hidden="1">'[3]AMI P &amp; L'!#REF!</definedName>
    <definedName name="BEx3IZXXSYEW50379N2EAFWO8DZV" hidden="1">'[3]AMI P &amp; L'!#REF!</definedName>
    <definedName name="BEx3J1VZVGTKT4ATPO9O5JCSFTTR" hidden="1">'[2]Reco Sheet for Fcast'!$I$9:$J$9</definedName>
    <definedName name="BEx3JC2TY7JNAAC3L7QHVPQXLGQ8" hidden="1">'[2]Reco Sheet for Fcast'!$I$11:$J$11</definedName>
    <definedName name="BEx3JIYZIVBGXQG29MDJG53D99D8" hidden="1">'[2]Reco Sheet for Fcast'!$L$6:$M$10</definedName>
    <definedName name="BEx3JX23SYDIGOGM4Y0CQFBW8ZBV" hidden="1">'[2]Reco Sheet for Fcast'!$F$8:$G$8</definedName>
    <definedName name="BEx3JXCXCVBZJGV5VEG9MJEI01AL" hidden="1">'[2]Reco Sheet for Fcast'!$I$7:$J$7</definedName>
    <definedName name="BEx3JYK2N7X59TPJSKYZ77ENY8SS" hidden="1">'[2]Reco Sheet for Fcast'!$I$6:$J$6</definedName>
    <definedName name="BEx3K4EII7GU1CG0BN7UL15M6J8Z" localSheetId="8" hidden="1">'[3]AMI P &amp; L'!#REF!</definedName>
    <definedName name="BEx3K4EII7GU1CG0BN7UL15M6J8Z" localSheetId="4" hidden="1">'[3]AMI P &amp; L'!#REF!</definedName>
    <definedName name="BEx3K4EII7GU1CG0BN7UL15M6J8Z" localSheetId="3" hidden="1">'[3]AMI P &amp; L'!#REF!</definedName>
    <definedName name="BEx3K4EII7GU1CG0BN7UL15M6J8Z" localSheetId="0" hidden="1">'[3]AMI P &amp; L'!#REF!</definedName>
    <definedName name="BEx3K4EII7GU1CG0BN7UL15M6J8Z" localSheetId="11" hidden="1">'[3]AMI P &amp; L'!#REF!</definedName>
    <definedName name="BEx3K4EII7GU1CG0BN7UL15M6J8Z" hidden="1">'[3]AMI P &amp; L'!#REF!</definedName>
    <definedName name="BEx3K4ZXQUQ2KYZF74B84SO48XMW" hidden="1">'[2]Reco Sheet for Fcast'!$I$9:$J$9</definedName>
    <definedName name="BEx3KEFXUCVNVPH7KSEGAZYX13B5" hidden="1">'[2]Reco Sheet for Fcast'!$F$6:$G$6</definedName>
    <definedName name="BEx3KFXUAF6YXAA47B7Q6X9B3VGB" hidden="1">'[2]Reco Sheet for Fcast'!$I$10:$J$10</definedName>
    <definedName name="BEx3KHFTUPUPZJH4ER0RQ5CMQ7ZC" localSheetId="8" hidden="1">#REF!</definedName>
    <definedName name="BEx3KHFTUPUPZJH4ER0RQ5CMQ7ZC" localSheetId="4" hidden="1">#REF!</definedName>
    <definedName name="BEx3KHFTUPUPZJH4ER0RQ5CMQ7ZC" localSheetId="3" hidden="1">#REF!</definedName>
    <definedName name="BEx3KHFTUPUPZJH4ER0RQ5CMQ7ZC" localSheetId="0" hidden="1">#REF!</definedName>
    <definedName name="BEx3KHFTUPUPZJH4ER0RQ5CMQ7ZC" localSheetId="11" hidden="1">#REF!</definedName>
    <definedName name="BEx3KHFTUPUPZJH4ER0RQ5CMQ7ZC" hidden="1">#REF!</definedName>
    <definedName name="BEx3KIXQYOGMPK4WJJAVBRX4NR28" localSheetId="8" hidden="1">'[3]AMI P &amp; L'!#REF!</definedName>
    <definedName name="BEx3KIXQYOGMPK4WJJAVBRX4NR28" localSheetId="4" hidden="1">'[3]AMI P &amp; L'!#REF!</definedName>
    <definedName name="BEx3KIXQYOGMPK4WJJAVBRX4NR28" localSheetId="3" hidden="1">'[3]AMI P &amp; L'!#REF!</definedName>
    <definedName name="BEx3KIXQYOGMPK4WJJAVBRX4NR28" localSheetId="0" hidden="1">'[3]AMI P &amp; L'!#REF!</definedName>
    <definedName name="BEx3KIXQYOGMPK4WJJAVBRX4NR28" localSheetId="11" hidden="1">'[3]AMI P &amp; L'!#REF!</definedName>
    <definedName name="BEx3KIXQYOGMPK4WJJAVBRX4NR28" hidden="1">'[3]AMI P &amp; L'!#REF!</definedName>
    <definedName name="BEx3KJOMVOSFZVJUL3GKCNP6DQDS" hidden="1">'[2]Reco Sheet for Fcast'!$F$6:$G$6</definedName>
    <definedName name="BEx3KP2VRBMORK0QEAZUYCXL3DHJ" hidden="1">'[2]Reco Sheet for Fcast'!$I$6:$J$6</definedName>
    <definedName name="BEx3L4IN3LI4C26SITKTGAH27CDU" hidden="1">'[2]Reco Sheet for Fcast'!$F$15</definedName>
    <definedName name="BEx3L4YQ0J7ZU0M5QM6YIPCEYC9K" localSheetId="8" hidden="1">'[3]AMI P &amp; L'!#REF!</definedName>
    <definedName name="BEx3L4YQ0J7ZU0M5QM6YIPCEYC9K" localSheetId="4" hidden="1">'[3]AMI P &amp; L'!#REF!</definedName>
    <definedName name="BEx3L4YQ0J7ZU0M5QM6YIPCEYC9K" localSheetId="3" hidden="1">'[3]AMI P &amp; L'!#REF!</definedName>
    <definedName name="BEx3L4YQ0J7ZU0M5QM6YIPCEYC9K" localSheetId="0" hidden="1">'[3]AMI P &amp; L'!#REF!</definedName>
    <definedName name="BEx3L4YQ0J7ZU0M5QM6YIPCEYC9K" localSheetId="11" hidden="1">'[3]AMI P &amp; L'!#REF!</definedName>
    <definedName name="BEx3L4YQ0J7ZU0M5QM6YIPCEYC9K" hidden="1">'[3]AMI P &amp; L'!#REF!</definedName>
    <definedName name="BEx3L60DJOR7NQN42G7YSAODP1EX" hidden="1">'[2]Reco Sheet for Fcast'!$I$7:$J$7</definedName>
    <definedName name="BEx3L7D0PI38HWZ7VADU16C9E33D" hidden="1">'[2]Reco Sheet for Fcast'!$I$7:$J$7</definedName>
    <definedName name="BEx3LLANOTINBHAJ3AOID9T7Y05X" localSheetId="8" hidden="1">#REF!</definedName>
    <definedName name="BEx3LLANOTINBHAJ3AOID9T7Y05X" localSheetId="4" hidden="1">#REF!</definedName>
    <definedName name="BEx3LLANOTINBHAJ3AOID9T7Y05X" localSheetId="3" hidden="1">#REF!</definedName>
    <definedName name="BEx3LLANOTINBHAJ3AOID9T7Y05X" localSheetId="0" hidden="1">#REF!</definedName>
    <definedName name="BEx3LLANOTINBHAJ3AOID9T7Y05X" localSheetId="11" hidden="1">#REF!</definedName>
    <definedName name="BEx3LLANOTINBHAJ3AOID9T7Y05X" hidden="1">#REF!</definedName>
    <definedName name="BEx3LM1PR4Y7KINKMTMKR984GX8Q" hidden="1">'[2]Reco Sheet for Fcast'!$I$8:$J$8</definedName>
    <definedName name="BEx3LPCEZ1C0XEKNCM3YT09JWCUO" hidden="1">'[2]Reco Sheet for Fcast'!$I$10:$J$10</definedName>
    <definedName name="BEx3M1BZ3GQC6D7YTGDIT0JUJ9EC" localSheetId="8" hidden="1">#REF!</definedName>
    <definedName name="BEx3M1BZ3GQC6D7YTGDIT0JUJ9EC" localSheetId="4" hidden="1">#REF!</definedName>
    <definedName name="BEx3M1BZ3GQC6D7YTGDIT0JUJ9EC" localSheetId="3" hidden="1">#REF!</definedName>
    <definedName name="BEx3M1BZ3GQC6D7YTGDIT0JUJ9EC" localSheetId="0" hidden="1">#REF!</definedName>
    <definedName name="BEx3M1BZ3GQC6D7YTGDIT0JUJ9EC" localSheetId="11" hidden="1">#REF!</definedName>
    <definedName name="BEx3M1BZ3GQC6D7YTGDIT0JUJ9EC" hidden="1">#REF!</definedName>
    <definedName name="BEx3M1MR1K1NQD03H74BFWOK4MWQ" hidden="1">'[2]Reco Sheet for Fcast'!$F$15</definedName>
    <definedName name="BEx3M4H77MYUKOOD31H9F80NMVK8" hidden="1">'[2]Reco Sheet for Fcast'!$H$2:$I$2</definedName>
    <definedName name="BEx3M9VFX329PZWYC4DMZ6P3W9R2" hidden="1">'[2]Reco Sheet for Fcast'!$F$8:$G$8</definedName>
    <definedName name="BEx3MCQ0VEBV0CZXDS505L38EQ8N" hidden="1">'[2]Reco Sheet for Fcast'!$I$11:$J$11</definedName>
    <definedName name="BEx3MEYV5LQY0BAL7V3CFAFVOM3T" hidden="1">'[2]Reco Sheet for Fcast'!$I$9:$J$9</definedName>
    <definedName name="BEx3MREOFWJQEYMCMBL7ZE06NBN6" hidden="1">'[2]Reco Sheet for Fcast'!$G$2</definedName>
    <definedName name="BEx3MSAX474ABZKYQ7WBYQI19FN1" localSheetId="8" hidden="1">#REF!</definedName>
    <definedName name="BEx3MSAX474ABZKYQ7WBYQI19FN1" localSheetId="4" hidden="1">#REF!</definedName>
    <definedName name="BEx3MSAX474ABZKYQ7WBYQI19FN1" localSheetId="3" hidden="1">#REF!</definedName>
    <definedName name="BEx3MSAX474ABZKYQ7WBYQI19FN1" localSheetId="0" hidden="1">#REF!</definedName>
    <definedName name="BEx3MSAX474ABZKYQ7WBYQI19FN1" localSheetId="11" hidden="1">#REF!</definedName>
    <definedName name="BEx3MSAX474ABZKYQ7WBYQI19FN1" hidden="1">#REF!</definedName>
    <definedName name="BEx3N9JDP50MA4MMRXI6DO38SIEQ" localSheetId="8" hidden="1">#REF!</definedName>
    <definedName name="BEx3N9JDP50MA4MMRXI6DO38SIEQ" localSheetId="4" hidden="1">#REF!</definedName>
    <definedName name="BEx3N9JDP50MA4MMRXI6DO38SIEQ" localSheetId="3" hidden="1">#REF!</definedName>
    <definedName name="BEx3N9JDP50MA4MMRXI6DO38SIEQ" localSheetId="0" hidden="1">#REF!</definedName>
    <definedName name="BEx3N9JDP50MA4MMRXI6DO38SIEQ" localSheetId="11" hidden="1">#REF!</definedName>
    <definedName name="BEx3N9JDP50MA4MMRXI6DO38SIEQ" hidden="1">#REF!</definedName>
    <definedName name="BEx3NBS83TP04EO9LQWM9XWO1JEV" localSheetId="8" hidden="1">'[5]Capital orders'!#REF!</definedName>
    <definedName name="BEx3NBS83TP04EO9LQWM9XWO1JEV" localSheetId="4" hidden="1">'[5]Capital orders'!#REF!</definedName>
    <definedName name="BEx3NBS83TP04EO9LQWM9XWO1JEV" localSheetId="3" hidden="1">'[5]Capital orders'!#REF!</definedName>
    <definedName name="BEx3NBS83TP04EO9LQWM9XWO1JEV" localSheetId="0" hidden="1">'[5]Capital orders'!#REF!</definedName>
    <definedName name="BEx3NBS83TP04EO9LQWM9XWO1JEV" localSheetId="11" hidden="1">'[5]Capital orders'!#REF!</definedName>
    <definedName name="BEx3NBS83TP04EO9LQWM9XWO1JEV" hidden="1">'[5]Capital orders'!#REF!</definedName>
    <definedName name="BEx3NLIZ7PHF2XE59ECZ3MD04ZG1" hidden="1">'[2]Reco Sheet for Fcast'!$F$6:$G$6</definedName>
    <definedName name="BEx3NMQ4BVC94728AUM7CCX7UHTU" hidden="1">'[2]Reco Sheet for Fcast'!$F$15</definedName>
    <definedName name="BEx3NR2I4OUFP3Z2QZEDU2PIFIDI" hidden="1">'[2]Reco Sheet for Fcast'!$F$10:$G$10</definedName>
    <definedName name="BEx3O19B8FTTAPVT5DZXQGQXWFR8" hidden="1">'[2]Reco Sheet for Fcast'!$F$15</definedName>
    <definedName name="BEx3O37KIVMTEXDNBMSQLK0KFCF6" localSheetId="8" hidden="1">#REF!</definedName>
    <definedName name="BEx3O37KIVMTEXDNBMSQLK0KFCF6" localSheetId="4" hidden="1">#REF!</definedName>
    <definedName name="BEx3O37KIVMTEXDNBMSQLK0KFCF6" localSheetId="3" hidden="1">#REF!</definedName>
    <definedName name="BEx3O37KIVMTEXDNBMSQLK0KFCF6" localSheetId="0" hidden="1">#REF!</definedName>
    <definedName name="BEx3O37KIVMTEXDNBMSQLK0KFCF6" localSheetId="11" hidden="1">#REF!</definedName>
    <definedName name="BEx3O37KIVMTEXDNBMSQLK0KFCF6" hidden="1">#REF!</definedName>
    <definedName name="BEx3O85IKWARA6NCJOLRBRJFMEWW" localSheetId="8" hidden="1">'[3]AMI P &amp; L'!#REF!</definedName>
    <definedName name="BEx3O85IKWARA6NCJOLRBRJFMEWW" localSheetId="4" hidden="1">'[3]AMI P &amp; L'!#REF!</definedName>
    <definedName name="BEx3O85IKWARA6NCJOLRBRJFMEWW" localSheetId="3" hidden="1">'[3]AMI P &amp; L'!#REF!</definedName>
    <definedName name="BEx3O85IKWARA6NCJOLRBRJFMEWW" localSheetId="0" hidden="1">'[3]AMI P &amp; L'!#REF!</definedName>
    <definedName name="BEx3O85IKWARA6NCJOLRBRJFMEWW" localSheetId="11" hidden="1">'[3]AMI P &amp; L'!#REF!</definedName>
    <definedName name="BEx3O85IKWARA6NCJOLRBRJFMEWW" hidden="1">'[3]AMI P &amp; L'!#REF!</definedName>
    <definedName name="BEx3OJZSCGFRW7SVGBFI0X9DNVMM" hidden="1">'[2]Reco Sheet for Fcast'!$H$2:$I$2</definedName>
    <definedName name="BEx3ORSBUXAF21MKEY90YJV9AY9A" hidden="1">'[2]Reco Sheet for Fcast'!$G$2:$H$2</definedName>
    <definedName name="BEx3OV8BH6PYNZT7C246LOAU9SVX" hidden="1">'[2]Reco Sheet for Fcast'!$F$9:$G$9</definedName>
    <definedName name="BEx3OVDR9BY1SBRX3I92LJ228GPZ" localSheetId="8" hidden="1">#REF!</definedName>
    <definedName name="BEx3OVDR9BY1SBRX3I92LJ228GPZ" localSheetId="4" hidden="1">#REF!</definedName>
    <definedName name="BEx3OVDR9BY1SBRX3I92LJ228GPZ" localSheetId="3" hidden="1">#REF!</definedName>
    <definedName name="BEx3OVDR9BY1SBRX3I92LJ228GPZ" localSheetId="0" hidden="1">#REF!</definedName>
    <definedName name="BEx3OVDR9BY1SBRX3I92LJ228GPZ" localSheetId="11" hidden="1">#REF!</definedName>
    <definedName name="BEx3OVDR9BY1SBRX3I92LJ228GPZ" hidden="1">#REF!</definedName>
    <definedName name="BEx3OXRYJZUEY6E72UJU0PHLMYAR" hidden="1">'[2]Reco Sheet for Fcast'!$F$7:$G$7</definedName>
    <definedName name="BEx3P59TTRSGQY888P5C1O7M2PQT" hidden="1">'[2]Reco Sheet for Fcast'!$F$7:$G$7</definedName>
    <definedName name="BEx3PDNRRNKD5GOUBUQFXAHIXLD9" hidden="1">'[2]Reco Sheet for Fcast'!$I$6:$J$6</definedName>
    <definedName name="BEx3PDT8GNPWLLN02IH1XPV90XYK" hidden="1">'[2]Reco Sheet for Fcast'!$F$7:$G$7</definedName>
    <definedName name="BEx3PKEMDW8KZEP11IL927C5O7I2" hidden="1">'[2]Reco Sheet for Fcast'!$F$15</definedName>
    <definedName name="BEx3PKJZ1Z7L9S6KV8KXVS6B2FX4" hidden="1">'[2]Reco Sheet for Fcast'!$I$10:$J$10</definedName>
    <definedName name="BEx3PMNG53Z5HY138H99QOMTX8W3" hidden="1">'[2]Reco Sheet for Fcast'!$I$6:$J$6</definedName>
    <definedName name="BEx3PP1RRSFZ8UC0JC9R91W6LNKW" hidden="1">'[2]Reco Sheet for Fcast'!$I$7:$J$7</definedName>
    <definedName name="BEx3PVXYZC8WB9ZJE7OCKUXZ46EA" hidden="1">'[2]Reco Sheet for Fcast'!$H$2:$I$2</definedName>
    <definedName name="BEx3Q0VWPU5EQECK7MQ47TYJ3SWW" hidden="1">'[2]Reco Sheet for Fcast'!$F$15</definedName>
    <definedName name="BEx3Q5U1E8DSCYITLNZG4FG813OR" localSheetId="8" hidden="1">'[5]Capital orders'!#REF!</definedName>
    <definedName name="BEx3Q5U1E8DSCYITLNZG4FG813OR" localSheetId="4" hidden="1">'[5]Capital orders'!#REF!</definedName>
    <definedName name="BEx3Q5U1E8DSCYITLNZG4FG813OR" localSheetId="3" hidden="1">'[5]Capital orders'!#REF!</definedName>
    <definedName name="BEx3Q5U1E8DSCYITLNZG4FG813OR" localSheetId="0" hidden="1">'[5]Capital orders'!#REF!</definedName>
    <definedName name="BEx3Q5U1E8DSCYITLNZG4FG813OR" localSheetId="11" hidden="1">'[5]Capital orders'!#REF!</definedName>
    <definedName name="BEx3Q5U1E8DSCYITLNZG4FG813OR" hidden="1">'[5]Capital orders'!#REF!</definedName>
    <definedName name="BEx3Q7BZ9PUXK2RLIOFSIS9AHU1B" hidden="1">'[2]Reco Sheet for Fcast'!$F$9:$G$9</definedName>
    <definedName name="BEx3Q8J42S9VU6EAN2Y28MR6DF88" hidden="1">'[2]Reco Sheet for Fcast'!$I$9:$J$9</definedName>
    <definedName name="BEx3QEDFOYFY5NBTININ5W4RLD4Q" hidden="1">'[2]Reco Sheet for Fcast'!$F$11:$G$11</definedName>
    <definedName name="BEx3QIKJ3U962US1Q564NZDLU8LD" hidden="1">'[2]Reco Sheet for Fcast'!$F$6:$G$6</definedName>
    <definedName name="BEx3QOEY7IL4PZNO1XW0Q5KZ3BPA" hidden="1">'[2]Reco Sheet for Fcast'!$O$6:$P$10</definedName>
    <definedName name="BEx3QPGNBFAPHNWN14HP5HGBZUHY" localSheetId="8" hidden="1">#REF!</definedName>
    <definedName name="BEx3QPGNBFAPHNWN14HP5HGBZUHY" localSheetId="4" hidden="1">#REF!</definedName>
    <definedName name="BEx3QPGNBFAPHNWN14HP5HGBZUHY" localSheetId="3" hidden="1">#REF!</definedName>
    <definedName name="BEx3QPGNBFAPHNWN14HP5HGBZUHY" localSheetId="0" hidden="1">#REF!</definedName>
    <definedName name="BEx3QPGNBFAPHNWN14HP5HGBZUHY" localSheetId="11" hidden="1">#REF!</definedName>
    <definedName name="BEx3QPGNBFAPHNWN14HP5HGBZUHY" hidden="1">#REF!</definedName>
    <definedName name="BEx3QR9D45DHW50VQ7Y3Q1AXPOB9" hidden="1">'[2]Reco Sheet for Fcast'!$F$10:$G$10</definedName>
    <definedName name="BEx3QSWT2S5KWG6U2V9711IYDQBM" hidden="1">'[2]Reco Sheet for Fcast'!$K$2</definedName>
    <definedName name="BEx3QVGG7Q2X4HZHJAM35A8T3VR7" hidden="1">'[2]Reco Sheet for Fcast'!$I$9:$J$9</definedName>
    <definedName name="BEx3R0JUB9YN8PHPPQTAMIT1IHWK" hidden="1">'[2]Reco Sheet for Fcast'!$F$10:$G$10</definedName>
    <definedName name="BEx3R6JNDZ5SKLXPE4E8AGJCT6XV" hidden="1">'[4]Bud Mth'!$I$10:$J$10</definedName>
    <definedName name="BEx3R81NFRO7M81VHVKOBFT0QBIL" hidden="1">'[2]Reco Sheet for Fcast'!$I$11:$J$11</definedName>
    <definedName name="BEx3RHC2ZD5UFS6QD4OPFCNNMWH1" localSheetId="8" hidden="1">'[3]AMI P &amp; L'!#REF!</definedName>
    <definedName name="BEx3RHC2ZD5UFS6QD4OPFCNNMWH1" localSheetId="4" hidden="1">'[3]AMI P &amp; L'!#REF!</definedName>
    <definedName name="BEx3RHC2ZD5UFS6QD4OPFCNNMWH1" localSheetId="3" hidden="1">'[3]AMI P &amp; L'!#REF!</definedName>
    <definedName name="BEx3RHC2ZD5UFS6QD4OPFCNNMWH1" localSheetId="0" hidden="1">'[3]AMI P &amp; L'!#REF!</definedName>
    <definedName name="BEx3RHC2ZD5UFS6QD4OPFCNNMWH1" localSheetId="11" hidden="1">'[3]AMI P &amp; L'!#REF!</definedName>
    <definedName name="BEx3RHC2ZD5UFS6QD4OPFCNNMWH1" hidden="1">'[3]AMI P &amp; L'!#REF!</definedName>
    <definedName name="BEx3RQ10QIWBAPHALAA91BUUCM2X" hidden="1">'[2]Reco Sheet for Fcast'!$H$2:$I$2</definedName>
    <definedName name="BEx3RV4E1WT43SZBUN09RTB8EK1O" hidden="1">'[2]Reco Sheet for Fcast'!$F$6:$G$6</definedName>
    <definedName name="BEx3RXYU0QLFXSFTM5EB20GD03W5" hidden="1">'[2]Reco Sheet for Fcast'!$I$6:$J$6</definedName>
    <definedName name="BEx3RYKLC3QQO3XTUN7BEW2AQL98" hidden="1">'[2]Reco Sheet for Fcast'!$F$6:$G$6</definedName>
    <definedName name="BEx3S6YJ4FSE6L232EC7JMBHL9LG" localSheetId="8" hidden="1">'[5]Capital orders'!#REF!</definedName>
    <definedName name="BEx3S6YJ4FSE6L232EC7JMBHL9LG" localSheetId="4" hidden="1">'[5]Capital orders'!#REF!</definedName>
    <definedName name="BEx3S6YJ4FSE6L232EC7JMBHL9LG" localSheetId="3" hidden="1">'[5]Capital orders'!#REF!</definedName>
    <definedName name="BEx3S6YJ4FSE6L232EC7JMBHL9LG" localSheetId="0" hidden="1">'[5]Capital orders'!#REF!</definedName>
    <definedName name="BEx3S6YJ4FSE6L232EC7JMBHL9LG" localSheetId="11" hidden="1">'[5]Capital orders'!#REF!</definedName>
    <definedName name="BEx3S6YJ4FSE6L232EC7JMBHL9LG" hidden="1">'[5]Capital orders'!#REF!</definedName>
    <definedName name="BEx3SICJ45BYT6FHBER86PJT25FC" hidden="1">'[2]Reco Sheet for Fcast'!$I$11:$J$11</definedName>
    <definedName name="BEx3SMUCMJVGQ2H4EHQI5ZFHEF0P" hidden="1">'[2]Reco Sheet for Fcast'!$F$7:$G$7</definedName>
    <definedName name="BEx3SN56F03CPDRDA7LZ763V0N4I" hidden="1">'[2]Reco Sheet for Fcast'!$F$10:$G$10</definedName>
    <definedName name="BEx3SPE6N1ORXPRCDL3JPZD73Z9F" hidden="1">'[2]Reco Sheet for Fcast'!$F$10:$G$10</definedName>
    <definedName name="BEx3T29ZTULQE0OMSMWUMZDU9ZZ0" hidden="1">'[2]Reco Sheet for Fcast'!$F$9:$G$9</definedName>
    <definedName name="BEx3T2FG1ZY4WZBQSPCTC91YU2YJ" localSheetId="8" hidden="1">#REF!</definedName>
    <definedName name="BEx3T2FG1ZY4WZBQSPCTC91YU2YJ" localSheetId="4" hidden="1">#REF!</definedName>
    <definedName name="BEx3T2FG1ZY4WZBQSPCTC91YU2YJ" localSheetId="3" hidden="1">#REF!</definedName>
    <definedName name="BEx3T2FG1ZY4WZBQSPCTC91YU2YJ" localSheetId="0" hidden="1">#REF!</definedName>
    <definedName name="BEx3T2FG1ZY4WZBQSPCTC91YU2YJ" localSheetId="11" hidden="1">#REF!</definedName>
    <definedName name="BEx3T2FG1ZY4WZBQSPCTC91YU2YJ" hidden="1">#REF!</definedName>
    <definedName name="BEx3T6H1GANMM2I05ZEVPCP6MRU2" localSheetId="8" hidden="1">'[5]Capital orders'!#REF!</definedName>
    <definedName name="BEx3T6H1GANMM2I05ZEVPCP6MRU2" localSheetId="4" hidden="1">'[5]Capital orders'!#REF!</definedName>
    <definedName name="BEx3T6H1GANMM2I05ZEVPCP6MRU2" localSheetId="3" hidden="1">'[5]Capital orders'!#REF!</definedName>
    <definedName name="BEx3T6H1GANMM2I05ZEVPCP6MRU2" localSheetId="0" hidden="1">'[5]Capital orders'!#REF!</definedName>
    <definedName name="BEx3T6H1GANMM2I05ZEVPCP6MRU2" localSheetId="11" hidden="1">'[5]Capital orders'!#REF!</definedName>
    <definedName name="BEx3T6H1GANMM2I05ZEVPCP6MRU2" hidden="1">'[5]Capital orders'!#REF!</definedName>
    <definedName name="BEx3T6MJ1QDJ929WMUDVZ0O3UW0Y" hidden="1">'[2]Reco Sheet for Fcast'!$K$2</definedName>
    <definedName name="BEx3TL0EBCEEUJ1A7EWNJRIN2795" localSheetId="8" hidden="1">'[5]Capital orders'!#REF!</definedName>
    <definedName name="BEx3TL0EBCEEUJ1A7EWNJRIN2795" localSheetId="4" hidden="1">'[5]Capital orders'!#REF!</definedName>
    <definedName name="BEx3TL0EBCEEUJ1A7EWNJRIN2795" localSheetId="3" hidden="1">'[5]Capital orders'!#REF!</definedName>
    <definedName name="BEx3TL0EBCEEUJ1A7EWNJRIN2795" localSheetId="0" hidden="1">'[5]Capital orders'!#REF!</definedName>
    <definedName name="BEx3TL0EBCEEUJ1A7EWNJRIN2795" localSheetId="11" hidden="1">'[5]Capital orders'!#REF!</definedName>
    <definedName name="BEx3TL0EBCEEUJ1A7EWNJRIN2795" hidden="1">'[5]Capital orders'!#REF!</definedName>
    <definedName name="BEx3TPCSI16OAB2L9M9IULQMQ9J9" hidden="1">'[2]Reco Sheet for Fcast'!$F$7:$G$7</definedName>
    <definedName name="BEx3U64YUOZ419BAJS2W78UMATAW" hidden="1">'[2]Reco Sheet for Fcast'!$I$7:$J$7</definedName>
    <definedName name="BEx3U94WCEA5DKMWBEX1GU0LKYG2" hidden="1">'[2]Reco Sheet for Fcast'!$I$9:$J$9</definedName>
    <definedName name="BEx3U9VZ8SQVYS6ZA038J7AP7ZGW" hidden="1">'[2]Reco Sheet for Fcast'!$F$9:$G$9</definedName>
    <definedName name="BEx3UIQ5WRJBGNTFCCLOR4N7B1OQ" hidden="1">'[2]Reco Sheet for Fcast'!$H$2:$I$2</definedName>
    <definedName name="BEx3UJMIX2NUSSWGMSI25A5DM4CH" hidden="1">'[2]Reco Sheet for Fcast'!$I$7:$J$7</definedName>
    <definedName name="BEx3UKOCOQG7S1YQ436S997K1KWV" hidden="1">'[2]Reco Sheet for Fcast'!$I$6:$J$6</definedName>
    <definedName name="BEx3UM0THK7XHBY53ADQX650TQR3" localSheetId="8" hidden="1">'[5]Capital orders'!#REF!</definedName>
    <definedName name="BEx3UM0THK7XHBY53ADQX650TQR3" localSheetId="4" hidden="1">'[5]Capital orders'!#REF!</definedName>
    <definedName name="BEx3UM0THK7XHBY53ADQX650TQR3" localSheetId="3" hidden="1">'[5]Capital orders'!#REF!</definedName>
    <definedName name="BEx3UM0THK7XHBY53ADQX650TQR3" localSheetId="0" hidden="1">'[5]Capital orders'!#REF!</definedName>
    <definedName name="BEx3UM0THK7XHBY53ADQX650TQR3" localSheetId="11" hidden="1">'[5]Capital orders'!#REF!</definedName>
    <definedName name="BEx3UM0THK7XHBY53ADQX650TQR3" hidden="1">'[5]Capital orders'!#REF!</definedName>
    <definedName name="BEx3UO4CSA2W3UIZSAB83N5MOYUI" localSheetId="8" hidden="1">#REF!</definedName>
    <definedName name="BEx3UO4CSA2W3UIZSAB83N5MOYUI" localSheetId="4" hidden="1">#REF!</definedName>
    <definedName name="BEx3UO4CSA2W3UIZSAB83N5MOYUI" localSheetId="3" hidden="1">#REF!</definedName>
    <definedName name="BEx3UO4CSA2W3UIZSAB83N5MOYUI" localSheetId="0" hidden="1">#REF!</definedName>
    <definedName name="BEx3UO4CSA2W3UIZSAB83N5MOYUI" localSheetId="11" hidden="1">#REF!</definedName>
    <definedName name="BEx3UO4CSA2W3UIZSAB83N5MOYUI" hidden="1">#REF!</definedName>
    <definedName name="BEx3UYM19VIXLA0EU7LB9NHA77PB" hidden="1">'[2]Reco Sheet for Fcast'!$F$6:$G$6</definedName>
    <definedName name="BEx3VML7CG70HPISMVYIUEN3711Q" hidden="1">'[2]Reco Sheet for Fcast'!$H$2:$I$2</definedName>
    <definedName name="BEx56ZID5H04P9AIYLP1OASFGV56" hidden="1">'[2]Reco Sheet for Fcast'!$F$11:$G$11</definedName>
    <definedName name="BEx587EYSS57E3PI8DT973HLJM9E" hidden="1">'[2]Reco Sheet for Fcast'!$I$11:$J$11</definedName>
    <definedName name="BEx587KFQ3VKCOCY1SA5F24PQGUI" hidden="1">'[2]Reco Sheet for Fcast'!$F$11:$G$11</definedName>
    <definedName name="BEx589O00VWB2CRMRCLO3I5IX5HO" localSheetId="8" hidden="1">#REF!</definedName>
    <definedName name="BEx589O00VWB2CRMRCLO3I5IX5HO" localSheetId="4" hidden="1">#REF!</definedName>
    <definedName name="BEx589O00VWB2CRMRCLO3I5IX5HO" localSheetId="3" hidden="1">#REF!</definedName>
    <definedName name="BEx589O00VWB2CRMRCLO3I5IX5HO" localSheetId="0" hidden="1">#REF!</definedName>
    <definedName name="BEx589O00VWB2CRMRCLO3I5IX5HO" localSheetId="11" hidden="1">#REF!</definedName>
    <definedName name="BEx589O00VWB2CRMRCLO3I5IX5HO" hidden="1">#REF!</definedName>
    <definedName name="BEx58O780PQ05NF0Z1SKKRB3N099" hidden="1">'[2]Reco Sheet for Fcast'!$F$7:$G$7</definedName>
    <definedName name="BEx58XHO7ZULLF2EUD7YIS0MGQJ5" localSheetId="8" hidden="1">'[3]AMI P &amp; L'!#REF!</definedName>
    <definedName name="BEx58XHO7ZULLF2EUD7YIS0MGQJ5" localSheetId="4" hidden="1">'[3]AMI P &amp; L'!#REF!</definedName>
    <definedName name="BEx58XHO7ZULLF2EUD7YIS0MGQJ5" localSheetId="3" hidden="1">'[3]AMI P &amp; L'!#REF!</definedName>
    <definedName name="BEx58XHO7ZULLF2EUD7YIS0MGQJ5" localSheetId="0" hidden="1">'[3]AMI P &amp; L'!#REF!</definedName>
    <definedName name="BEx58XHO7ZULLF2EUD7YIS0MGQJ5" localSheetId="11" hidden="1">'[3]AMI P &amp; L'!#REF!</definedName>
    <definedName name="BEx58XHO7ZULLF2EUD7YIS0MGQJ5" hidden="1">'[3]AMI P &amp; L'!#REF!</definedName>
    <definedName name="BEx58ZW0HAIGIPEX9CVA1PQQTR6X" hidden="1">'[2]Reco Sheet for Fcast'!$I$7:$J$7</definedName>
    <definedName name="BEx59AZ7IMWYQU6DW5MVTLDMFU8X" localSheetId="8" hidden="1">#REF!</definedName>
    <definedName name="BEx59AZ7IMWYQU6DW5MVTLDMFU8X" localSheetId="4" hidden="1">#REF!</definedName>
    <definedName name="BEx59AZ7IMWYQU6DW5MVTLDMFU8X" localSheetId="3" hidden="1">#REF!</definedName>
    <definedName name="BEx59AZ7IMWYQU6DW5MVTLDMFU8X" localSheetId="0" hidden="1">#REF!</definedName>
    <definedName name="BEx59AZ7IMWYQU6DW5MVTLDMFU8X" localSheetId="11" hidden="1">#REF!</definedName>
    <definedName name="BEx59AZ7IMWYQU6DW5MVTLDMFU8X" hidden="1">#REF!</definedName>
    <definedName name="BEx59BA1KH3RG6K1LHL7YS2VB79N" hidden="1">'[2]Reco Sheet for Fcast'!$F$11:$G$11</definedName>
    <definedName name="BEx59E9WABJP2TN71QAIKK79HPK9" hidden="1">'[2]Reco Sheet for Fcast'!$I$8:$J$8</definedName>
    <definedName name="BEx59P7MAPNU129ZTC5H3EH892G1" hidden="1">'[2]Reco Sheet for Fcast'!$F$15</definedName>
    <definedName name="BEx5A11WZRQSIE089QE119AOX9ZG" hidden="1">'[2]Reco Sheet for Fcast'!$I$7:$J$7</definedName>
    <definedName name="BEx5A7CIGCOTHJKHGUBDZG91JGPZ" hidden="1">'[2]Reco Sheet for Fcast'!$F$11:$G$11</definedName>
    <definedName name="BEx5A8UFLT2SWVSG5COFA9B8P376" hidden="1">'[2]Reco Sheet for Fcast'!$F$10:$G$10</definedName>
    <definedName name="BEx5AFFTN3IXIBHDKM0FYC4OFL1S" hidden="1">'[2]Reco Sheet for Fcast'!$G$2</definedName>
    <definedName name="BEx5AOFIO8KVRHIZ1RII337AA8ML" hidden="1">'[2]Reco Sheet for Fcast'!$I$7:$J$7</definedName>
    <definedName name="BEx5APRZ66L5BWHFE8E4YYNEDTI4" hidden="1">'[2]Reco Sheet for Fcast'!$G$2</definedName>
    <definedName name="BEx5B4RHHX0J1BF2FZKEA0SPP29O" hidden="1">'[2]Reco Sheet for Fcast'!$I$8:$J$8</definedName>
    <definedName name="BEx5B5YMSWP0OVI5CIQRP5V18D0C" hidden="1">'[2]Reco Sheet for Fcast'!$I$8:$J$8</definedName>
    <definedName name="BEx5B825RW35M5H0UB2IZGGRS4ER" hidden="1">'[2]Reco Sheet for Fcast'!$F$15</definedName>
    <definedName name="BEx5BAWPMY0TL684WDXX6KKJLRCN" hidden="1">'[2]Reco Sheet for Fcast'!$F$10:$G$10</definedName>
    <definedName name="BEx5BBI61U4Y65GD0ARMTALPP7SJ" hidden="1">'[2]Reco Sheet for Fcast'!$F$9:$G$9</definedName>
    <definedName name="BEx5BDR56MEV4IHY6CIH2SVNG1UB" hidden="1">'[2]Reco Sheet for Fcast'!$F$8:$G$8</definedName>
    <definedName name="BEx5BESZC5H329SKHGJOHZFILYJJ" hidden="1">'[2]Reco Sheet for Fcast'!$I$6:$J$6</definedName>
    <definedName name="BEx5BHSQ42B50IU1TEQFUXFX9XQD" localSheetId="8" hidden="1">'[3]AMI P &amp; L'!#REF!</definedName>
    <definedName name="BEx5BHSQ42B50IU1TEQFUXFX9XQD" localSheetId="4" hidden="1">'[3]AMI P &amp; L'!#REF!</definedName>
    <definedName name="BEx5BHSQ42B50IU1TEQFUXFX9XQD" localSheetId="3" hidden="1">'[3]AMI P &amp; L'!#REF!</definedName>
    <definedName name="BEx5BHSQ42B50IU1TEQFUXFX9XQD" localSheetId="0" hidden="1">'[3]AMI P &amp; L'!#REF!</definedName>
    <definedName name="BEx5BHSQ42B50IU1TEQFUXFX9XQD" localSheetId="11" hidden="1">'[3]AMI P &amp; L'!#REF!</definedName>
    <definedName name="BEx5BHSQ42B50IU1TEQFUXFX9XQD" hidden="1">'[3]AMI P &amp; L'!#REF!</definedName>
    <definedName name="BEx5BKSM4UN4C1DM3EYKM79MRC5K" hidden="1">'[2]Reco Sheet for Fcast'!$F$6:$G$6</definedName>
    <definedName name="BEx5BNN8NPH9KVOBARB9CDD9WLB6" hidden="1">'[2]Reco Sheet for Fcast'!$F$9:$G$9</definedName>
    <definedName name="BEx5BYFMZ80TDDN2EZO8CF39AIAC" hidden="1">'[2]Reco Sheet for Fcast'!$F$15</definedName>
    <definedName name="BEx5C2BWFW6SHZBFDEISKGXHZCQW" hidden="1">'[2]Reco Sheet for Fcast'!$I$8:$J$8</definedName>
    <definedName name="BEx5C49ZFH8TO9ZU55729C3F7XG7" hidden="1">'[2]Reco Sheet for Fcast'!$F$9:$G$9</definedName>
    <definedName name="BEx5C8GZQK13G60ZM70P63I5OS0L" hidden="1">'[2]Reco Sheet for Fcast'!$F$10:$G$10</definedName>
    <definedName name="BEx5CAPTVN2NBT3UOMA1UFAL1C2R" hidden="1">'[2]Reco Sheet for Fcast'!$I$6:$J$6</definedName>
    <definedName name="BEx5CEM3SYF9XP0ZZVE0GEPCLV3F" hidden="1">'[2]Reco Sheet for Fcast'!$I$10:$J$10</definedName>
    <definedName name="BEx5CFYQ0F1Z6P8SCVJ0I3UPVFE4" localSheetId="8" hidden="1">'[3]AMI P &amp; L'!#REF!</definedName>
    <definedName name="BEx5CFYQ0F1Z6P8SCVJ0I3UPVFE4" localSheetId="4" hidden="1">'[3]AMI P &amp; L'!#REF!</definedName>
    <definedName name="BEx5CFYQ0F1Z6P8SCVJ0I3UPVFE4" localSheetId="3" hidden="1">'[3]AMI P &amp; L'!#REF!</definedName>
    <definedName name="BEx5CFYQ0F1Z6P8SCVJ0I3UPVFE4" localSheetId="0" hidden="1">'[3]AMI P &amp; L'!#REF!</definedName>
    <definedName name="BEx5CFYQ0F1Z6P8SCVJ0I3UPVFE4" localSheetId="11" hidden="1">'[3]AMI P &amp; L'!#REF!</definedName>
    <definedName name="BEx5CFYQ0F1Z6P8SCVJ0I3UPVFE4" hidden="1">'[3]AMI P &amp; L'!#REF!</definedName>
    <definedName name="BEx5CKWQHHP966IXELUOVK2L3J48" localSheetId="8" hidden="1">'[5]Capital orders'!#REF!</definedName>
    <definedName name="BEx5CKWQHHP966IXELUOVK2L3J48" localSheetId="4" hidden="1">'[5]Capital orders'!#REF!</definedName>
    <definedName name="BEx5CKWQHHP966IXELUOVK2L3J48" localSheetId="3" hidden="1">'[5]Capital orders'!#REF!</definedName>
    <definedName name="BEx5CKWQHHP966IXELUOVK2L3J48" localSheetId="0" hidden="1">'[5]Capital orders'!#REF!</definedName>
    <definedName name="BEx5CKWQHHP966IXELUOVK2L3J48" localSheetId="11" hidden="1">'[5]Capital orders'!#REF!</definedName>
    <definedName name="BEx5CKWQHHP966IXELUOVK2L3J48" hidden="1">'[5]Capital orders'!#REF!</definedName>
    <definedName name="BEx5CPEKNSJORIPFQC2E1LTRYY8L" hidden="1">'[2]Reco Sheet for Fcast'!$I$7:$J$7</definedName>
    <definedName name="BEx5CSUOL05D8PAM2TRDA9VRJT1O" hidden="1">'[2]Reco Sheet for Fcast'!$I$10:$J$10</definedName>
    <definedName name="BEx5CUNFOO4YDFJ22HCMI2QKIGKM" hidden="1">'[2]Reco Sheet for Fcast'!$F$10:$G$10</definedName>
    <definedName name="BEx5CWLOBFBDZZLDMZV6E0Z1VJA6" hidden="1">'[2]Reco Sheet for Fcast'!$F$10:$G$10</definedName>
    <definedName name="BEx5D7U7MZFE0E9SNH9NX01XLKLP" localSheetId="8" hidden="1">#REF!</definedName>
    <definedName name="BEx5D7U7MZFE0E9SNH9NX01XLKLP" localSheetId="4" hidden="1">#REF!</definedName>
    <definedName name="BEx5D7U7MZFE0E9SNH9NX01XLKLP" localSheetId="3" hidden="1">#REF!</definedName>
    <definedName name="BEx5D7U7MZFE0E9SNH9NX01XLKLP" localSheetId="0" hidden="1">#REF!</definedName>
    <definedName name="BEx5D7U7MZFE0E9SNH9NX01XLKLP" localSheetId="11" hidden="1">#REF!</definedName>
    <definedName name="BEx5D7U7MZFE0E9SNH9NX01XLKLP" hidden="1">#REF!</definedName>
    <definedName name="BEx5D8L47OF0WHBPFWXGZINZWUBZ" hidden="1">'[2]Reco Sheet for Fcast'!$I$10:$J$10</definedName>
    <definedName name="BEx5DAJAHQ2SKUPCKSCR3PYML67L" hidden="1">'[2]Reco Sheet for Fcast'!$I$8:$J$8</definedName>
    <definedName name="BEx5DAZEGUTH4C1FCHVO3EWOQDU3" localSheetId="8" hidden="1">#REF!</definedName>
    <definedName name="BEx5DAZEGUTH4C1FCHVO3EWOQDU3" localSheetId="4" hidden="1">#REF!</definedName>
    <definedName name="BEx5DAZEGUTH4C1FCHVO3EWOQDU3" localSheetId="3" hidden="1">#REF!</definedName>
    <definedName name="BEx5DAZEGUTH4C1FCHVO3EWOQDU3" localSheetId="0" hidden="1">#REF!</definedName>
    <definedName name="BEx5DAZEGUTH4C1FCHVO3EWOQDU3" localSheetId="11" hidden="1">#REF!</definedName>
    <definedName name="BEx5DAZEGUTH4C1FCHVO3EWOQDU3" hidden="1">#REF!</definedName>
    <definedName name="BEx5DC18JM1KJCV44PF18E0LNRKA" hidden="1">'[2]Reco Sheet for Fcast'!$F$8:$G$8</definedName>
    <definedName name="BEx5DJIZBTNS011R9IIG2OQ2L6ZX" hidden="1">'[2]Reco Sheet for Fcast'!$H$2:$I$2</definedName>
    <definedName name="BEx5E123OLO9WQUOIRIDJ967KAGK" hidden="1">'[2]Reco Sheet for Fcast'!$F$15</definedName>
    <definedName name="BEx5E2UU5NES6W779W2OZTZOB4O7" hidden="1">'[2]Reco Sheet for Fcast'!$I$10:$J$10</definedName>
    <definedName name="BEx5ELQL9B0VR6UT18KP11DHOTFX" hidden="1">'[2]Reco Sheet for Fcast'!$I$10:$J$10</definedName>
    <definedName name="BEx5ER4TJTFPN7IB1MNEB1ZFR5M6" hidden="1">'[2]Reco Sheet for Fcast'!$H$2:$I$2</definedName>
    <definedName name="BEx5ERQE4JE8890QDCQFB0IMTC4I" localSheetId="8" hidden="1">'[5]Capital orders'!#REF!</definedName>
    <definedName name="BEx5ERQE4JE8890QDCQFB0IMTC4I" localSheetId="4" hidden="1">'[5]Capital orders'!#REF!</definedName>
    <definedName name="BEx5ERQE4JE8890QDCQFB0IMTC4I" localSheetId="3" hidden="1">'[5]Capital orders'!#REF!</definedName>
    <definedName name="BEx5ERQE4JE8890QDCQFB0IMTC4I" localSheetId="0" hidden="1">'[5]Capital orders'!#REF!</definedName>
    <definedName name="BEx5ERQE4JE8890QDCQFB0IMTC4I" localSheetId="11" hidden="1">'[5]Capital orders'!#REF!</definedName>
    <definedName name="BEx5ERQE4JE8890QDCQFB0IMTC4I" hidden="1">'[5]Capital orders'!#REF!</definedName>
    <definedName name="BEx5F6V72QTCK7O39Y59R0EVM6CW" hidden="1">'[2]Reco Sheet for Fcast'!$I$8:$J$8</definedName>
    <definedName name="BEx5FGLQVACD5F5YZG4DGSCHCGO2" hidden="1">'[2]Reco Sheet for Fcast'!$H$2:$I$2</definedName>
    <definedName name="BEx5FLJWHLW3BTZILDPN5NMA449V" hidden="1">'[2]Reco Sheet for Fcast'!$I$6:$J$6</definedName>
    <definedName name="BEx5FNI2O10YN2SI1NO4X5GP3GTF" hidden="1">'[2]Reco Sheet for Fcast'!$F$10:$G$10</definedName>
    <definedName name="BEx5FO8YRFSZCG3L608EHIHIHFY4" localSheetId="8" hidden="1">'[3]AMI P &amp; L'!#REF!</definedName>
    <definedName name="BEx5FO8YRFSZCG3L608EHIHIHFY4" localSheetId="4" hidden="1">'[3]AMI P &amp; L'!#REF!</definedName>
    <definedName name="BEx5FO8YRFSZCG3L608EHIHIHFY4" localSheetId="3" hidden="1">'[3]AMI P &amp; L'!#REF!</definedName>
    <definedName name="BEx5FO8YRFSZCG3L608EHIHIHFY4" localSheetId="0" hidden="1">'[3]AMI P &amp; L'!#REF!</definedName>
    <definedName name="BEx5FO8YRFSZCG3L608EHIHIHFY4" localSheetId="11" hidden="1">'[3]AMI P &amp; L'!#REF!</definedName>
    <definedName name="BEx5FO8YRFSZCG3L608EHIHIHFY4" hidden="1">'[3]AMI P &amp; L'!#REF!</definedName>
    <definedName name="BEx5FQNA6V4CNYSH013K45RI4BCV" hidden="1">'[2]Reco Sheet for Fcast'!$F$8:$G$8</definedName>
    <definedName name="BEx5FVQPPEU32CPNV9RRQ9MNLLVE" hidden="1">'[2]Reco Sheet for Fcast'!$H$2:$I$2</definedName>
    <definedName name="BEx5G08KGMG5X2AQKDGPFYG5GH94" hidden="1">'[2]Reco Sheet for Fcast'!$I$6:$J$6</definedName>
    <definedName name="BEx5G1A8TFN4C4QII35U9DKYNIS8" localSheetId="8" hidden="1">'[3]AMI P &amp; L'!#REF!</definedName>
    <definedName name="BEx5G1A8TFN4C4QII35U9DKYNIS8" localSheetId="4" hidden="1">'[3]AMI P &amp; L'!#REF!</definedName>
    <definedName name="BEx5G1A8TFN4C4QII35U9DKYNIS8" localSheetId="3" hidden="1">'[3]AMI P &amp; L'!#REF!</definedName>
    <definedName name="BEx5G1A8TFN4C4QII35U9DKYNIS8" localSheetId="0" hidden="1">'[3]AMI P &amp; L'!#REF!</definedName>
    <definedName name="BEx5G1A8TFN4C4QII35U9DKYNIS8" localSheetId="11" hidden="1">'[3]AMI P &amp; L'!#REF!</definedName>
    <definedName name="BEx5G1A8TFN4C4QII35U9DKYNIS8" hidden="1">'[3]AMI P &amp; L'!#REF!</definedName>
    <definedName name="BEx5G1L0QO91KEPDMV1D8OT4BT73" hidden="1">'[2]Reco Sheet for Fcast'!$I$6:$J$6</definedName>
    <definedName name="BEx5G86DZL1VYUX6KWODAP3WFAWP" hidden="1">'[2]Reco Sheet for Fcast'!$E$2:$F$2</definedName>
    <definedName name="BEx5G8BV2GIOCM3C7IUFK8L04A6M" hidden="1">'[2]Reco Sheet for Fcast'!$I$11:$J$11</definedName>
    <definedName name="BEx5GAVIL220VIPAKH02UYIUB7EU" localSheetId="8" hidden="1">'[5]Capital orders'!#REF!</definedName>
    <definedName name="BEx5GAVIL220VIPAKH02UYIUB7EU" localSheetId="4" hidden="1">'[5]Capital orders'!#REF!</definedName>
    <definedName name="BEx5GAVIL220VIPAKH02UYIUB7EU" localSheetId="3" hidden="1">'[5]Capital orders'!#REF!</definedName>
    <definedName name="BEx5GAVIL220VIPAKH02UYIUB7EU" localSheetId="0" hidden="1">'[5]Capital orders'!#REF!</definedName>
    <definedName name="BEx5GAVIL220VIPAKH02UYIUB7EU" localSheetId="11" hidden="1">'[5]Capital orders'!#REF!</definedName>
    <definedName name="BEx5GAVIL220VIPAKH02UYIUB7EU" hidden="1">'[5]Capital orders'!#REF!</definedName>
    <definedName name="BEx5GID9MVBUPFFT9M8K8B5MO9NV" hidden="1">'[2]Reco Sheet for Fcast'!$F$15:$G$16</definedName>
    <definedName name="BEx5GLD6CMDEYT8QI3HVPGEES2A5" localSheetId="8" hidden="1">#REF!</definedName>
    <definedName name="BEx5GLD6CMDEYT8QI3HVPGEES2A5" localSheetId="4" hidden="1">#REF!</definedName>
    <definedName name="BEx5GLD6CMDEYT8QI3HVPGEES2A5" localSheetId="3" hidden="1">#REF!</definedName>
    <definedName name="BEx5GLD6CMDEYT8QI3HVPGEES2A5" localSheetId="0" hidden="1">#REF!</definedName>
    <definedName name="BEx5GLD6CMDEYT8QI3HVPGEES2A5" localSheetId="11" hidden="1">#REF!</definedName>
    <definedName name="BEx5GLD6CMDEYT8QI3HVPGEES2A5" hidden="1">#REF!</definedName>
    <definedName name="BEx5GN0EWA9SCQDPQ7NTUQH82QVK" hidden="1">'[2]Reco Sheet for Fcast'!$F$6:$G$6</definedName>
    <definedName name="BEx5GNBCU4WZ74I0UXFL9ZG2XSGJ" hidden="1">'[2]Reco Sheet for Fcast'!$F$6:$G$6</definedName>
    <definedName name="BEx5GUCTYC7QCWGWU5BTO7Y7HDZX" hidden="1">'[2]Reco Sheet for Fcast'!$I$6:$J$6</definedName>
    <definedName name="BEx5GYUPJULJQ624TEESYFG1NFOH" hidden="1">'[2]Reco Sheet for Fcast'!$I$9:$J$9</definedName>
    <definedName name="BEx5H0NEE0AIN5E2UHJ9J9ISU9N1" hidden="1">'[2]Reco Sheet for Fcast'!$F$8:$G$8</definedName>
    <definedName name="BEx5H1UJSEUQM2K8QHQXO5THVHSO" hidden="1">'[2]Reco Sheet for Fcast'!$F$9:$G$9</definedName>
    <definedName name="BEx5HAOT9XWUF7XIFRZZS8B9F5TZ" hidden="1">'[2]Reco Sheet for Fcast'!$K$2</definedName>
    <definedName name="BEx5HE4XRF9BUY04MENWY9CHHN5H" hidden="1">'[2]Reco Sheet for Fcast'!$I$11:$J$11</definedName>
    <definedName name="BEx5HFHMABAT0H9KKS754X4T304E" hidden="1">'[2]Reco Sheet for Fcast'!$I$11:$J$11</definedName>
    <definedName name="BEx5HGDZ7MX1S3KNXLRL9WU565V4" hidden="1">'[2]Reco Sheet for Fcast'!$F$11:$G$11</definedName>
    <definedName name="BEx5HJZ9FAVNZSSBTAYRPZDYM9NU" hidden="1">'[2]Reco Sheet for Fcast'!$F$8:$G$8</definedName>
    <definedName name="BEx5HZ9JMKHNLFWLVUB1WP5B39BL" hidden="1">'[2]Reco Sheet for Fcast'!$F$10:$G$10</definedName>
    <definedName name="BEx5HZV4KY20K2E2E581QT80KGFL" localSheetId="8" hidden="1">'[5]Capital orders'!#REF!</definedName>
    <definedName name="BEx5HZV4KY20K2E2E581QT80KGFL" localSheetId="4" hidden="1">'[5]Capital orders'!#REF!</definedName>
    <definedName name="BEx5HZV4KY20K2E2E581QT80KGFL" localSheetId="3" hidden="1">'[5]Capital orders'!#REF!</definedName>
    <definedName name="BEx5HZV4KY20K2E2E581QT80KGFL" localSheetId="0" hidden="1">'[5]Capital orders'!#REF!</definedName>
    <definedName name="BEx5HZV4KY20K2E2E581QT80KGFL" localSheetId="11" hidden="1">'[5]Capital orders'!#REF!</definedName>
    <definedName name="BEx5HZV4KY20K2E2E581QT80KGFL" hidden="1">'[5]Capital orders'!#REF!</definedName>
    <definedName name="BEx5I244LQHZTF3XI66J8705R9XX" localSheetId="8" hidden="1">'[3]AMI P &amp; L'!#REF!</definedName>
    <definedName name="BEx5I244LQHZTF3XI66J8705R9XX" localSheetId="4" hidden="1">'[3]AMI P &amp; L'!#REF!</definedName>
    <definedName name="BEx5I244LQHZTF3XI66J8705R9XX" localSheetId="3" hidden="1">'[3]AMI P &amp; L'!#REF!</definedName>
    <definedName name="BEx5I244LQHZTF3XI66J8705R9XX" localSheetId="0" hidden="1">'[3]AMI P &amp; L'!#REF!</definedName>
    <definedName name="BEx5I244LQHZTF3XI66J8705R9XX" localSheetId="11" hidden="1">'[3]AMI P &amp; L'!#REF!</definedName>
    <definedName name="BEx5I244LQHZTF3XI66J8705R9XX" hidden="1">'[3]AMI P &amp; L'!#REF!</definedName>
    <definedName name="BEx5I8PBP4LIXDGID5BP0THLO0AQ" localSheetId="8" hidden="1">'[3]AMI P &amp; L'!#REF!</definedName>
    <definedName name="BEx5I8PBP4LIXDGID5BP0THLO0AQ" localSheetId="4" hidden="1">'[3]AMI P &amp; L'!#REF!</definedName>
    <definedName name="BEx5I8PBP4LIXDGID5BP0THLO0AQ" localSheetId="3" hidden="1">'[3]AMI P &amp; L'!#REF!</definedName>
    <definedName name="BEx5I8PBP4LIXDGID5BP0THLO0AQ" localSheetId="0" hidden="1">'[3]AMI P &amp; L'!#REF!</definedName>
    <definedName name="BEx5I8PBP4LIXDGID5BP0THLO0AQ" localSheetId="11" hidden="1">'[3]AMI P &amp; L'!#REF!</definedName>
    <definedName name="BEx5I8PBP4LIXDGID5BP0THLO0AQ" hidden="1">'[3]AMI P &amp; L'!#REF!</definedName>
    <definedName name="BEx5I8USVUB3JP4S9OXGMZVMOQXR" hidden="1">'[2]Reco Sheet for Fcast'!$G$2</definedName>
    <definedName name="BEx5I9GDQSYIAL65UQNDMNFQCS9Y" hidden="1">'[2]Reco Sheet for Fcast'!$I$11:$J$11</definedName>
    <definedName name="BEx5IBUPG9AWNW5PK7JGRGEJ4OLM" hidden="1">'[2]Reco Sheet for Fcast'!$H$2:$I$2</definedName>
    <definedName name="BEx5IC06RVN8BSAEPREVKHKLCJ2L" hidden="1">'[2]Reco Sheet for Fcast'!$I$8:$J$8</definedName>
    <definedName name="BEx5IFLNF3FADLCRC1334L3LVOSY" localSheetId="8" hidden="1">'[5]Capital orders'!#REF!</definedName>
    <definedName name="BEx5IFLNF3FADLCRC1334L3LVOSY" localSheetId="4" hidden="1">'[5]Capital orders'!#REF!</definedName>
    <definedName name="BEx5IFLNF3FADLCRC1334L3LVOSY" localSheetId="3" hidden="1">'[5]Capital orders'!#REF!</definedName>
    <definedName name="BEx5IFLNF3FADLCRC1334L3LVOSY" localSheetId="0" hidden="1">'[5]Capital orders'!#REF!</definedName>
    <definedName name="BEx5IFLNF3FADLCRC1334L3LVOSY" localSheetId="11" hidden="1">'[5]Capital orders'!#REF!</definedName>
    <definedName name="BEx5IFLNF3FADLCRC1334L3LVOSY" hidden="1">'[5]Capital orders'!#REF!</definedName>
    <definedName name="BEx5J0FFP1KS4NGY20AEJI8VREEA" hidden="1">'[2]Reco Sheet for Fcast'!$I$9:$J$9</definedName>
    <definedName name="BEx5JF3ZXLDIS8VNKDCY7ZI7H1CI" hidden="1">'[2]Reco Sheet for Fcast'!$F$11:$G$11</definedName>
    <definedName name="BEx5JHCZJ8G6OOOW6EF3GABXKH6F" localSheetId="8" hidden="1">'[3]AMI P &amp; L'!#REF!</definedName>
    <definedName name="BEx5JHCZJ8G6OOOW6EF3GABXKH6F" localSheetId="4" hidden="1">'[3]AMI P &amp; L'!#REF!</definedName>
    <definedName name="BEx5JHCZJ8G6OOOW6EF3GABXKH6F" localSheetId="3" hidden="1">'[3]AMI P &amp; L'!#REF!</definedName>
    <definedName name="BEx5JHCZJ8G6OOOW6EF3GABXKH6F" localSheetId="0" hidden="1">'[3]AMI P &amp; L'!#REF!</definedName>
    <definedName name="BEx5JHCZJ8G6OOOW6EF3GABXKH6F" localSheetId="11" hidden="1">'[3]AMI P &amp; L'!#REF!</definedName>
    <definedName name="BEx5JHCZJ8G6OOOW6EF3GABXKH6F" hidden="1">'[3]AMI P &amp; L'!#REF!</definedName>
    <definedName name="BEx5JJB6W446THXQCRUKD3I7RKLP" hidden="1">'[2]Reco Sheet for Fcast'!$F$8:$G$8</definedName>
    <definedName name="BEx5JNCT8Z7XSSPD5EMNAJELCU2V" localSheetId="8" hidden="1">'[3]AMI P &amp; L'!#REF!</definedName>
    <definedName name="BEx5JNCT8Z7XSSPD5EMNAJELCU2V" localSheetId="4" hidden="1">'[3]AMI P &amp; L'!#REF!</definedName>
    <definedName name="BEx5JNCT8Z7XSSPD5EMNAJELCU2V" localSheetId="3" hidden="1">'[3]AMI P &amp; L'!#REF!</definedName>
    <definedName name="BEx5JNCT8Z7XSSPD5EMNAJELCU2V" localSheetId="0" hidden="1">'[3]AMI P &amp; L'!#REF!</definedName>
    <definedName name="BEx5JNCT8Z7XSSPD5EMNAJELCU2V" localSheetId="11" hidden="1">'[3]AMI P &amp; L'!#REF!</definedName>
    <definedName name="BEx5JNCT8Z7XSSPD5EMNAJELCU2V" hidden="1">'[3]AMI P &amp; L'!#REF!</definedName>
    <definedName name="BEx5JQCNT9Y4RM306CHC8IPY3HBZ" hidden="1">'[2]Reco Sheet for Fcast'!$F$15</definedName>
    <definedName name="BEx5K08PYKE6JOKBYIB006TX619P" hidden="1">'[2]Reco Sheet for Fcast'!$F$9:$G$9</definedName>
    <definedName name="BEx5K51DSERT1TR7B4A29R41W4NX" hidden="1">'[2]Reco Sheet for Fcast'!$I$7:$J$7</definedName>
    <definedName name="BEx5K7A7V5B87CW37IBINCOQ134P" localSheetId="8" hidden="1">#REF!</definedName>
    <definedName name="BEx5K7A7V5B87CW37IBINCOQ134P" localSheetId="4" hidden="1">#REF!</definedName>
    <definedName name="BEx5K7A7V5B87CW37IBINCOQ134P" localSheetId="3" hidden="1">#REF!</definedName>
    <definedName name="BEx5K7A7V5B87CW37IBINCOQ134P" localSheetId="0" hidden="1">#REF!</definedName>
    <definedName name="BEx5K7A7V5B87CW37IBINCOQ134P" localSheetId="11" hidden="1">#REF!</definedName>
    <definedName name="BEx5K7A7V5B87CW37IBINCOQ134P" hidden="1">#REF!</definedName>
    <definedName name="BEx5KYER580I4T7WTLMUN7NLNP5K" hidden="1">'[2]Reco Sheet for Fcast'!$F$10:$G$10</definedName>
    <definedName name="BEx5L4UOHIBIXCOOD5809ABRZ9A8" hidden="1">'[2]Reco Sheet for Fcast'!$I$11:$J$11</definedName>
    <definedName name="BEx5LHLB3M6K4ZKY2F42QBZT30ZH" hidden="1">'[2]Reco Sheet for Fcast'!$I$9:$J$9</definedName>
    <definedName name="BEx5LRMNU3HXIE1BUMDHRU31F7JJ" hidden="1">'[2]Reco Sheet for Fcast'!$F$6:$G$6</definedName>
    <definedName name="BEx5LSJ1LPUAX3ENSPECWPG4J7D1" localSheetId="8" hidden="1">'[3]AMI P &amp; L'!#REF!</definedName>
    <definedName name="BEx5LSJ1LPUAX3ENSPECWPG4J7D1" localSheetId="4" hidden="1">'[3]AMI P &amp; L'!#REF!</definedName>
    <definedName name="BEx5LSJ1LPUAX3ENSPECWPG4J7D1" localSheetId="3" hidden="1">'[3]AMI P &amp; L'!#REF!</definedName>
    <definedName name="BEx5LSJ1LPUAX3ENSPECWPG4J7D1" localSheetId="0" hidden="1">'[3]AMI P &amp; L'!#REF!</definedName>
    <definedName name="BEx5LSJ1LPUAX3ENSPECWPG4J7D1" localSheetId="11" hidden="1">'[3]AMI P &amp; L'!#REF!</definedName>
    <definedName name="BEx5LSJ1LPUAX3ENSPECWPG4J7D1" hidden="1">'[3]AMI P &amp; L'!#REF!</definedName>
    <definedName name="BEx5LTKQ8RQWJE4BC88OP928893U" localSheetId="8" hidden="1">'[3]AMI P &amp; L'!#REF!</definedName>
    <definedName name="BEx5LTKQ8RQWJE4BC88OP928893U" localSheetId="4" hidden="1">'[3]AMI P &amp; L'!#REF!</definedName>
    <definedName name="BEx5LTKQ8RQWJE4BC88OP928893U" localSheetId="3" hidden="1">'[3]AMI P &amp; L'!#REF!</definedName>
    <definedName name="BEx5LTKQ8RQWJE4BC88OP928893U" localSheetId="0" hidden="1">'[3]AMI P &amp; L'!#REF!</definedName>
    <definedName name="BEx5LTKQ8RQWJE4BC88OP928893U" localSheetId="11" hidden="1">'[3]AMI P &amp; L'!#REF!</definedName>
    <definedName name="BEx5LTKQ8RQWJE4BC88OP928893U" hidden="1">'[3]AMI P &amp; L'!#REF!</definedName>
    <definedName name="BEx5MB9BR71LZDG7XXQ2EO58JC5F" hidden="1">'[2]Reco Sheet for Fcast'!$H$2:$I$2</definedName>
    <definedName name="BEx5MLQZM68YQSKARVWTTPINFQ2C" localSheetId="8" hidden="1">'[3]AMI P &amp; L'!#REF!</definedName>
    <definedName name="BEx5MLQZM68YQSKARVWTTPINFQ2C" localSheetId="4" hidden="1">'[3]AMI P &amp; L'!#REF!</definedName>
    <definedName name="BEx5MLQZM68YQSKARVWTTPINFQ2C" localSheetId="3" hidden="1">'[3]AMI P &amp; L'!#REF!</definedName>
    <definedName name="BEx5MLQZM68YQSKARVWTTPINFQ2C" localSheetId="0" hidden="1">'[3]AMI P &amp; L'!#REF!</definedName>
    <definedName name="BEx5MLQZM68YQSKARVWTTPINFQ2C" localSheetId="11" hidden="1">'[3]AMI P &amp; L'!#REF!</definedName>
    <definedName name="BEx5MLQZM68YQSKARVWTTPINFQ2C" hidden="1">'[3]AMI P &amp; L'!#REF!</definedName>
    <definedName name="BEx5MVHOG4GCI4HKTOTP194VMNRA" localSheetId="8" hidden="1">#REF!</definedName>
    <definedName name="BEx5MVHOG4GCI4HKTOTP194VMNRA" localSheetId="4" hidden="1">#REF!</definedName>
    <definedName name="BEx5MVHOG4GCI4HKTOTP194VMNRA" localSheetId="3" hidden="1">#REF!</definedName>
    <definedName name="BEx5MVHOG4GCI4HKTOTP194VMNRA" localSheetId="0" hidden="1">#REF!</definedName>
    <definedName name="BEx5MVHOG4GCI4HKTOTP194VMNRA" localSheetId="11" hidden="1">#REF!</definedName>
    <definedName name="BEx5MVHOG4GCI4HKTOTP194VMNRA" hidden="1">#REF!</definedName>
    <definedName name="BEx5MVXTKNBXHNWTL43C670E4KXC" hidden="1">'[2]Reco Sheet for Fcast'!$F$15</definedName>
    <definedName name="BEx5N4XI4PWB1W9PMZ4O5R0HWTYD" hidden="1">'[2]Reco Sheet for Fcast'!$I$8:$J$8</definedName>
    <definedName name="BEx5NA68N6FJFX9UJXK4M14U487F" hidden="1">'[2]Reco Sheet for Fcast'!$F$6:$G$6</definedName>
    <definedName name="BEx5NIKBG2GDJOYGE3WCXKU7YY51" hidden="1">'[2]Reco Sheet for Fcast'!$I$6:$J$6</definedName>
    <definedName name="BEx5NV06L5J5IMKGOMGKGJ4PBZCD" localSheetId="8" hidden="1">'[3]AMI P &amp; L'!#REF!</definedName>
    <definedName name="BEx5NV06L5J5IMKGOMGKGJ4PBZCD" localSheetId="4" hidden="1">'[3]AMI P &amp; L'!#REF!</definedName>
    <definedName name="BEx5NV06L5J5IMKGOMGKGJ4PBZCD" localSheetId="3" hidden="1">'[3]AMI P &amp; L'!#REF!</definedName>
    <definedName name="BEx5NV06L5J5IMKGOMGKGJ4PBZCD" localSheetId="0" hidden="1">'[3]AMI P &amp; L'!#REF!</definedName>
    <definedName name="BEx5NV06L5J5IMKGOMGKGJ4PBZCD" localSheetId="11" hidden="1">'[3]AMI P &amp; L'!#REF!</definedName>
    <definedName name="BEx5NV06L5J5IMKGOMGKGJ4PBZCD" hidden="1">'[3]AMI P &amp; L'!#REF!</definedName>
    <definedName name="BEx5NZSSQ6PY99ZX2D7Q9IGOR34W" hidden="1">'[2]Reco Sheet for Fcast'!$F$10:$G$10</definedName>
    <definedName name="BEx5O3ZUQ2OARA1CDOZ3NC4UE5AA" hidden="1">'[2]Reco Sheet for Fcast'!$F$11:$G$11</definedName>
    <definedName name="BEx5O8N0SPY10WRHN2NNGU5BUWPZ" localSheetId="8" hidden="1">#REF!</definedName>
    <definedName name="BEx5O8N0SPY10WRHN2NNGU5BUWPZ" localSheetId="4" hidden="1">#REF!</definedName>
    <definedName name="BEx5O8N0SPY10WRHN2NNGU5BUWPZ" localSheetId="3" hidden="1">#REF!</definedName>
    <definedName name="BEx5O8N0SPY10WRHN2NNGU5BUWPZ" localSheetId="0" hidden="1">#REF!</definedName>
    <definedName name="BEx5O8N0SPY10WRHN2NNGU5BUWPZ" localSheetId="11" hidden="1">#REF!</definedName>
    <definedName name="BEx5O8N0SPY10WRHN2NNGU5BUWPZ" hidden="1">#REF!</definedName>
    <definedName name="BEx5OAFS0NJ2CB86A02E1JYHMLQ1" hidden="1">'[2]Reco Sheet for Fcast'!$I$6:$J$6</definedName>
    <definedName name="BEx5OG4RPU8W1ETWDWM234NYYYEN" hidden="1">'[2]Reco Sheet for Fcast'!$F$8:$G$8</definedName>
    <definedName name="BEx5OP9Y43F99O2IT69MKCCXGL61" hidden="1">'[2]Reco Sheet for Fcast'!$F$9:$G$9</definedName>
    <definedName name="BEx5P9Y9RDXNUAJ6CZ2LHMM8IM7T" hidden="1">'[2]Reco Sheet for Fcast'!$F$8:$G$8</definedName>
    <definedName name="BEx5PHWB2C0D5QLP3BZIP3UO7DIZ" hidden="1">'[2]Reco Sheet for Fcast'!$I$6:$J$6</definedName>
    <definedName name="BEx5PJP02W68K2E46L5C5YBSNU6T" hidden="1">'[2]Reco Sheet for Fcast'!$H$2:$I$2</definedName>
    <definedName name="BEx5PLCA8DOMAU315YCS5275L2HS" hidden="1">'[2]Reco Sheet for Fcast'!$I$11:$J$11</definedName>
    <definedName name="BEx5PRXMZ5M65Z732WNNGV564C2J" hidden="1">'[2]Reco Sheet for Fcast'!$I$9:$J$9</definedName>
    <definedName name="BEx5QPSW4IPLH50WSR87HRER05RF" hidden="1">'[2]Reco Sheet for Fcast'!$F$10:$G$10</definedName>
    <definedName name="BEx73V0EP8EMNRC3EZJJKKVKWQVB" hidden="1">'[2]Reco Sheet for Fcast'!$I$7:$J$7</definedName>
    <definedName name="BEx741WJHIJVXUX131SBXTVW8D71" hidden="1">'[2]Reco Sheet for Fcast'!$G$2</definedName>
    <definedName name="BEx74FOW04FOAHD3W8FOXUQCGEE0" hidden="1">'[4]Bud Mth'!$C$15:$D$29</definedName>
    <definedName name="BEx74Q6H3O7133AWQXWC21MI2UFT" hidden="1">'[2]Reco Sheet for Fcast'!$I$6:$J$6</definedName>
    <definedName name="BEx74SQ5R0VH9X24PI4DADFFLZ9N" localSheetId="8" hidden="1">#REF!</definedName>
    <definedName name="BEx74SQ5R0VH9X24PI4DADFFLZ9N" localSheetId="4" hidden="1">#REF!</definedName>
    <definedName name="BEx74SQ5R0VH9X24PI4DADFFLZ9N" localSheetId="3" hidden="1">#REF!</definedName>
    <definedName name="BEx74SQ5R0VH9X24PI4DADFFLZ9N" localSheetId="0" hidden="1">#REF!</definedName>
    <definedName name="BEx74SQ5R0VH9X24PI4DADFFLZ9N" localSheetId="11" hidden="1">#REF!</definedName>
    <definedName name="BEx74SQ5R0VH9X24PI4DADFFLZ9N" hidden="1">#REF!</definedName>
    <definedName name="BEx74W6BJ8ENO3J25WNM5H5APKA3" localSheetId="8" hidden="1">'[3]AMI P &amp; L'!#REF!</definedName>
    <definedName name="BEx74W6BJ8ENO3J25WNM5H5APKA3" localSheetId="4" hidden="1">'[3]AMI P &amp; L'!#REF!</definedName>
    <definedName name="BEx74W6BJ8ENO3J25WNM5H5APKA3" localSheetId="3" hidden="1">'[3]AMI P &amp; L'!#REF!</definedName>
    <definedName name="BEx74W6BJ8ENO3J25WNM5H5APKA3" localSheetId="0" hidden="1">'[3]AMI P &amp; L'!#REF!</definedName>
    <definedName name="BEx74W6BJ8ENO3J25WNM5H5APKA3" localSheetId="11" hidden="1">'[3]AMI P &amp; L'!#REF!</definedName>
    <definedName name="BEx74W6BJ8ENO3J25WNM5H5APKA3" hidden="1">'[3]AMI P &amp; L'!#REF!</definedName>
    <definedName name="BEx755GRRD9BL27YHLH5QWIYLWB7" hidden="1">'[2]Reco Sheet for Fcast'!$F$7:$G$7</definedName>
    <definedName name="BEx759D1D5SXS5ELLZVBI0SXYUNF" hidden="1">'[2]Reco Sheet for Fcast'!$I$10:$J$10</definedName>
    <definedName name="BEx75GJZSZHUDN6OOAGQYFUDA2LP" hidden="1">'[2]Reco Sheet for Fcast'!$F$11:$G$11</definedName>
    <definedName name="BEx75HGCCV5K4UCJWYV8EV9AG5YT" hidden="1">'[2]Reco Sheet for Fcast'!$F$8:$G$8</definedName>
    <definedName name="BEx75M8YU9VISUVICOSCP5YAMZPI" localSheetId="8" hidden="1">#REF!</definedName>
    <definedName name="BEx75M8YU9VISUVICOSCP5YAMZPI" localSheetId="4" hidden="1">#REF!</definedName>
    <definedName name="BEx75M8YU9VISUVICOSCP5YAMZPI" localSheetId="3" hidden="1">#REF!</definedName>
    <definedName name="BEx75M8YU9VISUVICOSCP5YAMZPI" localSheetId="0" hidden="1">#REF!</definedName>
    <definedName name="BEx75M8YU9VISUVICOSCP5YAMZPI" localSheetId="11" hidden="1">#REF!</definedName>
    <definedName name="BEx75M8YU9VISUVICOSCP5YAMZPI" hidden="1">#REF!</definedName>
    <definedName name="BEx75PZT8TY5P13U978NVBUXKHT4" hidden="1">'[2]Reco Sheet for Fcast'!$F$8:$G$8</definedName>
    <definedName name="BEx75T55F7GML8V1DMWL26WRT006" hidden="1">'[2]Reco Sheet for Fcast'!$F$10:$G$10</definedName>
    <definedName name="BEx75VJGR07JY6UUWURQ4PJ29UKC" hidden="1">'[2]Reco Sheet for Fcast'!$F$6:$G$6</definedName>
    <definedName name="BEx76SNOC6R18OVRQYBQ0JGPW2Z7" localSheetId="8" hidden="1">#REF!</definedName>
    <definedName name="BEx76SNOC6R18OVRQYBQ0JGPW2Z7" localSheetId="4" hidden="1">#REF!</definedName>
    <definedName name="BEx76SNOC6R18OVRQYBQ0JGPW2Z7" localSheetId="3" hidden="1">#REF!</definedName>
    <definedName name="BEx76SNOC6R18OVRQYBQ0JGPW2Z7" localSheetId="0" hidden="1">#REF!</definedName>
    <definedName name="BEx76SNOC6R18OVRQYBQ0JGPW2Z7" localSheetId="11" hidden="1">#REF!</definedName>
    <definedName name="BEx76SNOC6R18OVRQYBQ0JGPW2Z7" hidden="1">#REF!</definedName>
    <definedName name="BEx771SMWJDAFC6Y4FKDDGEFBQ4W" localSheetId="8" hidden="1">'[5]Capital orders'!#REF!</definedName>
    <definedName name="BEx771SMWJDAFC6Y4FKDDGEFBQ4W" localSheetId="4" hidden="1">'[5]Capital orders'!#REF!</definedName>
    <definedName name="BEx771SMWJDAFC6Y4FKDDGEFBQ4W" localSheetId="3" hidden="1">'[5]Capital orders'!#REF!</definedName>
    <definedName name="BEx771SMWJDAFC6Y4FKDDGEFBQ4W" localSheetId="0" hidden="1">'[5]Capital orders'!#REF!</definedName>
    <definedName name="BEx771SMWJDAFC6Y4FKDDGEFBQ4W" localSheetId="11" hidden="1">'[5]Capital orders'!#REF!</definedName>
    <definedName name="BEx771SMWJDAFC6Y4FKDDGEFBQ4W" hidden="1">'[5]Capital orders'!#REF!</definedName>
    <definedName name="BEx7741OUGLA0WJQLQRUJSL4DE00" hidden="1">'[2]Reco Sheet for Fcast'!$F$6:$G$6</definedName>
    <definedName name="BEx774N83DXLJZ54Q42PWIJZ2DN1" hidden="1">'[2]Reco Sheet for Fcast'!$F$15</definedName>
    <definedName name="BEx779QNIY3061ZV9BR462WKEGRW" hidden="1">'[2]Reco Sheet for Fcast'!$H$2:$I$2</definedName>
    <definedName name="BEx77G19QU9A95CNHE6QMVSQR2T3" hidden="1">'[2]Reco Sheet for Fcast'!$F$9:$G$9</definedName>
    <definedName name="BEx77KOE3LX3JOLFV1E0VZZVCULJ" localSheetId="8" hidden="1">#REF!</definedName>
    <definedName name="BEx77KOE3LX3JOLFV1E0VZZVCULJ" localSheetId="4" hidden="1">#REF!</definedName>
    <definedName name="BEx77KOE3LX3JOLFV1E0VZZVCULJ" localSheetId="3" hidden="1">#REF!</definedName>
    <definedName name="BEx77KOE3LX3JOLFV1E0VZZVCULJ" localSheetId="0" hidden="1">#REF!</definedName>
    <definedName name="BEx77KOE3LX3JOLFV1E0VZZVCULJ" localSheetId="11" hidden="1">#REF!</definedName>
    <definedName name="BEx77KOE3LX3JOLFV1E0VZZVCULJ" hidden="1">#REF!</definedName>
    <definedName name="BEx77P0S3GVMS7BJUL9OWUGJ1B02" hidden="1">'[2]Reco Sheet for Fcast'!$I$6:$J$6</definedName>
    <definedName name="BEx77QDESURI6WW5582YXSK3A972" hidden="1">'[2]Reco Sheet for Fcast'!$I$11:$J$11</definedName>
    <definedName name="BEx77VBI9XOPFHKEWU5EHQ9J675Y" hidden="1">'[2]Reco Sheet for Fcast'!$I$11:$J$11</definedName>
    <definedName name="BEx7809GQOCLHSNH95VOYIX7P1TV" hidden="1">'[2]Reco Sheet for Fcast'!$I$11:$J$11</definedName>
    <definedName name="BEx780K8XAXUHGVZGZWQ74DK4CI3" hidden="1">'[2]Reco Sheet for Fcast'!$I$11:$J$11</definedName>
    <definedName name="BEx78226TN58UE0CTY98YEDU0LSL" hidden="1">'[2]Reco Sheet for Fcast'!$F$15</definedName>
    <definedName name="BEx7881ZZBWHRAX6W2GY19J8MGEQ" hidden="1">'[2]Reco Sheet for Fcast'!$I$9:$J$9</definedName>
    <definedName name="BEx78HHRIWDLHQX2LG0HWFRYEL1T" hidden="1">'[2]Reco Sheet for Fcast'!$H$2:$I$2</definedName>
    <definedName name="BEx78QMXZ2P1ZB3HJ9O50DWHCMXR" hidden="1">'[2]Reco Sheet for Fcast'!$F$7:$G$7</definedName>
    <definedName name="BEx78SFO5VR28677DWZEMDN7G86X" hidden="1">'[2]Reco Sheet for Fcast'!$K$2</definedName>
    <definedName name="BEx78SFOYH1Z0ZDTO47W2M60TW6K" hidden="1">'[2]Reco Sheet for Fcast'!$I$10:$J$10</definedName>
    <definedName name="BEx79JK3E6JO8MX4O35A5G8NZCC8" hidden="1">'[2]Reco Sheet for Fcast'!$I$8:$J$8</definedName>
    <definedName name="BEx79LCTDQFKD1KV7R8NW15KLAFT" localSheetId="8" hidden="1">#REF!</definedName>
    <definedName name="BEx79LCTDQFKD1KV7R8NW15KLAFT" localSheetId="4" hidden="1">#REF!</definedName>
    <definedName name="BEx79LCTDQFKD1KV7R8NW15KLAFT" localSheetId="3" hidden="1">#REF!</definedName>
    <definedName name="BEx79LCTDQFKD1KV7R8NW15KLAFT" localSheetId="0" hidden="1">#REF!</definedName>
    <definedName name="BEx79LCTDQFKD1KV7R8NW15KLAFT" localSheetId="11" hidden="1">#REF!</definedName>
    <definedName name="BEx79LCTDQFKD1KV7R8NW15KLAFT" hidden="1">#REF!</definedName>
    <definedName name="BEx79OCP4HQ6XP8EWNGEUDLOZBBS" hidden="1">'[2]Reco Sheet for Fcast'!$F$15</definedName>
    <definedName name="BEx79SEAYKUZB0H4LYBCD6WWJBG2" hidden="1">'[2]Reco Sheet for Fcast'!$I$11:$J$11</definedName>
    <definedName name="BEx79SJRHTLS9PYM69O9BWW1FMJK" hidden="1">'[2]Reco Sheet for Fcast'!$F$7:$G$7</definedName>
    <definedName name="BEx79YJJLBELICW9F9FRYSCQ101L" localSheetId="8" hidden="1">'[3]AMI P &amp; L'!#REF!</definedName>
    <definedName name="BEx79YJJLBELICW9F9FRYSCQ101L" localSheetId="4" hidden="1">'[3]AMI P &amp; L'!#REF!</definedName>
    <definedName name="BEx79YJJLBELICW9F9FRYSCQ101L" localSheetId="3" hidden="1">'[3]AMI P &amp; L'!#REF!</definedName>
    <definedName name="BEx79YJJLBELICW9F9FRYSCQ101L" localSheetId="0" hidden="1">'[3]AMI P &amp; L'!#REF!</definedName>
    <definedName name="BEx79YJJLBELICW9F9FRYSCQ101L" localSheetId="11" hidden="1">'[3]AMI P &amp; L'!#REF!</definedName>
    <definedName name="BEx79YJJLBELICW9F9FRYSCQ101L" hidden="1">'[3]AMI P &amp; L'!#REF!</definedName>
    <definedName name="BEx79YUC7B0V77FSBGIRCY1BR4VK" hidden="1">'[2]Reco Sheet for Fcast'!$F$6:$G$6</definedName>
    <definedName name="BEx7A06T3RC2891FUX05G3QPRAUE" localSheetId="8" hidden="1">'[3]AMI P &amp; L'!#REF!</definedName>
    <definedName name="BEx7A06T3RC2891FUX05G3QPRAUE" localSheetId="4" hidden="1">'[3]AMI P &amp; L'!#REF!</definedName>
    <definedName name="BEx7A06T3RC2891FUX05G3QPRAUE" localSheetId="3" hidden="1">'[3]AMI P &amp; L'!#REF!</definedName>
    <definedName name="BEx7A06T3RC2891FUX05G3QPRAUE" localSheetId="0" hidden="1">'[3]AMI P &amp; L'!#REF!</definedName>
    <definedName name="BEx7A06T3RC2891FUX05G3QPRAUE" localSheetId="11" hidden="1">'[3]AMI P &amp; L'!#REF!</definedName>
    <definedName name="BEx7A06T3RC2891FUX05G3QPRAUE" hidden="1">'[3]AMI P &amp; L'!#REF!</definedName>
    <definedName name="BEx7A4ZGTC3XLZR6M7XK0UX2T49X" localSheetId="8" hidden="1">#REF!</definedName>
    <definedName name="BEx7A4ZGTC3XLZR6M7XK0UX2T49X" localSheetId="4" hidden="1">#REF!</definedName>
    <definedName name="BEx7A4ZGTC3XLZR6M7XK0UX2T49X" localSheetId="3" hidden="1">#REF!</definedName>
    <definedName name="BEx7A4ZGTC3XLZR6M7XK0UX2T49X" localSheetId="0" hidden="1">#REF!</definedName>
    <definedName name="BEx7A4ZGTC3XLZR6M7XK0UX2T49X" localSheetId="11" hidden="1">#REF!</definedName>
    <definedName name="BEx7A4ZGTC3XLZR6M7XK0UX2T49X" hidden="1">#REF!</definedName>
    <definedName name="BEx7A9S3JA1X7FH4CFSQLTZC4691" hidden="1">'[2]Reco Sheet for Fcast'!$H$2:$I$2</definedName>
    <definedName name="BEx7ABA2C9IWH5VSLVLLLCY62161" hidden="1">'[2]Reco Sheet for Fcast'!$F$15</definedName>
    <definedName name="BEx7ABKU462F6424CGX2QB38TAZN" hidden="1">'[4]Bud Mth'!$J$2:$K$2</definedName>
    <definedName name="BEx7AE4LPLX8N85BYB0WCO5S7ZPV" hidden="1">'[2]Reco Sheet for Fcast'!$F$7:$G$7</definedName>
    <definedName name="BEx7ASD1I654MEDCO6GGWA95PXSC" localSheetId="8" hidden="1">'[3]AMI P &amp; L'!#REF!</definedName>
    <definedName name="BEx7ASD1I654MEDCO6GGWA95PXSC" localSheetId="4" hidden="1">'[3]AMI P &amp; L'!#REF!</definedName>
    <definedName name="BEx7ASD1I654MEDCO6GGWA95PXSC" localSheetId="3" hidden="1">'[3]AMI P &amp; L'!#REF!</definedName>
    <definedName name="BEx7ASD1I654MEDCO6GGWA95PXSC" localSheetId="0" hidden="1">'[3]AMI P &amp; L'!#REF!</definedName>
    <definedName name="BEx7ASD1I654MEDCO6GGWA95PXSC" localSheetId="11" hidden="1">'[3]AMI P &amp; L'!#REF!</definedName>
    <definedName name="BEx7ASD1I654MEDCO6GGWA95PXSC" hidden="1">'[3]AMI P &amp; L'!#REF!</definedName>
    <definedName name="BEx7AVCX9S5RJP3NSZ4QM4E6ERDT" localSheetId="8" hidden="1">'[3]AMI P &amp; L'!#REF!</definedName>
    <definedName name="BEx7AVCX9S5RJP3NSZ4QM4E6ERDT" localSheetId="4" hidden="1">'[3]AMI P &amp; L'!#REF!</definedName>
    <definedName name="BEx7AVCX9S5RJP3NSZ4QM4E6ERDT" localSheetId="3" hidden="1">'[3]AMI P &amp; L'!#REF!</definedName>
    <definedName name="BEx7AVCX9S5RJP3NSZ4QM4E6ERDT" localSheetId="0" hidden="1">'[3]AMI P &amp; L'!#REF!</definedName>
    <definedName name="BEx7AVCX9S5RJP3NSZ4QM4E6ERDT" localSheetId="11" hidden="1">'[3]AMI P &amp; L'!#REF!</definedName>
    <definedName name="BEx7AVCX9S5RJP3NSZ4QM4E6ERDT" hidden="1">'[3]AMI P &amp; L'!#REF!</definedName>
    <definedName name="BEx7AVYIGP0930MV5JEBWRYCJN68" hidden="1">'[2]Reco Sheet for Fcast'!$I$7:$J$7</definedName>
    <definedName name="BEx7B6LH6917TXOSAAQ6U7HVF018" hidden="1">'[2]Reco Sheet for Fcast'!$F$15</definedName>
    <definedName name="BEx7BPXFZXJ79FQ0E8AQE21PGVHA" hidden="1">'[2]Reco Sheet for Fcast'!$I$11:$J$11</definedName>
    <definedName name="BEx7C04AM39DQMC1TIX7CFZ2ADHX" hidden="1">'[2]Reco Sheet for Fcast'!$F$9:$G$9</definedName>
    <definedName name="BEx7C40F0PQURHPI6YQ39NFIR86Z" hidden="1">'[2]Reco Sheet for Fcast'!$I$10:$J$10</definedName>
    <definedName name="BEx7C93VR7SYRIJS1JO8YZKSFAW9" hidden="1">'[2]Reco Sheet for Fcast'!$I$9:$J$9</definedName>
    <definedName name="BEx7CCPC6R1KQQZ2JQU6EFI1G0RM" hidden="1">'[2]Reco Sheet for Fcast'!$I$7:$J$7</definedName>
    <definedName name="BEx7CIJST9GLS2QD383UK7VUDTGL" hidden="1">'[2]Reco Sheet for Fcast'!$G$2</definedName>
    <definedName name="BEx7CO8T2XKC7GHDSYNAWTZ9L7YR" localSheetId="8" hidden="1">'[3]AMI P &amp; L'!#REF!</definedName>
    <definedName name="BEx7CO8T2XKC7GHDSYNAWTZ9L7YR" localSheetId="4" hidden="1">'[3]AMI P &amp; L'!#REF!</definedName>
    <definedName name="BEx7CO8T2XKC7GHDSYNAWTZ9L7YR" localSheetId="3" hidden="1">'[3]AMI P &amp; L'!#REF!</definedName>
    <definedName name="BEx7CO8T2XKC7GHDSYNAWTZ9L7YR" localSheetId="0" hidden="1">'[3]AMI P &amp; L'!#REF!</definedName>
    <definedName name="BEx7CO8T2XKC7GHDSYNAWTZ9L7YR" localSheetId="11" hidden="1">'[3]AMI P &amp; L'!#REF!</definedName>
    <definedName name="BEx7CO8T2XKC7GHDSYNAWTZ9L7YR" hidden="1">'[3]AMI P &amp; L'!#REF!</definedName>
    <definedName name="BEx7CW1CF00DO8A36UNC2X7K65C2" hidden="1">'[2]Reco Sheet for Fcast'!$G$2</definedName>
    <definedName name="BEx7CW6NFRL2P4XWP0MWHIYA97KF" hidden="1">'[2]Reco Sheet for Fcast'!$I$11:$J$11</definedName>
    <definedName name="BEx7D5RWKRS4W71J4NZ6ZSFHPKFT" hidden="1">'[2]Reco Sheet for Fcast'!$F$15</definedName>
    <definedName name="BEx7D8H1TPOX1UN17QZYEV7Q58GA" hidden="1">'[2]Reco Sheet for Fcast'!$I$6:$J$6</definedName>
    <definedName name="BEx7DGF13H2074LRWFZQ45PZ6JPX" hidden="1">'[2]Reco Sheet for Fcast'!$I$9:$J$9</definedName>
    <definedName name="BEx7DKWUXEDIISSX4GDD4YYT887F" hidden="1">'[2]Reco Sheet for Fcast'!$I$8:$J$8</definedName>
    <definedName name="BEx7DMUYR2HC26WW7AOB1TULERMB" hidden="1">'[2]Reco Sheet for Fcast'!$I$12:$J$13</definedName>
    <definedName name="BEx7DVJTRV44IMJIBFXELE67SZ7S" hidden="1">'[2]Reco Sheet for Fcast'!$F$15</definedName>
    <definedName name="BEx7DVUMFCI5INHMVFIJ44RTTSTT" hidden="1">'[2]Reco Sheet for Fcast'!$F$7:$G$7</definedName>
    <definedName name="BEx7E2QT2U8THYOKBPXONB1B47WH" localSheetId="8" hidden="1">'[3]AMI P &amp; L'!#REF!</definedName>
    <definedName name="BEx7E2QT2U8THYOKBPXONB1B47WH" localSheetId="4" hidden="1">'[3]AMI P &amp; L'!#REF!</definedName>
    <definedName name="BEx7E2QT2U8THYOKBPXONB1B47WH" localSheetId="3" hidden="1">'[3]AMI P &amp; L'!#REF!</definedName>
    <definedName name="BEx7E2QT2U8THYOKBPXONB1B47WH" localSheetId="0" hidden="1">'[3]AMI P &amp; L'!#REF!</definedName>
    <definedName name="BEx7E2QT2U8THYOKBPXONB1B47WH" localSheetId="11" hidden="1">'[3]AMI P &amp; L'!#REF!</definedName>
    <definedName name="BEx7E2QT2U8THYOKBPXONB1B47WH" hidden="1">'[3]AMI P &amp; L'!#REF!</definedName>
    <definedName name="BEx7E5QP7W6UKO74F5Y0VJ741HS5" hidden="1">'[2]Reco Sheet for Fcast'!$I$11:$J$11</definedName>
    <definedName name="BEx7E66XF797M3VAMVIZK8WXZGRE" localSheetId="8" hidden="1">#REF!</definedName>
    <definedName name="BEx7E66XF797M3VAMVIZK8WXZGRE" localSheetId="4" hidden="1">#REF!</definedName>
    <definedName name="BEx7E66XF797M3VAMVIZK8WXZGRE" localSheetId="3" hidden="1">#REF!</definedName>
    <definedName name="BEx7E66XF797M3VAMVIZK8WXZGRE" localSheetId="0" hidden="1">#REF!</definedName>
    <definedName name="BEx7E66XF797M3VAMVIZK8WXZGRE" localSheetId="11" hidden="1">#REF!</definedName>
    <definedName name="BEx7E66XF797M3VAMVIZK8WXZGRE" hidden="1">#REF!</definedName>
    <definedName name="BEx7E6N29HGH3I47AFB2DCS6MVS6" hidden="1">'[2]Reco Sheet for Fcast'!$G$2</definedName>
    <definedName name="BEx7EBA8IYHQKT7IQAOAML660SYA" hidden="1">'[2]Reco Sheet for Fcast'!$I$9:$J$9</definedName>
    <definedName name="BEx7EI6C8MCRZFEQYUBE5FSUTIHK" hidden="1">'[2]Reco Sheet for Fcast'!$F$8:$G$8</definedName>
    <definedName name="BEx7EI6DL1Z6UWLFBXAKVGZTKHWJ" localSheetId="8" hidden="1">'[3]AMI P &amp; L'!#REF!</definedName>
    <definedName name="BEx7EI6DL1Z6UWLFBXAKVGZTKHWJ" localSheetId="4" hidden="1">'[3]AMI P &amp; L'!#REF!</definedName>
    <definedName name="BEx7EI6DL1Z6UWLFBXAKVGZTKHWJ" localSheetId="3" hidden="1">'[3]AMI P &amp; L'!#REF!</definedName>
    <definedName name="BEx7EI6DL1Z6UWLFBXAKVGZTKHWJ" localSheetId="0" hidden="1">'[3]AMI P &amp; L'!#REF!</definedName>
    <definedName name="BEx7EI6DL1Z6UWLFBXAKVGZTKHWJ" localSheetId="11" hidden="1">'[3]AMI P &amp; L'!#REF!</definedName>
    <definedName name="BEx7EI6DL1Z6UWLFBXAKVGZTKHWJ" hidden="1">'[3]AMI P &amp; L'!#REF!</definedName>
    <definedName name="BEx7EQKHX7GZYOLXRDU534TT4H64" hidden="1">'[2]Reco Sheet for Fcast'!$F$9:$G$9</definedName>
    <definedName name="BEx7ERM6499BJKCAJ9DPN8MU140B" hidden="1">'[4]Bud Mth'!$F$10:$G$10</definedName>
    <definedName name="BEx7ETV6L1TM7JSXJIGK3FC6RVZW" hidden="1">'[2]Reco Sheet for Fcast'!$F$11:$G$11</definedName>
    <definedName name="BEx7EYYLHMBYQTH6I377FCQS7CSX" hidden="1">'[2]Reco Sheet for Fcast'!$I$6:$J$6</definedName>
    <definedName name="BEx7FCLG1RYI2SNOU1Y2GQZNZSWA" hidden="1">'[2]Reco Sheet for Fcast'!$I$8:$J$8</definedName>
    <definedName name="BEx7FD1P2YDISQM4TTRYZB37K00O" hidden="1">'[4]Bud Mth'!$I$7:$J$7</definedName>
    <definedName name="BEx7FN32ZGWOAA4TTH79KINTDWR9" hidden="1">'[2]Reco Sheet for Fcast'!$F$9:$G$9</definedName>
    <definedName name="BEx7FOFQ7MR21UZFTP7X4HI7UWRR" localSheetId="8" hidden="1">#REF!</definedName>
    <definedName name="BEx7FOFQ7MR21UZFTP7X4HI7UWRR" localSheetId="4" hidden="1">#REF!</definedName>
    <definedName name="BEx7FOFQ7MR21UZFTP7X4HI7UWRR" localSheetId="3" hidden="1">#REF!</definedName>
    <definedName name="BEx7FOFQ7MR21UZFTP7X4HI7UWRR" localSheetId="0" hidden="1">#REF!</definedName>
    <definedName name="BEx7FOFQ7MR21UZFTP7X4HI7UWRR" localSheetId="11" hidden="1">#REF!</definedName>
    <definedName name="BEx7FOFQ7MR21UZFTP7X4HI7UWRR" hidden="1">#REF!</definedName>
    <definedName name="BEx7G82CKM3NIY1PHNFK28M09PCH" hidden="1">'[2]Reco Sheet for Fcast'!$I$7:$J$7</definedName>
    <definedName name="BEx7GR3ENYWRXXS5IT0UMEGOLGUH" hidden="1">'[2]Reco Sheet for Fcast'!$F$15</definedName>
    <definedName name="BEx7GSAL6P7TASL8MB63RFST1LJL" hidden="1">'[2]Reco Sheet for Fcast'!$I$10:$J$10</definedName>
    <definedName name="BEx7GTN79OJWGSCA62UELE41F0A6" hidden="1">'[2]Reco Sheet for Fcast'!$E$1</definedName>
    <definedName name="BEx7H0JD6I5I8WQLLWOYWY5YWPQE" hidden="1">'[2]Reco Sheet for Fcast'!$I$11:$J$11</definedName>
    <definedName name="BEx7H14XCXH7WEXEY1HVO53A6AGH" hidden="1">'[2]Reco Sheet for Fcast'!$F$15</definedName>
    <definedName name="BEx7HGVBEF4LEIF6RC14N3PSU461" hidden="1">'[2]Reco Sheet for Fcast'!$I$10:$J$10</definedName>
    <definedName name="BEx7HL7W9TZ7FC8JOMGNE06BJAQG" localSheetId="8" hidden="1">#REF!</definedName>
    <definedName name="BEx7HL7W9TZ7FC8JOMGNE06BJAQG" localSheetId="4" hidden="1">#REF!</definedName>
    <definedName name="BEx7HL7W9TZ7FC8JOMGNE06BJAQG" localSheetId="3" hidden="1">#REF!</definedName>
    <definedName name="BEx7HL7W9TZ7FC8JOMGNE06BJAQG" localSheetId="0" hidden="1">#REF!</definedName>
    <definedName name="BEx7HL7W9TZ7FC8JOMGNE06BJAQG" localSheetId="11" hidden="1">#REF!</definedName>
    <definedName name="BEx7HL7W9TZ7FC8JOMGNE06BJAQG" hidden="1">#REF!</definedName>
    <definedName name="BEx7HQ5T9FZ42QWS09UO4DT42Y0R" hidden="1">'[2]Reco Sheet for Fcast'!$I$11:$J$11</definedName>
    <definedName name="BEx7HRCZE3CVGON1HV07MT5MNDZ3" hidden="1">'[2]Reco Sheet for Fcast'!$F$9:$G$9</definedName>
    <definedName name="BEx7HWGE2CANG5M17X4C8YNC3N8F" hidden="1">'[2]Reco Sheet for Fcast'!$I$6:$J$6</definedName>
    <definedName name="BEx7IBVYN47SFZIA0K4MDKQZNN9V" hidden="1">'[2]Reco Sheet for Fcast'!$I$8:$J$8</definedName>
    <definedName name="BEx7IV2IJ5WT7UC0UG7WP0WF2JZI" hidden="1">'[2]Reco Sheet for Fcast'!$F$10:$G$10</definedName>
    <definedName name="BEx7IXGU74GE5E4S6W4Z13AR092Y" hidden="1">'[2]Reco Sheet for Fcast'!$G$2</definedName>
    <definedName name="BEx7J4YL8Q3BI1MLH16YYQ18IJRD" hidden="1">'[2]Reco Sheet for Fcast'!$H$2:$I$2</definedName>
    <definedName name="BEx7JH3HGBPI07OHZ5LFYK0UFZQR" hidden="1">'[2]Reco Sheet for Fcast'!$I$8:$J$8</definedName>
    <definedName name="BEx7JV194190CNM6WWGQ3UBJ3CHH" hidden="1">'[2]Reco Sheet for Fcast'!$I$9:$J$9</definedName>
    <definedName name="BEx7JW2YB57L6MPYI5CXCAC5VO24" localSheetId="8" hidden="1">#REF!</definedName>
    <definedName name="BEx7JW2YB57L6MPYI5CXCAC5VO24" localSheetId="4" hidden="1">#REF!</definedName>
    <definedName name="BEx7JW2YB57L6MPYI5CXCAC5VO24" localSheetId="3" hidden="1">#REF!</definedName>
    <definedName name="BEx7JW2YB57L6MPYI5CXCAC5VO24" localSheetId="0" hidden="1">#REF!</definedName>
    <definedName name="BEx7JW2YB57L6MPYI5CXCAC5VO24" localSheetId="11" hidden="1">#REF!</definedName>
    <definedName name="BEx7JW2YB57L6MPYI5CXCAC5VO24" hidden="1">#REF!</definedName>
    <definedName name="BEx7K7GZ607XQOGB81A1HINBTGOZ" hidden="1">'[2]Reco Sheet for Fcast'!$I$8:$J$8</definedName>
    <definedName name="BEx7KEYPBDXSNROH8M6CDCBN6B50" hidden="1">'[2]Reco Sheet for Fcast'!$I$2</definedName>
    <definedName name="BEx7KSAS8BZT6H8OQCZ5DNSTMO07" hidden="1">'[2]Reco Sheet for Fcast'!$K$2</definedName>
    <definedName name="BEx7KWHTBD21COXVI4HNEQH0Z3L8" hidden="1">'[2]Reco Sheet for Fcast'!$I$8:$J$8</definedName>
    <definedName name="BEx7KXUGRMRSUXCM97Z7VRZQ9JH2" hidden="1">'[2]Reco Sheet for Fcast'!$F$9:$G$9</definedName>
    <definedName name="BEx7L5C6U8MP6IZ67BD649WQYJEK" hidden="1">'[2]Reco Sheet for Fcast'!$F$6:$G$6</definedName>
    <definedName name="BEx7L8HEYEVTATR0OG5JJO647KNI" hidden="1">'[2]Reco Sheet for Fcast'!$F$10:$G$10</definedName>
    <definedName name="BEx7L8XOV64OMS15ZFURFEUXLMWF" hidden="1">'[2]Reco Sheet for Fcast'!$F$15</definedName>
    <definedName name="BEx7LRNWHYRP8KY04FDJ7BHTLOMC" localSheetId="8" hidden="1">#REF!</definedName>
    <definedName name="BEx7LRNWHYRP8KY04FDJ7BHTLOMC" localSheetId="4" hidden="1">#REF!</definedName>
    <definedName name="BEx7LRNWHYRP8KY04FDJ7BHTLOMC" localSheetId="3" hidden="1">#REF!</definedName>
    <definedName name="BEx7LRNWHYRP8KY04FDJ7BHTLOMC" localSheetId="0" hidden="1">#REF!</definedName>
    <definedName name="BEx7LRNWHYRP8KY04FDJ7BHTLOMC" localSheetId="11" hidden="1">#REF!</definedName>
    <definedName name="BEx7LRNWHYRP8KY04FDJ7BHTLOMC" hidden="1">#REF!</definedName>
    <definedName name="BEx7MAUI1JJFDIJGDW4RWY5384LY" hidden="1">'[2]Reco Sheet for Fcast'!$G$2</definedName>
    <definedName name="BEx7MJZO3UKAMJ53UWOJ5ZD4GGMQ" hidden="1">'[2]Reco Sheet for Fcast'!$I$11:$J$11</definedName>
    <definedName name="BEx7MT4MFNXIVQGAT6D971GZW7CA" hidden="1">'[2]Reco Sheet for Fcast'!$I$8:$J$8</definedName>
    <definedName name="BEx7NFB22WBK00BOG2H7GYRN05R1" hidden="1">'[4]Bud Mth'!$F$9:$G$9</definedName>
    <definedName name="BEx7NI062THZAM6I8AJWTFJL91CS" hidden="1">'[2]Reco Sheet for Fcast'!$F$8:$G$8</definedName>
    <definedName name="BEx8ZRLGUR6D7DSDJNOT3MGNPIHT" localSheetId="8" hidden="1">'[5]Capital orders'!#REF!</definedName>
    <definedName name="BEx8ZRLGUR6D7DSDJNOT3MGNPIHT" localSheetId="4" hidden="1">'[5]Capital orders'!#REF!</definedName>
    <definedName name="BEx8ZRLGUR6D7DSDJNOT3MGNPIHT" localSheetId="3" hidden="1">'[5]Capital orders'!#REF!</definedName>
    <definedName name="BEx8ZRLGUR6D7DSDJNOT3MGNPIHT" localSheetId="0" hidden="1">'[5]Capital orders'!#REF!</definedName>
    <definedName name="BEx8ZRLGUR6D7DSDJNOT3MGNPIHT" localSheetId="11" hidden="1">'[5]Capital orders'!#REF!</definedName>
    <definedName name="BEx8ZRLGUR6D7DSDJNOT3MGNPIHT" hidden="1">'[5]Capital orders'!#REF!</definedName>
    <definedName name="BEx900ACZ0V1VYSC0W43QEUHOVZS" hidden="1">'[2]Reco Sheet for Fcast'!$F$10:$G$10</definedName>
    <definedName name="BEx904S75BPRYMHF0083JF7ES4NG" hidden="1">'[2]Reco Sheet for Fcast'!$I$11:$J$11</definedName>
    <definedName name="BEx90HDD4RWF7JZGA8GCGG7D63MG" hidden="1">'[2]Reco Sheet for Fcast'!$I$7:$J$7</definedName>
    <definedName name="BEx90LPR7EPY9B2HQPUT8UY7S0EO" hidden="1">'[2]Reco Sheet for Fcast'!$F$11:$G$11</definedName>
    <definedName name="BEx90VGH5H09ON2QXYC9WIIEU98T" hidden="1">'[2]Reco Sheet for Fcast'!$H$2:$I$2</definedName>
    <definedName name="BEx9175B70QXYAU5A8DJPGZQ46L9" hidden="1">'[2]Reco Sheet for Fcast'!$F$10:$G$10</definedName>
    <definedName name="BEx91AQQRTV87AO27VWHSFZAD4ZR" hidden="1">'[2]Reco Sheet for Fcast'!$F$10:$G$10</definedName>
    <definedName name="BEx91L8FLL5CWLA2CDHKCOMGVDZN" hidden="1">'[2]Reco Sheet for Fcast'!$H$2:$I$2</definedName>
    <definedName name="BEx91OTVH9ZDBC3QTORU8RZX4EOC" hidden="1">'[2]Reco Sheet for Fcast'!$I$7:$J$7</definedName>
    <definedName name="BEx91QH5JRZKQP1GPN2SQMR3CKAG" localSheetId="8" hidden="1">'[3]AMI P &amp; L'!#REF!</definedName>
    <definedName name="BEx91QH5JRZKQP1GPN2SQMR3CKAG" localSheetId="4" hidden="1">'[3]AMI P &amp; L'!#REF!</definedName>
    <definedName name="BEx91QH5JRZKQP1GPN2SQMR3CKAG" localSheetId="3" hidden="1">'[3]AMI P &amp; L'!#REF!</definedName>
    <definedName name="BEx91QH5JRZKQP1GPN2SQMR3CKAG" localSheetId="0" hidden="1">'[3]AMI P &amp; L'!#REF!</definedName>
    <definedName name="BEx91QH5JRZKQP1GPN2SQMR3CKAG" localSheetId="11" hidden="1">'[3]AMI P &amp; L'!#REF!</definedName>
    <definedName name="BEx91QH5JRZKQP1GPN2SQMR3CKAG" hidden="1">'[3]AMI P &amp; L'!#REF!</definedName>
    <definedName name="BEx91ROALDNHO7FI4X8L61RH4UJE" localSheetId="8" hidden="1">'[3]AMI P &amp; L'!#REF!</definedName>
    <definedName name="BEx91ROALDNHO7FI4X8L61RH4UJE" localSheetId="4" hidden="1">'[3]AMI P &amp; L'!#REF!</definedName>
    <definedName name="BEx91ROALDNHO7FI4X8L61RH4UJE" localSheetId="3" hidden="1">'[3]AMI P &amp; L'!#REF!</definedName>
    <definedName name="BEx91ROALDNHO7FI4X8L61RH4UJE" localSheetId="0" hidden="1">'[3]AMI P &amp; L'!#REF!</definedName>
    <definedName name="BEx91ROALDNHO7FI4X8L61RH4UJE" localSheetId="11" hidden="1">'[3]AMI P &amp; L'!#REF!</definedName>
    <definedName name="BEx91ROALDNHO7FI4X8L61RH4UJE" hidden="1">'[3]AMI P &amp; L'!#REF!</definedName>
    <definedName name="BEx91TMID71GVYH0U16QM1RV3PX0" hidden="1">'[2]Reco Sheet for Fcast'!$I$9:$J$9</definedName>
    <definedName name="BEx91VF2D78PAF337E3L2L81K9W2" hidden="1">'[2]Reco Sheet for Fcast'!$H$2:$I$2</definedName>
    <definedName name="BEx921PNZ46VORG2VRMWREWIC0SE" hidden="1">'[2]Reco Sheet for Fcast'!$I$8:$J$8</definedName>
    <definedName name="BEx926YKM8TTG7PUO1UYIDCBXTWU" localSheetId="8" hidden="1">#REF!</definedName>
    <definedName name="BEx926YKM8TTG7PUO1UYIDCBXTWU" localSheetId="4" hidden="1">#REF!</definedName>
    <definedName name="BEx926YKM8TTG7PUO1UYIDCBXTWU" localSheetId="3" hidden="1">#REF!</definedName>
    <definedName name="BEx926YKM8TTG7PUO1UYIDCBXTWU" localSheetId="0" hidden="1">#REF!</definedName>
    <definedName name="BEx926YKM8TTG7PUO1UYIDCBXTWU" localSheetId="11" hidden="1">#REF!</definedName>
    <definedName name="BEx926YKM8TTG7PUO1UYIDCBXTWU" hidden="1">#REF!</definedName>
    <definedName name="BEx92DPEKL5WM5A3CN8674JI0PR3" hidden="1">'[2]Reco Sheet for Fcast'!$F$8:$G$8</definedName>
    <definedName name="BEx92ER2RMY93TZK0D9L9T3H0GI5" hidden="1">'[2]Reco Sheet for Fcast'!$K$2</definedName>
    <definedName name="BEx92FI04PJT4LI23KKIHRXWJDTT" hidden="1">'[2]Reco Sheet for Fcast'!$F$9:$G$9</definedName>
    <definedName name="BEx92HR14HQ9D5JXCSPA4SS4RT62" hidden="1">'[2]Reco Sheet for Fcast'!$F$11:$G$11</definedName>
    <definedName name="BEx92HWA2D6A5EX9MFG68G0NOMSN" hidden="1">'[2]Reco Sheet for Fcast'!$I$10:$J$10</definedName>
    <definedName name="BEx92JZTWI2NV5R3DXEP4NS1NVLT" hidden="1">'[2]Reco Sheet for Fcast'!$I$11:$J$11</definedName>
    <definedName name="BEx92PUBDIXAU1FW5ZAXECMAU0LN" hidden="1">'[2]Reco Sheet for Fcast'!$K$2</definedName>
    <definedName name="BEx92S8MHFFIVRQ2YSHZNQGOFUHD" hidden="1">'[2]Reco Sheet for Fcast'!$F$15</definedName>
    <definedName name="BEx92VOMR5U4BPW19GODTNNQPLQS" localSheetId="8" hidden="1">#REF!</definedName>
    <definedName name="BEx92VOMR5U4BPW19GODTNNQPLQS" localSheetId="4" hidden="1">#REF!</definedName>
    <definedName name="BEx92VOMR5U4BPW19GODTNNQPLQS" localSheetId="3" hidden="1">#REF!</definedName>
    <definedName name="BEx92VOMR5U4BPW19GODTNNQPLQS" localSheetId="0" hidden="1">#REF!</definedName>
    <definedName name="BEx92VOMR5U4BPW19GODTNNQPLQS" localSheetId="11" hidden="1">#REF!</definedName>
    <definedName name="BEx92VOMR5U4BPW19GODTNNQPLQS" hidden="1">#REF!</definedName>
    <definedName name="BEx92YOIWN6IEUE1U85XCO40QLR1" localSheetId="8" hidden="1">'[5]Capital orders'!#REF!</definedName>
    <definedName name="BEx92YOIWN6IEUE1U85XCO40QLR1" localSheetId="4" hidden="1">'[5]Capital orders'!#REF!</definedName>
    <definedName name="BEx92YOIWN6IEUE1U85XCO40QLR1" localSheetId="3" hidden="1">'[5]Capital orders'!#REF!</definedName>
    <definedName name="BEx92YOIWN6IEUE1U85XCO40QLR1" localSheetId="0" hidden="1">'[5]Capital orders'!#REF!</definedName>
    <definedName name="BEx92YOIWN6IEUE1U85XCO40QLR1" localSheetId="11" hidden="1">'[5]Capital orders'!#REF!</definedName>
    <definedName name="BEx92YOIWN6IEUE1U85XCO40QLR1" hidden="1">'[5]Capital orders'!#REF!</definedName>
    <definedName name="BEx93B9OULL2YGC896XXYAAJSTRK" hidden="1">'[2]Reco Sheet for Fcast'!$H$2:$I$2</definedName>
    <definedName name="BEx93FRKF99NRT3LH99UTIH7AAYF" hidden="1">'[2]Reco Sheet for Fcast'!$F$6:$G$6</definedName>
    <definedName name="BEx93M7FSHP50OG34A4W8W8DF12U" hidden="1">'[2]Reco Sheet for Fcast'!$I$10:$J$10</definedName>
    <definedName name="BEx93OLWY2O3PRA74U41VG5RXT4Q" hidden="1">'[2]Reco Sheet for Fcast'!$I$7:$J$7</definedName>
    <definedName name="BEx93RWFAF6YJGYUTITVM445C02U" hidden="1">'[2]Reco Sheet for Fcast'!$H$2:$I$2</definedName>
    <definedName name="BEx93SY9RWG3HUV4YXQKXJH9FH14" hidden="1">'[2]Reco Sheet for Fcast'!$F$15</definedName>
    <definedName name="BEx93TJUX3U0FJDBG6DDSNQ91R5J" hidden="1">'[2]Reco Sheet for Fcast'!$I$9:$J$9</definedName>
    <definedName name="BEx93YY393Z5DLMHRK8KZL5903S3" localSheetId="8" hidden="1">#REF!</definedName>
    <definedName name="BEx93YY393Z5DLMHRK8KZL5903S3" localSheetId="4" hidden="1">#REF!</definedName>
    <definedName name="BEx93YY393Z5DLMHRK8KZL5903S3" localSheetId="3" hidden="1">#REF!</definedName>
    <definedName name="BEx93YY393Z5DLMHRK8KZL5903S3" localSheetId="0" hidden="1">#REF!</definedName>
    <definedName name="BEx93YY393Z5DLMHRK8KZL5903S3" localSheetId="11" hidden="1">#REF!</definedName>
    <definedName name="BEx93YY393Z5DLMHRK8KZL5903S3" hidden="1">#REF!</definedName>
    <definedName name="BEx942UCRHMI4B0US31HO95GSC2X" hidden="1">'[2]Reco Sheet for Fcast'!$I$7:$J$7</definedName>
    <definedName name="BEx948ZFFQWVIDNG4AZAUGGGEB5U" hidden="1">'[2]Reco Sheet for Fcast'!$F$6:$G$6</definedName>
    <definedName name="BEx94CKXG92OMURH41SNU6IOHK4J" localSheetId="8" hidden="1">'[3]AMI P &amp; L'!#REF!</definedName>
    <definedName name="BEx94CKXG92OMURH41SNU6IOHK4J" localSheetId="4" hidden="1">'[3]AMI P &amp; L'!#REF!</definedName>
    <definedName name="BEx94CKXG92OMURH41SNU6IOHK4J" localSheetId="3" hidden="1">'[3]AMI P &amp; L'!#REF!</definedName>
    <definedName name="BEx94CKXG92OMURH41SNU6IOHK4J" localSheetId="0" hidden="1">'[3]AMI P &amp; L'!#REF!</definedName>
    <definedName name="BEx94CKXG92OMURH41SNU6IOHK4J" localSheetId="11" hidden="1">'[3]AMI P &amp; L'!#REF!</definedName>
    <definedName name="BEx94CKXG92OMURH41SNU6IOHK4J" hidden="1">'[3]AMI P &amp; L'!#REF!</definedName>
    <definedName name="BEx94GXG30CIVB6ZQN3X3IK6BZXQ" localSheetId="8" hidden="1">'[3]AMI P &amp; L'!#REF!</definedName>
    <definedName name="BEx94GXG30CIVB6ZQN3X3IK6BZXQ" localSheetId="4" hidden="1">'[3]AMI P &amp; L'!#REF!</definedName>
    <definedName name="BEx94GXG30CIVB6ZQN3X3IK6BZXQ" localSheetId="3" hidden="1">'[3]AMI P &amp; L'!#REF!</definedName>
    <definedName name="BEx94GXG30CIVB6ZQN3X3IK6BZXQ" localSheetId="0" hidden="1">'[3]AMI P &amp; L'!#REF!</definedName>
    <definedName name="BEx94GXG30CIVB6ZQN3X3IK6BZXQ" localSheetId="11" hidden="1">'[3]AMI P &amp; L'!#REF!</definedName>
    <definedName name="BEx94GXG30CIVB6ZQN3X3IK6BZXQ" hidden="1">'[3]AMI P &amp; L'!#REF!</definedName>
    <definedName name="BEx94HZ5LURYM9ST744ALV6ZCKYP" localSheetId="8" hidden="1">'[3]AMI P &amp; L'!#REF!</definedName>
    <definedName name="BEx94HZ5LURYM9ST744ALV6ZCKYP" localSheetId="4" hidden="1">'[3]AMI P &amp; L'!#REF!</definedName>
    <definedName name="BEx94HZ5LURYM9ST744ALV6ZCKYP" localSheetId="3" hidden="1">'[3]AMI P &amp; L'!#REF!</definedName>
    <definedName name="BEx94HZ5LURYM9ST744ALV6ZCKYP" localSheetId="0" hidden="1">'[3]AMI P &amp; L'!#REF!</definedName>
    <definedName name="BEx94HZ5LURYM9ST744ALV6ZCKYP" localSheetId="11" hidden="1">'[3]AMI P &amp; L'!#REF!</definedName>
    <definedName name="BEx94HZ5LURYM9ST744ALV6ZCKYP" hidden="1">'[3]AMI P &amp; L'!#REF!</definedName>
    <definedName name="BEx94IQ75E90YUMWJ9N591LR7DQQ" localSheetId="8" hidden="1">'[3]AMI P &amp; L'!#REF!</definedName>
    <definedName name="BEx94IQ75E90YUMWJ9N591LR7DQQ" localSheetId="4" hidden="1">'[3]AMI P &amp; L'!#REF!</definedName>
    <definedName name="BEx94IQ75E90YUMWJ9N591LR7DQQ" localSheetId="3" hidden="1">'[3]AMI P &amp; L'!#REF!</definedName>
    <definedName name="BEx94IQ75E90YUMWJ9N591LR7DQQ" localSheetId="0" hidden="1">'[3]AMI P &amp; L'!#REF!</definedName>
    <definedName name="BEx94IQ75E90YUMWJ9N591LR7DQQ" localSheetId="11" hidden="1">'[3]AMI P &amp; L'!#REF!</definedName>
    <definedName name="BEx94IQ75E90YUMWJ9N591LR7DQQ" hidden="1">'[3]AMI P &amp; L'!#REF!</definedName>
    <definedName name="BEx94N7W5T3U7UOE97D6OVIBUCXS" hidden="1">'[2]Reco Sheet for Fcast'!$I$6:$J$6</definedName>
    <definedName name="BEx94XK7HTOCAI9XPVFSIIW2YKUT" localSheetId="8" hidden="1">#REF!</definedName>
    <definedName name="BEx94XK7HTOCAI9XPVFSIIW2YKUT" localSheetId="4" hidden="1">#REF!</definedName>
    <definedName name="BEx94XK7HTOCAI9XPVFSIIW2YKUT" localSheetId="3" hidden="1">#REF!</definedName>
    <definedName name="BEx94XK7HTOCAI9XPVFSIIW2YKUT" localSheetId="0" hidden="1">#REF!</definedName>
    <definedName name="BEx94XK7HTOCAI9XPVFSIIW2YKUT" localSheetId="11" hidden="1">#REF!</definedName>
    <definedName name="BEx94XK7HTOCAI9XPVFSIIW2YKUT" hidden="1">#REF!</definedName>
    <definedName name="BEx955NIAWX5OLAHMTV6QFUZPR30" localSheetId="8" hidden="1">'[3]AMI P &amp; L'!#REF!</definedName>
    <definedName name="BEx955NIAWX5OLAHMTV6QFUZPR30" localSheetId="4" hidden="1">'[3]AMI P &amp; L'!#REF!</definedName>
    <definedName name="BEx955NIAWX5OLAHMTV6QFUZPR30" localSheetId="3" hidden="1">'[3]AMI P &amp; L'!#REF!</definedName>
    <definedName name="BEx955NIAWX5OLAHMTV6QFUZPR30" localSheetId="0" hidden="1">'[3]AMI P &amp; L'!#REF!</definedName>
    <definedName name="BEx955NIAWX5OLAHMTV6QFUZPR30" localSheetId="11" hidden="1">'[3]AMI P &amp; L'!#REF!</definedName>
    <definedName name="BEx955NIAWX5OLAHMTV6QFUZPR30" hidden="1">'[3]AMI P &amp; L'!#REF!</definedName>
    <definedName name="BEx9581TYVI2M5TT4ISDAJV4W7Z6" hidden="1">'[2]Reco Sheet for Fcast'!$I$10:$J$10</definedName>
    <definedName name="BEx95NHF4RVUE0YDOAFZEIVBYJXD" hidden="1">'[2]Reco Sheet for Fcast'!$I$6:$J$6</definedName>
    <definedName name="BEx95QBZMG0E2KQ9BERJ861QLYN3" hidden="1">'[2]Reco Sheet for Fcast'!$F$6:$G$6</definedName>
    <definedName name="BEx95QHBVDN795UNQJLRXG3RDU49" hidden="1">'[2]Reco Sheet for Fcast'!$I$6:$J$6</definedName>
    <definedName name="BEx95TBVUWV7L7OMFMZDQEXGVHU6" hidden="1">'[2]Reco Sheet for Fcast'!$F$9:$G$9</definedName>
    <definedName name="BEx95U89DZZSVO39TGS62CX8G9N4" hidden="1">'[2]Reco Sheet for Fcast'!$F$11:$G$11</definedName>
    <definedName name="BEx9602K2GHNBUEUVT9ONRQU1GMD" hidden="1">'[2]Reco Sheet for Fcast'!$F$9:$G$9</definedName>
    <definedName name="BEx962BL3Y4LA53EBYI64ZYMZE8U" hidden="1">'[2]Reco Sheet for Fcast'!$F$7:$G$7</definedName>
    <definedName name="BEx96DPEANYPFX7M8LZ2UWJN17P5" localSheetId="8" hidden="1">'[5]Capital orders'!#REF!</definedName>
    <definedName name="BEx96DPEANYPFX7M8LZ2UWJN17P5" localSheetId="4" hidden="1">'[5]Capital orders'!#REF!</definedName>
    <definedName name="BEx96DPEANYPFX7M8LZ2UWJN17P5" localSheetId="3" hidden="1">'[5]Capital orders'!#REF!</definedName>
    <definedName name="BEx96DPEANYPFX7M8LZ2UWJN17P5" localSheetId="0" hidden="1">'[5]Capital orders'!#REF!</definedName>
    <definedName name="BEx96DPEANYPFX7M8LZ2UWJN17P5" localSheetId="11" hidden="1">'[5]Capital orders'!#REF!</definedName>
    <definedName name="BEx96DPEANYPFX7M8LZ2UWJN17P5" hidden="1">'[5]Capital orders'!#REF!</definedName>
    <definedName name="BEx96JP7X7K0JLFXG5H49RXRME5R" localSheetId="8" hidden="1">#REF!</definedName>
    <definedName name="BEx96JP7X7K0JLFXG5H49RXRME5R" localSheetId="4" hidden="1">#REF!</definedName>
    <definedName name="BEx96JP7X7K0JLFXG5H49RXRME5R" localSheetId="3" hidden="1">#REF!</definedName>
    <definedName name="BEx96JP7X7K0JLFXG5H49RXRME5R" localSheetId="0" hidden="1">#REF!</definedName>
    <definedName name="BEx96JP7X7K0JLFXG5H49RXRME5R" localSheetId="11" hidden="1">#REF!</definedName>
    <definedName name="BEx96JP7X7K0JLFXG5H49RXRME5R" hidden="1">#REF!</definedName>
    <definedName name="BEx96KR21O7H9R29TN0S45Y3QPUK" hidden="1">'[2]Reco Sheet for Fcast'!$I$9:$J$9</definedName>
    <definedName name="BEx96SUFKHHFE8XQ6UUO6ILDOXHO" hidden="1">'[2]Reco Sheet for Fcast'!$I$11:$J$11</definedName>
    <definedName name="BEx96UN4YWXBDEZ1U1ZUIPP41Z7I" hidden="1">'[2]Reco Sheet for Fcast'!$H$2:$I$2</definedName>
    <definedName name="BEx978KSD61YJH3S9DGO050R2EHA" hidden="1">'[2]Reco Sheet for Fcast'!$F$7:$G$7</definedName>
    <definedName name="BEx97H9O1NAKAPK4MX4PKO34ICL5" hidden="1">'[2]Reco Sheet for Fcast'!$F$11:$G$11</definedName>
    <definedName name="BEx97MNUZQ1Z0AO2FL7XQYVNCPR7" hidden="1">'[2]Reco Sheet for Fcast'!$I$8:$J$8</definedName>
    <definedName name="BEx97NPQBACJVD9K1YXI08RTW9E2" localSheetId="8" hidden="1">'[3]AMI P &amp; L'!#REF!</definedName>
    <definedName name="BEx97NPQBACJVD9K1YXI08RTW9E2" localSheetId="4" hidden="1">'[3]AMI P &amp; L'!#REF!</definedName>
    <definedName name="BEx97NPQBACJVD9K1YXI08RTW9E2" localSheetId="3" hidden="1">'[3]AMI P &amp; L'!#REF!</definedName>
    <definedName name="BEx97NPQBACJVD9K1YXI08RTW9E2" localSheetId="0" hidden="1">'[3]AMI P &amp; L'!#REF!</definedName>
    <definedName name="BEx97NPQBACJVD9K1YXI08RTW9E2" localSheetId="11" hidden="1">'[3]AMI P &amp; L'!#REF!</definedName>
    <definedName name="BEx97NPQBACJVD9K1YXI08RTW9E2" hidden="1">'[3]AMI P &amp; L'!#REF!</definedName>
    <definedName name="BEx97O0DV0K9YPP91QBJAT6MS3RD" localSheetId="8" hidden="1">#REF!</definedName>
    <definedName name="BEx97O0DV0K9YPP91QBJAT6MS3RD" localSheetId="4" hidden="1">#REF!</definedName>
    <definedName name="BEx97O0DV0K9YPP91QBJAT6MS3RD" localSheetId="3" hidden="1">#REF!</definedName>
    <definedName name="BEx97O0DV0K9YPP91QBJAT6MS3RD" localSheetId="0" hidden="1">#REF!</definedName>
    <definedName name="BEx97O0DV0K9YPP91QBJAT6MS3RD" localSheetId="11" hidden="1">#REF!</definedName>
    <definedName name="BEx97O0DV0K9YPP91QBJAT6MS3RD" hidden="1">#REF!</definedName>
    <definedName name="BEx97RWQLXS0OORDCN69IGA58CWU" hidden="1">'[2]Reco Sheet for Fcast'!$F$6:$G$6</definedName>
    <definedName name="BEx97YNGGDFIXHTMGFL2IHAQX9MI" hidden="1">'[2]Reco Sheet for Fcast'!$F$8:$G$8</definedName>
    <definedName name="BEx980G6OO93SXIQ4H0NMENRJJHQ" hidden="1">'[2]Reco Sheet for Fcast'!$I$9:$J$9</definedName>
    <definedName name="BEx981HW73BUZWT14TBTZHC0ZTJ4" hidden="1">'[2]Reco Sheet for Fcast'!$F$7:$G$7</definedName>
    <definedName name="BEx9871KU0N99P0900EAK69VFYT2" hidden="1">'[2]Reco Sheet for Fcast'!$F$15</definedName>
    <definedName name="BEx98IFKNJFGZFLID1YTRFEG1SXY" hidden="1">'[2]Reco Sheet for Fcast'!$F$9:$G$9</definedName>
    <definedName name="BEx98KZ7LNKCVOT9D2LOYY4QBVY3" localSheetId="8" hidden="1">#REF!</definedName>
    <definedName name="BEx98KZ7LNKCVOT9D2LOYY4QBVY3" localSheetId="4" hidden="1">#REF!</definedName>
    <definedName name="BEx98KZ7LNKCVOT9D2LOYY4QBVY3" localSheetId="3" hidden="1">#REF!</definedName>
    <definedName name="BEx98KZ7LNKCVOT9D2LOYY4QBVY3" localSheetId="0" hidden="1">#REF!</definedName>
    <definedName name="BEx98KZ7LNKCVOT9D2LOYY4QBVY3" localSheetId="11" hidden="1">#REF!</definedName>
    <definedName name="BEx98KZ7LNKCVOT9D2LOYY4QBVY3" hidden="1">#REF!</definedName>
    <definedName name="BEx98VGU9QUYP1365CXZRT20O3L4" localSheetId="8" hidden="1">'[5]Capital orders'!#REF!</definedName>
    <definedName name="BEx98VGU9QUYP1365CXZRT20O3L4" localSheetId="4" hidden="1">'[5]Capital orders'!#REF!</definedName>
    <definedName name="BEx98VGU9QUYP1365CXZRT20O3L4" localSheetId="3" hidden="1">'[5]Capital orders'!#REF!</definedName>
    <definedName name="BEx98VGU9QUYP1365CXZRT20O3L4" localSheetId="0" hidden="1">'[5]Capital orders'!#REF!</definedName>
    <definedName name="BEx98VGU9QUYP1365CXZRT20O3L4" localSheetId="11" hidden="1">'[5]Capital orders'!#REF!</definedName>
    <definedName name="BEx98VGU9QUYP1365CXZRT20O3L4" hidden="1">'[5]Capital orders'!#REF!</definedName>
    <definedName name="BEx9915UVD4G7RA3IMLFZ0LG3UA2" hidden="1">'[2]Reco Sheet for Fcast'!$F$7:$G$7</definedName>
    <definedName name="BEx992CZON8AO7U7V88VN1JBO0MG" hidden="1">'[2]Reco Sheet for Fcast'!$I$8:$J$8</definedName>
    <definedName name="BEx9952469XMFGSPXL7CMXHPJF90" hidden="1">'[2]Reco Sheet for Fcast'!$I$9:$J$9</definedName>
    <definedName name="BEx99B77I7TUSHRR4HIZ9FU2EIUT" hidden="1">'[2]Reco Sheet for Fcast'!$F$11:$G$11</definedName>
    <definedName name="BEx99Q6PH5F3OQKCCAAO75PYDEFN" hidden="1">'[2]Reco Sheet for Fcast'!$G$2</definedName>
    <definedName name="BEx99UDROAK28GWTG7FXE0N78XYN" hidden="1">'[2]Reco Sheet for Fcast'!$I$11:$J$11</definedName>
    <definedName name="BEx99WBYT2D6UUC1PT7A40ENYID4" hidden="1">'[2]Reco Sheet for Fcast'!$I$11:$J$11</definedName>
    <definedName name="BEx99ZRZ4I7FHDPGRAT5VW7NVBPU" hidden="1">'[2]Reco Sheet for Fcast'!$I$7:$J$7</definedName>
    <definedName name="BEx9AT5E3ZSHKSOL35O38L8HF9TH" hidden="1">'[2]Reco Sheet for Fcast'!$I$9:$J$9</definedName>
    <definedName name="BEx9AV8W1FAWF5BHATYEN47X12JN" hidden="1">'[2]Reco Sheet for Fcast'!$F$15</definedName>
    <definedName name="BEx9B8A5186FNTQQNLIO5LK02ABI" localSheetId="8" hidden="1">'[3]AMI P &amp; L'!#REF!</definedName>
    <definedName name="BEx9B8A5186FNTQQNLIO5LK02ABI" localSheetId="4" hidden="1">'[3]AMI P &amp; L'!#REF!</definedName>
    <definedName name="BEx9B8A5186FNTQQNLIO5LK02ABI" localSheetId="3" hidden="1">'[3]AMI P &amp; L'!#REF!</definedName>
    <definedName name="BEx9B8A5186FNTQQNLIO5LK02ABI" localSheetId="0" hidden="1">'[3]AMI P &amp; L'!#REF!</definedName>
    <definedName name="BEx9B8A5186FNTQQNLIO5LK02ABI" localSheetId="11" hidden="1">'[3]AMI P &amp; L'!#REF!</definedName>
    <definedName name="BEx9B8A5186FNTQQNLIO5LK02ABI" hidden="1">'[3]AMI P &amp; L'!#REF!</definedName>
    <definedName name="BEx9B8VR20E2CILU4CDQUQQ9ONXK" hidden="1">'[2]Reco Sheet for Fcast'!$G$2</definedName>
    <definedName name="BEx9B917EUP13X6FQ3NPQL76XM5V" hidden="1">'[2]Reco Sheet for Fcast'!$F$11:$G$11</definedName>
    <definedName name="BEx9BAJ5WYEQ623HUT9NNCMP3RUG" hidden="1">'[2]Reco Sheet for Fcast'!$I$11:$J$11</definedName>
    <definedName name="BEx9BAOHDIFZFPSM1WYA3RHQ0G9I" localSheetId="8" hidden="1">'[5]Capital orders'!#REF!</definedName>
    <definedName name="BEx9BAOHDIFZFPSM1WYA3RHQ0G9I" localSheetId="4" hidden="1">'[5]Capital orders'!#REF!</definedName>
    <definedName name="BEx9BAOHDIFZFPSM1WYA3RHQ0G9I" localSheetId="3" hidden="1">'[5]Capital orders'!#REF!</definedName>
    <definedName name="BEx9BAOHDIFZFPSM1WYA3RHQ0G9I" localSheetId="0" hidden="1">'[5]Capital orders'!#REF!</definedName>
    <definedName name="BEx9BAOHDIFZFPSM1WYA3RHQ0G9I" localSheetId="11" hidden="1">'[5]Capital orders'!#REF!</definedName>
    <definedName name="BEx9BAOHDIFZFPSM1WYA3RHQ0G9I" hidden="1">'[5]Capital orders'!#REF!</definedName>
    <definedName name="BEx9BYSYW7QCPXS2NAVLFAU5Y2Z2" hidden="1">'[2]Reco Sheet for Fcast'!$I$6:$J$6</definedName>
    <definedName name="BEx9C590HJ2O31IWJB73C1HR74AI" hidden="1">'[2]Reco Sheet for Fcast'!$I$11:$J$11</definedName>
    <definedName name="BEx9CCQRMYYOGIOYTOM73VKDIPS1" hidden="1">'[2]Reco Sheet for Fcast'!$I$6:$J$6</definedName>
    <definedName name="BEx9D1BC9FT19KY0INAABNDBAMR1" hidden="1">'[2]Reco Sheet for Fcast'!$I$10:$J$10</definedName>
    <definedName name="BEx9DN6ZMF18Q39MPMXSDJTZQNJ3" hidden="1">'[2]Reco Sheet for Fcast'!$F$10:$G$10</definedName>
    <definedName name="BEx9E14TDNSEMI784W0OTIEQMWN6" hidden="1">'[2]Reco Sheet for Fcast'!$K$2</definedName>
    <definedName name="BEx9E2BZ2B1R41FMGJCJ7JLGLUAJ" hidden="1">'[2]Reco Sheet for Fcast'!$F$15:$G$16</definedName>
    <definedName name="BEx9EG9KBJ77M8LEOR9ITOKN5KXY" hidden="1">'[2]Reco Sheet for Fcast'!$I$7:$J$7</definedName>
    <definedName name="BEx9ELT9J5NDVVY4N2UDXPELXQC3" hidden="1">'[4]Bud Mth'!$F$9:$G$9</definedName>
    <definedName name="BEx9EMK6HAJJMVYZTN5AUIV7O1E6" hidden="1">'[2]Reco Sheet for Fcast'!$I$11:$J$11</definedName>
    <definedName name="BEx9EQLVZHYQ1TPX7WH3SOWXCZLE" hidden="1">'[2]Reco Sheet for Fcast'!$I$6:$J$6</definedName>
    <definedName name="BEx9ETLU0EK5LGEM1QCNYN2S8O5F" hidden="1">'[2]Reco Sheet for Fcast'!$F$7:$G$7</definedName>
    <definedName name="BEx9F0Y2ESUNE3U7TQDLMPE9BO67" hidden="1">'[2]Reco Sheet for Fcast'!$I$10:$J$10</definedName>
    <definedName name="BEx9F5W18ZGFOKGRE8PR6T1MO6GT" hidden="1">'[2]Reco Sheet for Fcast'!$I$11:$J$11</definedName>
    <definedName name="BEx9F78N4HY0XFGBQ4UJRD52L1EI" hidden="1">'[2]Reco Sheet for Fcast'!$K$2</definedName>
    <definedName name="BEx9FF16LOQP5QIR4UHW5EIFGQB8" hidden="1">'[2]Reco Sheet for Fcast'!$G$2</definedName>
    <definedName name="BEx9FJTSRCZ3ZXT3QVBJT5NF8T7V" hidden="1">'[2]Reco Sheet for Fcast'!$K$2</definedName>
    <definedName name="BEx9FRBEEYPS5HLS3XT34AKZN94G" hidden="1">'[2]Reco Sheet for Fcast'!$F$7:$G$7</definedName>
    <definedName name="BEx9GDY4D8ZPQJCYFIMYM0V0C51Y" hidden="1">'[2]Reco Sheet for Fcast'!$F$8:$G$8</definedName>
    <definedName name="BEx9GGY04V0ZWI6O9KZH4KSBB389" hidden="1">'[2]Reco Sheet for Fcast'!$I$11:$J$11</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hidden="1">'[2]Reco Sheet for Fcast'!$I$6:$J$6</definedName>
    <definedName name="BEx9GY6BVFQGCLMOWVT6PIC9WP5X" hidden="1">'[2]Reco Sheet for Fcast'!$F$15</definedName>
    <definedName name="BEx9GZ2P3FDHKXEBXX2VS0BG2NP2" hidden="1">'[2]Reco Sheet for Fcast'!$F$6:$G$6</definedName>
    <definedName name="BEx9H04IB14E1437FF2OIRRWBSD7" hidden="1">'[2]Reco Sheet for Fcast'!$F$15</definedName>
    <definedName name="BEx9H5O1KDZJCW91Q29VRPY5YS6P" hidden="1">'[2]Reco Sheet for Fcast'!$I$9:$J$9</definedName>
    <definedName name="BEx9H8YR0E906F1JXZMBX3LNT004" hidden="1">'[2]Reco Sheet for Fcast'!$F$9:$G$9</definedName>
    <definedName name="BEx9HLP8FC22WFQ6C2PNR5A9187F" localSheetId="8" hidden="1">'[5]Capital orders'!#REF!</definedName>
    <definedName name="BEx9HLP8FC22WFQ6C2PNR5A9187F" localSheetId="4" hidden="1">'[5]Capital orders'!#REF!</definedName>
    <definedName name="BEx9HLP8FC22WFQ6C2PNR5A9187F" localSheetId="3" hidden="1">'[5]Capital orders'!#REF!</definedName>
    <definedName name="BEx9HLP8FC22WFQ6C2PNR5A9187F" localSheetId="0" hidden="1">'[5]Capital orders'!#REF!</definedName>
    <definedName name="BEx9HLP8FC22WFQ6C2PNR5A9187F" localSheetId="11" hidden="1">'[5]Capital orders'!#REF!</definedName>
    <definedName name="BEx9HLP8FC22WFQ6C2PNR5A9187F" hidden="1">'[5]Capital orders'!#REF!</definedName>
    <definedName name="BEx9HZ1G1J0CB5PC45ZW4S9Q4EFY" localSheetId="8" hidden="1">#REF!</definedName>
    <definedName name="BEx9HZ1G1J0CB5PC45ZW4S9Q4EFY" localSheetId="4" hidden="1">#REF!</definedName>
    <definedName name="BEx9HZ1G1J0CB5PC45ZW4S9Q4EFY" localSheetId="3" hidden="1">#REF!</definedName>
    <definedName name="BEx9HZ1G1J0CB5PC45ZW4S9Q4EFY" localSheetId="0" hidden="1">#REF!</definedName>
    <definedName name="BEx9HZ1G1J0CB5PC45ZW4S9Q4EFY" localSheetId="11" hidden="1">#REF!</definedName>
    <definedName name="BEx9HZ1G1J0CB5PC45ZW4S9Q4EFY" hidden="1">#REF!</definedName>
    <definedName name="BEx9I8XIG7E5NB48QQHXP23FIN60" hidden="1">'[2]Reco Sheet for Fcast'!$I$10:$J$10</definedName>
    <definedName name="BEx9IQRF01ATLVK0YE60ARKQJ68L" hidden="1">'[2]Reco Sheet for Fcast'!$I$8:$J$8</definedName>
    <definedName name="BEx9IT5QNZWKM6YQ5WER0DC2PMMU" hidden="1">'[2]Reco Sheet for Fcast'!$I$9:$J$9</definedName>
    <definedName name="BEx9IW5MFLXTVCJHVUZTUH93AXOS" localSheetId="8" hidden="1">'[3]AMI P &amp; L'!#REF!</definedName>
    <definedName name="BEx9IW5MFLXTVCJHVUZTUH93AXOS" localSheetId="4" hidden="1">'[3]AMI P &amp; L'!#REF!</definedName>
    <definedName name="BEx9IW5MFLXTVCJHVUZTUH93AXOS" localSheetId="3" hidden="1">'[3]AMI P &amp; L'!#REF!</definedName>
    <definedName name="BEx9IW5MFLXTVCJHVUZTUH93AXOS" localSheetId="0" hidden="1">'[3]AMI P &amp; L'!#REF!</definedName>
    <definedName name="BEx9IW5MFLXTVCJHVUZTUH93AXOS" localSheetId="11" hidden="1">'[3]AMI P &amp; L'!#REF!</definedName>
    <definedName name="BEx9IW5MFLXTVCJHVUZTUH93AXOS" hidden="1">'[3]AMI P &amp; L'!#REF!</definedName>
    <definedName name="BEx9IXCSPSZC80YZUPRCYTG326KV" hidden="1">'[2]Reco Sheet for Fcast'!$I$10:$J$10</definedName>
    <definedName name="BEx9IZR39NHDGOM97H4E6F81RTQW" hidden="1">'[2]Reco Sheet for Fcast'!$F$6:$G$6</definedName>
    <definedName name="BEx9J6CH5E7YZPER7HXEIOIKGPCA" localSheetId="8" hidden="1">'[3]AMI P &amp; L'!#REF!</definedName>
    <definedName name="BEx9J6CH5E7YZPER7HXEIOIKGPCA" localSheetId="4" hidden="1">'[3]AMI P &amp; L'!#REF!</definedName>
    <definedName name="BEx9J6CH5E7YZPER7HXEIOIKGPCA" localSheetId="3" hidden="1">'[3]AMI P &amp; L'!#REF!</definedName>
    <definedName name="BEx9J6CH5E7YZPER7HXEIOIKGPCA" localSheetId="0" hidden="1">'[3]AMI P &amp; L'!#REF!</definedName>
    <definedName name="BEx9J6CH5E7YZPER7HXEIOIKGPCA" localSheetId="11" hidden="1">'[3]AMI P &amp; L'!#REF!</definedName>
    <definedName name="BEx9J6CH5E7YZPER7HXEIOIKGPCA" hidden="1">'[3]AMI P &amp; L'!#REF!</definedName>
    <definedName name="BEx9JJTZKVUJAVPTRE0RAVTEH41G" hidden="1">'[2]Reco Sheet for Fcast'!$I$11:$J$11</definedName>
    <definedName name="BEx9JLBYK239B3F841C7YG1GT7ST" localSheetId="8" hidden="1">'[3]AMI P &amp; L'!#REF!</definedName>
    <definedName name="BEx9JLBYK239B3F841C7YG1GT7ST" localSheetId="4" hidden="1">'[3]AMI P &amp; L'!#REF!</definedName>
    <definedName name="BEx9JLBYK239B3F841C7YG1GT7ST" localSheetId="3" hidden="1">'[3]AMI P &amp; L'!#REF!</definedName>
    <definedName name="BEx9JLBYK239B3F841C7YG1GT7ST" localSheetId="0" hidden="1">'[3]AMI P &amp; L'!#REF!</definedName>
    <definedName name="BEx9JLBYK239B3F841C7YG1GT7ST" localSheetId="11" hidden="1">'[3]AMI P &amp; L'!#REF!</definedName>
    <definedName name="BEx9JLBYK239B3F841C7YG1GT7ST" hidden="1">'[3]AMI P &amp; L'!#REF!</definedName>
    <definedName name="BEx9KLW9GH3AS7L6X2QVYRX4MP47" localSheetId="8" hidden="1">#REF!</definedName>
    <definedName name="BEx9KLW9GH3AS7L6X2QVYRX4MP47" localSheetId="4" hidden="1">#REF!</definedName>
    <definedName name="BEx9KLW9GH3AS7L6X2QVYRX4MP47" localSheetId="3" hidden="1">#REF!</definedName>
    <definedName name="BEx9KLW9GH3AS7L6X2QVYRX4MP47" localSheetId="0" hidden="1">#REF!</definedName>
    <definedName name="BEx9KLW9GH3AS7L6X2QVYRX4MP47" localSheetId="11" hidden="1">#REF!</definedName>
    <definedName name="BEx9KLW9GH3AS7L6X2QVYRX4MP47" hidden="1">#REF!</definedName>
    <definedName name="BExAW4IIW5D0MDY6TJ3G4FOLPYIR" hidden="1">'[2]Reco Sheet for Fcast'!$H$2:$I$2</definedName>
    <definedName name="BExAWEPCKLF5GHCVH6O4GKOE0SW1" hidden="1">'[2]Reco Sheet for Fcast'!$F$10:$G$10</definedName>
    <definedName name="BExAX28937OH2SJJ980WOFXSWR07" hidden="1">'[2]Reco Sheet for Fcast'!$F$7:$G$7</definedName>
    <definedName name="BExAX410NB4F2XOB84OR2197H8M5" localSheetId="8" hidden="1">'[3]AMI P &amp; L'!#REF!</definedName>
    <definedName name="BExAX410NB4F2XOB84OR2197H8M5" localSheetId="4" hidden="1">'[3]AMI P &amp; L'!#REF!</definedName>
    <definedName name="BExAX410NB4F2XOB84OR2197H8M5" localSheetId="3" hidden="1">'[3]AMI P &amp; L'!#REF!</definedName>
    <definedName name="BExAX410NB4F2XOB84OR2197H8M5" localSheetId="0" hidden="1">'[3]AMI P &amp; L'!#REF!</definedName>
    <definedName name="BExAX410NB4F2XOB84OR2197H8M5" localSheetId="11" hidden="1">'[3]AMI P &amp; L'!#REF!</definedName>
    <definedName name="BExAX410NB4F2XOB84OR2197H8M5" hidden="1">'[3]AMI P &amp; L'!#REF!</definedName>
    <definedName name="BExAX8TNG8LQ5Q4904SAYQIPGBSV" hidden="1">'[2]Reco Sheet for Fcast'!$I$7:$J$7</definedName>
    <definedName name="BExAXH2FJ8S1SX2XRI17ZABSFERB" localSheetId="8" hidden="1">#REF!</definedName>
    <definedName name="BExAXH2FJ8S1SX2XRI17ZABSFERB" localSheetId="4" hidden="1">#REF!</definedName>
    <definedName name="BExAXH2FJ8S1SX2XRI17ZABSFERB" localSheetId="3" hidden="1">#REF!</definedName>
    <definedName name="BExAXH2FJ8S1SX2XRI17ZABSFERB" localSheetId="0" hidden="1">#REF!</definedName>
    <definedName name="BExAXH2FJ8S1SX2XRI17ZABSFERB" localSheetId="11" hidden="1">#REF!</definedName>
    <definedName name="BExAXH2FJ8S1SX2XRI17ZABSFERB" hidden="1">#REF!</definedName>
    <definedName name="BExAY0EAT2LXR5MFGM0DLIB45PLO" hidden="1">'[2]Reco Sheet for Fcast'!$F$6:$G$6</definedName>
    <definedName name="BExAYDA8H0HQ51AQDS0QEQS4IUSJ" localSheetId="8" hidden="1">'[5]Capital orders'!#REF!</definedName>
    <definedName name="BExAYDA8H0HQ51AQDS0QEQS4IUSJ" localSheetId="4" hidden="1">'[5]Capital orders'!#REF!</definedName>
    <definedName name="BExAYDA8H0HQ51AQDS0QEQS4IUSJ" localSheetId="3" hidden="1">'[5]Capital orders'!#REF!</definedName>
    <definedName name="BExAYDA8H0HQ51AQDS0QEQS4IUSJ" localSheetId="0" hidden="1">'[5]Capital orders'!#REF!</definedName>
    <definedName name="BExAYDA8H0HQ51AQDS0QEQS4IUSJ" localSheetId="11" hidden="1">'[5]Capital orders'!#REF!</definedName>
    <definedName name="BExAYDA8H0HQ51AQDS0QEQS4IUSJ" hidden="1">'[5]Capital orders'!#REF!</definedName>
    <definedName name="BExAYE6LNIEBR9DSNI5JGNITGKIT" hidden="1">'[2]Reco Sheet for Fcast'!$I$7:$J$7</definedName>
    <definedName name="BExAYHMLXGGO25P8HYB2S75DEB4F" hidden="1">'[2]Reco Sheet for Fcast'!$F$10:$G$10</definedName>
    <definedName name="BExAYHXJ3CVLPZX5R6UR0U1MNDXJ" hidden="1">'[2]Reco Sheet for Fcast'!$C$15:$D$23</definedName>
    <definedName name="BExAYKXAUWGDOPG952TEJ2UKZKWN" hidden="1">'[2]Reco Sheet for Fcast'!$F$8:$G$8</definedName>
    <definedName name="BExAYP9TDTI2MBP6EYE0H39CPMXN" hidden="1">'[2]Reco Sheet for Fcast'!$F$9:$G$9</definedName>
    <definedName name="BExAYPPWJPWDKU59O051WMGB7O0J" hidden="1">'[2]Reco Sheet for Fcast'!$F$11:$G$11</definedName>
    <definedName name="BExAYR2JZCJBUH6F1LZC2A7JIVRJ" hidden="1">'[2]Reco Sheet for Fcast'!$F$7:$G$7</definedName>
    <definedName name="BExAYTGVRD3DLKO75RFPMBKCIWB8" hidden="1">'[2]Reco Sheet for Fcast'!$F$8:$G$8</definedName>
    <definedName name="BExAYY9H9COOT46HJLPVDLTO12UL" hidden="1">'[2]Reco Sheet for Fcast'!$I$11:$J$11</definedName>
    <definedName name="BExAZCNEGB4JYHC8CZ51KTN890US" hidden="1">'[2]Reco Sheet for Fcast'!$F$9:$G$9</definedName>
    <definedName name="BExAZFCI302YFYRDJYQDWQQL0Q0O" hidden="1">'[2]Reco Sheet for Fcast'!$I$7:$J$7</definedName>
    <definedName name="BExAZLHLST9OP89R1HJMC1POQG8H" hidden="1">'[2]Reco Sheet for Fcast'!$F$10:$G$10</definedName>
    <definedName name="BExAZMDYMIAA7RX1BMCKU1VLBRGY" hidden="1">'[2]Reco Sheet for Fcast'!$F$6:$G$6</definedName>
    <definedName name="BExAZNL6BHI8DCQWXOX4I2P839UX" hidden="1">'[2]Reco Sheet for Fcast'!$I$2:$J$2</definedName>
    <definedName name="BExAZRMWSONMCG9KDUM4KAQ7BONM" hidden="1">'[2]Reco Sheet for Fcast'!$H$2:$I$2</definedName>
    <definedName name="BExAZTFG4SJRG4TW6JXRF7N08JFI" hidden="1">'[2]Reco Sheet for Fcast'!$I$10:$J$10</definedName>
    <definedName name="BExAZUS4A8OHDZK0MWAOCCCKTH73" hidden="1">'[2]Reco Sheet for Fcast'!$F$8:$G$8</definedName>
    <definedName name="BExAZX6FECVK3E07KXM2XPYKGM6U" hidden="1">'[2]Reco Sheet for Fcast'!$G$2</definedName>
    <definedName name="BExB012NJ8GASTNNPBRRFTLHIOC9" hidden="1">'[2]Reco Sheet for Fcast'!$F$9:$G$9</definedName>
    <definedName name="BExB072HHXVMUC0VYNGG48GRSH5Q" localSheetId="8" hidden="1">'[3]AMI P &amp; L'!#REF!</definedName>
    <definedName name="BExB072HHXVMUC0VYNGG48GRSH5Q" localSheetId="4" hidden="1">'[3]AMI P &amp; L'!#REF!</definedName>
    <definedName name="BExB072HHXVMUC0VYNGG48GRSH5Q" localSheetId="3" hidden="1">'[3]AMI P &amp; L'!#REF!</definedName>
    <definedName name="BExB072HHXVMUC0VYNGG48GRSH5Q" localSheetId="0" hidden="1">'[3]AMI P &amp; L'!#REF!</definedName>
    <definedName name="BExB072HHXVMUC0VYNGG48GRSH5Q" localSheetId="11" hidden="1">'[3]AMI P &amp; L'!#REF!</definedName>
    <definedName name="BExB072HHXVMUC0VYNGG48GRSH5Q" hidden="1">'[3]AMI P &amp; L'!#REF!</definedName>
    <definedName name="BExB0FRDEYDEUEAB1W8KD6D965XA" hidden="1">'[2]Reco Sheet for Fcast'!$K$2</definedName>
    <definedName name="BExB0KPCN7YJORQAYUCF4YKIKPMC" hidden="1">'[2]Reco Sheet for Fcast'!$I$11:$J$11</definedName>
    <definedName name="BExB0WE4PI3NOBXXVO9CTEN4DIU2" hidden="1">'[2]Reco Sheet for Fcast'!$G$2</definedName>
    <definedName name="BExB10QNIVITUYS55OAEKK3VLJFE" hidden="1">'[2]Reco Sheet for Fcast'!$G$2</definedName>
    <definedName name="BExB15ZDRY4CIJ911DONP0KCY9KU" hidden="1">'[2]Reco Sheet for Fcast'!$F$6:$G$6</definedName>
    <definedName name="BExB16VQY0O0RLZYJFU3OFEONVTE" hidden="1">'[2]Reco Sheet for Fcast'!$I$6:$J$6</definedName>
    <definedName name="BExB1713OG4CGOEQ7O0FXSI2FQWZ" localSheetId="8" hidden="1">#REF!</definedName>
    <definedName name="BExB1713OG4CGOEQ7O0FXSI2FQWZ" localSheetId="4" hidden="1">#REF!</definedName>
    <definedName name="BExB1713OG4CGOEQ7O0FXSI2FQWZ" localSheetId="3" hidden="1">#REF!</definedName>
    <definedName name="BExB1713OG4CGOEQ7O0FXSI2FQWZ" localSheetId="0" hidden="1">#REF!</definedName>
    <definedName name="BExB1713OG4CGOEQ7O0FXSI2FQWZ" localSheetId="11" hidden="1">#REF!</definedName>
    <definedName name="BExB1713OG4CGOEQ7O0FXSI2FQWZ" hidden="1">#REF!</definedName>
    <definedName name="BExB1FKNY2UO4W5FUGFHJOA2WFGG" localSheetId="8" hidden="1">'[3]AMI P &amp; L'!#REF!</definedName>
    <definedName name="BExB1FKNY2UO4W5FUGFHJOA2WFGG" localSheetId="4" hidden="1">'[3]AMI P &amp; L'!#REF!</definedName>
    <definedName name="BExB1FKNY2UO4W5FUGFHJOA2WFGG" localSheetId="3" hidden="1">'[3]AMI P &amp; L'!#REF!</definedName>
    <definedName name="BExB1FKNY2UO4W5FUGFHJOA2WFGG" localSheetId="0" hidden="1">'[3]AMI P &amp; L'!#REF!</definedName>
    <definedName name="BExB1FKNY2UO4W5FUGFHJOA2WFGG" localSheetId="11" hidden="1">'[3]AMI P &amp; L'!#REF!</definedName>
    <definedName name="BExB1FKNY2UO4W5FUGFHJOA2WFGG" hidden="1">'[3]AMI P &amp; L'!#REF!</definedName>
    <definedName name="BExB1GMD0PIDGTFBGQOPRWQSP9I4" localSheetId="8" hidden="1">'[3]AMI P &amp; L'!#REF!</definedName>
    <definedName name="BExB1GMD0PIDGTFBGQOPRWQSP9I4" localSheetId="4" hidden="1">'[3]AMI P &amp; L'!#REF!</definedName>
    <definedName name="BExB1GMD0PIDGTFBGQOPRWQSP9I4" localSheetId="3" hidden="1">'[3]AMI P &amp; L'!#REF!</definedName>
    <definedName name="BExB1GMD0PIDGTFBGQOPRWQSP9I4" localSheetId="0" hidden="1">'[3]AMI P &amp; L'!#REF!</definedName>
    <definedName name="BExB1GMD0PIDGTFBGQOPRWQSP9I4" localSheetId="11" hidden="1">'[3]AMI P &amp; L'!#REF!</definedName>
    <definedName name="BExB1GMD0PIDGTFBGQOPRWQSP9I4" hidden="1">'[3]AMI P &amp; L'!#REF!</definedName>
    <definedName name="BExB1PWZDAO1V9N18MU22F75P6Y5" hidden="1">'[2]Reco Sheet for Fcast'!$I$6:$J$6</definedName>
    <definedName name="BExB1Q29OO6LNFNT1EQLA3KYE7MX" hidden="1">'[2]Reco Sheet for Fcast'!$F$7:$G$7</definedName>
    <definedName name="BExB1TNRV5EBWZEHYLHI76T0FVA7" hidden="1">'[2]Reco Sheet for Fcast'!$I$9:$J$9</definedName>
    <definedName name="BExB1WI6M8I0EEP1ANUQZCFY24EV" localSheetId="8" hidden="1">'[3]AMI P &amp; L'!#REF!</definedName>
    <definedName name="BExB1WI6M8I0EEP1ANUQZCFY24EV" localSheetId="4" hidden="1">'[3]AMI P &amp; L'!#REF!</definedName>
    <definedName name="BExB1WI6M8I0EEP1ANUQZCFY24EV" localSheetId="3" hidden="1">'[3]AMI P &amp; L'!#REF!</definedName>
    <definedName name="BExB1WI6M8I0EEP1ANUQZCFY24EV" localSheetId="0" hidden="1">'[3]AMI P &amp; L'!#REF!</definedName>
    <definedName name="BExB1WI6M8I0EEP1ANUQZCFY24EV" localSheetId="11" hidden="1">'[3]AMI P &amp; L'!#REF!</definedName>
    <definedName name="BExB1WI6M8I0EEP1ANUQZCFY24EV" hidden="1">'[3]AMI P &amp; L'!#REF!</definedName>
    <definedName name="BExB1Z7GTT7CR0FJMG7GTKH7A4KN" hidden="1">'[2]Reco Sheet for Fcast'!$O$6:$P$10</definedName>
    <definedName name="BExB203OWC9QZA3BYOKQ18L4FUJE" hidden="1">'[2]Reco Sheet for Fcast'!$F$9:$G$9</definedName>
    <definedName name="BExB2CJHTU7C591BR4WRL5L2F2K6" hidden="1">'[2]Reco Sheet for Fcast'!$I$9:$J$9</definedName>
    <definedName name="BExB2K1AV4PGNS1O6C7D7AO411AX" hidden="1">'[2]Reco Sheet for Fcast'!$F$11:$G$11</definedName>
    <definedName name="BExB2O2UYHKI324YE324E1N7FVIB" hidden="1">'[2]Reco Sheet for Fcast'!$I$10:$J$10</definedName>
    <definedName name="BExB2Q0VJ0MU2URO3JOVUAVHEI3V" localSheetId="8" hidden="1">'[3]AMI P &amp; L'!#REF!</definedName>
    <definedName name="BExB2Q0VJ0MU2URO3JOVUAVHEI3V" localSheetId="4" hidden="1">'[3]AMI P &amp; L'!#REF!</definedName>
    <definedName name="BExB2Q0VJ0MU2URO3JOVUAVHEI3V" localSheetId="3" hidden="1">'[3]AMI P &amp; L'!#REF!</definedName>
    <definedName name="BExB2Q0VJ0MU2URO3JOVUAVHEI3V" localSheetId="0" hidden="1">'[3]AMI P &amp; L'!#REF!</definedName>
    <definedName name="BExB2Q0VJ0MU2URO3JOVUAVHEI3V" localSheetId="11" hidden="1">'[3]AMI P &amp; L'!#REF!</definedName>
    <definedName name="BExB2Q0VJ0MU2URO3JOVUAVHEI3V" hidden="1">'[3]AMI P &amp; L'!#REF!</definedName>
    <definedName name="BExB2TBPD6APUT2TO3BGE6IU9G7C" hidden="1">'[4]Bud Mth'!$I$11:$J$11</definedName>
    <definedName name="BExB2TRVKQUUYWEZA4GM0V7NE7IX" localSheetId="8" hidden="1">'[5]Capital orders'!#REF!</definedName>
    <definedName name="BExB2TRVKQUUYWEZA4GM0V7NE7IX" localSheetId="4" hidden="1">'[5]Capital orders'!#REF!</definedName>
    <definedName name="BExB2TRVKQUUYWEZA4GM0V7NE7IX" localSheetId="3" hidden="1">'[5]Capital orders'!#REF!</definedName>
    <definedName name="BExB2TRVKQUUYWEZA4GM0V7NE7IX" localSheetId="0" hidden="1">'[5]Capital orders'!#REF!</definedName>
    <definedName name="BExB2TRVKQUUYWEZA4GM0V7NE7IX" localSheetId="11" hidden="1">'[5]Capital orders'!#REF!</definedName>
    <definedName name="BExB2TRVKQUUYWEZA4GM0V7NE7IX" hidden="1">'[5]Capital orders'!#REF!</definedName>
    <definedName name="BExB30IP1DNKNQ6PZ5ERUGR5MK4Z" hidden="1">'[2]Reco Sheet for Fcast'!$I$11:$J$11</definedName>
    <definedName name="BExB42VLHX3FLYCON9QDRE70MBLO" localSheetId="8" hidden="1">#REF!</definedName>
    <definedName name="BExB42VLHX3FLYCON9QDRE70MBLO" localSheetId="4" hidden="1">#REF!</definedName>
    <definedName name="BExB42VLHX3FLYCON9QDRE70MBLO" localSheetId="3" hidden="1">#REF!</definedName>
    <definedName name="BExB42VLHX3FLYCON9QDRE70MBLO" localSheetId="0" hidden="1">#REF!</definedName>
    <definedName name="BExB42VLHX3FLYCON9QDRE70MBLO" localSheetId="11" hidden="1">#REF!</definedName>
    <definedName name="BExB42VLHX3FLYCON9QDRE70MBLO" hidden="1">#REF!</definedName>
    <definedName name="BExB442RX0T3L6HUL6X5T21CENW6" localSheetId="8" hidden="1">'[3]AMI P &amp; L'!#REF!</definedName>
    <definedName name="BExB442RX0T3L6HUL6X5T21CENW6" localSheetId="4" hidden="1">'[3]AMI P &amp; L'!#REF!</definedName>
    <definedName name="BExB442RX0T3L6HUL6X5T21CENW6" localSheetId="3" hidden="1">'[3]AMI P &amp; L'!#REF!</definedName>
    <definedName name="BExB442RX0T3L6HUL6X5T21CENW6" localSheetId="0" hidden="1">'[3]AMI P &amp; L'!#REF!</definedName>
    <definedName name="BExB442RX0T3L6HUL6X5T21CENW6" localSheetId="11" hidden="1">'[3]AMI P &amp; L'!#REF!</definedName>
    <definedName name="BExB442RX0T3L6HUL6X5T21CENW6" hidden="1">'[3]AMI P &amp; L'!#REF!</definedName>
    <definedName name="BExB4ADD0L7417CII901XTFKXD1J" hidden="1">'[2]Reco Sheet for Fcast'!$I$7:$J$7</definedName>
    <definedName name="BExB4DYU06HCGRIPBSWRCXK804UM" hidden="1">'[2]Reco Sheet for Fcast'!$F$11:$G$11</definedName>
    <definedName name="BExB4KEQ72L2ONQ7IFMYZAK0153C" hidden="1">'[2]Reco Sheet for Fcast'!$F$11:$G$11</definedName>
    <definedName name="BExB4M24SMODJ32BDKDH2DWLGTXO" localSheetId="8" hidden="1">#REF!</definedName>
    <definedName name="BExB4M24SMODJ32BDKDH2DWLGTXO" localSheetId="4" hidden="1">#REF!</definedName>
    <definedName name="BExB4M24SMODJ32BDKDH2DWLGTXO" localSheetId="3" hidden="1">#REF!</definedName>
    <definedName name="BExB4M24SMODJ32BDKDH2DWLGTXO" localSheetId="0" hidden="1">#REF!</definedName>
    <definedName name="BExB4M24SMODJ32BDKDH2DWLGTXO" localSheetId="11" hidden="1">#REF!</definedName>
    <definedName name="BExB4M24SMODJ32BDKDH2DWLGTXO" hidden="1">#REF!</definedName>
    <definedName name="BExB4Z3EZBGYYI33U0KQ8NEIH8PY" hidden="1">'[2]Reco Sheet for Fcast'!$I$8:$J$8</definedName>
    <definedName name="BExB55368XW7UX657ZSPC6BFE92S" hidden="1">'[2]Reco Sheet for Fcast'!$I$8:$J$8</definedName>
    <definedName name="BExB57MZEPL2SA2ONPK66YFLZWJU" hidden="1">'[2]Reco Sheet for Fcast'!$I$8:$J$8</definedName>
    <definedName name="BExB5833OAOJ22VK1YK47FHUSVK2" localSheetId="8" hidden="1">'[3]AMI P &amp; L'!#REF!</definedName>
    <definedName name="BExB5833OAOJ22VK1YK47FHUSVK2" localSheetId="4" hidden="1">'[3]AMI P &amp; L'!#REF!</definedName>
    <definedName name="BExB5833OAOJ22VK1YK47FHUSVK2" localSheetId="3" hidden="1">'[3]AMI P &amp; L'!#REF!</definedName>
    <definedName name="BExB5833OAOJ22VK1YK47FHUSVK2" localSheetId="0" hidden="1">'[3]AMI P &amp; L'!#REF!</definedName>
    <definedName name="BExB5833OAOJ22VK1YK47FHUSVK2" localSheetId="11" hidden="1">'[3]AMI P &amp; L'!#REF!</definedName>
    <definedName name="BExB5833OAOJ22VK1YK47FHUSVK2" hidden="1">'[3]AMI P &amp; L'!#REF!</definedName>
    <definedName name="BExB58JDIHS42JZT9DJJMKA8QFCO" hidden="1">'[2]Reco Sheet for Fcast'!$I$11:$J$11</definedName>
    <definedName name="BExB58U5FQC5JWV9CGC83HLLZUZI" hidden="1">'[2]Reco Sheet for Fcast'!$F$7:$G$7</definedName>
    <definedName name="BExB5EDO9XUKHF74X3HAU2WPPHZH" hidden="1">'[2]Reco Sheet for Fcast'!$I$6:$J$6</definedName>
    <definedName name="BExB5G6EH68AYEP1UT0GHUEL3SLN" hidden="1">'[2]Reco Sheet for Fcast'!$F$11:$G$11</definedName>
    <definedName name="BExB5QYVEZWFE5DQVHAM760EV05X" hidden="1">'[2]Reco Sheet for Fcast'!$I$7:$J$7</definedName>
    <definedName name="BExB5U9IRH14EMOE0YGIE3WIVLFS" hidden="1">'[2]Reco Sheet for Fcast'!$I$6:$J$6</definedName>
    <definedName name="BExB5VWYMOV6BAIH7XUBBVPU7MMD" hidden="1">'[2]Reco Sheet for Fcast'!$F$9:$G$9</definedName>
    <definedName name="BExB610DZWIJP1B72U9QM42COH2B" hidden="1">'[2]Reco Sheet for Fcast'!$F$9:$G$9</definedName>
    <definedName name="BExB6C3FUAKK9ML5T767NMWGA9YB" hidden="1">'[2]Reco Sheet for Fcast'!$F$7:$G$7</definedName>
    <definedName name="BExB6C8X6JYRLKZKK17VE3QUNL3D" hidden="1">'[2]Reco Sheet for Fcast'!$G$2</definedName>
    <definedName name="BExB6HN3QRFPXM71MDUK21BKM7PF" hidden="1">'[2]Reco Sheet for Fcast'!$F$11:$G$11</definedName>
    <definedName name="BExB6IZMHCZ3LB7N73KD90YB1HBZ" hidden="1">'[2]Reco Sheet for Fcast'!$F$9:$G$9</definedName>
    <definedName name="BExB719SGNX4Y8NE6JEXC555K596" hidden="1">'[2]Reco Sheet for Fcast'!$F$10:$G$10</definedName>
    <definedName name="BExB7265DCHKS7V2OWRBXCZTEIW9" hidden="1">'[2]Reco Sheet for Fcast'!$F$6:$G$6</definedName>
    <definedName name="BExB74PS5P9G0P09Y6DZSCX0FLTJ" hidden="1">'[2]Reco Sheet for Fcast'!$I$6:$J$6</definedName>
    <definedName name="BExB78RH79J0MIF7H8CAZ0CFE88Q" localSheetId="8" hidden="1">'[3]AMI P &amp; L'!#REF!</definedName>
    <definedName name="BExB78RH79J0MIF7H8CAZ0CFE88Q" localSheetId="4" hidden="1">'[3]AMI P &amp; L'!#REF!</definedName>
    <definedName name="BExB78RH79J0MIF7H8CAZ0CFE88Q" localSheetId="3" hidden="1">'[3]AMI P &amp; L'!#REF!</definedName>
    <definedName name="BExB78RH79J0MIF7H8CAZ0CFE88Q" localSheetId="0" hidden="1">'[3]AMI P &amp; L'!#REF!</definedName>
    <definedName name="BExB78RH79J0MIF7H8CAZ0CFE88Q" localSheetId="11" hidden="1">'[3]AMI P &amp; L'!#REF!</definedName>
    <definedName name="BExB78RH79J0MIF7H8CAZ0CFE88Q" hidden="1">'[3]AMI P &amp; L'!#REF!</definedName>
    <definedName name="BExB7ELT09HGDVO5BJC1ZY9D09GZ" hidden="1">'[2]Reco Sheet for Fcast'!$H$2:$I$2</definedName>
    <definedName name="BExB806PAXX70XUTA3ZI7OORD78R" hidden="1">'[2]Reco Sheet for Fcast'!$F$15</definedName>
    <definedName name="BExB8HF4UBVZKQCSRFRUQL2EE6VL" hidden="1">'[2]Reco Sheet for Fcast'!$F$8:$G$8</definedName>
    <definedName name="BExB8HKHKZ1ORJZUYGG2M4VSCC39" hidden="1">'[2]Reco Sheet for Fcast'!$F$9:$G$9</definedName>
    <definedName name="BExB8K9L3ECVVHYODX1ITUTEHJTR" hidden="1">'[2]Reco Sheet for Fcast'!$L$6:$M$10</definedName>
    <definedName name="BExB8QPH8DC5BESEVPSMBCWVN6PO" hidden="1">'[2]Reco Sheet for Fcast'!$F$6:$G$6</definedName>
    <definedName name="BExB8U5N0D85YR8APKN3PPKG0FWP" localSheetId="8" hidden="1">'[3]AMI P &amp; L'!#REF!</definedName>
    <definedName name="BExB8U5N0D85YR8APKN3PPKG0FWP" localSheetId="4" hidden="1">'[3]AMI P &amp; L'!#REF!</definedName>
    <definedName name="BExB8U5N0D85YR8APKN3PPKG0FWP" localSheetId="3" hidden="1">'[3]AMI P &amp; L'!#REF!</definedName>
    <definedName name="BExB8U5N0D85YR8APKN3PPKG0FWP" localSheetId="0" hidden="1">'[3]AMI P &amp; L'!#REF!</definedName>
    <definedName name="BExB8U5N0D85YR8APKN3PPKG0FWP" localSheetId="11" hidden="1">'[3]AMI P &amp; L'!#REF!</definedName>
    <definedName name="BExB8U5N0D85YR8APKN3PPKG0FWP" hidden="1">'[3]AMI P &amp; L'!#REF!</definedName>
    <definedName name="BExB8WJYEQ55LDAYQH0NXEDCQOVD" localSheetId="8" hidden="1">#REF!</definedName>
    <definedName name="BExB8WJYEQ55LDAYQH0NXEDCQOVD" localSheetId="4" hidden="1">#REF!</definedName>
    <definedName name="BExB8WJYEQ55LDAYQH0NXEDCQOVD" localSheetId="3" hidden="1">#REF!</definedName>
    <definedName name="BExB8WJYEQ55LDAYQH0NXEDCQOVD" localSheetId="0" hidden="1">#REF!</definedName>
    <definedName name="BExB8WJYEQ55LDAYQH0NXEDCQOVD" localSheetId="11" hidden="1">#REF!</definedName>
    <definedName name="BExB8WJYEQ55LDAYQH0NXEDCQOVD" hidden="1">#REF!</definedName>
    <definedName name="BExB9AXUUDDTRDLVSC7REODDIYJ2" localSheetId="8" hidden="1">#REF!</definedName>
    <definedName name="BExB9AXUUDDTRDLVSC7REODDIYJ2" localSheetId="4" hidden="1">#REF!</definedName>
    <definedName name="BExB9AXUUDDTRDLVSC7REODDIYJ2" localSheetId="3" hidden="1">#REF!</definedName>
    <definedName name="BExB9AXUUDDTRDLVSC7REODDIYJ2" localSheetId="0" hidden="1">#REF!</definedName>
    <definedName name="BExB9AXUUDDTRDLVSC7REODDIYJ2" localSheetId="11" hidden="1">#REF!</definedName>
    <definedName name="BExB9AXUUDDTRDLVSC7REODDIYJ2" hidden="1">#REF!</definedName>
    <definedName name="BExB9DHI5I2TJ2LXYPM98EE81L27" hidden="1">'[2]Reco Sheet for Fcast'!$I$9:$J$9</definedName>
    <definedName name="BExB9Q2MZZHBGW8QQKVEYIMJBPIE" localSheetId="8" hidden="1">'[3]AMI P &amp; L'!#REF!</definedName>
    <definedName name="BExB9Q2MZZHBGW8QQKVEYIMJBPIE" localSheetId="4" hidden="1">'[3]AMI P &amp; L'!#REF!</definedName>
    <definedName name="BExB9Q2MZZHBGW8QQKVEYIMJBPIE" localSheetId="3" hidden="1">'[3]AMI P &amp; L'!#REF!</definedName>
    <definedName name="BExB9Q2MZZHBGW8QQKVEYIMJBPIE" localSheetId="0" hidden="1">'[3]AMI P &amp; L'!#REF!</definedName>
    <definedName name="BExB9Q2MZZHBGW8QQKVEYIMJBPIE" localSheetId="11" hidden="1">'[3]AMI P &amp; L'!#REF!</definedName>
    <definedName name="BExB9Q2MZZHBGW8QQKVEYIMJBPIE" hidden="1">'[3]AMI P &amp; L'!#REF!</definedName>
    <definedName name="BExB9R4HYJ83UNLFWKDKDJ31E2DS" localSheetId="8" hidden="1">'[5]Capital orders'!#REF!</definedName>
    <definedName name="BExB9R4HYJ83UNLFWKDKDJ31E2DS" localSheetId="4" hidden="1">'[5]Capital orders'!#REF!</definedName>
    <definedName name="BExB9R4HYJ83UNLFWKDKDJ31E2DS" localSheetId="3" hidden="1">'[5]Capital orders'!#REF!</definedName>
    <definedName name="BExB9R4HYJ83UNLFWKDKDJ31E2DS" localSheetId="0" hidden="1">'[5]Capital orders'!#REF!</definedName>
    <definedName name="BExB9R4HYJ83UNLFWKDKDJ31E2DS" localSheetId="11" hidden="1">'[5]Capital orders'!#REF!</definedName>
    <definedName name="BExB9R4HYJ83UNLFWKDKDJ31E2DS" hidden="1">'[5]Capital orders'!#REF!</definedName>
    <definedName name="BExBA1GON0EZRJ20UYPILAPLNQWM" hidden="1">'[2]Reco Sheet for Fcast'!$I$7:$J$7</definedName>
    <definedName name="BExBA69ASGYRZW1G1DYIS9QRRTBN" hidden="1">'[2]Reco Sheet for Fcast'!$F$9:$G$9</definedName>
    <definedName name="BExBA6K42582A14WFFWQ3Q8QQWB6" hidden="1">'[2]Reco Sheet for Fcast'!$I$7:$J$7</definedName>
    <definedName name="BExBA8I5D4R8R2PYQ1K16TWGTOEP" hidden="1">'[2]Reco Sheet for Fcast'!$I$7:$J$7</definedName>
    <definedName name="BExBA93PE0DGUUTA7LLSIGBIXWE5" hidden="1">'[2]Reco Sheet for Fcast'!$I$7:$J$7</definedName>
    <definedName name="BExBAAGDKQLBSZJAFZFOCDTVS99P" localSheetId="8" hidden="1">'[3]AMI P &amp; L'!#REF!</definedName>
    <definedName name="BExBAAGDKQLBSZJAFZFOCDTVS99P" localSheetId="4" hidden="1">'[3]AMI P &amp; L'!#REF!</definedName>
    <definedName name="BExBAAGDKQLBSZJAFZFOCDTVS99P" localSheetId="3" hidden="1">'[3]AMI P &amp; L'!#REF!</definedName>
    <definedName name="BExBAAGDKQLBSZJAFZFOCDTVS99P" localSheetId="0" hidden="1">'[3]AMI P &amp; L'!#REF!</definedName>
    <definedName name="BExBAAGDKQLBSZJAFZFOCDTVS99P" localSheetId="11" hidden="1">'[3]AMI P &amp; L'!#REF!</definedName>
    <definedName name="BExBAAGDKQLBSZJAFZFOCDTVS99P" hidden="1">'[3]AMI P &amp; L'!#REF!</definedName>
    <definedName name="BExBAI8X0FKDQJ6YZJQDTTG4ZCWY" hidden="1">'[2]Reco Sheet for Fcast'!$I$7:$J$7</definedName>
    <definedName name="BExBAKN7XIBAXCF9PCNVS038PCQO" hidden="1">'[2]Reco Sheet for Fcast'!$F$11:$G$11</definedName>
    <definedName name="BExBAKXZ7PBW3DDKKA5MWC1ZUC7O" hidden="1">'[2]Reco Sheet for Fcast'!$I$8:$J$8</definedName>
    <definedName name="BExBAO8NLXZXHO6KCIECSFCH3RR0" hidden="1">'[2]Reco Sheet for Fcast'!$I$9:$J$9</definedName>
    <definedName name="BExBAOOT1KBSIEISN1ADL4RMY879" hidden="1">'[2]Reco Sheet for Fcast'!$G$2</definedName>
    <definedName name="BExBAVKX8Q09370X1GCZWJ4E91YJ" hidden="1">'[2]Reco Sheet for Fcast'!$I$8:$J$8</definedName>
    <definedName name="BExBAX2X2ENJYO4QTR5VAIQ86L7B" hidden="1">'[2]Reco Sheet for Fcast'!$F$8:$G$8</definedName>
    <definedName name="BExBAZ13D3F1DVJQ6YJ8JGUYEYJE" hidden="1">'[2]Reco Sheet for Fcast'!$I$11:$J$11</definedName>
    <definedName name="BExBBUCJQRR74Q7GPWDEZXYK2KJL" hidden="1">'[2]Reco Sheet for Fcast'!$I$11:$J$11</definedName>
    <definedName name="BExBBV8XVMD9CKZY711T0BN7H3PM" hidden="1">'[2]Reco Sheet for Fcast'!$F$15</definedName>
    <definedName name="BExBC78HXWXHO3XAB6E8NVTBGLJS" hidden="1">'[2]Reco Sheet for Fcast'!$F$10:$G$10</definedName>
    <definedName name="BExBCKKJTIRKC1RZJRTK65HHLX4W" hidden="1">'[2]Reco Sheet for Fcast'!$I$9:$J$9</definedName>
    <definedName name="BExBCLMEPAN3XXX174TU8SS0627Q" localSheetId="8" hidden="1">'[3]AMI P &amp; L'!#REF!</definedName>
    <definedName name="BExBCLMEPAN3XXX174TU8SS0627Q" localSheetId="4" hidden="1">'[3]AMI P &amp; L'!#REF!</definedName>
    <definedName name="BExBCLMEPAN3XXX174TU8SS0627Q" localSheetId="3" hidden="1">'[3]AMI P &amp; L'!#REF!</definedName>
    <definedName name="BExBCLMEPAN3XXX174TU8SS0627Q" localSheetId="0" hidden="1">'[3]AMI P &amp; L'!#REF!</definedName>
    <definedName name="BExBCLMEPAN3XXX174TU8SS0627Q" localSheetId="11" hidden="1">'[3]AMI P &amp; L'!#REF!</definedName>
    <definedName name="BExBCLMEPAN3XXX174TU8SS0627Q" hidden="1">'[3]AMI P &amp; L'!#REF!</definedName>
    <definedName name="BExBCRBEYR2KZ8FAQFZ2NHY13WIY" hidden="1">'[2]Reco Sheet for Fcast'!$F$15</definedName>
    <definedName name="BExBD4I559NXSV6J07Q343TKYMVJ" hidden="1">'[2]Reco Sheet for Fcast'!$G$2</definedName>
    <definedName name="BExBD77362J9OENRUETJ6CVQYGZ1" localSheetId="8" hidden="1">'[5]Capital orders'!#REF!</definedName>
    <definedName name="BExBD77362J9OENRUETJ6CVQYGZ1" localSheetId="4" hidden="1">'[5]Capital orders'!#REF!</definedName>
    <definedName name="BExBD77362J9OENRUETJ6CVQYGZ1" localSheetId="3" hidden="1">'[5]Capital orders'!#REF!</definedName>
    <definedName name="BExBD77362J9OENRUETJ6CVQYGZ1" localSheetId="0" hidden="1">'[5]Capital orders'!#REF!</definedName>
    <definedName name="BExBD77362J9OENRUETJ6CVQYGZ1" localSheetId="11" hidden="1">'[5]Capital orders'!#REF!</definedName>
    <definedName name="BExBD77362J9OENRUETJ6CVQYGZ1" hidden="1">'[5]Capital orders'!#REF!</definedName>
    <definedName name="BExBDBZQLTX3OGFYGULQFK5WEZU5" hidden="1">'[2]Reco Sheet for Fcast'!$F$7:$G$7</definedName>
    <definedName name="BExBDJS9TUEU8Z84IV59E5V4T8K6" localSheetId="8" hidden="1">'[3]AMI P &amp; L'!#REF!</definedName>
    <definedName name="BExBDJS9TUEU8Z84IV59E5V4T8K6" localSheetId="4" hidden="1">'[3]AMI P &amp; L'!#REF!</definedName>
    <definedName name="BExBDJS9TUEU8Z84IV59E5V4T8K6" localSheetId="3" hidden="1">'[3]AMI P &amp; L'!#REF!</definedName>
    <definedName name="BExBDJS9TUEU8Z84IV59E5V4T8K6" localSheetId="0" hidden="1">'[3]AMI P &amp; L'!#REF!</definedName>
    <definedName name="BExBDJS9TUEU8Z84IV59E5V4T8K6" localSheetId="11" hidden="1">'[3]AMI P &amp; L'!#REF!</definedName>
    <definedName name="BExBDJS9TUEU8Z84IV59E5V4T8K6" hidden="1">'[3]AMI P &amp; L'!#REF!</definedName>
    <definedName name="BExBDKOMSVH4XMH52CFJ3F028I9R" hidden="1">'[2]Reco Sheet for Fcast'!$G$2</definedName>
    <definedName name="BExBDSRXVZQ0W5WXQMP5XD00GRRL" hidden="1">'[2]Reco Sheet for Fcast'!$I$8:$J$8</definedName>
    <definedName name="BExBDT2QTPSTYED3RWGES5QGI7VV" localSheetId="8" hidden="1">#REF!</definedName>
    <definedName name="BExBDT2QTPSTYED3RWGES5QGI7VV" localSheetId="4" hidden="1">#REF!</definedName>
    <definedName name="BExBDT2QTPSTYED3RWGES5QGI7VV" localSheetId="3" hidden="1">#REF!</definedName>
    <definedName name="BExBDT2QTPSTYED3RWGES5QGI7VV" localSheetId="0" hidden="1">#REF!</definedName>
    <definedName name="BExBDT2QTPSTYED3RWGES5QGI7VV" localSheetId="11" hidden="1">#REF!</definedName>
    <definedName name="BExBDT2QTPSTYED3RWGES5QGI7VV" hidden="1">#REF!</definedName>
    <definedName name="BExBDUVGK3E1J4JY9ZYTS7V14BLY" hidden="1">'[2]Reco Sheet for Fcast'!$G$2</definedName>
    <definedName name="BExBE162OSBKD30I7T1DKKPT3I9I" hidden="1">'[2]Reco Sheet for Fcast'!$I$10:$J$10</definedName>
    <definedName name="BExBEC9ATLQZF86W1M3APSM4HEOH" hidden="1">'[2]Reco Sheet for Fcast'!$I$6:$J$6</definedName>
    <definedName name="BExBEF3VXW3Y3SZ6RC9PX7QEB12Y" hidden="1">'[2]Reco Sheet for Fcast'!$F$15</definedName>
    <definedName name="BExBEJG7L9BDVH7L2B9YXRV84GFT" localSheetId="8" hidden="1">'[5]Capital orders'!#REF!</definedName>
    <definedName name="BExBEJG7L9BDVH7L2B9YXRV84GFT" localSheetId="4" hidden="1">'[5]Capital orders'!#REF!</definedName>
    <definedName name="BExBEJG7L9BDVH7L2B9YXRV84GFT" localSheetId="3" hidden="1">'[5]Capital orders'!#REF!</definedName>
    <definedName name="BExBEJG7L9BDVH7L2B9YXRV84GFT" localSheetId="0" hidden="1">'[5]Capital orders'!#REF!</definedName>
    <definedName name="BExBEJG7L9BDVH7L2B9YXRV84GFT" localSheetId="11" hidden="1">'[5]Capital orders'!#REF!</definedName>
    <definedName name="BExBEJG7L9BDVH7L2B9YXRV84GFT" hidden="1">'[5]Capital orders'!#REF!</definedName>
    <definedName name="BExBEYFQJE9YK12A6JBMRFKEC7RN" hidden="1">'[2]Reco Sheet for Fcast'!$I$6:$J$6</definedName>
    <definedName name="BExBG1ED81J2O4A2S5F5Y3BPHMCR" hidden="1">'[2]Reco Sheet for Fcast'!$I$8:$J$8</definedName>
    <definedName name="BExCRLIHS7466WFJ3RPIUGGXYESZ" hidden="1">'[2]Reco Sheet for Fcast'!$I$9:$J$9</definedName>
    <definedName name="BExCRQWQFIEUV7HE228YUBUUJA9K" hidden="1">'[2]Reco Sheet for Fcast'!$F$15:$AI$18</definedName>
    <definedName name="BExCS1EDDUEAEWHVYXHIP9I1WCJH" hidden="1">'[2]Reco Sheet for Fcast'!$I$10:$J$10</definedName>
    <definedName name="BExCS4E9E7CKF2RTM6INK6MAILOV" localSheetId="8" hidden="1">#REF!</definedName>
    <definedName name="BExCS4E9E7CKF2RTM6INK6MAILOV" localSheetId="4" hidden="1">#REF!</definedName>
    <definedName name="BExCS4E9E7CKF2RTM6INK6MAILOV" localSheetId="3" hidden="1">#REF!</definedName>
    <definedName name="BExCS4E9E7CKF2RTM6INK6MAILOV" localSheetId="0" hidden="1">#REF!</definedName>
    <definedName name="BExCS4E9E7CKF2RTM6INK6MAILOV" localSheetId="11" hidden="1">#REF!</definedName>
    <definedName name="BExCS4E9E7CKF2RTM6INK6MAILOV" hidden="1">#REF!</definedName>
    <definedName name="BExCS7ZPMHFJ4UJDAL8CQOLSZ13B" localSheetId="8" hidden="1">'[3]AMI P &amp; L'!#REF!</definedName>
    <definedName name="BExCS7ZPMHFJ4UJDAL8CQOLSZ13B" localSheetId="4" hidden="1">'[3]AMI P &amp; L'!#REF!</definedName>
    <definedName name="BExCS7ZPMHFJ4UJDAL8CQOLSZ13B" localSheetId="3" hidden="1">'[3]AMI P &amp; L'!#REF!</definedName>
    <definedName name="BExCS7ZPMHFJ4UJDAL8CQOLSZ13B" localSheetId="0" hidden="1">'[3]AMI P &amp; L'!#REF!</definedName>
    <definedName name="BExCS7ZPMHFJ4UJDAL8CQOLSZ13B" localSheetId="11" hidden="1">'[3]AMI P &amp; L'!#REF!</definedName>
    <definedName name="BExCS7ZPMHFJ4UJDAL8CQOLSZ13B" hidden="1">'[3]AMI P &amp; L'!#REF!</definedName>
    <definedName name="BExCS8W4NJUZH9S1CYB6XSDLEPBW" hidden="1">'[2]Reco Sheet for Fcast'!$I$2:$J$2</definedName>
    <definedName name="BExCSAE1M6G20R41J0Y24YNN0YC1" hidden="1">'[2]Reco Sheet for Fcast'!$I$6:$J$6</definedName>
    <definedName name="BExCSAOUZOYKHN7HV511TO8VDJ02" hidden="1">'[2]Reco Sheet for Fcast'!$I$8:$J$8</definedName>
    <definedName name="BExCSMOFTXSUEC1T46LR1UPYRCX5" hidden="1">'[2]Reco Sheet for Fcast'!$G$2</definedName>
    <definedName name="BExCSSDG3TM6TPKS19E9QYJEELZ6" localSheetId="8" hidden="1">'[3]AMI P &amp; L'!#REF!</definedName>
    <definedName name="BExCSSDG3TM6TPKS19E9QYJEELZ6" localSheetId="4" hidden="1">'[3]AMI P &amp; L'!#REF!</definedName>
    <definedName name="BExCSSDG3TM6TPKS19E9QYJEELZ6" localSheetId="3" hidden="1">'[3]AMI P &amp; L'!#REF!</definedName>
    <definedName name="BExCSSDG3TM6TPKS19E9QYJEELZ6" localSheetId="0" hidden="1">'[3]AMI P &amp; L'!#REF!</definedName>
    <definedName name="BExCSSDG3TM6TPKS19E9QYJEELZ6" localSheetId="11" hidden="1">'[3]AMI P &amp; L'!#REF!</definedName>
    <definedName name="BExCSSDG3TM6TPKS19E9QYJEELZ6" hidden="1">'[3]AMI P &amp; L'!#REF!</definedName>
    <definedName name="BExCSZV7U67UWXL2HKJNM5W1E4OO" hidden="1">'[2]Reco Sheet for Fcast'!$I$7:$J$7</definedName>
    <definedName name="BExCT4NSDT61OCH04Y2QIFIOP75H" localSheetId="8" hidden="1">'[3]AMI P &amp; L'!#REF!</definedName>
    <definedName name="BExCT4NSDT61OCH04Y2QIFIOP75H" localSheetId="4" hidden="1">'[3]AMI P &amp; L'!#REF!</definedName>
    <definedName name="BExCT4NSDT61OCH04Y2QIFIOP75H" localSheetId="3" hidden="1">'[3]AMI P &amp; L'!#REF!</definedName>
    <definedName name="BExCT4NSDT61OCH04Y2QIFIOP75H" localSheetId="0" hidden="1">'[3]AMI P &amp; L'!#REF!</definedName>
    <definedName name="BExCT4NSDT61OCH04Y2QIFIOP75H" localSheetId="11" hidden="1">'[3]AMI P &amp; L'!#REF!</definedName>
    <definedName name="BExCT4NSDT61OCH04Y2QIFIOP75H" hidden="1">'[3]AMI P &amp; L'!#REF!</definedName>
    <definedName name="BExCTW8G3VCZ55S09HTUGXKB1P2M" hidden="1">'[2]Reco Sheet for Fcast'!$F$11:$G$11</definedName>
    <definedName name="BExCTYS2KX0QANOLT8LGZ9WV3S3T" hidden="1">'[2]Reco Sheet for Fcast'!$F$15</definedName>
    <definedName name="BExCTZZ9JNES4EDHW97NP0EGQALX" hidden="1">'[2]Reco Sheet for Fcast'!$G$2</definedName>
    <definedName name="BExCU0A1V6NMZQ9ASYJ8QIVQ5UR2" localSheetId="8" hidden="1">'[3]AMI P &amp; L'!#REF!</definedName>
    <definedName name="BExCU0A1V6NMZQ9ASYJ8QIVQ5UR2" localSheetId="4" hidden="1">'[3]AMI P &amp; L'!#REF!</definedName>
    <definedName name="BExCU0A1V6NMZQ9ASYJ8QIVQ5UR2" localSheetId="3" hidden="1">'[3]AMI P &amp; L'!#REF!</definedName>
    <definedName name="BExCU0A1V6NMZQ9ASYJ8QIVQ5UR2" localSheetId="0" hidden="1">'[3]AMI P &amp; L'!#REF!</definedName>
    <definedName name="BExCU0A1V6NMZQ9ASYJ8QIVQ5UR2" localSheetId="11" hidden="1">'[3]AMI P &amp; L'!#REF!</definedName>
    <definedName name="BExCU0A1V6NMZQ9ASYJ8QIVQ5UR2" hidden="1">'[3]AMI P &amp; L'!#REF!</definedName>
    <definedName name="BExCU2834920JBHSPCRC4UF80OLL" hidden="1">'[2]Reco Sheet for Fcast'!$F$11:$G$11</definedName>
    <definedName name="BExCU8O54I3P3WRYWY1CRP3S78QY" hidden="1">'[2]Reco Sheet for Fcast'!$G$2</definedName>
    <definedName name="BExCUDRJO23YOKT8GPWOVQ4XEHF5" hidden="1">'[2]Reco Sheet for Fcast'!$F$6:$G$6</definedName>
    <definedName name="BExCUPAXFR16YMWL30ME3F3BSRDZ" hidden="1">'[2]Reco Sheet for Fcast'!$F$8:$G$8</definedName>
    <definedName name="BExCUR94DHCE47PUUWEMT5QZOYR2" hidden="1">'[2]Reco Sheet for Fcast'!$H$2:$I$2</definedName>
    <definedName name="BExCV634L7SVHGB0UDDTRRQ2Q72H" hidden="1">'[2]Reco Sheet for Fcast'!$I$7:$J$7</definedName>
    <definedName name="BExCVBXGSXT9FWJRG62PX9S1RK83" hidden="1">'[2]Reco Sheet for Fcast'!$I$8:$J$8</definedName>
    <definedName name="BExCVHBNLOHNFS0JAV3I1XGPNH9W" hidden="1">'[2]Reco Sheet for Fcast'!$F$15</definedName>
    <definedName name="BExCVI86R31A2IOZIEBY1FJLVILD" hidden="1">'[2]Reco Sheet for Fcast'!$I$10:$J$10</definedName>
    <definedName name="BExCVKGZXE0I9EIXKBZVSGSEY2RR" hidden="1">'[2]Reco Sheet for Fcast'!$F$9:$G$9</definedName>
    <definedName name="BExCVV44WY5807WGMTGKPW0GT256" hidden="1">'[2]Reco Sheet for Fcast'!$I$7:$J$7</definedName>
    <definedName name="BExCVVK8GI44DNT5MTM7AOS4U9N8" hidden="1">'[2]Reco Sheet for Fcast'!$I$7:$J$7</definedName>
    <definedName name="BExCVZ5PN4V6MRBZ04PZJW3GEF8S" localSheetId="8" hidden="1">'[3]AMI P &amp; L'!#REF!</definedName>
    <definedName name="BExCVZ5PN4V6MRBZ04PZJW3GEF8S" localSheetId="4" hidden="1">'[3]AMI P &amp; L'!#REF!</definedName>
    <definedName name="BExCVZ5PN4V6MRBZ04PZJW3GEF8S" localSheetId="3" hidden="1">'[3]AMI P &amp; L'!#REF!</definedName>
    <definedName name="BExCVZ5PN4V6MRBZ04PZJW3GEF8S" localSheetId="0" hidden="1">'[3]AMI P &amp; L'!#REF!</definedName>
    <definedName name="BExCVZ5PN4V6MRBZ04PZJW3GEF8S" localSheetId="11" hidden="1">'[3]AMI P &amp; L'!#REF!</definedName>
    <definedName name="BExCVZ5PN4V6MRBZ04PZJW3GEF8S" hidden="1">'[3]AMI P &amp; L'!#REF!</definedName>
    <definedName name="BExCW13R0GWJYGXZBNCPAHQN4NR2" hidden="1">'[2]Reco Sheet for Fcast'!$I$10:$J$10</definedName>
    <definedName name="BExCW9Y5HWU4RJTNX74O6L24VGCK" hidden="1">'[2]Reco Sheet for Fcast'!$H$2:$I$2</definedName>
    <definedName name="BExCWMJAP755C7AV2QKTWYDPDSSV" hidden="1">'[2]Reco Sheet for Fcast'!$F$8:$G$8</definedName>
    <definedName name="BExCWPDPESGZS07QGBLSBWDNVJLZ" hidden="1">'[2]Reco Sheet for Fcast'!$F$7:$G$7</definedName>
    <definedName name="BExCWSDLJ7DJX3139FQJM3LND72J" hidden="1">'[2]Reco Sheet for Fcast'!$O$6:$P$10</definedName>
    <definedName name="BExCWTVKHIVCRHF8GC39KI58YM5K" hidden="1">'[2]Reco Sheet for Fcast'!$G$2</definedName>
    <definedName name="BExCX2KGRZBRVLZNM8SUSIE6A0RL" localSheetId="8" hidden="1">'[3]AMI P &amp; L'!#REF!</definedName>
    <definedName name="BExCX2KGRZBRVLZNM8SUSIE6A0RL" localSheetId="4" hidden="1">'[3]AMI P &amp; L'!#REF!</definedName>
    <definedName name="BExCX2KGRZBRVLZNM8SUSIE6A0RL" localSheetId="3" hidden="1">'[3]AMI P &amp; L'!#REF!</definedName>
    <definedName name="BExCX2KGRZBRVLZNM8SUSIE6A0RL" localSheetId="0" hidden="1">'[3]AMI P &amp; L'!#REF!</definedName>
    <definedName name="BExCX2KGRZBRVLZNM8SUSIE6A0RL" localSheetId="11" hidden="1">'[3]AMI P &amp; L'!#REF!</definedName>
    <definedName name="BExCX2KGRZBRVLZNM8SUSIE6A0RL" hidden="1">'[3]AMI P &amp; L'!#REF!</definedName>
    <definedName name="BExCX3X451T70LZ1VF95L7W4Y4TM" hidden="1">'[2]Reco Sheet for Fcast'!$F$10:$G$10</definedName>
    <definedName name="BExCX4NZ2N1OUGXM7EV0U7VULJMM" hidden="1">'[2]Reco Sheet for Fcast'!$F$7:$G$7</definedName>
    <definedName name="BExCXILMURGYMAH6N5LF5DV6K3GM" hidden="1">'[2]Reco Sheet for Fcast'!$I$9:$J$9</definedName>
    <definedName name="BExCXK3M8NPWOZZALA6L6RUCBB2J" localSheetId="8" hidden="1">#REF!</definedName>
    <definedName name="BExCXK3M8NPWOZZALA6L6RUCBB2J" localSheetId="4" hidden="1">#REF!</definedName>
    <definedName name="BExCXK3M8NPWOZZALA6L6RUCBB2J" localSheetId="3" hidden="1">#REF!</definedName>
    <definedName name="BExCXK3M8NPWOZZALA6L6RUCBB2J" localSheetId="0" hidden="1">#REF!</definedName>
    <definedName name="BExCXK3M8NPWOZZALA6L6RUCBB2J" localSheetId="11" hidden="1">#REF!</definedName>
    <definedName name="BExCXK3M8NPWOZZALA6L6RUCBB2J" hidden="1">#REF!</definedName>
    <definedName name="BExCXKZZ6U10NBCECNUV9U56FB6V" localSheetId="8" hidden="1">#REF!</definedName>
    <definedName name="BExCXKZZ6U10NBCECNUV9U56FB6V" localSheetId="4" hidden="1">#REF!</definedName>
    <definedName name="BExCXKZZ6U10NBCECNUV9U56FB6V" localSheetId="3" hidden="1">#REF!</definedName>
    <definedName name="BExCXKZZ6U10NBCECNUV9U56FB6V" localSheetId="0" hidden="1">#REF!</definedName>
    <definedName name="BExCXKZZ6U10NBCECNUV9U56FB6V" localSheetId="11" hidden="1">#REF!</definedName>
    <definedName name="BExCXKZZ6U10NBCECNUV9U56FB6V" hidden="1">#REF!</definedName>
    <definedName name="BExCXQUFBMXQ1650735H48B1AZT3" hidden="1">'[2]Reco Sheet for Fcast'!$F$15</definedName>
    <definedName name="BExCY2DQO9VLA77Q7EG3T0XNXX4F" hidden="1">'[2]Reco Sheet for Fcast'!$F$11:$G$11</definedName>
    <definedName name="BExCY6VMJ68MX3C981R5Q0BX5791" hidden="1">'[2]Reco Sheet for Fcast'!$I$9:$J$9</definedName>
    <definedName name="BExCYAH2SAZCPW6XCB7V7PMMCAWO" hidden="1">'[2]Reco Sheet for Fcast'!$I$6:$J$6</definedName>
    <definedName name="BExCYFV9Z4OENTUNF9IWT6ELMRCL" hidden="1">'[2]Reco Sheet for Fcast'!$I$7:$J$7</definedName>
    <definedName name="BExCYPRC5HJE6N2XQTHCT6NXGP8N" hidden="1">'[2]Reco Sheet for Fcast'!$I$11:$J$11</definedName>
    <definedName name="BExCYUK0I3UEXZNFDW71G6Z6D8XR" localSheetId="8" hidden="1">'[3]AMI P &amp; L'!#REF!</definedName>
    <definedName name="BExCYUK0I3UEXZNFDW71G6Z6D8XR" localSheetId="4" hidden="1">'[3]AMI P &amp; L'!#REF!</definedName>
    <definedName name="BExCYUK0I3UEXZNFDW71G6Z6D8XR" localSheetId="3" hidden="1">'[3]AMI P &amp; L'!#REF!</definedName>
    <definedName name="BExCYUK0I3UEXZNFDW71G6Z6D8XR" localSheetId="0" hidden="1">'[3]AMI P &amp; L'!#REF!</definedName>
    <definedName name="BExCYUK0I3UEXZNFDW71G6Z6D8XR" localSheetId="11" hidden="1">'[3]AMI P &amp; L'!#REF!</definedName>
    <definedName name="BExCYUK0I3UEXZNFDW71G6Z6D8XR" hidden="1">'[3]AMI P &amp; L'!#REF!</definedName>
    <definedName name="BExCZ4QTDJA3L8AGID0HLSLRVP6A" localSheetId="8" hidden="1">'[5]Capital orders'!#REF!</definedName>
    <definedName name="BExCZ4QTDJA3L8AGID0HLSLRVP6A" localSheetId="4" hidden="1">'[5]Capital orders'!#REF!</definedName>
    <definedName name="BExCZ4QTDJA3L8AGID0HLSLRVP6A" localSheetId="3" hidden="1">'[5]Capital orders'!#REF!</definedName>
    <definedName name="BExCZ4QTDJA3L8AGID0HLSLRVP6A" localSheetId="0" hidden="1">'[5]Capital orders'!#REF!</definedName>
    <definedName name="BExCZ4QTDJA3L8AGID0HLSLRVP6A" localSheetId="11" hidden="1">'[5]Capital orders'!#REF!</definedName>
    <definedName name="BExCZ4QTDJA3L8AGID0HLSLRVP6A" hidden="1">'[5]Capital orders'!#REF!</definedName>
    <definedName name="BExCZFZCXMLY5DWESYJ9NGTJYQ8M" hidden="1">'[2]Reco Sheet for Fcast'!$I$11:$J$11</definedName>
    <definedName name="BExCZJ4P8WS0BDT31WDXI0ROE7D6" hidden="1">'[2]Reco Sheet for Fcast'!$F$6:$G$6</definedName>
    <definedName name="BExCZKH6NI0EE02L995IFVBD1J59" hidden="1">'[2]Reco Sheet for Fcast'!$I$8:$J$8</definedName>
    <definedName name="BExCZU7T2KCK97JI9FE1XITCRE8U" localSheetId="8" hidden="1">#REF!</definedName>
    <definedName name="BExCZU7T2KCK97JI9FE1XITCRE8U" localSheetId="4" hidden="1">#REF!</definedName>
    <definedName name="BExCZU7T2KCK97JI9FE1XITCRE8U" localSheetId="3" hidden="1">#REF!</definedName>
    <definedName name="BExCZU7T2KCK97JI9FE1XITCRE8U" localSheetId="0" hidden="1">#REF!</definedName>
    <definedName name="BExCZU7T2KCK97JI9FE1XITCRE8U" localSheetId="11" hidden="1">#REF!</definedName>
    <definedName name="BExCZU7T2KCK97JI9FE1XITCRE8U" hidden="1">#REF!</definedName>
    <definedName name="BExCZUD9FEOJBKDJ51Z3JON9LKJ8" hidden="1">'[2]Reco Sheet for Fcast'!$G$2</definedName>
    <definedName name="BExD0CCO4AZHRMZ3PSLCEN7T63L2" hidden="1">'[4]Bud Mth'!$I$6:$J$6</definedName>
    <definedName name="BExD0HALIN0JR4JTPGDEVAEE5EX5" hidden="1">'[2]Reco Sheet for Fcast'!$I$8:$J$8</definedName>
    <definedName name="BExD0LCCDPG16YLY5WQSZF1XI5DA" hidden="1">'[2]Reco Sheet for Fcast'!$I$9:$J$9</definedName>
    <definedName name="BExD0RMWSB4TRECEHTH6NN4K9DFZ" hidden="1">'[2]Reco Sheet for Fcast'!$I$11:$J$11</definedName>
    <definedName name="BExD0U6KG10QGVDI1XSHK0J10A2V" hidden="1">'[2]Reco Sheet for Fcast'!$I$7:$J$7</definedName>
    <definedName name="BExD13RUIBGRXDL4QDZ305UKUR12" hidden="1">'[2]Reco Sheet for Fcast'!$I$9:$J$9</definedName>
    <definedName name="BExD14DETV5R4OOTMAXD5NAKWRO3" hidden="1">'[2]Reco Sheet for Fcast'!$H$2:$I$2</definedName>
    <definedName name="BExD1OAU9OXQAZA4D70HP72CU6GB" hidden="1">'[2]Reco Sheet for Fcast'!$I$7:$J$7</definedName>
    <definedName name="BExD1Y1JV61416YA1XRQHKWPZIE7" hidden="1">'[2]Reco Sheet for Fcast'!$F$6:$G$6</definedName>
    <definedName name="BExD21HKYZH6AN0830NG17ZRUS1T" hidden="1">'[2]Reco Sheet for Fcast'!$G$2:$H$2</definedName>
    <definedName name="BExD2CFHIRMBKN5KXE5QP4XXEWFS" localSheetId="8" hidden="1">'[3]AMI P &amp; L'!#REF!</definedName>
    <definedName name="BExD2CFHIRMBKN5KXE5QP4XXEWFS" localSheetId="4" hidden="1">'[3]AMI P &amp; L'!#REF!</definedName>
    <definedName name="BExD2CFHIRMBKN5KXE5QP4XXEWFS" localSheetId="3" hidden="1">'[3]AMI P &amp; L'!#REF!</definedName>
    <definedName name="BExD2CFHIRMBKN5KXE5QP4XXEWFS" localSheetId="0" hidden="1">'[3]AMI P &amp; L'!#REF!</definedName>
    <definedName name="BExD2CFHIRMBKN5KXE5QP4XXEWFS" localSheetId="11" hidden="1">'[3]AMI P &amp; L'!#REF!</definedName>
    <definedName name="BExD2CFHIRMBKN5KXE5QP4XXEWFS" hidden="1">'[3]AMI P &amp; L'!#REF!</definedName>
    <definedName name="BExD2DMHH1HWXQ9W0YYMDP8AAX8Q" hidden="1">'[2]Reco Sheet for Fcast'!$F$6:$G$6</definedName>
    <definedName name="BExD2HTPC7IWBAU6OSQ67MQA8BYZ" hidden="1">'[2]Reco Sheet for Fcast'!$F$10:$G$10</definedName>
    <definedName name="BExD363H2VGFIQUCE6LS4AC5J0ZT" hidden="1">'[2]Reco Sheet for Fcast'!$F$7:$G$7</definedName>
    <definedName name="BExD37QXHXNRAT3KZWRFA3MXHIF8" hidden="1">'[4]Bud Mth'!$F$6:$G$6</definedName>
    <definedName name="BExD3A588E939V61P1XEW0FI5Q0S" hidden="1">'[2]Reco Sheet for Fcast'!$I$10:$J$10</definedName>
    <definedName name="BExD3CJJDKVR9M18XI3WDZH80WL6" hidden="1">'[2]Reco Sheet for Fcast'!$I$11:$J$11</definedName>
    <definedName name="BExD3ESD9WYJIB3TRDPJ1CKXRAVL" hidden="1">'[2]Reco Sheet for Fcast'!$I$11:$J$11</definedName>
    <definedName name="BExD3F368X5S25MWSUNIV57RDB57" localSheetId="8" hidden="1">'[3]AMI P &amp; L'!#REF!</definedName>
    <definedName name="BExD3F368X5S25MWSUNIV57RDB57" localSheetId="4" hidden="1">'[3]AMI P &amp; L'!#REF!</definedName>
    <definedName name="BExD3F368X5S25MWSUNIV57RDB57" localSheetId="3" hidden="1">'[3]AMI P &amp; L'!#REF!</definedName>
    <definedName name="BExD3F368X5S25MWSUNIV57RDB57" localSheetId="0" hidden="1">'[3]AMI P &amp; L'!#REF!</definedName>
    <definedName name="BExD3F368X5S25MWSUNIV57RDB57" localSheetId="11" hidden="1">'[3]AMI P &amp; L'!#REF!</definedName>
    <definedName name="BExD3F368X5S25MWSUNIV57RDB57" hidden="1">'[3]AMI P &amp; L'!#REF!</definedName>
    <definedName name="BExD3H6Q0X859YKIX6M8ZEYXI1G6" hidden="1">'[4]Bud Mth'!$F$15:$S$21</definedName>
    <definedName name="BExD3IJ5IT335SOSNV9L85WKAOSI" hidden="1">'[2]Reco Sheet for Fcast'!$F$11:$G$11</definedName>
    <definedName name="BExD3KBVUY57GMMQTOFEU6S6G1AY" hidden="1">'[2]Reco Sheet for Fcast'!$F$9:$G$9</definedName>
    <definedName name="BExD3NMR7AW2Z6V8SC79VQR37NA6" hidden="1">'[2]Reco Sheet for Fcast'!$F$8:$G$8</definedName>
    <definedName name="BExD3QXA2UQ2W4N7NYLUEOG40BZB" hidden="1">'[2]Reco Sheet for Fcast'!$F$10:$G$10</definedName>
    <definedName name="BExD3U2N041TEJ7GCN005UTPHNXY" hidden="1">'[2]Reco Sheet for Fcast'!$F$6:$G$6</definedName>
    <definedName name="BExD40O0CFTNJFOFMMM1KH0P7BUI" localSheetId="8" hidden="1">'[3]AMI P &amp; L'!#REF!</definedName>
    <definedName name="BExD40O0CFTNJFOFMMM1KH0P7BUI" localSheetId="4" hidden="1">'[3]AMI P &amp; L'!#REF!</definedName>
    <definedName name="BExD40O0CFTNJFOFMMM1KH0P7BUI" localSheetId="3" hidden="1">'[3]AMI P &amp; L'!#REF!</definedName>
    <definedName name="BExD40O0CFTNJFOFMMM1KH0P7BUI" localSheetId="0" hidden="1">'[3]AMI P &amp; L'!#REF!</definedName>
    <definedName name="BExD40O0CFTNJFOFMMM1KH0P7BUI" localSheetId="11" hidden="1">'[3]AMI P &amp; L'!#REF!</definedName>
    <definedName name="BExD40O0CFTNJFOFMMM1KH0P7BUI" hidden="1">'[3]AMI P &amp; L'!#REF!</definedName>
    <definedName name="BExD4BR9HJ3MWWZ5KLVZWX9FJAUS" hidden="1">'[2]Reco Sheet for Fcast'!$F$11:$G$11</definedName>
    <definedName name="BExD4F1WTKT3H0N9MF4H1LX7MBSY" hidden="1">'[2]Reco Sheet for Fcast'!$I$8:$J$8</definedName>
    <definedName name="BExD4H5GQWXBS6LUL3TSP36DVO38" localSheetId="8" hidden="1">'[3]AMI P &amp; L'!#REF!</definedName>
    <definedName name="BExD4H5GQWXBS6LUL3TSP36DVO38" localSheetId="4" hidden="1">'[3]AMI P &amp; L'!#REF!</definedName>
    <definedName name="BExD4H5GQWXBS6LUL3TSP36DVO38" localSheetId="3" hidden="1">'[3]AMI P &amp; L'!#REF!</definedName>
    <definedName name="BExD4H5GQWXBS6LUL3TSP36DVO38" localSheetId="0" hidden="1">'[3]AMI P &amp; L'!#REF!</definedName>
    <definedName name="BExD4H5GQWXBS6LUL3TSP36DVO38" localSheetId="11" hidden="1">'[3]AMI P &amp; L'!#REF!</definedName>
    <definedName name="BExD4H5GQWXBS6LUL3TSP36DVO38" hidden="1">'[3]AMI P &amp; L'!#REF!</definedName>
    <definedName name="BExD4IHX75GVFK6I80F7IR7955K1" hidden="1">'[4]Bud Mth'!$F$15</definedName>
    <definedName name="BExD4JJSS3QDBLABCJCHD45SRNPI" localSheetId="8" hidden="1">'[3]AMI P &amp; L'!#REF!</definedName>
    <definedName name="BExD4JJSS3QDBLABCJCHD45SRNPI" localSheetId="4" hidden="1">'[3]AMI P &amp; L'!#REF!</definedName>
    <definedName name="BExD4JJSS3QDBLABCJCHD45SRNPI" localSheetId="3" hidden="1">'[3]AMI P &amp; L'!#REF!</definedName>
    <definedName name="BExD4JJSS3QDBLABCJCHD45SRNPI" localSheetId="0" hidden="1">'[3]AMI P &amp; L'!#REF!</definedName>
    <definedName name="BExD4JJSS3QDBLABCJCHD45SRNPI" localSheetId="11" hidden="1">'[3]AMI P &amp; L'!#REF!</definedName>
    <definedName name="BExD4JJSS3QDBLABCJCHD45SRNPI" hidden="1">'[3]AMI P &amp; L'!#REF!</definedName>
    <definedName name="BExD4R1I0MKF033I5LPUYIMTZ6E8" localSheetId="8" hidden="1">'[3]AMI P &amp; L'!#REF!</definedName>
    <definedName name="BExD4R1I0MKF033I5LPUYIMTZ6E8" localSheetId="4" hidden="1">'[3]AMI P &amp; L'!#REF!</definedName>
    <definedName name="BExD4R1I0MKF033I5LPUYIMTZ6E8" localSheetId="3" hidden="1">'[3]AMI P &amp; L'!#REF!</definedName>
    <definedName name="BExD4R1I0MKF033I5LPUYIMTZ6E8" localSheetId="0" hidden="1">'[3]AMI P &amp; L'!#REF!</definedName>
    <definedName name="BExD4R1I0MKF033I5LPUYIMTZ6E8" localSheetId="11" hidden="1">'[3]AMI P &amp; L'!#REF!</definedName>
    <definedName name="BExD4R1I0MKF033I5LPUYIMTZ6E8" hidden="1">'[3]AMI P &amp; L'!#REF!</definedName>
    <definedName name="BExD50MT3M6XZLNUP9JL93EG6D9R" hidden="1">'[2]Reco Sheet for Fcast'!$I$11:$J$11</definedName>
    <definedName name="BExD5EV7KDSVF1CJT38M4IBPFLPY" hidden="1">'[2]Reco Sheet for Fcast'!$F$11:$G$11</definedName>
    <definedName name="BExD5FRK547OESJRYAW574DZEZ7J" hidden="1">'[2]Reco Sheet for Fcast'!$I$9:$J$9</definedName>
    <definedName name="BExD5I5X2YA2YNCTCDSMEL4CWF4N" hidden="1">'[2]Reco Sheet for Fcast'!$F$7:$G$7</definedName>
    <definedName name="BExD5QUSRFJWRQ1ZM50WYLCF74DF" hidden="1">'[2]Reco Sheet for Fcast'!$I$9:$J$9</definedName>
    <definedName name="BExD5SSUIF6AJQHBHK8PNMFBPRYB" hidden="1">'[2]Reco Sheet for Fcast'!$F$8:$G$8</definedName>
    <definedName name="BExD623C9LRX18BE0W2V6SZLQUXX" localSheetId="8" hidden="1">'[3]AMI P &amp; L'!#REF!</definedName>
    <definedName name="BExD623C9LRX18BE0W2V6SZLQUXX" localSheetId="4" hidden="1">'[3]AMI P &amp; L'!#REF!</definedName>
    <definedName name="BExD623C9LRX18BE0W2V6SZLQUXX" localSheetId="3" hidden="1">'[3]AMI P &amp; L'!#REF!</definedName>
    <definedName name="BExD623C9LRX18BE0W2V6SZLQUXX" localSheetId="0" hidden="1">'[3]AMI P &amp; L'!#REF!</definedName>
    <definedName name="BExD623C9LRX18BE0W2V6SZLQUXX" localSheetId="11" hidden="1">'[3]AMI P &amp; L'!#REF!</definedName>
    <definedName name="BExD623C9LRX18BE0W2V6SZLQUXX" hidden="1">'[3]AMI P &amp; L'!#REF!</definedName>
    <definedName name="BExD6CQA7UMJBXV7AIFAIHUF2ICX" hidden="1">'[2]Reco Sheet for Fcast'!$F$9:$G$9</definedName>
    <definedName name="BExD6DS52K2CC3509UN77XBR0868" localSheetId="8" hidden="1">'[3]AMI P &amp; L'!#REF!</definedName>
    <definedName name="BExD6DS52K2CC3509UN77XBR0868" localSheetId="4" hidden="1">'[3]AMI P &amp; L'!#REF!</definedName>
    <definedName name="BExD6DS52K2CC3509UN77XBR0868" localSheetId="3" hidden="1">'[3]AMI P &amp; L'!#REF!</definedName>
    <definedName name="BExD6DS52K2CC3509UN77XBR0868" localSheetId="0" hidden="1">'[3]AMI P &amp; L'!#REF!</definedName>
    <definedName name="BExD6DS52K2CC3509UN77XBR0868" localSheetId="11" hidden="1">'[3]AMI P &amp; L'!#REF!</definedName>
    <definedName name="BExD6DS52K2CC3509UN77XBR0868" hidden="1">'[3]AMI P &amp; L'!#REF!</definedName>
    <definedName name="BExD6FKVK8WJWNYPVENR7Q8Q30PK" hidden="1">'[2]Reco Sheet for Fcast'!$F$9:$G$9</definedName>
    <definedName name="BExD6GMP0LK8WKVWMIT1NNH8CHLF" localSheetId="8" hidden="1">'[3]AMI P &amp; L'!#REF!</definedName>
    <definedName name="BExD6GMP0LK8WKVWMIT1NNH8CHLF" localSheetId="4" hidden="1">'[3]AMI P &amp; L'!#REF!</definedName>
    <definedName name="BExD6GMP0LK8WKVWMIT1NNH8CHLF" localSheetId="3" hidden="1">'[3]AMI P &amp; L'!#REF!</definedName>
    <definedName name="BExD6GMP0LK8WKVWMIT1NNH8CHLF" localSheetId="0" hidden="1">'[3]AMI P &amp; L'!#REF!</definedName>
    <definedName name="BExD6GMP0LK8WKVWMIT1NNH8CHLF" localSheetId="11" hidden="1">'[3]AMI P &amp; L'!#REF!</definedName>
    <definedName name="BExD6GMP0LK8WKVWMIT1NNH8CHLF" hidden="1">'[3]AMI P &amp; L'!#REF!</definedName>
    <definedName name="BExD6H2TE0WWAUIWVSSCLPZ6B88N" hidden="1">'[2]Reco Sheet for Fcast'!$I$11:$J$11</definedName>
    <definedName name="BExD6HTUMONFBQHM7Y5UW4DPHU7X" hidden="1">'[4]Bud Mth'!$F$7:$G$7</definedName>
    <definedName name="BExD71LTOE015TV5RSAHM8NT8GVW" hidden="1">'[2]Reco Sheet for Fcast'!$J$2:$K$2</definedName>
    <definedName name="BExD73USXVADC7EHGHVTQNCT06ZA" hidden="1">'[2]Reco Sheet for Fcast'!$I$7:$J$7</definedName>
    <definedName name="BExD7GAIGULTB3YHM1OS9RBQOTEC" localSheetId="8" hidden="1">'[3]AMI P &amp; L'!#REF!</definedName>
    <definedName name="BExD7GAIGULTB3YHM1OS9RBQOTEC" localSheetId="4" hidden="1">'[3]AMI P &amp; L'!#REF!</definedName>
    <definedName name="BExD7GAIGULTB3YHM1OS9RBQOTEC" localSheetId="3" hidden="1">'[3]AMI P &amp; L'!#REF!</definedName>
    <definedName name="BExD7GAIGULTB3YHM1OS9RBQOTEC" localSheetId="0" hidden="1">'[3]AMI P &amp; L'!#REF!</definedName>
    <definedName name="BExD7GAIGULTB3YHM1OS9RBQOTEC" localSheetId="11" hidden="1">'[3]AMI P &amp; L'!#REF!</definedName>
    <definedName name="BExD7GAIGULTB3YHM1OS9RBQOTEC" hidden="1">'[3]AMI P &amp; L'!#REF!</definedName>
    <definedName name="BExD7IE1DHIS52UFDCTSKPJQNRD5" hidden="1">'[2]Reco Sheet for Fcast'!$I$9:$J$9</definedName>
    <definedName name="BExD7IUBGUWHYC9UNZ1IY5XFYKQN" hidden="1">'[2]Reco Sheet for Fcast'!$F$6:$G$6</definedName>
    <definedName name="BExD7JL7NW9EKGU5ITCE4VJZ2N5W" hidden="1">'[4]Bud Mth'!$F$9:$G$9</definedName>
    <definedName name="BExD7JQOJ35HGL8U2OCEI2P2JT7I" localSheetId="8" hidden="1">'[3]AMI P &amp; L'!#REF!</definedName>
    <definedName name="BExD7JQOJ35HGL8U2OCEI2P2JT7I" localSheetId="4" hidden="1">'[3]AMI P &amp; L'!#REF!</definedName>
    <definedName name="BExD7JQOJ35HGL8U2OCEI2P2JT7I" localSheetId="3" hidden="1">'[3]AMI P &amp; L'!#REF!</definedName>
    <definedName name="BExD7JQOJ35HGL8U2OCEI2P2JT7I" localSheetId="0" hidden="1">'[3]AMI P &amp; L'!#REF!</definedName>
    <definedName name="BExD7JQOJ35HGL8U2OCEI2P2JT7I" localSheetId="11" hidden="1">'[3]AMI P &amp; L'!#REF!</definedName>
    <definedName name="BExD7JQOJ35HGL8U2OCEI2P2JT7I" hidden="1">'[3]AMI P &amp; L'!#REF!</definedName>
    <definedName name="BExD7KSDKNDNH95NDT3S7GM3MUU2" hidden="1">'[2]Reco Sheet for Fcast'!$I$11:$J$11</definedName>
    <definedName name="BExD8H5O087KQVWIVPUUID5VMGMS" hidden="1">'[2]Reco Sheet for Fcast'!$G$2</definedName>
    <definedName name="BExD8OCLZMFN5K3VZYI4Q4ITVKUA" localSheetId="8" hidden="1">'[3]AMI P &amp; L'!#REF!</definedName>
    <definedName name="BExD8OCLZMFN5K3VZYI4Q4ITVKUA" localSheetId="4" hidden="1">'[3]AMI P &amp; L'!#REF!</definedName>
    <definedName name="BExD8OCLZMFN5K3VZYI4Q4ITVKUA" localSheetId="3" hidden="1">'[3]AMI P &amp; L'!#REF!</definedName>
    <definedName name="BExD8OCLZMFN5K3VZYI4Q4ITVKUA" localSheetId="0" hidden="1">'[3]AMI P &amp; L'!#REF!</definedName>
    <definedName name="BExD8OCLZMFN5K3VZYI4Q4ITVKUA" localSheetId="11" hidden="1">'[3]AMI P &amp; L'!#REF!</definedName>
    <definedName name="BExD8OCLZMFN5K3VZYI4Q4ITVKUA" hidden="1">'[3]AMI P &amp; L'!#REF!</definedName>
    <definedName name="BExD93C1R6LC0631ECHVFYH0R0PD" hidden="1">'[2]Reco Sheet for Fcast'!$I$11:$J$11</definedName>
    <definedName name="BExD97TXIO0COVNN4OH3DEJ33YLM" hidden="1">'[2]Reco Sheet for Fcast'!$F$9:$G$9</definedName>
    <definedName name="BExD99RZ1RFIMK6O1ZHSPJ68X9Y5" hidden="1">'[2]Reco Sheet for Fcast'!$G$2</definedName>
    <definedName name="BExD9GO5JA4ADLQH22ZFJKY2FEAV" localSheetId="8" hidden="1">#REF!</definedName>
    <definedName name="BExD9GO5JA4ADLQH22ZFJKY2FEAV" localSheetId="4" hidden="1">#REF!</definedName>
    <definedName name="BExD9GO5JA4ADLQH22ZFJKY2FEAV" localSheetId="3" hidden="1">#REF!</definedName>
    <definedName name="BExD9GO5JA4ADLQH22ZFJKY2FEAV" localSheetId="0" hidden="1">#REF!</definedName>
    <definedName name="BExD9GO5JA4ADLQH22ZFJKY2FEAV" localSheetId="11" hidden="1">#REF!</definedName>
    <definedName name="BExD9GO5JA4ADLQH22ZFJKY2FEAV" hidden="1">#REF!</definedName>
    <definedName name="BExD9L0ID3VSOU609GKWYTA5BFMA" hidden="1">'[2]Reco Sheet for Fcast'!$I$10:$J$10</definedName>
    <definedName name="BExD9M7SEMG0JK2FUTTZXWIEBTKB" hidden="1">'[2]Reco Sheet for Fcast'!$I$10:$J$10</definedName>
    <definedName name="BExD9MNYBYB1AICQL5165G472IE2" hidden="1">'[2]Reco Sheet for Fcast'!$K$2</definedName>
    <definedName name="BExD9PNSYT7GASEGUVL48MUQ02WO" hidden="1">'[2]Reco Sheet for Fcast'!$I$10:$J$10</definedName>
    <definedName name="BExD9TK2MIWFH5SKUYU9ZKF4NPHQ" hidden="1">'[2]Reco Sheet for Fcast'!$I$9:$J$9</definedName>
    <definedName name="BExDA6LD9061UULVKUUI4QP8SK13" hidden="1">'[2]Reco Sheet for Fcast'!$I$11:$J$11</definedName>
    <definedName name="BExDAGMVMNLQ6QXASB9R6D8DIT12" hidden="1">'[2]Reco Sheet for Fcast'!$F$6:$G$6</definedName>
    <definedName name="BExDAL4R440JG0CQM6QZM9CCATO7" hidden="1">'[4]Bud Mth'!$G$2:$H$2</definedName>
    <definedName name="BExDAYBHU9ADLXI8VRC7F608RVGM" hidden="1">'[2]Reco Sheet for Fcast'!$F$11:$G$11</definedName>
    <definedName name="BExDBDR1XR0FV0CYUCB2OJ7CJCZU" hidden="1">'[2]Reco Sheet for Fcast'!$F$6:$G$6</definedName>
    <definedName name="BExDBQXTJ9F9DE7FNTJCL0LMOJ21" localSheetId="8" hidden="1">'[3]AMI P &amp; L'!#REF!</definedName>
    <definedName name="BExDBQXTJ9F9DE7FNTJCL0LMOJ21" localSheetId="4" hidden="1">'[3]AMI P &amp; L'!#REF!</definedName>
    <definedName name="BExDBQXTJ9F9DE7FNTJCL0LMOJ21" localSheetId="3" hidden="1">'[3]AMI P &amp; L'!#REF!</definedName>
    <definedName name="BExDBQXTJ9F9DE7FNTJCL0LMOJ21" localSheetId="0" hidden="1">'[3]AMI P &amp; L'!#REF!</definedName>
    <definedName name="BExDBQXTJ9F9DE7FNTJCL0LMOJ21" localSheetId="11" hidden="1">'[3]AMI P &amp; L'!#REF!</definedName>
    <definedName name="BExDBQXTJ9F9DE7FNTJCL0LMOJ21" hidden="1">'[3]AMI P &amp; L'!#REF!</definedName>
    <definedName name="BExDC7F818VN0S18ID7XRCRVYPJ4" hidden="1">'[2]Reco Sheet for Fcast'!$F$7:$G$7</definedName>
    <definedName name="BExDCL7K96PC9VZYB70ZW3QPVIJE" hidden="1">'[2]Reco Sheet for Fcast'!$I$6:$J$6</definedName>
    <definedName name="BExDCP3UZ3C2O4C1F7KMU0Z9U32N" hidden="1">'[2]Reco Sheet for Fcast'!$F$10:$G$10</definedName>
    <definedName name="BExENR8MCJOVBYLHQOJ4XC4TSDLT" localSheetId="8" hidden="1">'[5]Capital orders'!#REF!</definedName>
    <definedName name="BExENR8MCJOVBYLHQOJ4XC4TSDLT" localSheetId="4" hidden="1">'[5]Capital orders'!#REF!</definedName>
    <definedName name="BExENR8MCJOVBYLHQOJ4XC4TSDLT" localSheetId="3" hidden="1">'[5]Capital orders'!#REF!</definedName>
    <definedName name="BExENR8MCJOVBYLHQOJ4XC4TSDLT" localSheetId="0" hidden="1">'[5]Capital orders'!#REF!</definedName>
    <definedName name="BExENR8MCJOVBYLHQOJ4XC4TSDLT" localSheetId="11" hidden="1">'[5]Capital orders'!#REF!</definedName>
    <definedName name="BExENR8MCJOVBYLHQOJ4XC4TSDLT" hidden="1">'[5]Capital orders'!#REF!</definedName>
    <definedName name="BExEOBX3WECDMYCV9RLN49APTXMM" hidden="1">'[2]Reco Sheet for Fcast'!$I$7:$J$7</definedName>
    <definedName name="BExEPN9VIYI0FVL0HLZQXJFO6TT0" hidden="1">'[2]Reco Sheet for Fcast'!$H$2:$I$2</definedName>
    <definedName name="BExEPYT6VDSMR8MU2341Q5GM2Y9V" hidden="1">'[2]Reco Sheet for Fcast'!$K$2</definedName>
    <definedName name="BExEQ1YK2GGF3PCQ5YXT4E5L9FQG" localSheetId="8" hidden="1">#REF!</definedName>
    <definedName name="BExEQ1YK2GGF3PCQ5YXT4E5L9FQG" localSheetId="4" hidden="1">#REF!</definedName>
    <definedName name="BExEQ1YK2GGF3PCQ5YXT4E5L9FQG" localSheetId="3" hidden="1">#REF!</definedName>
    <definedName name="BExEQ1YK2GGF3PCQ5YXT4E5L9FQG" localSheetId="0" hidden="1">#REF!</definedName>
    <definedName name="BExEQ1YK2GGF3PCQ5YXT4E5L9FQG" localSheetId="11" hidden="1">#REF!</definedName>
    <definedName name="BExEQ1YK2GGF3PCQ5YXT4E5L9FQG" hidden="1">#REF!</definedName>
    <definedName name="BExEQ2ENYLMY8K1796XBB31CJHNN" hidden="1">'[2]Reco Sheet for Fcast'!$F$11:$G$11</definedName>
    <definedName name="BExEQ2PFE4N40LEPGDPS90WDL6BN" hidden="1">'[2]Reco Sheet for Fcast'!$I$7:$J$7</definedName>
    <definedName name="BExEQ2PFURT24NQYGYVE8NKX1EGA" hidden="1">'[2]Reco Sheet for Fcast'!$H$2:$I$2</definedName>
    <definedName name="BExEQB8ZWXO6IIGOEPWTLOJGE2NR" localSheetId="8" hidden="1">'[3]AMI P &amp; L'!#REF!</definedName>
    <definedName name="BExEQB8ZWXO6IIGOEPWTLOJGE2NR" localSheetId="4" hidden="1">'[3]AMI P &amp; L'!#REF!</definedName>
    <definedName name="BExEQB8ZWXO6IIGOEPWTLOJGE2NR" localSheetId="3" hidden="1">'[3]AMI P &amp; L'!#REF!</definedName>
    <definedName name="BExEQB8ZWXO6IIGOEPWTLOJGE2NR" localSheetId="0" hidden="1">'[3]AMI P &amp; L'!#REF!</definedName>
    <definedName name="BExEQB8ZWXO6IIGOEPWTLOJGE2NR" localSheetId="11" hidden="1">'[3]AMI P &amp; L'!#REF!</definedName>
    <definedName name="BExEQB8ZWXO6IIGOEPWTLOJGE2NR" hidden="1">'[3]AMI P &amp; L'!#REF!</definedName>
    <definedName name="BExEQBZX0EL6LIKPY01197ACK65H" hidden="1">'[2]Reco Sheet for Fcast'!$F$6:$G$6</definedName>
    <definedName name="BExEQDXZALJLD4OBF74IKZBR13SR" hidden="1">'[2]Reco Sheet for Fcast'!$F$10:$G$10</definedName>
    <definedName name="BExEQFLE2RPWGMWQAI4JMKUEFRPT" hidden="1">'[2]Reco Sheet for Fcast'!$I$9:$J$9</definedName>
    <definedName name="BExEQTZAP8R69U31W4LKGTKKGKQE" hidden="1">'[2]Reco Sheet for Fcast'!$F$10:$G$10</definedName>
    <definedName name="BExER2O72H1F9WV6S1J04C15PXX7" hidden="1">'[2]Reco Sheet for Fcast'!$F$11:$G$11</definedName>
    <definedName name="BExERRUIKIOATPZ9U4HQ0V52RJAU" hidden="1">'[2]Reco Sheet for Fcast'!$F$10:$G$10</definedName>
    <definedName name="BExERSANFNM1O7T65PC5MJ301YET" localSheetId="8" hidden="1">'[3]AMI P &amp; L'!#REF!</definedName>
    <definedName name="BExERSANFNM1O7T65PC5MJ301YET" localSheetId="4" hidden="1">'[3]AMI P &amp; L'!#REF!</definedName>
    <definedName name="BExERSANFNM1O7T65PC5MJ301YET" localSheetId="3" hidden="1">'[3]AMI P &amp; L'!#REF!</definedName>
    <definedName name="BExERSANFNM1O7T65PC5MJ301YET" localSheetId="0" hidden="1">'[3]AMI P &amp; L'!#REF!</definedName>
    <definedName name="BExERSANFNM1O7T65PC5MJ301YET" localSheetId="11" hidden="1">'[3]AMI P &amp; L'!#REF!</definedName>
    <definedName name="BExERSANFNM1O7T65PC5MJ301YET" hidden="1">'[3]AMI P &amp; L'!#REF!</definedName>
    <definedName name="BExERWCEBKQRYWRQLYJ4UCMMKTHG" localSheetId="8" hidden="1">'[3]AMI P &amp; L'!#REF!</definedName>
    <definedName name="BExERWCEBKQRYWRQLYJ4UCMMKTHG" localSheetId="4" hidden="1">'[3]AMI P &amp; L'!#REF!</definedName>
    <definedName name="BExERWCEBKQRYWRQLYJ4UCMMKTHG" localSheetId="3" hidden="1">'[3]AMI P &amp; L'!#REF!</definedName>
    <definedName name="BExERWCEBKQRYWRQLYJ4UCMMKTHG" localSheetId="0" hidden="1">'[3]AMI P &amp; L'!#REF!</definedName>
    <definedName name="BExERWCEBKQRYWRQLYJ4UCMMKTHG" localSheetId="11" hidden="1">'[3]AMI P &amp; L'!#REF!</definedName>
    <definedName name="BExERWCEBKQRYWRQLYJ4UCMMKTHG" hidden="1">'[3]AMI P &amp; L'!#REF!</definedName>
    <definedName name="BExERX39X2B577E8G980B6146MR4" hidden="1">'[4]Bud Mth'!$F$10:$G$10</definedName>
    <definedName name="BExES44RHHDL3V7FLV6M20834WF1" hidden="1">'[2]Reco Sheet for Fcast'!$I$8:$J$8</definedName>
    <definedName name="BExES4A7VE2X3RYYTVRLKZD4I7WU" hidden="1">'[2]Reco Sheet for Fcast'!$G$2</definedName>
    <definedName name="BExESMKD95A649M0WRSG6CXXP326" hidden="1">'[2]Reco Sheet for Fcast'!$F$7:$G$7</definedName>
    <definedName name="BExESNWVY914X62GFBPJRODSAZ7B" localSheetId="8" hidden="1">'[3]AMI P &amp; L'!#REF!</definedName>
    <definedName name="BExESNWVY914X62GFBPJRODSAZ7B" localSheetId="4" hidden="1">'[3]AMI P &amp; L'!#REF!</definedName>
    <definedName name="BExESNWVY914X62GFBPJRODSAZ7B" localSheetId="3" hidden="1">'[3]AMI P &amp; L'!#REF!</definedName>
    <definedName name="BExESNWVY914X62GFBPJRODSAZ7B" localSheetId="0" hidden="1">'[3]AMI P &amp; L'!#REF!</definedName>
    <definedName name="BExESNWVY914X62GFBPJRODSAZ7B" localSheetId="11" hidden="1">'[3]AMI P &amp; L'!#REF!</definedName>
    <definedName name="BExESNWVY914X62GFBPJRODSAZ7B" hidden="1">'[3]AMI P &amp; L'!#REF!</definedName>
    <definedName name="BExESR27ZXJG5VMY4PR9D940VS7T" hidden="1">'[2]Reco Sheet for Fcast'!$I$9:$J$9</definedName>
    <definedName name="BExESU25LOS36OLUCBS6GANOVO9P" hidden="1">'[4]Bud Mth'!$I$8:$J$8</definedName>
    <definedName name="BExESZ03KXL8DQ2591HLR56ZML94" hidden="1">'[2]Reco Sheet for Fcast'!$I$9:$J$9</definedName>
    <definedName name="BExESZAW5N443NRTKIP59OEI1CR6" hidden="1">'[2]Reco Sheet for Fcast'!$I$6:$J$6</definedName>
    <definedName name="BExET3HXQ60A4O2OLKX8QNXRI6LQ" hidden="1">'[2]Reco Sheet for Fcast'!$F$9:$G$9</definedName>
    <definedName name="BExETA3B1FCIOA80H94K90FWXQKE" hidden="1">'[2]Reco Sheet for Fcast'!$I$8:$J$8</definedName>
    <definedName name="BExETAZOYT4CJIT8RRKC9F2HJG1D" hidden="1">'[2]Reco Sheet for Fcast'!$I$11:$J$11</definedName>
    <definedName name="BExETF6QD5A9GEINE1KZRRC2LXWM" hidden="1">'[2]Reco Sheet for Fcast'!$F$10:$G$10</definedName>
    <definedName name="BExETQ9XRXLUACN82805SPSPNKHI" hidden="1">'[2]Reco Sheet for Fcast'!$F$2</definedName>
    <definedName name="BExETR0YRMOR63E6DHLEHV9QVVON" hidden="1">'[2]Reco Sheet for Fcast'!$F$10:$G$10</definedName>
    <definedName name="BExETVTGY38YXYYF7N73OYN6FYY3" hidden="1">'[2]Reco Sheet for Fcast'!$I$7:$J$7</definedName>
    <definedName name="BExETYO0S2RGTHJQ60TB37B647GU" localSheetId="8" hidden="1">#REF!</definedName>
    <definedName name="BExETYO0S2RGTHJQ60TB37B647GU" localSheetId="4" hidden="1">#REF!</definedName>
    <definedName name="BExETYO0S2RGTHJQ60TB37B647GU" localSheetId="3" hidden="1">#REF!</definedName>
    <definedName name="BExETYO0S2RGTHJQ60TB37B647GU" localSheetId="0" hidden="1">#REF!</definedName>
    <definedName name="BExETYO0S2RGTHJQ60TB37B647GU" localSheetId="11" hidden="1">#REF!</definedName>
    <definedName name="BExETYO0S2RGTHJQ60TB37B647GU" hidden="1">#REF!</definedName>
    <definedName name="BExEUNE4T242Y59C6MS28MXEUGCP" hidden="1">'[2]Reco Sheet for Fcast'!$F$6:$G$6</definedName>
    <definedName name="BExEV2TP7NA3ZR6RJGH5ER370OUM" hidden="1">'[2]Reco Sheet for Fcast'!$F$7:$G$7</definedName>
    <definedName name="BExEV69USLNYO2QRJRC0J92XUF00" hidden="1">'[2]Reco Sheet for Fcast'!$I$8:$J$8</definedName>
    <definedName name="BExEV6KNTQOCFD7GV726XQEVQ7R6" hidden="1">'[2]Reco Sheet for Fcast'!$F$7:$G$7</definedName>
    <definedName name="BExEV6VGM4POO9QT9KH3QA3VYCWM" hidden="1">'[2]Reco Sheet for Fcast'!$F$8:$G$8</definedName>
    <definedName name="BExEVET98G3FU6QBF9LHYWSAMV0O" hidden="1">'[2]Reco Sheet for Fcast'!$F$10:$G$10</definedName>
    <definedName name="BExEVNCUT0PDUYNJH7G6BSEWZOT2" hidden="1">'[2]Reco Sheet for Fcast'!$F$10:$G$10</definedName>
    <definedName name="BExEVPGF4V5J0WQRZKUM8F9TTKZJ" hidden="1">'[2]Reco Sheet for Fcast'!$F$8:$G$8</definedName>
    <definedName name="BExEVVLIEVWYRF2UUC1H0H5QU1CP" hidden="1">'[2]Reco Sheet for Fcast'!$F$10:$G$10</definedName>
    <definedName name="BExEVWCKO8T84GW9Z3X47915XKSH" hidden="1">'[2]Reco Sheet for Fcast'!$H$2:$I$2</definedName>
    <definedName name="BExEVZSJWMZ5L2ZE7AZC57CXKW6T" hidden="1">'[2]Reco Sheet for Fcast'!$F$8:$G$8</definedName>
    <definedName name="BExEW0JL1GFFCXMDGW54CI7Y8FZN" hidden="1">'[2]Reco Sheet for Fcast'!$I$8:$J$8</definedName>
    <definedName name="BExEW68M9WL8214QH9C7VCK7BN08" hidden="1">'[2]Reco Sheet for Fcast'!$I$6:$J$6</definedName>
    <definedName name="BExEW8HFKH6F47KIHYBDRUEFZ2ZZ" hidden="1">'[2]Reco Sheet for Fcast'!$F$7:$G$7</definedName>
    <definedName name="BExEWNBGQS1U2LW3W84T4LSJ9K00" hidden="1">'[2]Reco Sheet for Fcast'!$F$15</definedName>
    <definedName name="BExEWO7STL7HNZSTY8VQBPTX1WK6" hidden="1">'[2]Reco Sheet for Fcast'!$I$11:$J$11</definedName>
    <definedName name="BExEWQ0M1N3KMKTDJ73H10QSG4W1" hidden="1">'[2]Reco Sheet for Fcast'!$H$2:$I$2</definedName>
    <definedName name="BExEX85F3OSW8NSCYGYPS9372Z1Q" hidden="1">'[2]Reco Sheet for Fcast'!$H$2:$I$2</definedName>
    <definedName name="BExEX9HWY2G6928ZVVVQF77QCM2C" localSheetId="8" hidden="1">'[3]AMI P &amp; L'!#REF!</definedName>
    <definedName name="BExEX9HWY2G6928ZVVVQF77QCM2C" localSheetId="4" hidden="1">'[3]AMI P &amp; L'!#REF!</definedName>
    <definedName name="BExEX9HWY2G6928ZVVVQF77QCM2C" localSheetId="3" hidden="1">'[3]AMI P &amp; L'!#REF!</definedName>
    <definedName name="BExEX9HWY2G6928ZVVVQF77QCM2C" localSheetId="0" hidden="1">'[3]AMI P &amp; L'!#REF!</definedName>
    <definedName name="BExEX9HWY2G6928ZVVVQF77QCM2C" localSheetId="11" hidden="1">'[3]AMI P &amp; L'!#REF!</definedName>
    <definedName name="BExEX9HWY2G6928ZVVVQF77QCM2C" hidden="1">'[3]AMI P &amp; L'!#REF!</definedName>
    <definedName name="BExEXBQWAYKMVBRJRHB8PFCSYFVN" hidden="1">'[2]Reco Sheet for Fcast'!$I$10:$J$10</definedName>
    <definedName name="BExEXRBZ0DI9E2UFLLKYWGN66B61" localSheetId="8" hidden="1">'[3]AMI P &amp; L'!#REF!</definedName>
    <definedName name="BExEXRBZ0DI9E2UFLLKYWGN66B61" localSheetId="4" hidden="1">'[3]AMI P &amp; L'!#REF!</definedName>
    <definedName name="BExEXRBZ0DI9E2UFLLKYWGN66B61" localSheetId="3" hidden="1">'[3]AMI P &amp; L'!#REF!</definedName>
    <definedName name="BExEXRBZ0DI9E2UFLLKYWGN66B61" localSheetId="0" hidden="1">'[3]AMI P &amp; L'!#REF!</definedName>
    <definedName name="BExEXRBZ0DI9E2UFLLKYWGN66B61" localSheetId="11" hidden="1">'[3]AMI P &amp; L'!#REF!</definedName>
    <definedName name="BExEXRBZ0DI9E2UFLLKYWGN66B61" hidden="1">'[3]AMI P &amp; L'!#REF!</definedName>
    <definedName name="BExEYLG9FL9V1JPPNZ3FUDNSEJ4V" hidden="1">'[2]Reco Sheet for Fcast'!$I$10:$J$10</definedName>
    <definedName name="BExEYMSPJ8NAM530KGLCIZKRIZQ2" localSheetId="8" hidden="1">#REF!</definedName>
    <definedName name="BExEYMSPJ8NAM530KGLCIZKRIZQ2" localSheetId="4" hidden="1">#REF!</definedName>
    <definedName name="BExEYMSPJ8NAM530KGLCIZKRIZQ2" localSheetId="3" hidden="1">#REF!</definedName>
    <definedName name="BExEYMSPJ8NAM530KGLCIZKRIZQ2" localSheetId="0" hidden="1">#REF!</definedName>
    <definedName name="BExEYMSPJ8NAM530KGLCIZKRIZQ2" localSheetId="11" hidden="1">#REF!</definedName>
    <definedName name="BExEYMSPJ8NAM530KGLCIZKRIZQ2" hidden="1">#REF!</definedName>
    <definedName name="BExEYOW8C1B3OUUCIGEC7L8OOW1Z" hidden="1">'[2]Reco Sheet for Fcast'!$G$2:$H$2</definedName>
    <definedName name="BExEYUQJXZT6N5HJH8ACJF6SRWEE" hidden="1">'[2]Reco Sheet for Fcast'!$I$6:$J$6</definedName>
    <definedName name="BExEZ1S6VZCG01ZPLBSS9Z1SBOJ2" hidden="1">'[2]Reco Sheet for Fcast'!$I$10:$J$10</definedName>
    <definedName name="BExEZGBFNJR8DLPN0V11AU22L6WY" hidden="1">'[2]Reco Sheet for Fcast'!$I$9:$J$9</definedName>
    <definedName name="BExEZWNIZ06IIMDYQSV4BSTCR7UN" hidden="1">'[2]Reco Sheet for Fcast'!$F$11:$G$11</definedName>
    <definedName name="BExF02Y3V3QEPO2XLDSK47APK9XJ" hidden="1">'[2]Reco Sheet for Fcast'!$G$2</definedName>
    <definedName name="BExF09OS91RT7N7IW8JLMZ121ZP3" hidden="1">'[2]Reco Sheet for Fcast'!$I$7:$J$7</definedName>
    <definedName name="BExF0C8L8MPMMA1XQ6J8H8CEDPJ9" hidden="1">'[2]Reco Sheet for Fcast'!$F$6:$G$6</definedName>
    <definedName name="BExF0LOEHV42P2DV7QL8O7HOQ3N9" hidden="1">'[2]Reco Sheet for Fcast'!$F$11:$G$11</definedName>
    <definedName name="BExF0WRM9VO25RLSO03ZOCE8H7K5" hidden="1">'[2]Reco Sheet for Fcast'!$H$2:$I$2</definedName>
    <definedName name="BExF0ZRI7W4RSLIDLHTSM0AWXO3S" localSheetId="8" hidden="1">'[3]AMI P &amp; L'!#REF!</definedName>
    <definedName name="BExF0ZRI7W4RSLIDLHTSM0AWXO3S" localSheetId="4" hidden="1">'[3]AMI P &amp; L'!#REF!</definedName>
    <definedName name="BExF0ZRI7W4RSLIDLHTSM0AWXO3S" localSheetId="3" hidden="1">'[3]AMI P &amp; L'!#REF!</definedName>
    <definedName name="BExF0ZRI7W4RSLIDLHTSM0AWXO3S" localSheetId="0" hidden="1">'[3]AMI P &amp; L'!#REF!</definedName>
    <definedName name="BExF0ZRI7W4RSLIDLHTSM0AWXO3S" localSheetId="11" hidden="1">'[3]AMI P &amp; L'!#REF!</definedName>
    <definedName name="BExF0ZRI7W4RSLIDLHTSM0AWXO3S" hidden="1">'[3]AMI P &amp; L'!#REF!</definedName>
    <definedName name="BExF19CT3MMZZ2T5EWMDNG3UOJ01" hidden="1">'[2]Reco Sheet for Fcast'!$I$9:$J$9</definedName>
    <definedName name="BExF1M38U6NX17YJA8YU359B5Z4M" hidden="1">'[2]Reco Sheet for Fcast'!$I$10:$J$10</definedName>
    <definedName name="BExF1MU4W3NPEY0OHRDWP5IANCBB" hidden="1">'[2]Reco Sheet for Fcast'!$I$10:$J$10</definedName>
    <definedName name="BExF1MZN8MWMOKOARHJ1QAF9HPGT" hidden="1">'[2]Reco Sheet for Fcast'!$F$8:$G$8</definedName>
    <definedName name="BExF1UHD1URZND0VTZ5BY2FRCCF7" localSheetId="8" hidden="1">#REF!</definedName>
    <definedName name="BExF1UHD1URZND0VTZ5BY2FRCCF7" localSheetId="4" hidden="1">#REF!</definedName>
    <definedName name="BExF1UHD1URZND0VTZ5BY2FRCCF7" localSheetId="3" hidden="1">#REF!</definedName>
    <definedName name="BExF1UHD1URZND0VTZ5BY2FRCCF7" localSheetId="0" hidden="1">#REF!</definedName>
    <definedName name="BExF1UHD1URZND0VTZ5BY2FRCCF7" localSheetId="11" hidden="1">#REF!</definedName>
    <definedName name="BExF1UHD1URZND0VTZ5BY2FRCCF7" hidden="1">#REF!</definedName>
    <definedName name="BExF1US4ZIQYSU5LBFYNRA9N0K2O" hidden="1">'[2]Reco Sheet for Fcast'!$I$9:$J$9</definedName>
    <definedName name="BExF2CWZN6E87RGTBMD4YQI2QT7R" hidden="1">'[2]Reco Sheet for Fcast'!$F$10:$G$10</definedName>
    <definedName name="BExF2DYO1WQ7GMXSTAQRDBW1NSFG" hidden="1">'[2]Reco Sheet for Fcast'!$F$9:$G$9</definedName>
    <definedName name="BExF2LWJ8M4NGGKOIOZBJ3TPKQMD" localSheetId="8" hidden="1">#REF!</definedName>
    <definedName name="BExF2LWJ8M4NGGKOIOZBJ3TPKQMD" localSheetId="4" hidden="1">#REF!</definedName>
    <definedName name="BExF2LWJ8M4NGGKOIOZBJ3TPKQMD" localSheetId="3" hidden="1">#REF!</definedName>
    <definedName name="BExF2LWJ8M4NGGKOIOZBJ3TPKQMD" localSheetId="0" hidden="1">#REF!</definedName>
    <definedName name="BExF2LWJ8M4NGGKOIOZBJ3TPKQMD" localSheetId="11" hidden="1">#REF!</definedName>
    <definedName name="BExF2LWJ8M4NGGKOIOZBJ3TPKQMD" hidden="1">#REF!</definedName>
    <definedName name="BExF2MSWNUY9Z6BZJQZ538PPTION" hidden="1">'[2]Reco Sheet for Fcast'!$I$6:$J$6</definedName>
    <definedName name="BExF2QZYWHTYGUTTXR15CKCV3LS7" hidden="1">'[2]Reco Sheet for Fcast'!$F$11:$G$11</definedName>
    <definedName name="BExF2T8Y6TSJ74RMSZOA9CEH4OZ6" hidden="1">'[2]Reco Sheet for Fcast'!$I$2</definedName>
    <definedName name="BExF31N3YM4F37EOOY8M8VI1KXN8" hidden="1">'[2]Reco Sheet for Fcast'!$F$9:$G$9</definedName>
    <definedName name="BExF37C1YKBT79Z9SOJAG5MXQGTU" hidden="1">'[2]Reco Sheet for Fcast'!$F$15</definedName>
    <definedName name="BExF3A6HPA6DGYALZNHHJPMCUYZR" hidden="1">'[2]Reco Sheet for Fcast'!$F$8:$G$8</definedName>
    <definedName name="BExF3I9T44X7DV9HHV51DVDDPPZG" hidden="1">'[2]Reco Sheet for Fcast'!$K$2</definedName>
    <definedName name="BExF3JMFX5DILOIFUDIO1HZUK875" hidden="1">'[2]Reco Sheet for Fcast'!$H$2:$I$2</definedName>
    <definedName name="BExF3NTC4BGZEM6B87TCFX277QCS" localSheetId="8" hidden="1">'[3]AMI P &amp; L'!#REF!</definedName>
    <definedName name="BExF3NTC4BGZEM6B87TCFX277QCS" localSheetId="4" hidden="1">'[3]AMI P &amp; L'!#REF!</definedName>
    <definedName name="BExF3NTC4BGZEM6B87TCFX277QCS" localSheetId="3" hidden="1">'[3]AMI P &amp; L'!#REF!</definedName>
    <definedName name="BExF3NTC4BGZEM6B87TCFX277QCS" localSheetId="0" hidden="1">'[3]AMI P &amp; L'!#REF!</definedName>
    <definedName name="BExF3NTC4BGZEM6B87TCFX277QCS" localSheetId="11" hidden="1">'[3]AMI P &amp; L'!#REF!</definedName>
    <definedName name="BExF3NTC4BGZEM6B87TCFX277QCS" hidden="1">'[3]AMI P &amp; L'!#REF!</definedName>
    <definedName name="BExF3Q7NI90WT31QHYSJDIG0LLLJ" hidden="1">'[2]Reco Sheet for Fcast'!$I$10:$J$10</definedName>
    <definedName name="BExF3QD55TIY1MSBSRK9TUJKBEWO" hidden="1">'[2]Reco Sheet for Fcast'!$H$2:$I$2</definedName>
    <definedName name="BExF3QD5AXW8T6FZ8O1C78NHR5C3" localSheetId="8" hidden="1">#REF!</definedName>
    <definedName name="BExF3QD5AXW8T6FZ8O1C78NHR5C3" localSheetId="4" hidden="1">#REF!</definedName>
    <definedName name="BExF3QD5AXW8T6FZ8O1C78NHR5C3" localSheetId="3" hidden="1">#REF!</definedName>
    <definedName name="BExF3QD5AXW8T6FZ8O1C78NHR5C3" localSheetId="0" hidden="1">#REF!</definedName>
    <definedName name="BExF3QD5AXW8T6FZ8O1C78NHR5C3" localSheetId="11" hidden="1">#REF!</definedName>
    <definedName name="BExF3QD5AXW8T6FZ8O1C78NHR5C3" hidden="1">#REF!</definedName>
    <definedName name="BExF3QT8J6RIF1L3R700MBSKIOKW" hidden="1">'[2]Reco Sheet for Fcast'!$F$11:$G$11</definedName>
    <definedName name="BExF41WFMNZ2YQ1KBKOBZWROKVHO" localSheetId="8" hidden="1">#REF!</definedName>
    <definedName name="BExF41WFMNZ2YQ1KBKOBZWROKVHO" localSheetId="4" hidden="1">#REF!</definedName>
    <definedName name="BExF41WFMNZ2YQ1KBKOBZWROKVHO" localSheetId="3" hidden="1">#REF!</definedName>
    <definedName name="BExF41WFMNZ2YQ1KBKOBZWROKVHO" localSheetId="0" hidden="1">#REF!</definedName>
    <definedName name="BExF41WFMNZ2YQ1KBKOBZWROKVHO" localSheetId="11" hidden="1">#REF!</definedName>
    <definedName name="BExF41WFMNZ2YQ1KBKOBZWROKVHO" hidden="1">#REF!</definedName>
    <definedName name="BExF42SSBVPMLK2UB3B7FPEIY9TU" localSheetId="8" hidden="1">'[3]AMI P &amp; L'!#REF!</definedName>
    <definedName name="BExF42SSBVPMLK2UB3B7FPEIY9TU" localSheetId="4" hidden="1">'[3]AMI P &amp; L'!#REF!</definedName>
    <definedName name="BExF42SSBVPMLK2UB3B7FPEIY9TU" localSheetId="3" hidden="1">'[3]AMI P &amp; L'!#REF!</definedName>
    <definedName name="BExF42SSBVPMLK2UB3B7FPEIY9TU" localSheetId="0" hidden="1">'[3]AMI P &amp; L'!#REF!</definedName>
    <definedName name="BExF42SSBVPMLK2UB3B7FPEIY9TU" localSheetId="11" hidden="1">'[3]AMI P &amp; L'!#REF!</definedName>
    <definedName name="BExF42SSBVPMLK2UB3B7FPEIY9TU" hidden="1">'[3]AMI P &amp; L'!#REF!</definedName>
    <definedName name="BExF4HXSWB50BKYPWA0HTT8W56H6" hidden="1">'[2]Reco Sheet for Fcast'!$I$10:$J$10</definedName>
    <definedName name="BExF4KHF04IWW4LQ95FHQPFE4Y9K" hidden="1">'[2]Reco Sheet for Fcast'!$I$8:$J$8</definedName>
    <definedName name="BExF4MVQM5Y0QRDLDFSKWWTF709C" hidden="1">'[2]Reco Sheet for Fcast'!$I$8:$J$8</definedName>
    <definedName name="BExF4PVMZYV36E8HOYY06J81AMBI" localSheetId="8" hidden="1">'[3]AMI P &amp; L'!#REF!</definedName>
    <definedName name="BExF4PVMZYV36E8HOYY06J81AMBI" localSheetId="4" hidden="1">'[3]AMI P &amp; L'!#REF!</definedName>
    <definedName name="BExF4PVMZYV36E8HOYY06J81AMBI" localSheetId="3" hidden="1">'[3]AMI P &amp; L'!#REF!</definedName>
    <definedName name="BExF4PVMZYV36E8HOYY06J81AMBI" localSheetId="0" hidden="1">'[3]AMI P &amp; L'!#REF!</definedName>
    <definedName name="BExF4PVMZYV36E8HOYY06J81AMBI" localSheetId="11" hidden="1">'[3]AMI P &amp; L'!#REF!</definedName>
    <definedName name="BExF4PVMZYV36E8HOYY06J81AMBI" hidden="1">'[3]AMI P &amp; L'!#REF!</definedName>
    <definedName name="BExF4SF9NEX1FZE9N8EXT89PM54D" hidden="1">'[2]Reco Sheet for Fcast'!$F$11:$G$11</definedName>
    <definedName name="BExF52GTGP8MHGII4KJ8TJGR8W8U" hidden="1">'[2]Reco Sheet for Fcast'!$H$2:$I$2</definedName>
    <definedName name="BExF57K7L3UC1I2FSAWURR4SN0UN" hidden="1">'[2]Reco Sheet for Fcast'!$I$10:$J$10</definedName>
    <definedName name="BExF5CCUNN10ODYNRYLTJ6DOSQA7" localSheetId="8" hidden="1">#REF!</definedName>
    <definedName name="BExF5CCUNN10ODYNRYLTJ6DOSQA7" localSheetId="4" hidden="1">#REF!</definedName>
    <definedName name="BExF5CCUNN10ODYNRYLTJ6DOSQA7" localSheetId="3" hidden="1">#REF!</definedName>
    <definedName name="BExF5CCUNN10ODYNRYLTJ6DOSQA7" localSheetId="0" hidden="1">#REF!</definedName>
    <definedName name="BExF5CCUNN10ODYNRYLTJ6DOSQA7" localSheetId="11" hidden="1">#REF!</definedName>
    <definedName name="BExF5CCUNN10ODYNRYLTJ6DOSQA7" hidden="1">#REF!</definedName>
    <definedName name="BExF5HR2GFV7O8LKG9SJ4BY78LYA" hidden="1">'[2]Reco Sheet for Fcast'!$I$8:$J$8</definedName>
    <definedName name="BExF5ZFO2A29GHWR5ES64Z9OS16J" localSheetId="8" hidden="1">'[3]AMI P &amp; L'!#REF!</definedName>
    <definedName name="BExF5ZFO2A29GHWR5ES64Z9OS16J" localSheetId="4" hidden="1">'[3]AMI P &amp; L'!#REF!</definedName>
    <definedName name="BExF5ZFO2A29GHWR5ES64Z9OS16J" localSheetId="3" hidden="1">'[3]AMI P &amp; L'!#REF!</definedName>
    <definedName name="BExF5ZFO2A29GHWR5ES64Z9OS16J" localSheetId="0" hidden="1">'[3]AMI P &amp; L'!#REF!</definedName>
    <definedName name="BExF5ZFO2A29GHWR5ES64Z9OS16J" localSheetId="11" hidden="1">'[3]AMI P &amp; L'!#REF!</definedName>
    <definedName name="BExF5ZFO2A29GHWR5ES64Z9OS16J" hidden="1">'[3]AMI P &amp; L'!#REF!</definedName>
    <definedName name="BExF63S045JO7H2ZJCBTBVH3SUIF" hidden="1">'[2]Reco Sheet for Fcast'!$I$11:$J$11</definedName>
    <definedName name="BExF642TEGTXCI9A61ZOONJCB0U1" hidden="1">'[2]Reco Sheet for Fcast'!$I$8:$J$8</definedName>
    <definedName name="BExF67O951CF8UJF3KBDNR0E83C1" localSheetId="8" hidden="1">'[3]AMI P &amp; L'!#REF!</definedName>
    <definedName name="BExF67O951CF8UJF3KBDNR0E83C1" localSheetId="4" hidden="1">'[3]AMI P &amp; L'!#REF!</definedName>
    <definedName name="BExF67O951CF8UJF3KBDNR0E83C1" localSheetId="3" hidden="1">'[3]AMI P &amp; L'!#REF!</definedName>
    <definedName name="BExF67O951CF8UJF3KBDNR0E83C1" localSheetId="0" hidden="1">'[3]AMI P &amp; L'!#REF!</definedName>
    <definedName name="BExF67O951CF8UJF3KBDNR0E83C1" localSheetId="11" hidden="1">'[3]AMI P &amp; L'!#REF!</definedName>
    <definedName name="BExF67O951CF8UJF3KBDNR0E83C1" hidden="1">'[3]AMI P &amp; L'!#REF!</definedName>
    <definedName name="BExF690Y20C503FDB3JYBPHX2VD1" localSheetId="8" hidden="1">#REF!</definedName>
    <definedName name="BExF690Y20C503FDB3JYBPHX2VD1" localSheetId="4" hidden="1">#REF!</definedName>
    <definedName name="BExF690Y20C503FDB3JYBPHX2VD1" localSheetId="3" hidden="1">#REF!</definedName>
    <definedName name="BExF690Y20C503FDB3JYBPHX2VD1" localSheetId="0" hidden="1">#REF!</definedName>
    <definedName name="BExF690Y20C503FDB3JYBPHX2VD1" localSheetId="11" hidden="1">#REF!</definedName>
    <definedName name="BExF690Y20C503FDB3JYBPHX2VD1" hidden="1">#REF!</definedName>
    <definedName name="BExF6EV7I35NVMIJGYTB6E24YVPA" hidden="1">'[2]Reco Sheet for Fcast'!$K$2</definedName>
    <definedName name="BExF6FGUF393KTMBT40S5BYAFG00" hidden="1">'[2]Reco Sheet for Fcast'!$H$2:$I$2</definedName>
    <definedName name="BExF6GNYXWY8A0SY4PW1B6KJMMTM" localSheetId="8" hidden="1">'[3]AMI P &amp; L'!#REF!</definedName>
    <definedName name="BExF6GNYXWY8A0SY4PW1B6KJMMTM" localSheetId="4" hidden="1">'[3]AMI P &amp; L'!#REF!</definedName>
    <definedName name="BExF6GNYXWY8A0SY4PW1B6KJMMTM" localSheetId="3" hidden="1">'[3]AMI P &amp; L'!#REF!</definedName>
    <definedName name="BExF6GNYXWY8A0SY4PW1B6KJMMTM" localSheetId="0" hidden="1">'[3]AMI P &amp; L'!#REF!</definedName>
    <definedName name="BExF6GNYXWY8A0SY4PW1B6KJMMTM" localSheetId="11" hidden="1">'[3]AMI P &amp; L'!#REF!</definedName>
    <definedName name="BExF6GNYXWY8A0SY4PW1B6KJMMTM" hidden="1">'[3]AMI P &amp; L'!#REF!</definedName>
    <definedName name="BExF6IB8K74Z0AFT05GPOKKZW7C9" hidden="1">'[2]Reco Sheet for Fcast'!$I$9:$J$9</definedName>
    <definedName name="BExF6NUXJI11W2IAZNAM1QWC0459" hidden="1">'[2]Reco Sheet for Fcast'!$F$7:$G$7</definedName>
    <definedName name="BExF6RR76KNVIXGJOVFO8GDILKGZ" hidden="1">'[2]Reco Sheet for Fcast'!$F$15</definedName>
    <definedName name="BExF6ZE8D5CMPJPRWT6S4HM56LPF" hidden="1">'[2]Reco Sheet for Fcast'!$F$11:$G$11</definedName>
    <definedName name="BExF76FV8SF7AJK7B35AL7VTZF6D" hidden="1">'[2]Reco Sheet for Fcast'!$F$8:$G$8</definedName>
    <definedName name="BExF7EOIMC1OYL1N7835KGOI0FIZ" hidden="1">'[2]Reco Sheet for Fcast'!$I$10:$J$10</definedName>
    <definedName name="BExF7K88K7ASGV6RAOAGH52G04VR" localSheetId="8" hidden="1">'[3]AMI P &amp; L'!#REF!</definedName>
    <definedName name="BExF7K88K7ASGV6RAOAGH52G04VR" localSheetId="4" hidden="1">'[3]AMI P &amp; L'!#REF!</definedName>
    <definedName name="BExF7K88K7ASGV6RAOAGH52G04VR" localSheetId="3" hidden="1">'[3]AMI P &amp; L'!#REF!</definedName>
    <definedName name="BExF7K88K7ASGV6RAOAGH52G04VR" localSheetId="0" hidden="1">'[3]AMI P &amp; L'!#REF!</definedName>
    <definedName name="BExF7K88K7ASGV6RAOAGH52G04VR" localSheetId="11" hidden="1">'[3]AMI P &amp; L'!#REF!</definedName>
    <definedName name="BExF7K88K7ASGV6RAOAGH52G04VR" hidden="1">'[3]AMI P &amp; L'!#REF!</definedName>
    <definedName name="BExF7N83YDEVXDEZQFACS9ZVES27" localSheetId="8" hidden="1">'[3]AMI P &amp; L'!#REF!</definedName>
    <definedName name="BExF7N83YDEVXDEZQFACS9ZVES27" localSheetId="4" hidden="1">'[3]AMI P &amp; L'!#REF!</definedName>
    <definedName name="BExF7N83YDEVXDEZQFACS9ZVES27" localSheetId="3" hidden="1">'[3]AMI P &amp; L'!#REF!</definedName>
    <definedName name="BExF7N83YDEVXDEZQFACS9ZVES27" localSheetId="0" hidden="1">'[3]AMI P &amp; L'!#REF!</definedName>
    <definedName name="BExF7N83YDEVXDEZQFACS9ZVES27" localSheetId="11" hidden="1">'[3]AMI P &amp; L'!#REF!</definedName>
    <definedName name="BExF7N83YDEVXDEZQFACS9ZVES27" hidden="1">'[3]AMI P &amp; L'!#REF!</definedName>
    <definedName name="BExF7OVDRP3LHNAF2CX4V84CKKIR" hidden="1">'[2]Reco Sheet for Fcast'!$I$7:$J$7</definedName>
    <definedName name="BExF7QO41X2A2SL8UXDNP99GY7U9" hidden="1">'[2]Reco Sheet for Fcast'!$I$8:$J$8</definedName>
    <definedName name="BExF81GI8B8WBHXFTET68A9358BR" hidden="1">'[2]Reco Sheet for Fcast'!$F$10:$G$10</definedName>
    <definedName name="BExGL97US0Y3KXXASUTVR26XLT70" localSheetId="8" hidden="1">'[3]AMI P &amp; L'!#REF!</definedName>
    <definedName name="BExGL97US0Y3KXXASUTVR26XLT70" localSheetId="4" hidden="1">'[3]AMI P &amp; L'!#REF!</definedName>
    <definedName name="BExGL97US0Y3KXXASUTVR26XLT70" localSheetId="3" hidden="1">'[3]AMI P &amp; L'!#REF!</definedName>
    <definedName name="BExGL97US0Y3KXXASUTVR26XLT70" localSheetId="0" hidden="1">'[3]AMI P &amp; L'!#REF!</definedName>
    <definedName name="BExGL97US0Y3KXXASUTVR26XLT70" localSheetId="11" hidden="1">'[3]AMI P &amp; L'!#REF!</definedName>
    <definedName name="BExGL97US0Y3KXXASUTVR26XLT70" hidden="1">'[3]AMI P &amp; L'!#REF!</definedName>
    <definedName name="BExGLC7R4C33RO0PID97ZPPVCW4M" hidden="1">'[2]Reco Sheet for Fcast'!$F$11:$G$11</definedName>
    <definedName name="BExGLFIF7HCFSHNQHKEV6RY0WCO3" hidden="1">'[2]Reco Sheet for Fcast'!$F$8:$G$8</definedName>
    <definedName name="BExGLMPD5LHHQXURM0Y3L44P343X" hidden="1">'[2]Reco Sheet for Fcast'!$I$7:$J$7</definedName>
    <definedName name="BExGLTARRL0J772UD2TXEYAVPY6E" hidden="1">'[2]Reco Sheet for Fcast'!$F$6:$G$6</definedName>
    <definedName name="BExGLYE6RZTAAWHJBG2QFJPTDS2Q" hidden="1">'[2]Reco Sheet for Fcast'!$F$7:$G$7</definedName>
    <definedName name="BExGM4DZ65OAQP7MA4LN6QMYZOFF" hidden="1">'[2]Reco Sheet for Fcast'!$F$10:$G$10</definedName>
    <definedName name="BExGM7DV048A50I5ERW750F4VS9C" localSheetId="8" hidden="1">'[5]Capital orders'!#REF!</definedName>
    <definedName name="BExGM7DV048A50I5ERW750F4VS9C" localSheetId="4" hidden="1">'[5]Capital orders'!#REF!</definedName>
    <definedName name="BExGM7DV048A50I5ERW750F4VS9C" localSheetId="3" hidden="1">'[5]Capital orders'!#REF!</definedName>
    <definedName name="BExGM7DV048A50I5ERW750F4VS9C" localSheetId="0" hidden="1">'[5]Capital orders'!#REF!</definedName>
    <definedName name="BExGM7DV048A50I5ERW750F4VS9C" localSheetId="11" hidden="1">'[5]Capital orders'!#REF!</definedName>
    <definedName name="BExGM7DV048A50I5ERW750F4VS9C" hidden="1">'[5]Capital orders'!#REF!</definedName>
    <definedName name="BExGMCXCWEC9XNUOEMZ61TMI6CUO" hidden="1">'[2]Reco Sheet for Fcast'!$G$2</definedName>
    <definedName name="BExGMJDGIH0MEPC2TUSFUCY2ROTB" localSheetId="8" hidden="1">'[3]AMI P &amp; L'!#REF!</definedName>
    <definedName name="BExGMJDGIH0MEPC2TUSFUCY2ROTB" localSheetId="4" hidden="1">'[3]AMI P &amp; L'!#REF!</definedName>
    <definedName name="BExGMJDGIH0MEPC2TUSFUCY2ROTB" localSheetId="3" hidden="1">'[3]AMI P &amp; L'!#REF!</definedName>
    <definedName name="BExGMJDGIH0MEPC2TUSFUCY2ROTB" localSheetId="0" hidden="1">'[3]AMI P &amp; L'!#REF!</definedName>
    <definedName name="BExGMJDGIH0MEPC2TUSFUCY2ROTB" localSheetId="11" hidden="1">'[3]AMI P &amp; L'!#REF!</definedName>
    <definedName name="BExGMJDGIH0MEPC2TUSFUCY2ROTB" hidden="1">'[3]AMI P &amp; L'!#REF!</definedName>
    <definedName name="BExGMKPW2HPKN0M0XKF3AZ8YP0D6" hidden="1">'[2]Reco Sheet for Fcast'!$I$10:$J$10</definedName>
    <definedName name="BExGMP2F175LGL6QVSJGP6GKYHHA" hidden="1">'[2]Reco Sheet for Fcast'!$I$8:$J$8</definedName>
    <definedName name="BExGMPIIP8GKML2VVA8OEFL43NCS" hidden="1">'[2]Reco Sheet for Fcast'!$F$6:$G$6</definedName>
    <definedName name="BExGMZ3SRIXLXMWBVOXXV3M4U4YL" hidden="1">'[2]Reco Sheet for Fcast'!$F$7:$G$7</definedName>
    <definedName name="BExGMZ3UBN48IXU1ZEFYECEMZ1IM" hidden="1">'[2]Reco Sheet for Fcast'!$F$6:$G$6</definedName>
    <definedName name="BExGN4I0QATXNZCLZJM1KH1OIJQH" hidden="1">'[2]Reco Sheet for Fcast'!$F$9:$G$9</definedName>
    <definedName name="BExGN9FZ2RWCMSY1YOBJKZMNIM9R" hidden="1">'[2]Reco Sheet for Fcast'!$G$2</definedName>
    <definedName name="BExGNDSIMTHOCXXG6QOGR6DA8SGG" localSheetId="8" hidden="1">'[3]AMI P &amp; L'!#REF!</definedName>
    <definedName name="BExGNDSIMTHOCXXG6QOGR6DA8SGG" localSheetId="4" hidden="1">'[3]AMI P &amp; L'!#REF!</definedName>
    <definedName name="BExGNDSIMTHOCXXG6QOGR6DA8SGG" localSheetId="3" hidden="1">'[3]AMI P &amp; L'!#REF!</definedName>
    <definedName name="BExGNDSIMTHOCXXG6QOGR6DA8SGG" localSheetId="0" hidden="1">'[3]AMI P &amp; L'!#REF!</definedName>
    <definedName name="BExGNDSIMTHOCXXG6QOGR6DA8SGG" localSheetId="11" hidden="1">'[3]AMI P &amp; L'!#REF!</definedName>
    <definedName name="BExGNDSIMTHOCXXG6QOGR6DA8SGG" hidden="1">'[3]AMI P &amp; L'!#REF!</definedName>
    <definedName name="BExGNN2YQ9BDAZXT2GLCSAPXKIM7" localSheetId="8" hidden="1">'[3]AMI P &amp; L'!#REF!</definedName>
    <definedName name="BExGNN2YQ9BDAZXT2GLCSAPXKIM7" localSheetId="4" hidden="1">'[3]AMI P &amp; L'!#REF!</definedName>
    <definedName name="BExGNN2YQ9BDAZXT2GLCSAPXKIM7" localSheetId="3" hidden="1">'[3]AMI P &amp; L'!#REF!</definedName>
    <definedName name="BExGNN2YQ9BDAZXT2GLCSAPXKIM7" localSheetId="0" hidden="1">'[3]AMI P &amp; L'!#REF!</definedName>
    <definedName name="BExGNN2YQ9BDAZXT2GLCSAPXKIM7" localSheetId="11" hidden="1">'[3]AMI P &amp; L'!#REF!</definedName>
    <definedName name="BExGNN2YQ9BDAZXT2GLCSAPXKIM7" hidden="1">'[3]AMI P &amp; L'!#REF!</definedName>
    <definedName name="BExGNSS0CKRPKHO25R3TDBEL2NHX" hidden="1">'[2]Reco Sheet for Fcast'!$F$6:$G$6</definedName>
    <definedName name="BExGNYH0MO8NOVS85L15G0RWX4GW" hidden="1">'[2]Reco Sheet for Fcast'!$I$7:$J$7</definedName>
    <definedName name="BExGNZO44DEG8CGIDYSEGDUQ531R" localSheetId="8" hidden="1">'[3]AMI P &amp; L'!#REF!</definedName>
    <definedName name="BExGNZO44DEG8CGIDYSEGDUQ531R" localSheetId="4" hidden="1">'[3]AMI P &amp; L'!#REF!</definedName>
    <definedName name="BExGNZO44DEG8CGIDYSEGDUQ531R" localSheetId="3" hidden="1">'[3]AMI P &amp; L'!#REF!</definedName>
    <definedName name="BExGNZO44DEG8CGIDYSEGDUQ531R" localSheetId="0" hidden="1">'[3]AMI P &amp; L'!#REF!</definedName>
    <definedName name="BExGNZO44DEG8CGIDYSEGDUQ531R" localSheetId="11" hidden="1">'[3]AMI P &amp; L'!#REF!</definedName>
    <definedName name="BExGNZO44DEG8CGIDYSEGDUQ531R" hidden="1">'[3]AMI P &amp; L'!#REF!</definedName>
    <definedName name="BExGO2O0V6UYDY26AX8OSN72F77N" hidden="1">'[2]Reco Sheet for Fcast'!$F$11:$G$11</definedName>
    <definedName name="BExGO2YUBOVLYHY1QSIHRE1KLAFV" localSheetId="8" hidden="1">'[3]AMI P &amp; L'!#REF!</definedName>
    <definedName name="BExGO2YUBOVLYHY1QSIHRE1KLAFV" localSheetId="4" hidden="1">'[3]AMI P &amp; L'!#REF!</definedName>
    <definedName name="BExGO2YUBOVLYHY1QSIHRE1KLAFV" localSheetId="3" hidden="1">'[3]AMI P &amp; L'!#REF!</definedName>
    <definedName name="BExGO2YUBOVLYHY1QSIHRE1KLAFV" localSheetId="0" hidden="1">'[3]AMI P &amp; L'!#REF!</definedName>
    <definedName name="BExGO2YUBOVLYHY1QSIHRE1KLAFV" localSheetId="11" hidden="1">'[3]AMI P &amp; L'!#REF!</definedName>
    <definedName name="BExGO2YUBOVLYHY1QSIHRE1KLAFV" hidden="1">'[3]AMI P &amp; L'!#REF!</definedName>
    <definedName name="BExGO70E2O70LF46V8T26YFPL4V8" hidden="1">'[2]Reco Sheet for Fcast'!$F$9:$G$9</definedName>
    <definedName name="BExGOB25QJMQCQE76MRW9X58OIOO" hidden="1">'[2]Reco Sheet for Fcast'!$I$9:$J$9</definedName>
    <definedName name="BExGODAZKJ9EXMQZNQR5YDBSS525" localSheetId="8" hidden="1">'[3]AMI P &amp; L'!#REF!</definedName>
    <definedName name="BExGODAZKJ9EXMQZNQR5YDBSS525" localSheetId="4" hidden="1">'[3]AMI P &amp; L'!#REF!</definedName>
    <definedName name="BExGODAZKJ9EXMQZNQR5YDBSS525" localSheetId="3" hidden="1">'[3]AMI P &amp; L'!#REF!</definedName>
    <definedName name="BExGODAZKJ9EXMQZNQR5YDBSS525" localSheetId="0" hidden="1">'[3]AMI P &amp; L'!#REF!</definedName>
    <definedName name="BExGODAZKJ9EXMQZNQR5YDBSS525" localSheetId="11" hidden="1">'[3]AMI P &amp; L'!#REF!</definedName>
    <definedName name="BExGODAZKJ9EXMQZNQR5YDBSS525" hidden="1">'[3]AMI P &amp; L'!#REF!</definedName>
    <definedName name="BExGODR8ZSMUC11I56QHSZ686XV5" hidden="1">'[2]Reco Sheet for Fcast'!$F$8:$G$8</definedName>
    <definedName name="BExGOXJDHUDPDT8I8IVGVW9J0R5Q" hidden="1">'[2]Reco Sheet for Fcast'!$I$6:$J$6</definedName>
    <definedName name="BExGPHGT5KDOCMV2EFS4OVKTWBRD" hidden="1">'[2]Reco Sheet for Fcast'!$F$11:$G$11</definedName>
    <definedName name="BExGPID72Y4Y619LWASUQZKZHJNC" hidden="1">'[2]Reco Sheet for Fcast'!$F$15</definedName>
    <definedName name="BExGPPENQIANVGLVQJ77DK5JPRTB" hidden="1">'[2]Reco Sheet for Fcast'!$F$8:$G$8</definedName>
    <definedName name="BExGQ1ZU4967P72AHF4V1D0FOL5C" hidden="1">'[2]Reco Sheet for Fcast'!$I$7:$J$7</definedName>
    <definedName name="BExGQ36ZOMR9GV8T05M605MMOY3Y" localSheetId="8" hidden="1">'[3]AMI P &amp; L'!#REF!</definedName>
    <definedName name="BExGQ36ZOMR9GV8T05M605MMOY3Y" localSheetId="4" hidden="1">'[3]AMI P &amp; L'!#REF!</definedName>
    <definedName name="BExGQ36ZOMR9GV8T05M605MMOY3Y" localSheetId="3" hidden="1">'[3]AMI P &amp; L'!#REF!</definedName>
    <definedName name="BExGQ36ZOMR9GV8T05M605MMOY3Y" localSheetId="0" hidden="1">'[3]AMI P &amp; L'!#REF!</definedName>
    <definedName name="BExGQ36ZOMR9GV8T05M605MMOY3Y" localSheetId="11" hidden="1">'[3]AMI P &amp; L'!#REF!</definedName>
    <definedName name="BExGQ36ZOMR9GV8T05M605MMOY3Y" hidden="1">'[3]AMI P &amp; L'!#REF!</definedName>
    <definedName name="BExGQ61DTJ0SBFMDFBAK3XZ9O0ZO" hidden="1">'[2]Reco Sheet for Fcast'!$I$8:$J$8</definedName>
    <definedName name="BExGQ6SG9XEOD0VMBAR22YPZWSTA" hidden="1">'[2]Reco Sheet for Fcast'!$F$6:$G$6</definedName>
    <definedName name="BExGQGJ1A7LNZUS8QSMOG8UNGLMK" hidden="1">'[2]Reco Sheet for Fcast'!$G$2</definedName>
    <definedName name="BExGQPO7ENFEQC0NC6MC9OZR2LHY" hidden="1">'[2]Reco Sheet for Fcast'!$I$8:$J$8</definedName>
    <definedName name="BExGQX0H4EZMXBJTKJJE4ICJWN5O" localSheetId="8" hidden="1">'[3]AMI P &amp; L'!#REF!</definedName>
    <definedName name="BExGQX0H4EZMXBJTKJJE4ICJWN5O" localSheetId="4" hidden="1">'[3]AMI P &amp; L'!#REF!</definedName>
    <definedName name="BExGQX0H4EZMXBJTKJJE4ICJWN5O" localSheetId="3" hidden="1">'[3]AMI P &amp; L'!#REF!</definedName>
    <definedName name="BExGQX0H4EZMXBJTKJJE4ICJWN5O" localSheetId="0" hidden="1">'[3]AMI P &amp; L'!#REF!</definedName>
    <definedName name="BExGQX0H4EZMXBJTKJJE4ICJWN5O" localSheetId="11" hidden="1">'[3]AMI P &amp; L'!#REF!</definedName>
    <definedName name="BExGQX0H4EZMXBJTKJJE4ICJWN5O" hidden="1">'[3]AMI P &amp; L'!#REF!</definedName>
    <definedName name="BExGR2ENVVMIJQENKY6QPV34HDYB" localSheetId="8" hidden="1">#REF!</definedName>
    <definedName name="BExGR2ENVVMIJQENKY6QPV34HDYB" localSheetId="4" hidden="1">#REF!</definedName>
    <definedName name="BExGR2ENVVMIJQENKY6QPV34HDYB" localSheetId="3" hidden="1">#REF!</definedName>
    <definedName name="BExGR2ENVVMIJQENKY6QPV34HDYB" localSheetId="0" hidden="1">#REF!</definedName>
    <definedName name="BExGR2ENVVMIJQENKY6QPV34HDYB" localSheetId="11" hidden="1">#REF!</definedName>
    <definedName name="BExGR2ENVVMIJQENKY6QPV34HDYB" hidden="1">#REF!</definedName>
    <definedName name="BExGR4CW3WRIID17GGX4MI9ZDHFE" hidden="1">'[2]Reco Sheet for Fcast'!$K$2</definedName>
    <definedName name="BExGR65GJX27MU2OL6NI5PB8XVB4" hidden="1">'[2]Reco Sheet for Fcast'!$H$2:$I$2</definedName>
    <definedName name="BExGR6LQ97HETGS3CT96L4IK0JSH" hidden="1">'[2]Reco Sheet for Fcast'!$I$8:$J$8</definedName>
    <definedName name="BExGR902JCXO7ZLKL3VYXM9XRW3A" localSheetId="8" hidden="1">#REF!</definedName>
    <definedName name="BExGR902JCXO7ZLKL3VYXM9XRW3A" localSheetId="4" hidden="1">#REF!</definedName>
    <definedName name="BExGR902JCXO7ZLKL3VYXM9XRW3A" localSheetId="3" hidden="1">#REF!</definedName>
    <definedName name="BExGR902JCXO7ZLKL3VYXM9XRW3A" localSheetId="0" hidden="1">#REF!</definedName>
    <definedName name="BExGR902JCXO7ZLKL3VYXM9XRW3A" localSheetId="11" hidden="1">#REF!</definedName>
    <definedName name="BExGR902JCXO7ZLKL3VYXM9XRW3A" hidden="1">#REF!</definedName>
    <definedName name="BExGR9ATP2LVT7B9OCPSLJ11H9SX" hidden="1">'[2]Reco Sheet for Fcast'!$F$8:$G$8</definedName>
    <definedName name="BExGRA1VE5SDFH8FM4H8YLA70J65" localSheetId="8" hidden="1">#REF!</definedName>
    <definedName name="BExGRA1VE5SDFH8FM4H8YLA70J65" localSheetId="4" hidden="1">#REF!</definedName>
    <definedName name="BExGRA1VE5SDFH8FM4H8YLA70J65" localSheetId="3" hidden="1">#REF!</definedName>
    <definedName name="BExGRA1VE5SDFH8FM4H8YLA70J65" localSheetId="0" hidden="1">#REF!</definedName>
    <definedName name="BExGRA1VE5SDFH8FM4H8YLA70J65" localSheetId="11" hidden="1">#REF!</definedName>
    <definedName name="BExGRA1VE5SDFH8FM4H8YLA70J65" hidden="1">#REF!</definedName>
    <definedName name="BExGREP2D0XVCEBGWU6RQ7KX23Q3" hidden="1">'[2]Reco Sheet for Fcast'!$F$8:$G$8</definedName>
    <definedName name="BExGRUKVVKDL8483WI70VN2QZDGD" hidden="1">'[2]Reco Sheet for Fcast'!$F$7:$G$7</definedName>
    <definedName name="BExGRVXD519NRV2E1ZYNYCW0PMW6" localSheetId="8" hidden="1">#REF!</definedName>
    <definedName name="BExGRVXD519NRV2E1ZYNYCW0PMW6" localSheetId="4" hidden="1">#REF!</definedName>
    <definedName name="BExGRVXD519NRV2E1ZYNYCW0PMW6" localSheetId="3" hidden="1">#REF!</definedName>
    <definedName name="BExGRVXD519NRV2E1ZYNYCW0PMW6" localSheetId="0" hidden="1">#REF!</definedName>
    <definedName name="BExGRVXD519NRV2E1ZYNYCW0PMW6" localSheetId="11" hidden="1">#REF!</definedName>
    <definedName name="BExGRVXD519NRV2E1ZYNYCW0PMW6" hidden="1">#REF!</definedName>
    <definedName name="BExGS2IWR5DUNJ1U9PAKIV8CMBNI" hidden="1">'[2]Reco Sheet for Fcast'!$H$2:$I$2</definedName>
    <definedName name="BExGS69P9FFTEOPDS0MWFKF45G47" hidden="1">'[2]Reco Sheet for Fcast'!$G$2</definedName>
    <definedName name="BExGS6F1JFHM5MUJ1RFO50WP6D05" hidden="1">'[2]Reco Sheet for Fcast'!$I$6:$J$6</definedName>
    <definedName name="BExGSA5YB5ZGE4NHDVCZ55TQAJTL" hidden="1">'[2]Reco Sheet for Fcast'!$I$10:$J$10</definedName>
    <definedName name="BExGSARJTLL2AE6NAMXZ7IGZI2M1" localSheetId="8" hidden="1">#REF!</definedName>
    <definedName name="BExGSARJTLL2AE6NAMXZ7IGZI2M1" localSheetId="4" hidden="1">#REF!</definedName>
    <definedName name="BExGSARJTLL2AE6NAMXZ7IGZI2M1" localSheetId="3" hidden="1">#REF!</definedName>
    <definedName name="BExGSARJTLL2AE6NAMXZ7IGZI2M1" localSheetId="0" hidden="1">#REF!</definedName>
    <definedName name="BExGSARJTLL2AE6NAMXZ7IGZI2M1" localSheetId="11" hidden="1">#REF!</definedName>
    <definedName name="BExGSARJTLL2AE6NAMXZ7IGZI2M1" hidden="1">#REF!</definedName>
    <definedName name="BExGSCEUCQQVDEEKWJ677QTGUVTE" hidden="1">'[2]Reco Sheet for Fcast'!$I$6:$J$6</definedName>
    <definedName name="BExGSQY65LH1PCKKM5WHDW83F35O" localSheetId="8" hidden="1">'[3]AMI P &amp; L'!#REF!</definedName>
    <definedName name="BExGSQY65LH1PCKKM5WHDW83F35O" localSheetId="4" hidden="1">'[3]AMI P &amp; L'!#REF!</definedName>
    <definedName name="BExGSQY65LH1PCKKM5WHDW83F35O" localSheetId="3" hidden="1">'[3]AMI P &amp; L'!#REF!</definedName>
    <definedName name="BExGSQY65LH1PCKKM5WHDW83F35O" localSheetId="0" hidden="1">'[3]AMI P &amp; L'!#REF!</definedName>
    <definedName name="BExGSQY65LH1PCKKM5WHDW83F35O" localSheetId="11" hidden="1">'[3]AMI P &amp; L'!#REF!</definedName>
    <definedName name="BExGSQY65LH1PCKKM5WHDW83F35O" hidden="1">'[3]AMI P &amp; L'!#REF!</definedName>
    <definedName name="BExGSYW1GKISF0PMUAK3XJK9PEW9" hidden="1">'[2]Reco Sheet for Fcast'!$F$11:$G$11</definedName>
    <definedName name="BExGT0DZJB6LSF6L693UUB9EY1VQ" localSheetId="8" hidden="1">'[3]AMI P &amp; L'!#REF!</definedName>
    <definedName name="BExGT0DZJB6LSF6L693UUB9EY1VQ" localSheetId="4" hidden="1">'[3]AMI P &amp; L'!#REF!</definedName>
    <definedName name="BExGT0DZJB6LSF6L693UUB9EY1VQ" localSheetId="3" hidden="1">'[3]AMI P &amp; L'!#REF!</definedName>
    <definedName name="BExGT0DZJB6LSF6L693UUB9EY1VQ" localSheetId="0" hidden="1">'[3]AMI P &amp; L'!#REF!</definedName>
    <definedName name="BExGT0DZJB6LSF6L693UUB9EY1VQ" localSheetId="11" hidden="1">'[3]AMI P &amp; L'!#REF!</definedName>
    <definedName name="BExGT0DZJB6LSF6L693UUB9EY1VQ" hidden="1">'[3]AMI P &amp; L'!#REF!</definedName>
    <definedName name="BExGT0OSYJ4G1RU3EZR9QY6M3SCB" hidden="1">'[2]Reco Sheet for Fcast'!$J$2:$K$2</definedName>
    <definedName name="BExGTGVFIF8HOQXR54SK065A8M4K" hidden="1">'[2]Reco Sheet for Fcast'!$F$10:$G$10</definedName>
    <definedName name="BExGTIYX3OWPIINOGY1E4QQYSKHP" localSheetId="8" hidden="1">'[3]AMI P &amp; L'!#REF!</definedName>
    <definedName name="BExGTIYX3OWPIINOGY1E4QQYSKHP" localSheetId="4" hidden="1">'[3]AMI P &amp; L'!#REF!</definedName>
    <definedName name="BExGTIYX3OWPIINOGY1E4QQYSKHP" localSheetId="3" hidden="1">'[3]AMI P &amp; L'!#REF!</definedName>
    <definedName name="BExGTIYX3OWPIINOGY1E4QQYSKHP" localSheetId="0" hidden="1">'[3]AMI P &amp; L'!#REF!</definedName>
    <definedName name="BExGTIYX3OWPIINOGY1E4QQYSKHP" localSheetId="11" hidden="1">'[3]AMI P &amp; L'!#REF!</definedName>
    <definedName name="BExGTIYX3OWPIINOGY1E4QQYSKHP" hidden="1">'[3]AMI P &amp; L'!#REF!</definedName>
    <definedName name="BExGTKGUN0KUU3C0RL2LK98D8MEK" hidden="1">'[2]Reco Sheet for Fcast'!$I$8:$J$8</definedName>
    <definedName name="BExGTQB6STG5OP8F4WFG4MJ1QG32" hidden="1">'[4]Bud Mth'!$F$8:$G$8</definedName>
    <definedName name="BExGTZ046J7VMUG4YPKFN2K8TWB7" hidden="1">'[2]Reco Sheet for Fcast'!$I$7:$J$7</definedName>
    <definedName name="BExGU2G9OPRZRIU9YGF6NX9FUW0J" hidden="1">'[2]Reco Sheet for Fcast'!$I$9:$J$9</definedName>
    <definedName name="BExGU6HTKLRZO8UOI3DTAM5RFDBA" hidden="1">'[2]Reco Sheet for Fcast'!$I$7:$J$7</definedName>
    <definedName name="BExGUDDZXFFQHAF4UZF8ZB1HO7H6" localSheetId="8" hidden="1">'[3]AMI P &amp; L'!#REF!</definedName>
    <definedName name="BExGUDDZXFFQHAF4UZF8ZB1HO7H6" localSheetId="4" hidden="1">'[3]AMI P &amp; L'!#REF!</definedName>
    <definedName name="BExGUDDZXFFQHAF4UZF8ZB1HO7H6" localSheetId="3" hidden="1">'[3]AMI P &amp; L'!#REF!</definedName>
    <definedName name="BExGUDDZXFFQHAF4UZF8ZB1HO7H6" localSheetId="0" hidden="1">'[3]AMI P &amp; L'!#REF!</definedName>
    <definedName name="BExGUDDZXFFQHAF4UZF8ZB1HO7H6" localSheetId="11" hidden="1">'[3]AMI P &amp; L'!#REF!</definedName>
    <definedName name="BExGUDDZXFFQHAF4UZF8ZB1HO7H6" hidden="1">'[3]AMI P &amp; L'!#REF!</definedName>
    <definedName name="BExGUIBXBRHGM97ZX6GBA4ZDQ79C" hidden="1">'[2]Reco Sheet for Fcast'!$F$9:$G$9</definedName>
    <definedName name="BExGUM8D91UNPCOO4TKP9FGX85TF" localSheetId="8" hidden="1">'[3]AMI P &amp; L'!#REF!</definedName>
    <definedName name="BExGUM8D91UNPCOO4TKP9FGX85TF" localSheetId="4" hidden="1">'[3]AMI P &amp; L'!#REF!</definedName>
    <definedName name="BExGUM8D91UNPCOO4TKP9FGX85TF" localSheetId="3" hidden="1">'[3]AMI P &amp; L'!#REF!</definedName>
    <definedName name="BExGUM8D91UNPCOO4TKP9FGX85TF" localSheetId="0" hidden="1">'[3]AMI P &amp; L'!#REF!</definedName>
    <definedName name="BExGUM8D91UNPCOO4TKP9FGX85TF" localSheetId="11" hidden="1">'[3]AMI P &amp; L'!#REF!</definedName>
    <definedName name="BExGUM8D91UNPCOO4TKP9FGX85TF" hidden="1">'[3]AMI P &amp; L'!#REF!</definedName>
    <definedName name="BExGUQF9N9FKI7S0H30WUAEB5LPD" hidden="1">'[2]Reco Sheet for Fcast'!$K$2</definedName>
    <definedName name="BExGUR6BA03XPBK60SQUW197GJ5X" hidden="1">'[2]Reco Sheet for Fcast'!$I$7:$J$7</definedName>
    <definedName name="BExGUVIP60TA4B7X2PFGMBFUSKGX" hidden="1">'[2]Reco Sheet for Fcast'!$F$10:$G$10</definedName>
    <definedName name="BExGUVYZ49VJJQ6ZGHDI0J4Q6VUK" localSheetId="8" hidden="1">'[5]Capital orders'!#REF!</definedName>
    <definedName name="BExGUVYZ49VJJQ6ZGHDI0J4Q6VUK" localSheetId="4" hidden="1">'[5]Capital orders'!#REF!</definedName>
    <definedName name="BExGUVYZ49VJJQ6ZGHDI0J4Q6VUK" localSheetId="3" hidden="1">'[5]Capital orders'!#REF!</definedName>
    <definedName name="BExGUVYZ49VJJQ6ZGHDI0J4Q6VUK" localSheetId="0" hidden="1">'[5]Capital orders'!#REF!</definedName>
    <definedName name="BExGUVYZ49VJJQ6ZGHDI0J4Q6VUK" localSheetId="11" hidden="1">'[5]Capital orders'!#REF!</definedName>
    <definedName name="BExGUVYZ49VJJQ6ZGHDI0J4Q6VUK" hidden="1">'[5]Capital orders'!#REF!</definedName>
    <definedName name="BExGUZKF06F209XL1IZWVJEQ82EE" hidden="1">'[2]Reco Sheet for Fcast'!$I$9:$J$9</definedName>
    <definedName name="BExGV2EVT380QHD4AP2RL9MR8L5L" hidden="1">'[2]Reco Sheet for Fcast'!$I$10:$J$10</definedName>
    <definedName name="BExGV4NVN9KBLA14SOD5M7JEE632" hidden="1">'[4]Bud Mth'!$I$9:$J$9</definedName>
    <definedName name="BExGVV6OOLDQ3TXZK51TTF3YX0WN" hidden="1">'[2]Reco Sheet for Fcast'!$F$10:$G$10</definedName>
    <definedName name="BExGW0KVS7U0C87XFZ78QW991IEV" hidden="1">'[2]Reco Sheet for Fcast'!$I$7:$J$7</definedName>
    <definedName name="BExGW2Z7AMPG6H9EXA9ML6EZVGGA" hidden="1">'[2]Reco Sheet for Fcast'!$F$15</definedName>
    <definedName name="BExGWABG5VT5XO1A196RK61AXA8C" hidden="1">'[2]Reco Sheet for Fcast'!$F$7:$G$7</definedName>
    <definedName name="BExGWEO0JDG84NYLEAV5NSOAGMJZ" localSheetId="8" hidden="1">'[3]AMI P &amp; L'!#REF!</definedName>
    <definedName name="BExGWEO0JDG84NYLEAV5NSOAGMJZ" localSheetId="4" hidden="1">'[3]AMI P &amp; L'!#REF!</definedName>
    <definedName name="BExGWEO0JDG84NYLEAV5NSOAGMJZ" localSheetId="3" hidden="1">'[3]AMI P &amp; L'!#REF!</definedName>
    <definedName name="BExGWEO0JDG84NYLEAV5NSOAGMJZ" localSheetId="0" hidden="1">'[3]AMI P &amp; L'!#REF!</definedName>
    <definedName name="BExGWEO0JDG84NYLEAV5NSOAGMJZ" localSheetId="11" hidden="1">'[3]AMI P &amp; L'!#REF!</definedName>
    <definedName name="BExGWEO0JDG84NYLEAV5NSOAGMJZ" hidden="1">'[3]AMI P &amp; L'!#REF!</definedName>
    <definedName name="BExGWLEOC70Z8QAJTPT2PDHTNM4L" hidden="1">'[2]Reco Sheet for Fcast'!$F$7:$G$7</definedName>
    <definedName name="BExGWNCXLCRTLBVMTXYJ5PHQI6SS" localSheetId="8" hidden="1">'[3]AMI P &amp; L'!#REF!</definedName>
    <definedName name="BExGWNCXLCRTLBVMTXYJ5PHQI6SS" localSheetId="4" hidden="1">'[3]AMI P &amp; L'!#REF!</definedName>
    <definedName name="BExGWNCXLCRTLBVMTXYJ5PHQI6SS" localSheetId="3" hidden="1">'[3]AMI P &amp; L'!#REF!</definedName>
    <definedName name="BExGWNCXLCRTLBVMTXYJ5PHQI6SS" localSheetId="0" hidden="1">'[3]AMI P &amp; L'!#REF!</definedName>
    <definedName name="BExGWNCXLCRTLBVMTXYJ5PHQI6SS" localSheetId="11" hidden="1">'[3]AMI P &amp; L'!#REF!</definedName>
    <definedName name="BExGWNCXLCRTLBVMTXYJ5PHQI6SS" hidden="1">'[3]AMI P &amp; L'!#REF!</definedName>
    <definedName name="BExGX6U988MCFIGDA1282F92U9AA" hidden="1">'[2]Reco Sheet for Fcast'!$F$11:$G$11</definedName>
    <definedName name="BExGX7FTB1CKAT5HUW6H531FIY6I" localSheetId="8" hidden="1">'[3]AMI P &amp; L'!#REF!</definedName>
    <definedName name="BExGX7FTB1CKAT5HUW6H531FIY6I" localSheetId="4" hidden="1">'[3]AMI P &amp; L'!#REF!</definedName>
    <definedName name="BExGX7FTB1CKAT5HUW6H531FIY6I" localSheetId="3" hidden="1">'[3]AMI P &amp; L'!#REF!</definedName>
    <definedName name="BExGX7FTB1CKAT5HUW6H531FIY6I" localSheetId="0" hidden="1">'[3]AMI P &amp; L'!#REF!</definedName>
    <definedName name="BExGX7FTB1CKAT5HUW6H531FIY6I" localSheetId="11" hidden="1">'[3]AMI P &amp; L'!#REF!</definedName>
    <definedName name="BExGX7FTB1CKAT5HUW6H531FIY6I" hidden="1">'[3]AMI P &amp; L'!#REF!</definedName>
    <definedName name="BExGX9DVACJQIZ4GH6YAD2A7F70O" hidden="1">'[2]Reco Sheet for Fcast'!$I$9:$J$9</definedName>
    <definedName name="BExGXDVP2S2Y8Z8Q43I78RCIK3DD" hidden="1">'[2]Reco Sheet for Fcast'!$F$10:$G$10</definedName>
    <definedName name="BExGXJ9W5JU7TT9S0BKL5Y6VVB39" hidden="1">'[2]Reco Sheet for Fcast'!$I$6:$J$6</definedName>
    <definedName name="BExGXP9PLH9HGLX6X9E31SFWH8E0" hidden="1">'[2]Reco Sheet for Fcast'!$J$2:$K$2</definedName>
    <definedName name="BExGXWB73RJ4BASBQTQ8EY0EC1EB" hidden="1">'[2]Reco Sheet for Fcast'!$K$2</definedName>
    <definedName name="BExGXZ0ABB43C7SMRKZHWOSU9EQX" hidden="1">'[2]Reco Sheet for Fcast'!$F$8:$G$8</definedName>
    <definedName name="BExGY6SU3SYVCJ3AG2ITY59SAZ5A" hidden="1">'[2]Reco Sheet for Fcast'!$F$15:$G$16</definedName>
    <definedName name="BExGY6YA4P5KMY2VHT0DYK3YTFAX" hidden="1">'[2]Reco Sheet for Fcast'!$F$9:$G$9</definedName>
    <definedName name="BExGY8G88PVVRYHPHRPJZFSX6HSC" hidden="1">'[2]Reco Sheet for Fcast'!$F$8:$G$8</definedName>
    <definedName name="BExGYC718HTZ80PNKYPVIYGRJVF6" hidden="1">'[2]Reco Sheet for Fcast'!$I$7:$J$7</definedName>
    <definedName name="BExGYCNATXZY2FID93B17YWIPPRD" hidden="1">'[2]Reco Sheet for Fcast'!$G$2</definedName>
    <definedName name="BExGYGJJJ3BBCQAOA51WHP01HN73" hidden="1">'[2]Reco Sheet for Fcast'!$F$11:$G$11</definedName>
    <definedName name="BExGYJE09NMFU592QN78WBPFJH50" localSheetId="8" hidden="1">#REF!</definedName>
    <definedName name="BExGYJE09NMFU592QN78WBPFJH50" localSheetId="4" hidden="1">#REF!</definedName>
    <definedName name="BExGYJE09NMFU592QN78WBPFJH50" localSheetId="3" hidden="1">#REF!</definedName>
    <definedName name="BExGYJE09NMFU592QN78WBPFJH50" localSheetId="0" hidden="1">#REF!</definedName>
    <definedName name="BExGYJE09NMFU592QN78WBPFJH50" localSheetId="11" hidden="1">#REF!</definedName>
    <definedName name="BExGYJE09NMFU592QN78WBPFJH50" hidden="1">#REF!</definedName>
    <definedName name="BExGYOS6TV2C72PLRFU8RP1I58GY" hidden="1">'[2]Reco Sheet for Fcast'!$F$8:$G$8</definedName>
    <definedName name="BExGZJ78ZWZCVHZ3BKEKFJZ6MAEO" hidden="1">'[2]Reco Sheet for Fcast'!$I$11:$J$11</definedName>
    <definedName name="BExGZOLH2QV73J3M9IWDDPA62TP4" hidden="1">'[2]Reco Sheet for Fcast'!$I$9:$J$9</definedName>
    <definedName name="BExGZP1PWGFKVVVN4YDIS22DZPCR" hidden="1">'[2]Reco Sheet for Fcast'!$I$6:$J$6</definedName>
    <definedName name="BExH00L21GZX5YJJGVMOAWBERLP5" hidden="1">'[2]Reco Sheet for Fcast'!$I$9:$J$9</definedName>
    <definedName name="BExH02ZD6VAY1KQLAQYBBI6WWIZB" localSheetId="8" hidden="1">'[3]AMI P &amp; L'!#REF!</definedName>
    <definedName name="BExH02ZD6VAY1KQLAQYBBI6WWIZB" localSheetId="4" hidden="1">'[3]AMI P &amp; L'!#REF!</definedName>
    <definedName name="BExH02ZD6VAY1KQLAQYBBI6WWIZB" localSheetId="3" hidden="1">'[3]AMI P &amp; L'!#REF!</definedName>
    <definedName name="BExH02ZD6VAY1KQLAQYBBI6WWIZB" localSheetId="0" hidden="1">'[3]AMI P &amp; L'!#REF!</definedName>
    <definedName name="BExH02ZD6VAY1KQLAQYBBI6WWIZB" localSheetId="11" hidden="1">'[3]AMI P &amp; L'!#REF!</definedName>
    <definedName name="BExH02ZD6VAY1KQLAQYBBI6WWIZB" hidden="1">'[3]AMI P &amp; L'!#REF!</definedName>
    <definedName name="BExH08Z6LQCGGSGSAILMHX4X7JMD" hidden="1">'[2]Reco Sheet for Fcast'!$I$6:$J$6</definedName>
    <definedName name="BExH09VINWGY7QSDNGT9BDVKS3JQ" localSheetId="8" hidden="1">#REF!</definedName>
    <definedName name="BExH09VINWGY7QSDNGT9BDVKS3JQ" localSheetId="4" hidden="1">#REF!</definedName>
    <definedName name="BExH09VINWGY7QSDNGT9BDVKS3JQ" localSheetId="3" hidden="1">#REF!</definedName>
    <definedName name="BExH09VINWGY7QSDNGT9BDVKS3JQ" localSheetId="0" hidden="1">#REF!</definedName>
    <definedName name="BExH09VINWGY7QSDNGT9BDVKS3JQ" localSheetId="11" hidden="1">#REF!</definedName>
    <definedName name="BExH09VINWGY7QSDNGT9BDVKS3JQ" hidden="1">#REF!</definedName>
    <definedName name="BExH0KT9Z8HEVRRQRGQ8YHXRLIJA" hidden="1">'[2]Reco Sheet for Fcast'!$I$9:$J$9</definedName>
    <definedName name="BExH0M0FDN12YBOCKL3XL2Z7T7Y8" hidden="1">'[2]Reco Sheet for Fcast'!$F$10:$G$10</definedName>
    <definedName name="BExH0O9G06YPZ5TN9RYT326I1CP2" hidden="1">'[2]Reco Sheet for Fcast'!$F$7:$G$7</definedName>
    <definedName name="BExH0WNJAKTJRCKMTX8O4KNMIIJM" localSheetId="8" hidden="1">'[3]AMI P &amp; L'!#REF!</definedName>
    <definedName name="BExH0WNJAKTJRCKMTX8O4KNMIIJM" localSheetId="4" hidden="1">'[3]AMI P &amp; L'!#REF!</definedName>
    <definedName name="BExH0WNJAKTJRCKMTX8O4KNMIIJM" localSheetId="3" hidden="1">'[3]AMI P &amp; L'!#REF!</definedName>
    <definedName name="BExH0WNJAKTJRCKMTX8O4KNMIIJM" localSheetId="0" hidden="1">'[3]AMI P &amp; L'!#REF!</definedName>
    <definedName name="BExH0WNJAKTJRCKMTX8O4KNMIIJM" localSheetId="11" hidden="1">'[3]AMI P &amp; L'!#REF!</definedName>
    <definedName name="BExH0WNJAKTJRCKMTX8O4KNMIIJM" hidden="1">'[3]AMI P &amp; L'!#REF!</definedName>
    <definedName name="BExH12Y4WX542WI3ZEM15AK4UM9J" hidden="1">'[2]Reco Sheet for Fcast'!$F$7:$G$7</definedName>
    <definedName name="BExH1FDTQXR9QQ31WDB7OPXU7MPT" localSheetId="8" hidden="1">'[3]AMI P &amp; L'!#REF!</definedName>
    <definedName name="BExH1FDTQXR9QQ31WDB7OPXU7MPT" localSheetId="4" hidden="1">'[3]AMI P &amp; L'!#REF!</definedName>
    <definedName name="BExH1FDTQXR9QQ31WDB7OPXU7MPT" localSheetId="3" hidden="1">'[3]AMI P &amp; L'!#REF!</definedName>
    <definedName name="BExH1FDTQXR9QQ31WDB7OPXU7MPT" localSheetId="0" hidden="1">'[3]AMI P &amp; L'!#REF!</definedName>
    <definedName name="BExH1FDTQXR9QQ31WDB7OPXU7MPT" localSheetId="11" hidden="1">'[3]AMI P &amp; L'!#REF!</definedName>
    <definedName name="BExH1FDTQXR9QQ31WDB7OPXU7MPT" hidden="1">'[3]AMI P &amp; L'!#REF!</definedName>
    <definedName name="BExH1FOMEUIJNIDJAUY0ZQFBJSY9" hidden="1">'[2]Reco Sheet for Fcast'!$I$6:$J$6</definedName>
    <definedName name="BExH1IDQM8I99T9BKP4XNASNIKR8" localSheetId="8" hidden="1">#REF!</definedName>
    <definedName name="BExH1IDQM8I99T9BKP4XNASNIKR8" localSheetId="4" hidden="1">#REF!</definedName>
    <definedName name="BExH1IDQM8I99T9BKP4XNASNIKR8" localSheetId="3" hidden="1">#REF!</definedName>
    <definedName name="BExH1IDQM8I99T9BKP4XNASNIKR8" localSheetId="0" hidden="1">#REF!</definedName>
    <definedName name="BExH1IDQM8I99T9BKP4XNASNIKR8" localSheetId="11" hidden="1">#REF!</definedName>
    <definedName name="BExH1IDQM8I99T9BKP4XNASNIKR8" hidden="1">#REF!</definedName>
    <definedName name="BExH1JFFHEBFX9BWJMNIA3N66R3Z" hidden="1">'[2]Reco Sheet for Fcast'!$F$10:$G$10</definedName>
    <definedName name="BExH1Z0GIUSVTF2H1G1I3PDGBNK2" hidden="1">'[2]Reco Sheet for Fcast'!$K$2</definedName>
    <definedName name="BExH225UTM6S9FW4MUDZS7F1PQSH" hidden="1">'[2]Reco Sheet for Fcast'!$I$7:$J$7</definedName>
    <definedName name="BExH23271RF7AYZ542KHQTH68GQ7" hidden="1">'[2]Reco Sheet for Fcast'!$F$10:$G$10</definedName>
    <definedName name="BExH2GJQR4JALNB314RY0LDI49VH" hidden="1">'[2]Reco Sheet for Fcast'!$I$7:$J$7</definedName>
    <definedName name="BExH2JZR49T7644JFVE7B3N7RZM9" hidden="1">'[2]Reco Sheet for Fcast'!$I$6:$J$6</definedName>
    <definedName name="BExH2WKXV8X5S2GSBBTWGI0NLNAH" hidden="1">'[2]Reco Sheet for Fcast'!$H$2:$I$2</definedName>
    <definedName name="BExH2XS1UFYFGU0S0EBXX90W2WE8" hidden="1">'[2]Reco Sheet for Fcast'!$I$9:$J$9</definedName>
    <definedName name="BExH2XS2TND9SB0GC295R4FP6K5Y" hidden="1">'[2]Reco Sheet for Fcast'!$I$2:$J$2</definedName>
    <definedName name="BExH2ZA0SZ4SSITL50NA8LZ3OEX6" localSheetId="8" hidden="1">'[3]AMI P &amp; L'!#REF!</definedName>
    <definedName name="BExH2ZA0SZ4SSITL50NA8LZ3OEX6" localSheetId="4" hidden="1">'[3]AMI P &amp; L'!#REF!</definedName>
    <definedName name="BExH2ZA0SZ4SSITL50NA8LZ3OEX6" localSheetId="3" hidden="1">'[3]AMI P &amp; L'!#REF!</definedName>
    <definedName name="BExH2ZA0SZ4SSITL50NA8LZ3OEX6" localSheetId="0" hidden="1">'[3]AMI P &amp; L'!#REF!</definedName>
    <definedName name="BExH2ZA0SZ4SSITL50NA8LZ3OEX6" localSheetId="11" hidden="1">'[3]AMI P &amp; L'!#REF!</definedName>
    <definedName name="BExH2ZA0SZ4SSITL50NA8LZ3OEX6" hidden="1">'[3]AMI P &amp; L'!#REF!</definedName>
    <definedName name="BExH31Z3JNVJPESWKXHILGXZHP2M" hidden="1">'[2]Reco Sheet for Fcast'!$F$6:$G$6</definedName>
    <definedName name="BExH37TLURRTF1YO0TUV9JOJ0C78" localSheetId="8" hidden="1">#REF!</definedName>
    <definedName name="BExH37TLURRTF1YO0TUV9JOJ0C78" localSheetId="4" hidden="1">#REF!</definedName>
    <definedName name="BExH37TLURRTF1YO0TUV9JOJ0C78" localSheetId="3" hidden="1">#REF!</definedName>
    <definedName name="BExH37TLURRTF1YO0TUV9JOJ0C78" localSheetId="0" hidden="1">#REF!</definedName>
    <definedName name="BExH37TLURRTF1YO0TUV9JOJ0C78" localSheetId="11" hidden="1">#REF!</definedName>
    <definedName name="BExH37TLURRTF1YO0TUV9JOJ0C78" hidden="1">#REF!</definedName>
    <definedName name="BExH3E9HZ3QJCDZW7WI7YACFQCHE" hidden="1">'[2]Reco Sheet for Fcast'!$F$9:$G$9</definedName>
    <definedName name="BExH3IRB6764RQ5HBYRLH6XCT29X" hidden="1">'[2]Reco Sheet for Fcast'!$I$10:$J$10</definedName>
    <definedName name="BExIG2U8V6RSB47SXLCQG3Q68YRO" hidden="1">'[2]Reco Sheet for Fcast'!$G$2</definedName>
    <definedName name="BExIG5JDFDNKGLHGNDY7U8KIF9NT" localSheetId="8" hidden="1">'[3]AMI P &amp; L'!#REF!</definedName>
    <definedName name="BExIG5JDFDNKGLHGNDY7U8KIF9NT" localSheetId="4" hidden="1">'[3]AMI P &amp; L'!#REF!</definedName>
    <definedName name="BExIG5JDFDNKGLHGNDY7U8KIF9NT" localSheetId="3" hidden="1">'[3]AMI P &amp; L'!#REF!</definedName>
    <definedName name="BExIG5JDFDNKGLHGNDY7U8KIF9NT" localSheetId="0" hidden="1">'[3]AMI P &amp; L'!#REF!</definedName>
    <definedName name="BExIG5JDFDNKGLHGNDY7U8KIF9NT" localSheetId="11" hidden="1">'[3]AMI P &amp; L'!#REF!</definedName>
    <definedName name="BExIG5JDFDNKGLHGNDY7U8KIF9NT" hidden="1">'[3]AMI P &amp; L'!#REF!</definedName>
    <definedName name="BExIGJBO8R13LV7CZ7C1YCP974NN" hidden="1">'[2]Reco Sheet for Fcast'!$F$10:$G$10</definedName>
    <definedName name="BExIGWT86FPOEYTI8GXCGU5Y3KGK" localSheetId="8" hidden="1">'[3]AMI P &amp; L'!#REF!</definedName>
    <definedName name="BExIGWT86FPOEYTI8GXCGU5Y3KGK" localSheetId="4" hidden="1">'[3]AMI P &amp; L'!#REF!</definedName>
    <definedName name="BExIGWT86FPOEYTI8GXCGU5Y3KGK" localSheetId="3" hidden="1">'[3]AMI P &amp; L'!#REF!</definedName>
    <definedName name="BExIGWT86FPOEYTI8GXCGU5Y3KGK" localSheetId="0" hidden="1">'[3]AMI P &amp; L'!#REF!</definedName>
    <definedName name="BExIGWT86FPOEYTI8GXCGU5Y3KGK" localSheetId="11" hidden="1">'[3]AMI P &amp; L'!#REF!</definedName>
    <definedName name="BExIGWT86FPOEYTI8GXCGU5Y3KGK" hidden="1">'[3]AMI P &amp; L'!#REF!</definedName>
    <definedName name="BExIHBHXA7E7VUTBVHXXXCH3A5CL" hidden="1">'[2]Reco Sheet for Fcast'!$I$9:$J$9</definedName>
    <definedName name="BExIHPQCQTGEW8QOJVIQ4VX0P6DX" hidden="1">'[2]Reco Sheet for Fcast'!$I$9:$J$9</definedName>
    <definedName name="BExII1KN91Q7DLW0UB7W2TJ5ACT9" hidden="1">'[2]Reco Sheet for Fcast'!$I$9:$J$9</definedName>
    <definedName name="BExII50LI8I0CDOOZEMIVHVA2V95" hidden="1">'[2]Reco Sheet for Fcast'!$I$11:$J$11</definedName>
    <definedName name="BExIIXMY38TQD12CVV4S57L3I809" hidden="1">'[2]Reco Sheet for Fcast'!$I$9:$J$9</definedName>
    <definedName name="BExIIY37NEVU2LGS1JE4VR9AN6W4" hidden="1">'[2]Reco Sheet for Fcast'!$I$11:$J$11</definedName>
    <definedName name="BExIIYJAGXR8TPZ1KCYM7EGJ79UW" hidden="1">'[2]Reco Sheet for Fcast'!$I$9:$J$9</definedName>
    <definedName name="BExIJ3160YCWGAVEU0208ZGXXG3P" hidden="1">'[2]Reco Sheet for Fcast'!$I$7:$J$7</definedName>
    <definedName name="BExIJFGZJ5ED9D6KAY4PGQYLELAX" localSheetId="8" hidden="1">'[3]AMI P &amp; L'!#REF!</definedName>
    <definedName name="BExIJFGZJ5ED9D6KAY4PGQYLELAX" localSheetId="4" hidden="1">'[3]AMI P &amp; L'!#REF!</definedName>
    <definedName name="BExIJFGZJ5ED9D6KAY4PGQYLELAX" localSheetId="3" hidden="1">'[3]AMI P &amp; L'!#REF!</definedName>
    <definedName name="BExIJFGZJ5ED9D6KAY4PGQYLELAX" localSheetId="0" hidden="1">'[3]AMI P &amp; L'!#REF!</definedName>
    <definedName name="BExIJFGZJ5ED9D6KAY4PGQYLELAX" localSheetId="11" hidden="1">'[3]AMI P &amp; L'!#REF!</definedName>
    <definedName name="BExIJFGZJ5ED9D6KAY4PGQYLELAX" hidden="1">'[3]AMI P &amp; L'!#REF!</definedName>
    <definedName name="BExIJM2EOJY1E8YQ1ZS3GHTIQQRM" localSheetId="8" hidden="1">'[5]Capital orders'!#REF!</definedName>
    <definedName name="BExIJM2EOJY1E8YQ1ZS3GHTIQQRM" localSheetId="4" hidden="1">'[5]Capital orders'!#REF!</definedName>
    <definedName name="BExIJM2EOJY1E8YQ1ZS3GHTIQQRM" localSheetId="3" hidden="1">'[5]Capital orders'!#REF!</definedName>
    <definedName name="BExIJM2EOJY1E8YQ1ZS3GHTIQQRM" localSheetId="0" hidden="1">'[5]Capital orders'!#REF!</definedName>
    <definedName name="BExIJM2EOJY1E8YQ1ZS3GHTIQQRM" localSheetId="11" hidden="1">'[5]Capital orders'!#REF!</definedName>
    <definedName name="BExIJM2EOJY1E8YQ1ZS3GHTIQQRM" hidden="1">'[5]Capital orders'!#REF!</definedName>
    <definedName name="BExIJQ3XPPSZ585U2ER0RSSC71PK" localSheetId="8" hidden="1">#REF!</definedName>
    <definedName name="BExIJQ3XPPSZ585U2ER0RSSC71PK" localSheetId="4" hidden="1">#REF!</definedName>
    <definedName name="BExIJQ3XPPSZ585U2ER0RSSC71PK" localSheetId="3" hidden="1">#REF!</definedName>
    <definedName name="BExIJQ3XPPSZ585U2ER0RSSC71PK" localSheetId="0" hidden="1">#REF!</definedName>
    <definedName name="BExIJQ3XPPSZ585U2ER0RSSC71PK" localSheetId="11" hidden="1">#REF!</definedName>
    <definedName name="BExIJQ3XPPSZ585U2ER0RSSC71PK" hidden="1">#REF!</definedName>
    <definedName name="BExIJQK80ZEKSTV62E59AYJYUNLI" hidden="1">'[2]Reco Sheet for Fcast'!$F$6:$G$6</definedName>
    <definedName name="BExIJRLX3M0YQLU1D5Y9V7HM5QNM" hidden="1">'[2]Reco Sheet for Fcast'!$I$8:$J$8</definedName>
    <definedName name="BExIJV22J0QA7286KNPMHO1ZUCB3" hidden="1">'[2]Reco Sheet for Fcast'!$I$9:$J$9</definedName>
    <definedName name="BExIJVI6OC7B6ZE9V4PAOYZXKNER" hidden="1">'[2]Reco Sheet for Fcast'!$F$9:$G$9</definedName>
    <definedName name="BExIJWK0NGTGQ4X7D5VIVXD14JHI" hidden="1">'[2]Reco Sheet for Fcast'!$I$11:$J$11</definedName>
    <definedName name="BExIJWPCIYINEJUTXU74VK7WG031" hidden="1">'[2]Reco Sheet for Fcast'!$F$11:$G$11</definedName>
    <definedName name="BExIK7CGQS2B8BVWBEP2KKWMVHK9" hidden="1">'[4]Bud Mth'!$J$2:$K$2</definedName>
    <definedName name="BExIKHTXPZR5A8OHB6HDP6QWDHAD" hidden="1">'[2]Reco Sheet for Fcast'!$I$6:$J$6</definedName>
    <definedName name="BExIKMMJOETSAXJYY1SIKM58LMA2" hidden="1">'[2]Reco Sheet for Fcast'!$G$2</definedName>
    <definedName name="BExIKN2SLYNFHS9SQHJSB0NE57OF" hidden="1">'[2]Reco Sheet for Fcast'!$I$6:$J$6</definedName>
    <definedName name="BExIKRF6AQ6VOO9KCIWSM6FY8M7D" hidden="1">'[2]Reco Sheet for Fcast'!$F$11:$G$11</definedName>
    <definedName name="BExIKTYZESFT3LC0ASFMFKSE0D1X" hidden="1">'[2]Reco Sheet for Fcast'!$G$2</definedName>
    <definedName name="BExIKXVA6M8K0PTRYAGXS666L335" hidden="1">'[2]Reco Sheet for Fcast'!$G$2</definedName>
    <definedName name="BExIL0PMZ2SXK9R6MLP43KBU1J2P" hidden="1">'[2]Reco Sheet for Fcast'!$I$11:$J$11</definedName>
    <definedName name="BExILAAXRTRAD18K74M6MGUEEPUM" hidden="1">'[2]Reco Sheet for Fcast'!$F$6:$G$6</definedName>
    <definedName name="BExILG5F338C0FFLMVOKMKF8X5ZP" localSheetId="8" hidden="1">'[3]AMI P &amp; L'!#REF!</definedName>
    <definedName name="BExILG5F338C0FFLMVOKMKF8X5ZP" localSheetId="4" hidden="1">'[3]AMI P &amp; L'!#REF!</definedName>
    <definedName name="BExILG5F338C0FFLMVOKMKF8X5ZP" localSheetId="3" hidden="1">'[3]AMI P &amp; L'!#REF!</definedName>
    <definedName name="BExILG5F338C0FFLMVOKMKF8X5ZP" localSheetId="0" hidden="1">'[3]AMI P &amp; L'!#REF!</definedName>
    <definedName name="BExILG5F338C0FFLMVOKMKF8X5ZP" localSheetId="11" hidden="1">'[3]AMI P &amp; L'!#REF!</definedName>
    <definedName name="BExILG5F338C0FFLMVOKMKF8X5ZP" hidden="1">'[3]AMI P &amp; L'!#REF!</definedName>
    <definedName name="BExILGQTQM0HOD0BJI90YO7GOIN3" hidden="1">'[2]Reco Sheet for Fcast'!$I$10:$J$10</definedName>
    <definedName name="BExILTHIEYYOIUWRZ5LLF1T70AJ7" hidden="1">'[2]Reco Sheet for Fcast'!$I$10:$J$10</definedName>
    <definedName name="BExIM9DBUB7ZGF4B20FVUO9QGOX2" hidden="1">'[2]Reco Sheet for Fcast'!$F$7:$G$7</definedName>
    <definedName name="BExIMGK9Z94TFPWWZFMD10HV0IF6" hidden="1">'[2]Reco Sheet for Fcast'!$I$11:$J$11</definedName>
    <definedName name="BExIMPEGKG18TELVC33T4OQTNBWC" hidden="1">'[2]Reco Sheet for Fcast'!$F$10:$G$10</definedName>
    <definedName name="BExIN4OR435DL1US13JQPOQK8GD5" hidden="1">'[2]Reco Sheet for Fcast'!$K$2</definedName>
    <definedName name="BExIN5ACO87Q5P34GNK1QC1WWACK" hidden="1">'[4]Bud Mth'!$F$6:$G$6</definedName>
    <definedName name="BExINI6A7H3KSFRFA6UBBDPKW37F" hidden="1">'[2]Reco Sheet for Fcast'!$F$10:$G$10</definedName>
    <definedName name="BExINIMK8XC3JOBT2EXYFHHH52H0" hidden="1">'[2]Reco Sheet for Fcast'!$I$11:$J$11</definedName>
    <definedName name="BExINLX401ZKEGWU168DS4JUM2J6" localSheetId="8" hidden="1">'[3]AMI P &amp; L'!#REF!</definedName>
    <definedName name="BExINLX401ZKEGWU168DS4JUM2J6" localSheetId="4" hidden="1">'[3]AMI P &amp; L'!#REF!</definedName>
    <definedName name="BExINLX401ZKEGWU168DS4JUM2J6" localSheetId="3" hidden="1">'[3]AMI P &amp; L'!#REF!</definedName>
    <definedName name="BExINLX401ZKEGWU168DS4JUM2J6" localSheetId="0" hidden="1">'[3]AMI P &amp; L'!#REF!</definedName>
    <definedName name="BExINLX401ZKEGWU168DS4JUM2J6" localSheetId="11" hidden="1">'[3]AMI P &amp; L'!#REF!</definedName>
    <definedName name="BExINLX401ZKEGWU168DS4JUM2J6" hidden="1">'[3]AMI P &amp; L'!#REF!</definedName>
    <definedName name="BExINMYYJO1FTV1CZF6O5XCFAMQX" localSheetId="8" hidden="1">'[3]AMI P &amp; L'!#REF!</definedName>
    <definedName name="BExINMYYJO1FTV1CZF6O5XCFAMQX" localSheetId="4" hidden="1">'[3]AMI P &amp; L'!#REF!</definedName>
    <definedName name="BExINMYYJO1FTV1CZF6O5XCFAMQX" localSheetId="3" hidden="1">'[3]AMI P &amp; L'!#REF!</definedName>
    <definedName name="BExINMYYJO1FTV1CZF6O5XCFAMQX" localSheetId="0" hidden="1">'[3]AMI P &amp; L'!#REF!</definedName>
    <definedName name="BExINMYYJO1FTV1CZF6O5XCFAMQX" localSheetId="11" hidden="1">'[3]AMI P &amp; L'!#REF!</definedName>
    <definedName name="BExINMYYJO1FTV1CZF6O5XCFAMQX" hidden="1">'[3]AMI P &amp; L'!#REF!</definedName>
    <definedName name="BExINP2H4KI05FRFV5PKZFE00HKO" hidden="1">'[2]Reco Sheet for Fcast'!$I$6:$J$6</definedName>
    <definedName name="BExINZELVWYGU876QUUZCIMXPBQC" hidden="1">'[2]Reco Sheet for Fcast'!$I$8:$J$8</definedName>
    <definedName name="BExIOCQUQHKUU1KONGSDOLQTQEIC" hidden="1">'[2]Reco Sheet for Fcast'!$G$2</definedName>
    <definedName name="BExIOFL8Y5O61VLKTB4H20IJNWS1" hidden="1">'[2]Reco Sheet for Fcast'!$F$6:$G$6</definedName>
    <definedName name="BExIOKTZXH2A908F83ANDHGHNJ07" localSheetId="8" hidden="1">#REF!</definedName>
    <definedName name="BExIOKTZXH2A908F83ANDHGHNJ07" localSheetId="4" hidden="1">#REF!</definedName>
    <definedName name="BExIOKTZXH2A908F83ANDHGHNJ07" localSheetId="3" hidden="1">#REF!</definedName>
    <definedName name="BExIOKTZXH2A908F83ANDHGHNJ07" localSheetId="0" hidden="1">#REF!</definedName>
    <definedName name="BExIOKTZXH2A908F83ANDHGHNJ07" localSheetId="11" hidden="1">#REF!</definedName>
    <definedName name="BExIOKTZXH2A908F83ANDHGHNJ07" hidden="1">#REF!</definedName>
    <definedName name="BExIOMBXRW5NS4ZPYX9G5QREZ5J6" hidden="1">'[2]Reco Sheet for Fcast'!$F$11:$G$11</definedName>
    <definedName name="BExIORA3GK78T7C7SNBJJUONJ0LS" hidden="1">'[2]Reco Sheet for Fcast'!$F$15</definedName>
    <definedName name="BExIORFDXP4AVIEBLSTZ8ETSXMNM" hidden="1">'[2]Reco Sheet for Fcast'!$I$7:$J$7</definedName>
    <definedName name="BExIOTZ5EFZ2NASVQ05RH15HRSW6" hidden="1">'[2]Reco Sheet for Fcast'!$F$15</definedName>
    <definedName name="BExIP5TB0T9V3OKFX0GV0526AQ3D" localSheetId="8" hidden="1">#REF!</definedName>
    <definedName name="BExIP5TB0T9V3OKFX0GV0526AQ3D" localSheetId="4" hidden="1">#REF!</definedName>
    <definedName name="BExIP5TB0T9V3OKFX0GV0526AQ3D" localSheetId="3" hidden="1">#REF!</definedName>
    <definedName name="BExIP5TB0T9V3OKFX0GV0526AQ3D" localSheetId="0" hidden="1">#REF!</definedName>
    <definedName name="BExIP5TB0T9V3OKFX0GV0526AQ3D" localSheetId="11" hidden="1">#REF!</definedName>
    <definedName name="BExIP5TB0T9V3OKFX0GV0526AQ3D" hidden="1">#REF!</definedName>
    <definedName name="BExIP8YNN6UUE1GZ223SWH7DLGKO" hidden="1">'[2]Reco Sheet for Fcast'!$I$7:$J$7</definedName>
    <definedName name="BExIPAB4AOL592OJCC1CFAXTLF1A" hidden="1">'[2]Reco Sheet for Fcast'!$I$6:$J$6</definedName>
    <definedName name="BExIPB25DKX4S2ZCKQN7KWSC3JBF" hidden="1">'[2]Reco Sheet for Fcast'!$F$11:$G$11</definedName>
    <definedName name="BExIPDLT8JYAMGE5HTN4D1YHZF3V" localSheetId="8" hidden="1">'[3]AMI P &amp; L'!#REF!</definedName>
    <definedName name="BExIPDLT8JYAMGE5HTN4D1YHZF3V" localSheetId="4" hidden="1">'[3]AMI P &amp; L'!#REF!</definedName>
    <definedName name="BExIPDLT8JYAMGE5HTN4D1YHZF3V" localSheetId="3" hidden="1">'[3]AMI P &amp; L'!#REF!</definedName>
    <definedName name="BExIPDLT8JYAMGE5HTN4D1YHZF3V" localSheetId="0" hidden="1">'[3]AMI P &amp; L'!#REF!</definedName>
    <definedName name="BExIPDLT8JYAMGE5HTN4D1YHZF3V" localSheetId="11" hidden="1">'[3]AMI P &amp; L'!#REF!</definedName>
    <definedName name="BExIPDLT8JYAMGE5HTN4D1YHZF3V" hidden="1">'[3]AMI P &amp; L'!#REF!</definedName>
    <definedName name="BExIPG040Q08EWIWL6CAVR3GRI43" hidden="1">'[2]Reco Sheet for Fcast'!$I$7:$J$7</definedName>
    <definedName name="BExIPKNFUDPDKOSH5GHDVNA8D66S" hidden="1">'[2]Reco Sheet for Fcast'!$I$11:$J$11</definedName>
    <definedName name="BExIQ1VS9A2FHVD9TUHKG9K8EVVP" hidden="1">'[2]Reco Sheet for Fcast'!$F$11:$G$11</definedName>
    <definedName name="BExIQ3J19L30PSQ2CXNT6IHW0I7V" hidden="1">'[2]Reco Sheet for Fcast'!$I$9:$J$9</definedName>
    <definedName name="BExIQ3OJ7M04XCY276IO0LJA5XUK" hidden="1">'[2]Reco Sheet for Fcast'!$F$11:$G$11</definedName>
    <definedName name="BExIQ5S19ITB0NDRUN4XV7B905ED" hidden="1">'[2]Reco Sheet for Fcast'!$F$15</definedName>
    <definedName name="BExIQ9TMQT2EIXSVQW7GVSOAW2VJ" hidden="1">'[2]Reco Sheet for Fcast'!$I$8:$J$8</definedName>
    <definedName name="BExIQBMDE1L6J4H27K1FMSHQKDSE" hidden="1">'[2]Reco Sheet for Fcast'!$I$8:$J$8</definedName>
    <definedName name="BExIQE65LVXUOF3UZFO7SDHFJH22" hidden="1">'[2]Reco Sheet for Fcast'!$G$2</definedName>
    <definedName name="BExIQG9OO2KKBOWTMD1OXY36TEGA" hidden="1">'[2]Reco Sheet for Fcast'!$F$10:$G$10</definedName>
    <definedName name="BExIQMV2D77A07E403GAA7CYB8C2" hidden="1">'[2]Reco Sheet for Fcast'!$C$15:$D$23</definedName>
    <definedName name="BExIQX1XBB31HZTYEEVOBSE3C5A6" hidden="1">'[2]Reco Sheet for Fcast'!$I$10:$J$10</definedName>
    <definedName name="BExIR2ALYRP9FW99DK2084J7IIDC" hidden="1">'[2]Reco Sheet for Fcast'!$I$10:$J$10</definedName>
    <definedName name="BExIR8FQETPTQYW37DBVDWG3J4JW" hidden="1">'[2]Reco Sheet for Fcast'!$F$7:$G$7</definedName>
    <definedName name="BExIRBVWGULCWXZ0NA6HCLFX8VW6" hidden="1">'[4]Bud Mth'!$I$9:$J$9</definedName>
    <definedName name="BExIRRBGTY01OQOI3U5SW59RFDFI" hidden="1">'[2]Reco Sheet for Fcast'!$I$8:$J$8</definedName>
    <definedName name="BExIS4T0DRF57HYO7OGG72KBOFOI" hidden="1">'[2]Reco Sheet for Fcast'!$F$15:$G$34</definedName>
    <definedName name="BExIS77BJDDK18PGI9DSEYZPIL7P" hidden="1">'[2]Reco Sheet for Fcast'!$F$10:$G$10</definedName>
    <definedName name="BExIS8USL1T3Z97CZ30HJ98E2GXQ" hidden="1">'[2]Reco Sheet for Fcast'!$F$9:$G$9</definedName>
    <definedName name="BExISC5B700MZUBFTQ9K4IKTF7HR" hidden="1">'[2]Reco Sheet for Fcast'!$K$2</definedName>
    <definedName name="BExISDHXS49S1H56ENBPRF1NLD5C" hidden="1">'[2]Reco Sheet for Fcast'!$I$6:$J$6</definedName>
    <definedName name="BExISM1JLV54A21A164IURMPGUMU" hidden="1">'[2]Reco Sheet for Fcast'!$F$7:$G$7</definedName>
    <definedName name="BExISOL5FNHZHVLEZZZZ47YXZ5QS" localSheetId="8" hidden="1">#REF!</definedName>
    <definedName name="BExISOL5FNHZHVLEZZZZ47YXZ5QS" localSheetId="4" hidden="1">#REF!</definedName>
    <definedName name="BExISOL5FNHZHVLEZZZZ47YXZ5QS" localSheetId="3" hidden="1">#REF!</definedName>
    <definedName name="BExISOL5FNHZHVLEZZZZ47YXZ5QS" localSheetId="0" hidden="1">#REF!</definedName>
    <definedName name="BExISOL5FNHZHVLEZZZZ47YXZ5QS" localSheetId="11" hidden="1">#REF!</definedName>
    <definedName name="BExISOL5FNHZHVLEZZZZ47YXZ5QS" hidden="1">#REF!</definedName>
    <definedName name="BExISRFKJYUZ4AKW44IJF7RF9Y90" hidden="1">'[2]Reco Sheet for Fcast'!$F$10:$G$10</definedName>
    <definedName name="BExIT1MK8TBAK3SNP36A8FKDQSOK" hidden="1">'[2]Reco Sheet for Fcast'!$F$11:$G$11</definedName>
    <definedName name="BExIT7RP2B89RX2C5P1P5H2DY1CI" localSheetId="8" hidden="1">#REF!</definedName>
    <definedName name="BExIT7RP2B89RX2C5P1P5H2DY1CI" localSheetId="4" hidden="1">#REF!</definedName>
    <definedName name="BExIT7RP2B89RX2C5P1P5H2DY1CI" localSheetId="3" hidden="1">#REF!</definedName>
    <definedName name="BExIT7RP2B89RX2C5P1P5H2DY1CI" localSheetId="0" hidden="1">#REF!</definedName>
    <definedName name="BExIT7RP2B89RX2C5P1P5H2DY1CI" localSheetId="11" hidden="1">#REF!</definedName>
    <definedName name="BExIT7RP2B89RX2C5P1P5H2DY1CI" hidden="1">#REF!</definedName>
    <definedName name="BExITBNYANV2S8KD56GOGCKW393R" hidden="1">'[2]Reco Sheet for Fcast'!$F$9:$G$9</definedName>
    <definedName name="BExIU6ZCS275CPHR7BIJ2SCIXCP7" localSheetId="8" hidden="1">#REF!</definedName>
    <definedName name="BExIU6ZCS275CPHR7BIJ2SCIXCP7" localSheetId="4" hidden="1">#REF!</definedName>
    <definedName name="BExIU6ZCS275CPHR7BIJ2SCIXCP7" localSheetId="3" hidden="1">#REF!</definedName>
    <definedName name="BExIU6ZCS275CPHR7BIJ2SCIXCP7" localSheetId="0" hidden="1">#REF!</definedName>
    <definedName name="BExIU6ZCS275CPHR7BIJ2SCIXCP7" localSheetId="11" hidden="1">#REF!</definedName>
    <definedName name="BExIU6ZCS275CPHR7BIJ2SCIXCP7" hidden="1">#REF!</definedName>
    <definedName name="BExIUD4OJGH65NFNQ4VMCE3R4J1X" hidden="1">'[2]Reco Sheet for Fcast'!$F$7:$G$7</definedName>
    <definedName name="BExIUTB5OAAXYW0OFMP0PS40SPOB" hidden="1">'[2]Reco Sheet for Fcast'!$I$10:$J$10</definedName>
    <definedName name="BExIUUT2MHIOV6R3WHA0DPM1KBKY" localSheetId="8" hidden="1">'[3]AMI P &amp; L'!#REF!</definedName>
    <definedName name="BExIUUT2MHIOV6R3WHA0DPM1KBKY" localSheetId="4" hidden="1">'[3]AMI P &amp; L'!#REF!</definedName>
    <definedName name="BExIUUT2MHIOV6R3WHA0DPM1KBKY" localSheetId="3" hidden="1">'[3]AMI P &amp; L'!#REF!</definedName>
    <definedName name="BExIUUT2MHIOV6R3WHA0DPM1KBKY" localSheetId="0" hidden="1">'[3]AMI P &amp; L'!#REF!</definedName>
    <definedName name="BExIUUT2MHIOV6R3WHA0DPM1KBKY" localSheetId="11" hidden="1">'[3]AMI P &amp; L'!#REF!</definedName>
    <definedName name="BExIUUT2MHIOV6R3WHA0DPM1KBKY" hidden="1">'[3]AMI P &amp; L'!#REF!</definedName>
    <definedName name="BExIUYPDT1AM6MWGWQS646PIZIWC" hidden="1">'[2]Reco Sheet for Fcast'!$I$10:$J$10</definedName>
    <definedName name="BExIV0I2O9F8D1UK1SI8AEYR6U0A" hidden="1">'[2]Reco Sheet for Fcast'!$G$2</definedName>
    <definedName name="BExIV2LM38XPLRTWT0R44TMQ59E5" hidden="1">'[2]Reco Sheet for Fcast'!$F$15</definedName>
    <definedName name="BExIV3CMY91WXOF56UOYD0AUHJ3N" localSheetId="8" hidden="1">#REF!</definedName>
    <definedName name="BExIV3CMY91WXOF56UOYD0AUHJ3N" localSheetId="4" hidden="1">#REF!</definedName>
    <definedName name="BExIV3CMY91WXOF56UOYD0AUHJ3N" localSheetId="3" hidden="1">#REF!</definedName>
    <definedName name="BExIV3CMY91WXOF56UOYD0AUHJ3N" localSheetId="0" hidden="1">#REF!</definedName>
    <definedName name="BExIV3CMY91WXOF56UOYD0AUHJ3N" localSheetId="11" hidden="1">#REF!</definedName>
    <definedName name="BExIV3CMY91WXOF56UOYD0AUHJ3N" hidden="1">#REF!</definedName>
    <definedName name="BExIV3HY4S0YRV1F7XEMF2YHAR2I" hidden="1">'[2]Reco Sheet for Fcast'!$I$10:$J$10</definedName>
    <definedName name="BExIV6HUZFRIFLXW2SICKGTAH1PV" hidden="1">'[2]Reco Sheet for Fcast'!$I$11:$J$11</definedName>
    <definedName name="BExIVCXWL6H5LD9DHDIA4F5U9TQL" hidden="1">'[2]Reco Sheet for Fcast'!$F$15</definedName>
    <definedName name="BExIVMOIPSEWSIHIDDLOXESQ28A0" hidden="1">'[2]Reco Sheet for Fcast'!$F$11:$G$11</definedName>
    <definedName name="BExIVNVNJX9BYDLC88NG09YF5XQ6" hidden="1">'[2]Reco Sheet for Fcast'!$I$9:$J$9</definedName>
    <definedName name="BExIVOH8Z5N2NCDXBL9INQNLC76M" localSheetId="8" hidden="1">'[5]Capital orders'!#REF!</definedName>
    <definedName name="BExIVOH8Z5N2NCDXBL9INQNLC76M" localSheetId="4" hidden="1">'[5]Capital orders'!#REF!</definedName>
    <definedName name="BExIVOH8Z5N2NCDXBL9INQNLC76M" localSheetId="3" hidden="1">'[5]Capital orders'!#REF!</definedName>
    <definedName name="BExIVOH8Z5N2NCDXBL9INQNLC76M" localSheetId="0" hidden="1">'[5]Capital orders'!#REF!</definedName>
    <definedName name="BExIVOH8Z5N2NCDXBL9INQNLC76M" localSheetId="11" hidden="1">'[5]Capital orders'!#REF!</definedName>
    <definedName name="BExIVOH8Z5N2NCDXBL9INQNLC76M" hidden="1">'[5]Capital orders'!#REF!</definedName>
    <definedName name="BExIVQVKLMGSRYT1LFZH0KUIA4OR" hidden="1">'[2]Reco Sheet for Fcast'!$I$11:$J$11</definedName>
    <definedName name="BExIVYTFI35KNR2XSA6N8OJYUTUR" localSheetId="8" hidden="1">'[3]AMI P &amp; L'!#REF!</definedName>
    <definedName name="BExIVYTFI35KNR2XSA6N8OJYUTUR" localSheetId="4" hidden="1">'[3]AMI P &amp; L'!#REF!</definedName>
    <definedName name="BExIVYTFI35KNR2XSA6N8OJYUTUR" localSheetId="3" hidden="1">'[3]AMI P &amp; L'!#REF!</definedName>
    <definedName name="BExIVYTFI35KNR2XSA6N8OJYUTUR" localSheetId="0" hidden="1">'[3]AMI P &amp; L'!#REF!</definedName>
    <definedName name="BExIVYTFI35KNR2XSA6N8OJYUTUR" localSheetId="11" hidden="1">'[3]AMI P &amp; L'!#REF!</definedName>
    <definedName name="BExIVYTFI35KNR2XSA6N8OJYUTUR" hidden="1">'[3]AMI P &amp; L'!#REF!</definedName>
    <definedName name="BExIWB3SY3WRIVIOF988DNNODBOA" hidden="1">'[2]Reco Sheet for Fcast'!$G$2</definedName>
    <definedName name="BExIWB99CG0H52LRD6QWPN4L6DV2" hidden="1">'[2]Reco Sheet for Fcast'!$F$8:$G$8</definedName>
    <definedName name="BExIWG1W7XP9DFYYSZAIOSHM0QLQ" localSheetId="8" hidden="1">'[3]AMI P &amp; L'!#REF!</definedName>
    <definedName name="BExIWG1W7XP9DFYYSZAIOSHM0QLQ" localSheetId="4" hidden="1">'[3]AMI P &amp; L'!#REF!</definedName>
    <definedName name="BExIWG1W7XP9DFYYSZAIOSHM0QLQ" localSheetId="3" hidden="1">'[3]AMI P &amp; L'!#REF!</definedName>
    <definedName name="BExIWG1W7XP9DFYYSZAIOSHM0QLQ" localSheetId="0" hidden="1">'[3]AMI P &amp; L'!#REF!</definedName>
    <definedName name="BExIWG1W7XP9DFYYSZAIOSHM0QLQ" localSheetId="11" hidden="1">'[3]AMI P &amp; L'!#REF!</definedName>
    <definedName name="BExIWG1W7XP9DFYYSZAIOSHM0QLQ" hidden="1">'[3]AMI P &amp; L'!#REF!</definedName>
    <definedName name="BExIWH3KUK94B7833DD4TB0Y6KP9" hidden="1">'[2]Reco Sheet for Fcast'!$F$6:$G$6</definedName>
    <definedName name="BExIWKE9MGIDWORBI43AWTUNYFAN" hidden="1">'[2]Reco Sheet for Fcast'!$K$2</definedName>
    <definedName name="BExIX34PM5DBTRHRQWP6PL6WIX88" hidden="1">'[2]Reco Sheet for Fcast'!$F$8:$G$8</definedName>
    <definedName name="BExIX5OAP9KSUE5SIZCW9P39Q4WE" hidden="1">'[2]Reco Sheet for Fcast'!$I$10:$J$10</definedName>
    <definedName name="BExIX69Y0CM4OW8NEPQXX4ORSAT2" hidden="1">'[2]Reco Sheet for Fcast'!$C$15:$D$23</definedName>
    <definedName name="BExIXGRJPVJMUDGSG7IHPXPNO69B" hidden="1">'[2]Reco Sheet for Fcast'!$G$2</definedName>
    <definedName name="BExIXM5R87ZL3FHALWZXYCPHGX3E" hidden="1">'[2]Reco Sheet for Fcast'!$F$7:$G$7</definedName>
    <definedName name="BExIXS036ZCKT2Z8XZKLZ8PFWQGL" hidden="1">'[2]Reco Sheet for Fcast'!$I$7:$J$7</definedName>
    <definedName name="BExIXY5CF9PFM0P40AZ4U51TMWV0" hidden="1">'[2]Reco Sheet for Fcast'!$F$9:$G$9</definedName>
    <definedName name="BExIYEXJBK8JDWIRSVV4RJSKZVV1" hidden="1">'[2]Reco Sheet for Fcast'!$I$8:$J$8</definedName>
    <definedName name="BExIYI2RH0K4225XO970K2IQ1E79" localSheetId="8" hidden="1">'[3]AMI P &amp; L'!#REF!</definedName>
    <definedName name="BExIYI2RH0K4225XO970K2IQ1E79" localSheetId="4" hidden="1">'[3]AMI P &amp; L'!#REF!</definedName>
    <definedName name="BExIYI2RH0K4225XO970K2IQ1E79" localSheetId="3" hidden="1">'[3]AMI P &amp; L'!#REF!</definedName>
    <definedName name="BExIYI2RH0K4225XO970K2IQ1E79" localSheetId="0" hidden="1">'[3]AMI P &amp; L'!#REF!</definedName>
    <definedName name="BExIYI2RH0K4225XO970K2IQ1E79" localSheetId="11" hidden="1">'[3]AMI P &amp; L'!#REF!</definedName>
    <definedName name="BExIYI2RH0K4225XO970K2IQ1E79" hidden="1">'[3]AMI P &amp; L'!#REF!</definedName>
    <definedName name="BExIYMPZ0KS2KOJFQAUQJ77L7701" hidden="1">'[2]Reco Sheet for Fcast'!$G$2</definedName>
    <definedName name="BExIYP9Q6FV9T0R9G3UDKLS4TTYX" hidden="1">'[2]Reco Sheet for Fcast'!$F$6:$G$6</definedName>
    <definedName name="BExIYZGLDQ1TN7BIIN4RLDP31GIM" hidden="1">'[2]Reco Sheet for Fcast'!$F$8:$G$8</definedName>
    <definedName name="BExIZ4K0EZJK6PW3L8SVKTJFSWW9" hidden="1">'[2]Reco Sheet for Fcast'!$F$15:$F$15</definedName>
    <definedName name="BExIZAECINL6JE573R3GB2W6M9LF" localSheetId="8" hidden="1">#REF!</definedName>
    <definedName name="BExIZAECINL6JE573R3GB2W6M9LF" localSheetId="4" hidden="1">#REF!</definedName>
    <definedName name="BExIZAECINL6JE573R3GB2W6M9LF" localSheetId="3" hidden="1">#REF!</definedName>
    <definedName name="BExIZAECINL6JE573R3GB2W6M9LF" localSheetId="0" hidden="1">#REF!</definedName>
    <definedName name="BExIZAECINL6JE573R3GB2W6M9LF" localSheetId="11" hidden="1">#REF!</definedName>
    <definedName name="BExIZAECINL6JE573R3GB2W6M9LF" hidden="1">#REF!</definedName>
    <definedName name="BExIZAECOEZGBAO29QMV14E6XDIV" hidden="1">'[2]Reco Sheet for Fcast'!$G$2:$H$2</definedName>
    <definedName name="BExIZKVXYD5O2JBU81F2UFJZLLSI" hidden="1">'[2]Reco Sheet for Fcast'!$F$8:$G$8</definedName>
    <definedName name="BExIZPZDHC8HGER83WHCZAHOX7LK" hidden="1">'[2]Reco Sheet for Fcast'!$F$11:$G$11</definedName>
    <definedName name="BExIZS2X10QUS4CITNIUIELXAFAJ" localSheetId="8" hidden="1">#REF!</definedName>
    <definedName name="BExIZS2X10QUS4CITNIUIELXAFAJ" localSheetId="4" hidden="1">#REF!</definedName>
    <definedName name="BExIZS2X10QUS4CITNIUIELXAFAJ" localSheetId="3" hidden="1">#REF!</definedName>
    <definedName name="BExIZS2X10QUS4CITNIUIELXAFAJ" localSheetId="0" hidden="1">#REF!</definedName>
    <definedName name="BExIZS2X10QUS4CITNIUIELXAFAJ" localSheetId="11" hidden="1">#REF!</definedName>
    <definedName name="BExIZS2X10QUS4CITNIUIELXAFAJ" hidden="1">#REF!</definedName>
    <definedName name="BExIZY2PUZ0OF9YKK1B13IW0VS6G" hidden="1">'[2]Reco Sheet for Fcast'!$F$15</definedName>
    <definedName name="BExJ08KBRR2XMWW3VZMPSQKXHZUH" localSheetId="8" hidden="1">'[3]AMI P &amp; L'!#REF!</definedName>
    <definedName name="BExJ08KBRR2XMWW3VZMPSQKXHZUH" localSheetId="4" hidden="1">'[3]AMI P &amp; L'!#REF!</definedName>
    <definedName name="BExJ08KBRR2XMWW3VZMPSQKXHZUH" localSheetId="3" hidden="1">'[3]AMI P &amp; L'!#REF!</definedName>
    <definedName name="BExJ08KBRR2XMWW3VZMPSQKXHZUH" localSheetId="0" hidden="1">'[3]AMI P &amp; L'!#REF!</definedName>
    <definedName name="BExJ08KBRR2XMWW3VZMPSQKXHZUH" localSheetId="11" hidden="1">'[3]AMI P &amp; L'!#REF!</definedName>
    <definedName name="BExJ08KBRR2XMWW3VZMPSQKXHZUH" hidden="1">'[3]AMI P &amp; L'!#REF!</definedName>
    <definedName name="BExJ0DYJWXGE7DA39PYL3WM05U9O" hidden="1">'[2]Reco Sheet for Fcast'!$F$15</definedName>
    <definedName name="BExJ0MY8SY5J5V50H3UKE78ODTVB" hidden="1">'[2]Reco Sheet for Fcast'!$I$8:$J$8</definedName>
    <definedName name="BExJ0SCG7GD0KHI9T46FKP68270U" localSheetId="8" hidden="1">'[5]Capital orders'!#REF!</definedName>
    <definedName name="BExJ0SCG7GD0KHI9T46FKP68270U" localSheetId="4" hidden="1">'[5]Capital orders'!#REF!</definedName>
    <definedName name="BExJ0SCG7GD0KHI9T46FKP68270U" localSheetId="3" hidden="1">'[5]Capital orders'!#REF!</definedName>
    <definedName name="BExJ0SCG7GD0KHI9T46FKP68270U" localSheetId="0" hidden="1">'[5]Capital orders'!#REF!</definedName>
    <definedName name="BExJ0SCG7GD0KHI9T46FKP68270U" localSheetId="11" hidden="1">'[5]Capital orders'!#REF!</definedName>
    <definedName name="BExJ0SCG7GD0KHI9T46FKP68270U" hidden="1">'[5]Capital orders'!#REF!</definedName>
    <definedName name="BExJ0YC98G37ML4N8FLP8D95EFRF" hidden="1">'[2]Reco Sheet for Fcast'!$G$2</definedName>
    <definedName name="BExKCDYKAEV45AFXHVHZZ62E5BM3" hidden="1">'[2]Reco Sheet for Fcast'!$G$2</definedName>
    <definedName name="BExKDKO0W4AGQO1V7K6Q4VM750FT" hidden="1">'[2]Reco Sheet for Fcast'!$F$11:$G$11</definedName>
    <definedName name="BExKDLF10G7W77J87QWH3ZGLUCLW" hidden="1">'[2]Reco Sheet for Fcast'!$I$10:$J$10</definedName>
    <definedName name="BExKDYWMP2XKZPZZ3JN74IZA31I4" localSheetId="8" hidden="1">#REF!</definedName>
    <definedName name="BExKDYWMP2XKZPZZ3JN74IZA31I4" localSheetId="4" hidden="1">#REF!</definedName>
    <definedName name="BExKDYWMP2XKZPZZ3JN74IZA31I4" localSheetId="3" hidden="1">#REF!</definedName>
    <definedName name="BExKDYWMP2XKZPZZ3JN74IZA31I4" localSheetId="0" hidden="1">#REF!</definedName>
    <definedName name="BExKDYWMP2XKZPZZ3JN74IZA31I4" localSheetId="11" hidden="1">#REF!</definedName>
    <definedName name="BExKDYWMP2XKZPZZ3JN74IZA31I4" hidden="1">#REF!</definedName>
    <definedName name="BExKEFE0I3MT6ZLC4T1L9465HKTN" hidden="1">'[2]Reco Sheet for Fcast'!$F$8:$G$8</definedName>
    <definedName name="BExKEK6O5BVJP4VY02FY7JNAZ6BT" hidden="1">'[2]Reco Sheet for Fcast'!$I$6:$J$6</definedName>
    <definedName name="BExKEKXK6E6QX339ELPXDIRZSJE0" hidden="1">'[2]Reco Sheet for Fcast'!$I$7:$J$7</definedName>
    <definedName name="BExKEOOIBMP7N8033EY2CJYCBX6H" hidden="1">'[2]Reco Sheet for Fcast'!$F$10:$G$10</definedName>
    <definedName name="BExKEW0RR5LA3VC46A2BEOOMQE56" hidden="1">'[2]Reco Sheet for Fcast'!$F$8:$G$8</definedName>
    <definedName name="BExKFA3VI1CZK21SM0N3LZWT9LA1" hidden="1">'[2]Reco Sheet for Fcast'!$F$11:$G$11</definedName>
    <definedName name="BExKFINBFV5J2NFRCL4YUO3YF0ZE" hidden="1">'[2]Reco Sheet for Fcast'!$F$11:$G$11</definedName>
    <definedName name="BExKFISRBFACTAMJSALEYMY66F6X" hidden="1">'[2]Reco Sheet for Fcast'!$F$8:$G$8</definedName>
    <definedName name="BExKFOSK5DJ151C4E8544UWMYTOC" hidden="1">'[2]Reco Sheet for Fcast'!$I$7:$J$7</definedName>
    <definedName name="BExKFYJC4EVEV54F82K6VKP7Q3OU" hidden="1">'[2]Reco Sheet for Fcast'!$I$6:$J$6</definedName>
    <definedName name="BExKG4IYHBKQQ8J8FN10GB2IKO33" hidden="1">'[2]Reco Sheet for Fcast'!$I$8:$J$8</definedName>
    <definedName name="BExKGF0L44S78D33WMQ1A75TRKB9" hidden="1">'[2]Reco Sheet for Fcast'!$I$10:$J$10</definedName>
    <definedName name="BExKGFRN31B3G20LMQ4LRF879J68" hidden="1">'[2]Reco Sheet for Fcast'!$I$8:$J$8</definedName>
    <definedName name="BExKGJD3U3ADZILP20U3EURP0UQP" hidden="1">'[2]Reco Sheet for Fcast'!$I$9:$J$9</definedName>
    <definedName name="BExKGNK5YGKP0YHHTAAOV17Z9EIM" hidden="1">'[2]Reco Sheet for Fcast'!$F$10:$G$10</definedName>
    <definedName name="BExKGTJTGZ5J6MUJ1UXP14KX6XN1" localSheetId="8" hidden="1">#REF!</definedName>
    <definedName name="BExKGTJTGZ5J6MUJ1UXP14KX6XN1" localSheetId="4" hidden="1">#REF!</definedName>
    <definedName name="BExKGTJTGZ5J6MUJ1UXP14KX6XN1" localSheetId="3" hidden="1">#REF!</definedName>
    <definedName name="BExKGTJTGZ5J6MUJ1UXP14KX6XN1" localSheetId="0" hidden="1">#REF!</definedName>
    <definedName name="BExKGTJTGZ5J6MUJ1UXP14KX6XN1" localSheetId="11" hidden="1">#REF!</definedName>
    <definedName name="BExKGTJTGZ5J6MUJ1UXP14KX6XN1" hidden="1">#REF!</definedName>
    <definedName name="BExKGV77YH9YXIQTRKK2331QGYKF" hidden="1">'[2]Reco Sheet for Fcast'!$F$8:$G$8</definedName>
    <definedName name="BExKGXLJQX4WJ1YCKHSMCPSSKX21" localSheetId="8" hidden="1">#REF!</definedName>
    <definedName name="BExKGXLJQX4WJ1YCKHSMCPSSKX21" localSheetId="4" hidden="1">#REF!</definedName>
    <definedName name="BExKGXLJQX4WJ1YCKHSMCPSSKX21" localSheetId="3" hidden="1">#REF!</definedName>
    <definedName name="BExKGXLJQX4WJ1YCKHSMCPSSKX21" localSheetId="0" hidden="1">#REF!</definedName>
    <definedName name="BExKGXLJQX4WJ1YCKHSMCPSSKX21" localSheetId="11" hidden="1">#REF!</definedName>
    <definedName name="BExKGXLJQX4WJ1YCKHSMCPSSKX21" hidden="1">#REF!</definedName>
    <definedName name="BExKH3FTZ5VGTB86W9M4AB39R0G8" hidden="1">'[2]Reco Sheet for Fcast'!$F$6:$G$6</definedName>
    <definedName name="BExKH3FV5U5O6XZM7STS3NZKQFGJ" hidden="1">'[2]Reco Sheet for Fcast'!$H$2:$I$2</definedName>
    <definedName name="BExKH8JEZRE8MEZ9VRCNMJT15RST" hidden="1">'[4]Bud Mth'!$E$1</definedName>
    <definedName name="BExKHAMUH8NR3HRV0V6FHJE3ROLN" hidden="1">'[2]Reco Sheet for Fcast'!$I$8:$J$8</definedName>
    <definedName name="BExKHCFKOWFHO2WW0N7Y5XDXEWAO" hidden="1">'[2]Reco Sheet for Fcast'!$I$11:$J$11</definedName>
    <definedName name="BExKHDMPODAJPZY7M2BN39326C43" localSheetId="8" hidden="1">#REF!</definedName>
    <definedName name="BExKHDMPODAJPZY7M2BN39326C43" localSheetId="4" hidden="1">#REF!</definedName>
    <definedName name="BExKHDMPODAJPZY7M2BN39326C43" localSheetId="3" hidden="1">#REF!</definedName>
    <definedName name="BExKHDMPODAJPZY7M2BN39326C43" localSheetId="0" hidden="1">#REF!</definedName>
    <definedName name="BExKHDMPODAJPZY7M2BN39326C43" localSheetId="11" hidden="1">#REF!</definedName>
    <definedName name="BExKHDMPODAJPZY7M2BN39326C43" hidden="1">#REF!</definedName>
    <definedName name="BExKHIVLONZ46HLMR50DEXKEUNEP" hidden="1">'[2]Reco Sheet for Fcast'!$F$7:$G$7</definedName>
    <definedName name="BExKHPM9XA0ADDK7TUR0N38EXWEP" hidden="1">'[2]Reco Sheet for Fcast'!$F$10:$G$10</definedName>
    <definedName name="BExKHWNRIZ5D7KKG5MQK7WNAIKUJ" localSheetId="8" hidden="1">#REF!</definedName>
    <definedName name="BExKHWNRIZ5D7KKG5MQK7WNAIKUJ" localSheetId="4" hidden="1">#REF!</definedName>
    <definedName name="BExKHWNRIZ5D7KKG5MQK7WNAIKUJ" localSheetId="3" hidden="1">#REF!</definedName>
    <definedName name="BExKHWNRIZ5D7KKG5MQK7WNAIKUJ" localSheetId="0" hidden="1">#REF!</definedName>
    <definedName name="BExKHWNRIZ5D7KKG5MQK7WNAIKUJ" localSheetId="11" hidden="1">#REF!</definedName>
    <definedName name="BExKHWNRIZ5D7KKG5MQK7WNAIKUJ" hidden="1">#REF!</definedName>
    <definedName name="BExKI4076KXCDE5KXL79KT36OKLO" localSheetId="8" hidden="1">'[3]AMI P &amp; L'!#REF!</definedName>
    <definedName name="BExKI4076KXCDE5KXL79KT36OKLO" localSheetId="4" hidden="1">'[3]AMI P &amp; L'!#REF!</definedName>
    <definedName name="BExKI4076KXCDE5KXL79KT36OKLO" localSheetId="3" hidden="1">'[3]AMI P &amp; L'!#REF!</definedName>
    <definedName name="BExKI4076KXCDE5KXL79KT36OKLO" localSheetId="0" hidden="1">'[3]AMI P &amp; L'!#REF!</definedName>
    <definedName name="BExKI4076KXCDE5KXL79KT36OKLO" localSheetId="11" hidden="1">'[3]AMI P &amp; L'!#REF!</definedName>
    <definedName name="BExKI4076KXCDE5KXL79KT36OKLO" hidden="1">'[3]AMI P &amp; L'!#REF!</definedName>
    <definedName name="BExKI7LO70WYISR7Q0Y1ZDWO9M3B" hidden="1">'[2]Reco Sheet for Fcast'!$I$8:$J$8</definedName>
    <definedName name="BExKI8STNKBGV3XDC4DWP9DUI95F" hidden="1">'[4]Bud Mth'!$I$11:$J$11</definedName>
    <definedName name="BExKIGQV6TXIZG039HBOJU62WP2U" hidden="1">'[2]Reco Sheet for Fcast'!$I$11:$J$11</definedName>
    <definedName name="BExKILE008SF3KTAN8WML3XKI1NZ" hidden="1">'[2]Reco Sheet for Fcast'!$K$2</definedName>
    <definedName name="BExKILE0KASW8HUYMPSCDCLPF7G9" localSheetId="8" hidden="1">'[5]Capital orders'!#REF!</definedName>
    <definedName name="BExKILE0KASW8HUYMPSCDCLPF7G9" localSheetId="4" hidden="1">'[5]Capital orders'!#REF!</definedName>
    <definedName name="BExKILE0KASW8HUYMPSCDCLPF7G9" localSheetId="3" hidden="1">'[5]Capital orders'!#REF!</definedName>
    <definedName name="BExKILE0KASW8HUYMPSCDCLPF7G9" localSheetId="0" hidden="1">'[5]Capital orders'!#REF!</definedName>
    <definedName name="BExKILE0KASW8HUYMPSCDCLPF7G9" localSheetId="11" hidden="1">'[5]Capital orders'!#REF!</definedName>
    <definedName name="BExKILE0KASW8HUYMPSCDCLPF7G9" hidden="1">'[5]Capital orders'!#REF!</definedName>
    <definedName name="BExKINSBB6RS7I489QHMCOMU4Z2X" hidden="1">'[2]Reco Sheet for Fcast'!$F$15</definedName>
    <definedName name="BExKIU87ZKSOC2DYZWFK6SAK9I8E" hidden="1">'[2]Reco Sheet for Fcast'!$F$6:$G$6</definedName>
    <definedName name="BExKJ449HLYX2DJ9UF0H9GTPSQ73" hidden="1">'[2]Reco Sheet for Fcast'!$I$8:$J$8</definedName>
    <definedName name="BExKJ80JCKTCTLIXPIWZCK93PF9N" localSheetId="8" hidden="1">'[5]Capital orders'!#REF!</definedName>
    <definedName name="BExKJ80JCKTCTLIXPIWZCK93PF9N" localSheetId="4" hidden="1">'[5]Capital orders'!#REF!</definedName>
    <definedName name="BExKJ80JCKTCTLIXPIWZCK93PF9N" localSheetId="3" hidden="1">'[5]Capital orders'!#REF!</definedName>
    <definedName name="BExKJ80JCKTCTLIXPIWZCK93PF9N" localSheetId="0" hidden="1">'[5]Capital orders'!#REF!</definedName>
    <definedName name="BExKJ80JCKTCTLIXPIWZCK93PF9N" localSheetId="11" hidden="1">'[5]Capital orders'!#REF!</definedName>
    <definedName name="BExKJ80JCKTCTLIXPIWZCK93PF9N" hidden="1">'[5]Capital orders'!#REF!</definedName>
    <definedName name="BExKJC7MJKEAMFD3Y9Q6TXP4MP3L" hidden="1">'[2]Reco Sheet for Fcast'!$I$9:$J$9</definedName>
    <definedName name="BExKJELX2RUC8UEC56IZPYYZXHA7" hidden="1">'[2]Reco Sheet for Fcast'!$F$8:$G$8</definedName>
    <definedName name="BExKJINMXS61G2TZEXCJAWVV4F57" hidden="1">'[2]Reco Sheet for Fcast'!$F$6:$G$6</definedName>
    <definedName name="BExKJK5ME8KB7HA0180L7OUZDDGV" hidden="1">'[2]Reco Sheet for Fcast'!$F$11:$G$11</definedName>
    <definedName name="BExKJN5IF0VMDILJ5K8ZENF2QYV1" hidden="1">'[2]Reco Sheet for Fcast'!$H$2:$I$2</definedName>
    <definedName name="BExKJUSJPFUIK20FTVAFJWR2OUYX" hidden="1">'[2]Reco Sheet for Fcast'!$I$11:$J$11</definedName>
    <definedName name="BExKK6136BZL98KXU16PG6QG8APU" localSheetId="8" hidden="1">'[5]Capital orders'!#REF!</definedName>
    <definedName name="BExKK6136BZL98KXU16PG6QG8APU" localSheetId="4" hidden="1">'[5]Capital orders'!#REF!</definedName>
    <definedName name="BExKK6136BZL98KXU16PG6QG8APU" localSheetId="3" hidden="1">'[5]Capital orders'!#REF!</definedName>
    <definedName name="BExKK6136BZL98KXU16PG6QG8APU" localSheetId="0" hidden="1">'[5]Capital orders'!#REF!</definedName>
    <definedName name="BExKK6136BZL98KXU16PG6QG8APU" localSheetId="11" hidden="1">'[5]Capital orders'!#REF!</definedName>
    <definedName name="BExKK6136BZL98KXU16PG6QG8APU" hidden="1">'[5]Capital orders'!#REF!</definedName>
    <definedName name="BExKK8VP5RS3D0UXZVKA37C4SYBP" hidden="1">'[2]Reco Sheet for Fcast'!$F$11:$G$11</definedName>
    <definedName name="BExKKIM9NPF6B3SPMPIQB27HQME4" hidden="1">'[2]Reco Sheet for Fcast'!$F$11:$G$11</definedName>
    <definedName name="BExKKIX1BCBQ4R3K41QD8NTV0OV0" hidden="1">'[2]Reco Sheet for Fcast'!$I$8:$J$8</definedName>
    <definedName name="BExKKQ3ZWADYV03YHMXDOAMU90EB" localSheetId="8" hidden="1">'[3]AMI P &amp; L'!#REF!</definedName>
    <definedName name="BExKKQ3ZWADYV03YHMXDOAMU90EB" localSheetId="4" hidden="1">'[3]AMI P &amp; L'!#REF!</definedName>
    <definedName name="BExKKQ3ZWADYV03YHMXDOAMU90EB" localSheetId="3" hidden="1">'[3]AMI P &amp; L'!#REF!</definedName>
    <definedName name="BExKKQ3ZWADYV03YHMXDOAMU90EB" localSheetId="0" hidden="1">'[3]AMI P &amp; L'!#REF!</definedName>
    <definedName name="BExKKQ3ZWADYV03YHMXDOAMU90EB" localSheetId="11" hidden="1">'[3]AMI P &amp; L'!#REF!</definedName>
    <definedName name="BExKKQ3ZWADYV03YHMXDOAMU90EB" hidden="1">'[3]AMI P &amp; L'!#REF!</definedName>
    <definedName name="BExKKUGD2HMJWQEYZ8H3X1BMXFS9" hidden="1">'[2]Reco Sheet for Fcast'!$F$9:$G$9</definedName>
    <definedName name="BExKKX05KCZZZPKOR1NE5A8RGVT4" hidden="1">'[2]Reco Sheet for Fcast'!$I$11:$J$11</definedName>
    <definedName name="BExKL3AQ1IV1NVX782PTFKU7U16A" localSheetId="8" hidden="1">#REF!</definedName>
    <definedName name="BExKL3AQ1IV1NVX782PTFKU7U16A" localSheetId="4" hidden="1">#REF!</definedName>
    <definedName name="BExKL3AQ1IV1NVX782PTFKU7U16A" localSheetId="3" hidden="1">#REF!</definedName>
    <definedName name="BExKL3AQ1IV1NVX782PTFKU7U16A" localSheetId="0" hidden="1">#REF!</definedName>
    <definedName name="BExKL3AQ1IV1NVX782PTFKU7U16A" localSheetId="11" hidden="1">#REF!</definedName>
    <definedName name="BExKL3AQ1IV1NVX782PTFKU7U16A" hidden="1">#REF!</definedName>
    <definedName name="BExKLD6S9L66QYREYHBE5J44OK7X" hidden="1">'[2]Reco Sheet for Fcast'!$I$6:$J$6</definedName>
    <definedName name="BExKLEZK32L28GYJWVO63BZ5E1JD" hidden="1">'[2]Reco Sheet for Fcast'!$F$9:$G$9</definedName>
    <definedName name="BExKLLKVVHT06LA55JB2FC871DC5" hidden="1">'[2]Reco Sheet for Fcast'!$I$8:$J$8</definedName>
    <definedName name="BExKMHSPAJPHUEZXSHTFJNWYFCQR" hidden="1">'[2]Reco Sheet for Fcast'!$L$6:$M$10</definedName>
    <definedName name="BExKMWBX4EH3EYJ07UFEM08NB40Z" hidden="1">'[2]Reco Sheet for Fcast'!$F$10:$G$10</definedName>
    <definedName name="BExKMX8A5ZOYAIX1JNJ198214P08" hidden="1">'[2]Reco Sheet for Fcast'!$I$6:$J$6</definedName>
    <definedName name="BExKNBGV2IR3S7M0BX4810KZB4V3" hidden="1">'[2]Reco Sheet for Fcast'!$H$2:$I$2</definedName>
    <definedName name="BExKNCTBZTSY3MO42VU5PLV6YUHZ" hidden="1">'[2]Reco Sheet for Fcast'!$F$10:$G$10</definedName>
    <definedName name="BExKNGV2YY749C42AQ2T9QNIE5C3" hidden="1">'[2]Reco Sheet for Fcast'!$F$7:$G$7</definedName>
    <definedName name="BExKNTG8WOYHOW9I6K6WBGXTRX0X" localSheetId="8" hidden="1">#REF!</definedName>
    <definedName name="BExKNTG8WOYHOW9I6K6WBGXTRX0X" localSheetId="4" hidden="1">#REF!</definedName>
    <definedName name="BExKNTG8WOYHOW9I6K6WBGXTRX0X" localSheetId="3" hidden="1">#REF!</definedName>
    <definedName name="BExKNTG8WOYHOW9I6K6WBGXTRX0X" localSheetId="0" hidden="1">#REF!</definedName>
    <definedName name="BExKNTG8WOYHOW9I6K6WBGXTRX0X" localSheetId="11" hidden="1">#REF!</definedName>
    <definedName name="BExKNTG8WOYHOW9I6K6WBGXTRX0X" hidden="1">#REF!</definedName>
    <definedName name="BExKNV8UOHVWEHDJWI2WMJ9X6QHZ" hidden="1">'[2]Reco Sheet for Fcast'!$I$9:$J$9</definedName>
    <definedName name="BExKNZLD7UATC1MYRNJD8H2NH4KU" hidden="1">'[2]Reco Sheet for Fcast'!$F$15</definedName>
    <definedName name="BExKNZQUKQQG2Y97R74G4O4BJP1L" hidden="1">'[2]Reco Sheet for Fcast'!$F$10:$G$10</definedName>
    <definedName name="BExKO06X0EAD3ABEG1E8PWLDWHBA" hidden="1">'[2]Reco Sheet for Fcast'!$I$9:$J$9</definedName>
    <definedName name="BExKO2AHHSGNI1AZOIOW21KPXKPE" hidden="1">'[2]Reco Sheet for Fcast'!$F$11:$G$11</definedName>
    <definedName name="BExKO2FXWJWC5IZLDN8JHYILQJ2N" hidden="1">'[2]Reco Sheet for Fcast'!$I$11:$J$11</definedName>
    <definedName name="BExKO438WZ8FKOU00NURGFMOYXWN" hidden="1">'[2]Reco Sheet for Fcast'!$I$6:$J$6</definedName>
    <definedName name="BExKODIZGWW2EQD0FEYW6WK6XLCM" hidden="1">'[2]Reco Sheet for Fcast'!$I$6:$J$6</definedName>
    <definedName name="BExKOPO2HPWVQGAKW8LOZMPIDEFG" hidden="1">'[2]Reco Sheet for Fcast'!$F$9:$G$9</definedName>
    <definedName name="BExKPBJJN98NVSALRMK9B8P0823D" localSheetId="8" hidden="1">#REF!</definedName>
    <definedName name="BExKPBJJN98NVSALRMK9B8P0823D" localSheetId="4" hidden="1">#REF!</definedName>
    <definedName name="BExKPBJJN98NVSALRMK9B8P0823D" localSheetId="3" hidden="1">#REF!</definedName>
    <definedName name="BExKPBJJN98NVSALRMK9B8P0823D" localSheetId="0" hidden="1">#REF!</definedName>
    <definedName name="BExKPBJJN98NVSALRMK9B8P0823D" localSheetId="11" hidden="1">#REF!</definedName>
    <definedName name="BExKPBJJN98NVSALRMK9B8P0823D" hidden="1">#REF!</definedName>
    <definedName name="BExKPEZP0QTKOTLIMMIFSVTHQEEK" hidden="1">'[2]Reco Sheet for Fcast'!$F$8:$G$8</definedName>
    <definedName name="BExKPLQJX0HJ8OTXBXH9IC9J2V0W" localSheetId="8" hidden="1">'[3]AMI P &amp; L'!#REF!</definedName>
    <definedName name="BExKPLQJX0HJ8OTXBXH9IC9J2V0W" localSheetId="4" hidden="1">'[3]AMI P &amp; L'!#REF!</definedName>
    <definedName name="BExKPLQJX0HJ8OTXBXH9IC9J2V0W" localSheetId="3" hidden="1">'[3]AMI P &amp; L'!#REF!</definedName>
    <definedName name="BExKPLQJX0HJ8OTXBXH9IC9J2V0W" localSheetId="0" hidden="1">'[3]AMI P &amp; L'!#REF!</definedName>
    <definedName name="BExKPLQJX0HJ8OTXBXH9IC9J2V0W" localSheetId="11" hidden="1">'[3]AMI P &amp; L'!#REF!</definedName>
    <definedName name="BExKPLQJX0HJ8OTXBXH9IC9J2V0W" hidden="1">'[3]AMI P &amp; L'!#REF!</definedName>
    <definedName name="BExKPN8C7GN36ZJZHLOB74LU6KT0" hidden="1">'[2]Reco Sheet for Fcast'!$F$7:$G$7</definedName>
    <definedName name="BExKPOA7KQEO5H53FUG2NPXVNY9Z" hidden="1">'[4]Bud Mth'!$L$6:$M$11</definedName>
    <definedName name="BExKPX9VZ1J5021Q98K60HMPJU58" hidden="1">'[2]Reco Sheet for Fcast'!$G$2</definedName>
    <definedName name="BExKQJGAAWNM3NT19E9I0CQDBTU0" localSheetId="8" hidden="1">'[3]AMI P &amp; L'!#REF!</definedName>
    <definedName name="BExKQJGAAWNM3NT19E9I0CQDBTU0" localSheetId="4" hidden="1">'[3]AMI P &amp; L'!#REF!</definedName>
    <definedName name="BExKQJGAAWNM3NT19E9I0CQDBTU0" localSheetId="3" hidden="1">'[3]AMI P &amp; L'!#REF!</definedName>
    <definedName name="BExKQJGAAWNM3NT19E9I0CQDBTU0" localSheetId="0" hidden="1">'[3]AMI P &amp; L'!#REF!</definedName>
    <definedName name="BExKQJGAAWNM3NT19E9I0CQDBTU0" localSheetId="11" hidden="1">'[3]AMI P &amp; L'!#REF!</definedName>
    <definedName name="BExKQJGAAWNM3NT19E9I0CQDBTU0" hidden="1">'[3]AMI P &amp; L'!#REF!</definedName>
    <definedName name="BExKQM5GJ1ZN5REKFE7YVBQ0KXWF" hidden="1">'[2]Reco Sheet for Fcast'!$F$8:$G$8</definedName>
    <definedName name="BExKQPLDXXZOE89AAUX3S6BSJMIK" localSheetId="8" hidden="1">#REF!</definedName>
    <definedName name="BExKQPLDXXZOE89AAUX3S6BSJMIK" localSheetId="4" hidden="1">#REF!</definedName>
    <definedName name="BExKQPLDXXZOE89AAUX3S6BSJMIK" localSheetId="3" hidden="1">#REF!</definedName>
    <definedName name="BExKQPLDXXZOE89AAUX3S6BSJMIK" localSheetId="0" hidden="1">#REF!</definedName>
    <definedName name="BExKQPLDXXZOE89AAUX3S6BSJMIK" localSheetId="11" hidden="1">#REF!</definedName>
    <definedName name="BExKQPLDXXZOE89AAUX3S6BSJMIK" hidden="1">#REF!</definedName>
    <definedName name="BExKQQ71278061G7ZFYGPWOMOMY2" hidden="1">'[2]Reco Sheet for Fcast'!$F$7:$G$7</definedName>
    <definedName name="BExKQTXRG3ECU8NT47UR7643LO5G" hidden="1">'[2]Reco Sheet for Fcast'!$F$7:$G$7</definedName>
    <definedName name="BExKQVL7HPOIZ4FHANDFMVOJLEPR" hidden="1">'[2]Reco Sheet for Fcast'!$F$10:$G$10</definedName>
    <definedName name="BExKR8RZSEHW184G0Z56B4EGNU72" hidden="1">'[2]Reco Sheet for Fcast'!$F$15:$G$26</definedName>
    <definedName name="BExKRCO7LYZM5H2ESGUGVF5TQICB" localSheetId="8" hidden="1">#REF!</definedName>
    <definedName name="BExKRCO7LYZM5H2ESGUGVF5TQICB" localSheetId="4" hidden="1">#REF!</definedName>
    <definedName name="BExKRCO7LYZM5H2ESGUGVF5TQICB" localSheetId="3" hidden="1">#REF!</definedName>
    <definedName name="BExKRCO7LYZM5H2ESGUGVF5TQICB" localSheetId="0" hidden="1">#REF!</definedName>
    <definedName name="BExKRCO7LYZM5H2ESGUGVF5TQICB" localSheetId="11" hidden="1">#REF!</definedName>
    <definedName name="BExKRCO7LYZM5H2ESGUGVF5TQICB" hidden="1">#REF!</definedName>
    <definedName name="BExKRKRIT575GO53KC15JKG2VLFG" hidden="1">'[4]Bud Mth'!$I$11:$J$11</definedName>
    <definedName name="BExKRVUSQ6PA7ZYQSTEQL3X7PB9P" hidden="1">'[2]Reco Sheet for Fcast'!$I$6:$J$6</definedName>
    <definedName name="BExKRY3KZ7F7RB2KH8HXSQ85IEQO" hidden="1">'[2]Reco Sheet for Fcast'!$I$9:$J$9</definedName>
    <definedName name="BExKSA37DZTCK6H13HPIKR0ZFVL8" hidden="1">'[2]Reco Sheet for Fcast'!$F$10:$G$10</definedName>
    <definedName name="BExKSFMOMSZYDE0WNC94F40S6636" hidden="1">'[2]Reco Sheet for Fcast'!$F$10:$G$10</definedName>
    <definedName name="BExKSHQ9K79S8KYUWIV5M5LAHHF1" hidden="1">'[2]Reco Sheet for Fcast'!$I$9:$J$9</definedName>
    <definedName name="BExKSJTWG9L3FCX8FLK4EMUJMF27" hidden="1">'[2]Reco Sheet for Fcast'!$F$7:$G$7</definedName>
    <definedName name="BExKSU0MKNAVZYYPKCYTZDWQX4R8" hidden="1">'[2]Reco Sheet for Fcast'!$F$15:$G$34</definedName>
    <definedName name="BExKSX60G1MUS689FXIGYP2F7C62" hidden="1">'[2]Reco Sheet for Fcast'!$I$10:$J$10</definedName>
    <definedName name="BExKT2UZ7Y2VWF5NQE18SJRLD2RN" hidden="1">'[2]Reco Sheet for Fcast'!$I$9:$J$9</definedName>
    <definedName name="BExKT3GJFNGAM09H5F615E36A38C" hidden="1">'[2]Reco Sheet for Fcast'!$I$11:$J$11</definedName>
    <definedName name="BExKTANIAETULCMHDF2ZODPC0VO9" localSheetId="8" hidden="1">'[5]Capital orders'!#REF!</definedName>
    <definedName name="BExKTANIAETULCMHDF2ZODPC0VO9" localSheetId="4" hidden="1">'[5]Capital orders'!#REF!</definedName>
    <definedName name="BExKTANIAETULCMHDF2ZODPC0VO9" localSheetId="3" hidden="1">'[5]Capital orders'!#REF!</definedName>
    <definedName name="BExKTANIAETULCMHDF2ZODPC0VO9" localSheetId="0" hidden="1">'[5]Capital orders'!#REF!</definedName>
    <definedName name="BExKTANIAETULCMHDF2ZODPC0VO9" localSheetId="11" hidden="1">'[5]Capital orders'!#REF!</definedName>
    <definedName name="BExKTANIAETULCMHDF2ZODPC0VO9" hidden="1">'[5]Capital orders'!#REF!</definedName>
    <definedName name="BExKTQZGN8GI3XGSEXMPCCA3S19H" hidden="1">'[2]Reco Sheet for Fcast'!$F$9:$G$9</definedName>
    <definedName name="BExKTUKYYU0F6TUW1RXV24LRAZFE" hidden="1">'[2]Reco Sheet for Fcast'!$I$11:$J$11</definedName>
    <definedName name="BExKTZIWB189ZS2J613U4KZO1QG6" localSheetId="8" hidden="1">'[5]Capital orders'!#REF!</definedName>
    <definedName name="BExKTZIWB189ZS2J613U4KZO1QG6" localSheetId="4" hidden="1">'[5]Capital orders'!#REF!</definedName>
    <definedName name="BExKTZIWB189ZS2J613U4KZO1QG6" localSheetId="3" hidden="1">'[5]Capital orders'!#REF!</definedName>
    <definedName name="BExKTZIWB189ZS2J613U4KZO1QG6" localSheetId="0" hidden="1">'[5]Capital orders'!#REF!</definedName>
    <definedName name="BExKTZIWB189ZS2J613U4KZO1QG6" localSheetId="11" hidden="1">'[5]Capital orders'!#REF!</definedName>
    <definedName name="BExKTZIWB189ZS2J613U4KZO1QG6" hidden="1">'[5]Capital orders'!#REF!</definedName>
    <definedName name="BExKU3FBLHQBIUTN6XEZW5GC9OG1" hidden="1">'[2]Reco Sheet for Fcast'!$F$7:$G$7</definedName>
    <definedName name="BExKU6PVEJJWP8VRA5YJY2K0HNEG" localSheetId="8" hidden="1">#REF!</definedName>
    <definedName name="BExKU6PVEJJWP8VRA5YJY2K0HNEG" localSheetId="4" hidden="1">#REF!</definedName>
    <definedName name="BExKU6PVEJJWP8VRA5YJY2K0HNEG" localSheetId="3" hidden="1">#REF!</definedName>
    <definedName name="BExKU6PVEJJWP8VRA5YJY2K0HNEG" localSheetId="0" hidden="1">#REF!</definedName>
    <definedName name="BExKU6PVEJJWP8VRA5YJY2K0HNEG" localSheetId="11" hidden="1">#REF!</definedName>
    <definedName name="BExKU6PVEJJWP8VRA5YJY2K0HNEG" hidden="1">#REF!</definedName>
    <definedName name="BExKU82I99FEUIZLODXJDOJC96CQ" hidden="1">'[2]Reco Sheet for Fcast'!$F$10:$G$10</definedName>
    <definedName name="BExKUD0FMBF362EUFCQISBRY7WZ0" localSheetId="8" hidden="1">'[5]Capital orders'!#REF!</definedName>
    <definedName name="BExKUD0FMBF362EUFCQISBRY7WZ0" localSheetId="4" hidden="1">'[5]Capital orders'!#REF!</definedName>
    <definedName name="BExKUD0FMBF362EUFCQISBRY7WZ0" localSheetId="3" hidden="1">'[5]Capital orders'!#REF!</definedName>
    <definedName name="BExKUD0FMBF362EUFCQISBRY7WZ0" localSheetId="0" hidden="1">'[5]Capital orders'!#REF!</definedName>
    <definedName name="BExKUD0FMBF362EUFCQISBRY7WZ0" localSheetId="11" hidden="1">'[5]Capital orders'!#REF!</definedName>
    <definedName name="BExKUD0FMBF362EUFCQISBRY7WZ0" hidden="1">'[5]Capital orders'!#REF!</definedName>
    <definedName name="BExKUDM0DFSCM3D91SH0XLXJSL18" hidden="1">'[2]Reco Sheet for Fcast'!$G$2</definedName>
    <definedName name="BExKULEKJLA77AUQPDUHSM94Y76Z" hidden="1">'[2]Reco Sheet for Fcast'!$I$9:$J$9</definedName>
    <definedName name="BExKV08R85MKI3MAX9E2HERNQUNL" hidden="1">'[2]Reco Sheet for Fcast'!$H$2:$I$2</definedName>
    <definedName name="BExKV4AAUNNJL5JWD7PX6BFKVS6O" hidden="1">'[2]Reco Sheet for Fcast'!$F$8:$G$8</definedName>
    <definedName name="BExKVDVK6HN74GQPTXICP9BFC8CF" hidden="1">'[2]Reco Sheet for Fcast'!$I$10:$J$10</definedName>
    <definedName name="BExKVFDI6VT9LE5D9GFPZX51AC4I" hidden="1">'[2]Reco Sheet for Fcast'!$I$8:$J$8</definedName>
    <definedName name="BExKVFZ3ZZGIC1QI8XN6BYFWN0ZY" localSheetId="8" hidden="1">'[3]AMI P &amp; L'!#REF!</definedName>
    <definedName name="BExKVFZ3ZZGIC1QI8XN6BYFWN0ZY" localSheetId="4" hidden="1">'[3]AMI P &amp; L'!#REF!</definedName>
    <definedName name="BExKVFZ3ZZGIC1QI8XN6BYFWN0ZY" localSheetId="3" hidden="1">'[3]AMI P &amp; L'!#REF!</definedName>
    <definedName name="BExKVFZ3ZZGIC1QI8XN6BYFWN0ZY" localSheetId="0" hidden="1">'[3]AMI P &amp; L'!#REF!</definedName>
    <definedName name="BExKVFZ3ZZGIC1QI8XN6BYFWN0ZY" localSheetId="11" hidden="1">'[3]AMI P &amp; L'!#REF!</definedName>
    <definedName name="BExKVFZ3ZZGIC1QI8XN6BYFWN0ZY" hidden="1">'[3]AMI P &amp; L'!#REF!</definedName>
    <definedName name="BExKVG4KGO28KPGTAFL1R8TTZ10N" hidden="1">'[2]Reco Sheet for Fcast'!$H$2:$I$2</definedName>
    <definedName name="BExKVZR7CUPJCB2M8WO0J2ESDEUX" hidden="1">'[4]Bud Mth'!$F$7:$G$7</definedName>
    <definedName name="BExKW0CSH7DA02YSNV64PSEIXB2P" hidden="1">'[2]Reco Sheet for Fcast'!$I$11:$J$11</definedName>
    <definedName name="BExKWG8MR20O13C3YSUIHBD2BWQ2" localSheetId="8" hidden="1">#REF!</definedName>
    <definedName name="BExKWG8MR20O13C3YSUIHBD2BWQ2" localSheetId="4" hidden="1">#REF!</definedName>
    <definedName name="BExKWG8MR20O13C3YSUIHBD2BWQ2" localSheetId="3" hidden="1">#REF!</definedName>
    <definedName name="BExKWG8MR20O13C3YSUIHBD2BWQ2" localSheetId="0" hidden="1">#REF!</definedName>
    <definedName name="BExKWG8MR20O13C3YSUIHBD2BWQ2" localSheetId="11" hidden="1">#REF!</definedName>
    <definedName name="BExKWG8MR20O13C3YSUIHBD2BWQ2" hidden="1">#REF!</definedName>
    <definedName name="BExM9NUG3Q31X01AI9ZJCZIX25CS" hidden="1">'[2]Reco Sheet for Fcast'!$F$10:$G$10</definedName>
    <definedName name="BExM9OG182RP30MY23PG49LVPZ1C" localSheetId="8" hidden="1">'[3]AMI P &amp; L'!#REF!</definedName>
    <definedName name="BExM9OG182RP30MY23PG49LVPZ1C" localSheetId="4" hidden="1">'[3]AMI P &amp; L'!#REF!</definedName>
    <definedName name="BExM9OG182RP30MY23PG49LVPZ1C" localSheetId="3" hidden="1">'[3]AMI P &amp; L'!#REF!</definedName>
    <definedName name="BExM9OG182RP30MY23PG49LVPZ1C" localSheetId="0" hidden="1">'[3]AMI P &amp; L'!#REF!</definedName>
    <definedName name="BExM9OG182RP30MY23PG49LVPZ1C" localSheetId="11" hidden="1">'[3]AMI P &amp; L'!#REF!</definedName>
    <definedName name="BExM9OG182RP30MY23PG49LVPZ1C" hidden="1">'[3]AMI P &amp; L'!#REF!</definedName>
    <definedName name="BExMA64MW1S18NH8DCKPCCEI5KCB" hidden="1">'[2]Reco Sheet for Fcast'!$F$9:$G$9</definedName>
    <definedName name="BExMALEWFUEM8Y686IT03ECURUBR" localSheetId="8" hidden="1">'[3]AMI P &amp; L'!#REF!</definedName>
    <definedName name="BExMALEWFUEM8Y686IT03ECURUBR" localSheetId="4" hidden="1">'[3]AMI P &amp; L'!#REF!</definedName>
    <definedName name="BExMALEWFUEM8Y686IT03ECURUBR" localSheetId="3" hidden="1">'[3]AMI P &amp; L'!#REF!</definedName>
    <definedName name="BExMALEWFUEM8Y686IT03ECURUBR" localSheetId="0" hidden="1">'[3]AMI P &amp; L'!#REF!</definedName>
    <definedName name="BExMALEWFUEM8Y686IT03ECURUBR" localSheetId="11" hidden="1">'[3]AMI P &amp; L'!#REF!</definedName>
    <definedName name="BExMALEWFUEM8Y686IT03ECURUBR" hidden="1">'[3]AMI P &amp; L'!#REF!</definedName>
    <definedName name="BExMAXJS82ZJ8RS22VLE0V0LDUII" hidden="1">'[2]Reco Sheet for Fcast'!$I$10:$J$10</definedName>
    <definedName name="BExMB4QRS0R3MTB4CMUHFZ84LNZQ" hidden="1">'[2]Reco Sheet for Fcast'!$F$15</definedName>
    <definedName name="BExMBC35WKQY5CWQJLV4D05O6971" hidden="1">'[2]Reco Sheet for Fcast'!$I$2</definedName>
    <definedName name="BExMBFTZV4Q1A5KG25C1N9PHQNSW" hidden="1">'[2]Reco Sheet for Fcast'!$F$15</definedName>
    <definedName name="BExMBK6ISK3U7KHZKUJXIDKGF6VW" hidden="1">'[2]Reco Sheet for Fcast'!$G$2</definedName>
    <definedName name="BExMBTBHSHFUHXZPKH8T1T26W5AQ" hidden="1">'[2]Reco Sheet for Fcast'!$C$15:$D$23</definedName>
    <definedName name="BExMBYPQDG9AYDQ5E8IECVFREPO6" localSheetId="8" hidden="1">'[3]AMI P &amp; L'!#REF!</definedName>
    <definedName name="BExMBYPQDG9AYDQ5E8IECVFREPO6" localSheetId="4" hidden="1">'[3]AMI P &amp; L'!#REF!</definedName>
    <definedName name="BExMBYPQDG9AYDQ5E8IECVFREPO6" localSheetId="3" hidden="1">'[3]AMI P &amp; L'!#REF!</definedName>
    <definedName name="BExMBYPQDG9AYDQ5E8IECVFREPO6" localSheetId="0" hidden="1">'[3]AMI P &amp; L'!#REF!</definedName>
    <definedName name="BExMBYPQDG9AYDQ5E8IECVFREPO6" localSheetId="11" hidden="1">'[3]AMI P &amp; L'!#REF!</definedName>
    <definedName name="BExMBYPQDG9AYDQ5E8IECVFREPO6" hidden="1">'[3]AMI P &amp; L'!#REF!</definedName>
    <definedName name="BExMC7K41G5WMXC4OKZPL523IN5C" hidden="1">'[2]Reco Sheet for Fcast'!$I$10:$J$10</definedName>
    <definedName name="BExMC8AZUTX8LG89K2JJR7ZG62XX" hidden="1">'[2]Reco Sheet for Fcast'!$F$7:$G$7</definedName>
    <definedName name="BExMCA96YR10V72G2R0SCIKPZLIZ" localSheetId="8" hidden="1">'[3]AMI P &amp; L'!#REF!</definedName>
    <definedName name="BExMCA96YR10V72G2R0SCIKPZLIZ" localSheetId="4" hidden="1">'[3]AMI P &amp; L'!#REF!</definedName>
    <definedName name="BExMCA96YR10V72G2R0SCIKPZLIZ" localSheetId="3" hidden="1">'[3]AMI P &amp; L'!#REF!</definedName>
    <definedName name="BExMCA96YR10V72G2R0SCIKPZLIZ" localSheetId="0" hidden="1">'[3]AMI P &amp; L'!#REF!</definedName>
    <definedName name="BExMCA96YR10V72G2R0SCIKPZLIZ" localSheetId="11" hidden="1">'[3]AMI P &amp; L'!#REF!</definedName>
    <definedName name="BExMCA96YR10V72G2R0SCIKPZLIZ" hidden="1">'[3]AMI P &amp; L'!#REF!</definedName>
    <definedName name="BExMCB5JU5I2VQDUBS4O42BTEVKI" hidden="1">'[2]Reco Sheet for Fcast'!$H$2:$I$2</definedName>
    <definedName name="BExMCFSQFSEMPY5IXDIRKZDASDBR" localSheetId="8" hidden="1">'[3]AMI P &amp; L'!#REF!</definedName>
    <definedName name="BExMCFSQFSEMPY5IXDIRKZDASDBR" localSheetId="4" hidden="1">'[3]AMI P &amp; L'!#REF!</definedName>
    <definedName name="BExMCFSQFSEMPY5IXDIRKZDASDBR" localSheetId="3" hidden="1">'[3]AMI P &amp; L'!#REF!</definedName>
    <definedName name="BExMCFSQFSEMPY5IXDIRKZDASDBR" localSheetId="0" hidden="1">'[3]AMI P &amp; L'!#REF!</definedName>
    <definedName name="BExMCFSQFSEMPY5IXDIRKZDASDBR" localSheetId="11" hidden="1">'[3]AMI P &amp; L'!#REF!</definedName>
    <definedName name="BExMCFSQFSEMPY5IXDIRKZDASDBR" hidden="1">'[3]AMI P &amp; L'!#REF!</definedName>
    <definedName name="BExMCI726Y7CQ98CFILJNB189OL7" localSheetId="8" hidden="1">#REF!</definedName>
    <definedName name="BExMCI726Y7CQ98CFILJNB189OL7" localSheetId="4" hidden="1">#REF!</definedName>
    <definedName name="BExMCI726Y7CQ98CFILJNB189OL7" localSheetId="3" hidden="1">#REF!</definedName>
    <definedName name="BExMCI726Y7CQ98CFILJNB189OL7" localSheetId="0" hidden="1">#REF!</definedName>
    <definedName name="BExMCI726Y7CQ98CFILJNB189OL7" localSheetId="11" hidden="1">#REF!</definedName>
    <definedName name="BExMCI726Y7CQ98CFILJNB189OL7" hidden="1">#REF!</definedName>
    <definedName name="BExMCMZOEYWVOOJ98TBHTTCS7XB8" hidden="1">'[2]Reco Sheet for Fcast'!$F$7:$G$7</definedName>
    <definedName name="BExMCS8EF2W3FS9QADNKREYSI8P0" hidden="1">'[2]Reco Sheet for Fcast'!$I$8:$J$8</definedName>
    <definedName name="BExMCUS7GSOM96J0HJ7EH0FFM2AC" hidden="1">'[2]Reco Sheet for Fcast'!$F$6:$G$6</definedName>
    <definedName name="BExMCYTT6TVDWMJXO1NZANRTVNAN" hidden="1">'[2]Reco Sheet for Fcast'!$I$10:$J$10</definedName>
    <definedName name="BExMD3GYN2LDARCNPWPZAMRBJJI7" localSheetId="8" hidden="1">'[5]Capital orders'!#REF!</definedName>
    <definedName name="BExMD3GYN2LDARCNPWPZAMRBJJI7" localSheetId="4" hidden="1">'[5]Capital orders'!#REF!</definedName>
    <definedName name="BExMD3GYN2LDARCNPWPZAMRBJJI7" localSheetId="3" hidden="1">'[5]Capital orders'!#REF!</definedName>
    <definedName name="BExMD3GYN2LDARCNPWPZAMRBJJI7" localSheetId="0" hidden="1">'[5]Capital orders'!#REF!</definedName>
    <definedName name="BExMD3GYN2LDARCNPWPZAMRBJJI7" localSheetId="11" hidden="1">'[5]Capital orders'!#REF!</definedName>
    <definedName name="BExMD3GYN2LDARCNPWPZAMRBJJI7" hidden="1">'[5]Capital orders'!#REF!</definedName>
    <definedName name="BExMD5F6IAV108XYJLXUO9HD0IT6" hidden="1">'[2]Reco Sheet for Fcast'!$F$10:$G$10</definedName>
    <definedName name="BExMDANV66W9T3XAXID40XFJ0J93" hidden="1">'[2]Reco Sheet for Fcast'!$F$6:$G$6</definedName>
    <definedName name="BExMDB9N9PYO86JHHFQP7ONO2P9B" localSheetId="8" hidden="1">#REF!</definedName>
    <definedName name="BExMDB9N9PYO86JHHFQP7ONO2P9B" localSheetId="4" hidden="1">#REF!</definedName>
    <definedName name="BExMDB9N9PYO86JHHFQP7ONO2P9B" localSheetId="3" hidden="1">#REF!</definedName>
    <definedName name="BExMDB9N9PYO86JHHFQP7ONO2P9B" localSheetId="0" hidden="1">#REF!</definedName>
    <definedName name="BExMDB9N9PYO86JHHFQP7ONO2P9B" localSheetId="11" hidden="1">#REF!</definedName>
    <definedName name="BExMDB9N9PYO86JHHFQP7ONO2P9B" hidden="1">#REF!</definedName>
    <definedName name="BExMDFWS9BJGE5SKB9YDJZR8AV48" hidden="1">'[2]Reco Sheet for Fcast'!$E$1</definedName>
    <definedName name="BExMDGD1KQP7NNR78X2ZX4FCBQ1S" localSheetId="8" hidden="1">'[3]AMI P &amp; L'!#REF!</definedName>
    <definedName name="BExMDGD1KQP7NNR78X2ZX4FCBQ1S" localSheetId="4" hidden="1">'[3]AMI P &amp; L'!#REF!</definedName>
    <definedName name="BExMDGD1KQP7NNR78X2ZX4FCBQ1S" localSheetId="3" hidden="1">'[3]AMI P &amp; L'!#REF!</definedName>
    <definedName name="BExMDGD1KQP7NNR78X2ZX4FCBQ1S" localSheetId="0" hidden="1">'[3]AMI P &amp; L'!#REF!</definedName>
    <definedName name="BExMDGD1KQP7NNR78X2ZX4FCBQ1S" localSheetId="11" hidden="1">'[3]AMI P &amp; L'!#REF!</definedName>
    <definedName name="BExMDGD1KQP7NNR78X2ZX4FCBQ1S" hidden="1">'[3]AMI P &amp; L'!#REF!</definedName>
    <definedName name="BExMDIRDK0DI8P86HB7WPH8QWLSQ" hidden="1">'[2]Reco Sheet for Fcast'!$I$11:$J$11</definedName>
    <definedName name="BExMDJT3GXQN5F3BE6X3BGLJRVP6" localSheetId="8" hidden="1">#REF!</definedName>
    <definedName name="BExMDJT3GXQN5F3BE6X3BGLJRVP6" localSheetId="4" hidden="1">#REF!</definedName>
    <definedName name="BExMDJT3GXQN5F3BE6X3BGLJRVP6" localSheetId="3" hidden="1">#REF!</definedName>
    <definedName name="BExMDJT3GXQN5F3BE6X3BGLJRVP6" localSheetId="0" hidden="1">#REF!</definedName>
    <definedName name="BExMDJT3GXQN5F3BE6X3BGLJRVP6" localSheetId="11" hidden="1">#REF!</definedName>
    <definedName name="BExMDJT3GXQN5F3BE6X3BGLJRVP6" hidden="1">#REF!</definedName>
    <definedName name="BExMDPI2FVMORSWDDCVAJ85WYAYO" hidden="1">'[2]Reco Sheet for Fcast'!$I$11:$J$11</definedName>
    <definedName name="BExMDUWB7VWHFFR266QXO46BNV2S" hidden="1">'[2]Reco Sheet for Fcast'!$F$11:$G$11</definedName>
    <definedName name="BExME2U47N8LZG0BPJ49ANY5QVV2" hidden="1">'[2]Reco Sheet for Fcast'!$F$15</definedName>
    <definedName name="BExME7165EDUSONBWV5AZ51HSY4H" localSheetId="8" hidden="1">#REF!</definedName>
    <definedName name="BExME7165EDUSONBWV5AZ51HSY4H" localSheetId="4" hidden="1">#REF!</definedName>
    <definedName name="BExME7165EDUSONBWV5AZ51HSY4H" localSheetId="3" hidden="1">#REF!</definedName>
    <definedName name="BExME7165EDUSONBWV5AZ51HSY4H" localSheetId="0" hidden="1">#REF!</definedName>
    <definedName name="BExME7165EDUSONBWV5AZ51HSY4H" localSheetId="11" hidden="1">#REF!</definedName>
    <definedName name="BExME7165EDUSONBWV5AZ51HSY4H" hidden="1">#REF!</definedName>
    <definedName name="BExME88DH5DUKMUFI9FNVECXFD2E" hidden="1">'[2]Reco Sheet for Fcast'!$F$15:$G$16</definedName>
    <definedName name="BExME9A7MOGAK7YTTQYXP5DL6VYA" hidden="1">'[2]Reco Sheet for Fcast'!$F$9:$G$9</definedName>
    <definedName name="BExMEOV9YFRY5C3GDLU60GIX10BY" hidden="1">'[2]Reco Sheet for Fcast'!$I$7:$J$7</definedName>
    <definedName name="BExMEY09ESM4H2YGKEQQRYUD114R" hidden="1">'[2]Reco Sheet for Fcast'!$F$8:$G$8</definedName>
    <definedName name="BExMF4G4IUPQY1Y5GEY5N3E04CL6" hidden="1">'[2]Reco Sheet for Fcast'!$G$2</definedName>
    <definedName name="BExMF9UIGYMOAQK0ELUWP0S0HZZY" hidden="1">'[2]Reco Sheet for Fcast'!$F$9:$G$9</definedName>
    <definedName name="BExMFDLBSWFMRDYJ2DZETI3EXKN2" hidden="1">'[2]Reco Sheet for Fcast'!$F$11:$G$11</definedName>
    <definedName name="BExMFJFS7Y0MW1N26ORGBGS696R0" localSheetId="8" hidden="1">#REF!</definedName>
    <definedName name="BExMFJFS7Y0MW1N26ORGBGS696R0" localSheetId="4" hidden="1">#REF!</definedName>
    <definedName name="BExMFJFS7Y0MW1N26ORGBGS696R0" localSheetId="3" hidden="1">#REF!</definedName>
    <definedName name="BExMFJFS7Y0MW1N26ORGBGS696R0" localSheetId="0" hidden="1">#REF!</definedName>
    <definedName name="BExMFJFS7Y0MW1N26ORGBGS696R0" localSheetId="11" hidden="1">#REF!</definedName>
    <definedName name="BExMFJFS7Y0MW1N26ORGBGS696R0" hidden="1">#REF!</definedName>
    <definedName name="BExMFLDTMRTCHKA37LQW67BG8D5C" hidden="1">'[2]Reco Sheet for Fcast'!$F$7:$G$7</definedName>
    <definedName name="BExMH0XGUY9O1W5KGWNFPGQRE7FI" hidden="1">'[2]Reco Sheet for Fcast'!$E$1</definedName>
    <definedName name="BExMH3H9TW5TJCNU5Z1EWXP3BAEP" hidden="1">'[2]Reco Sheet for Fcast'!$I$8:$J$8</definedName>
    <definedName name="BExMHFBDKU7SL1XYKYR6CGEO8CEL" localSheetId="8" hidden="1">#REF!</definedName>
    <definedName name="BExMHFBDKU7SL1XYKYR6CGEO8CEL" localSheetId="4" hidden="1">#REF!</definedName>
    <definedName name="BExMHFBDKU7SL1XYKYR6CGEO8CEL" localSheetId="3" hidden="1">#REF!</definedName>
    <definedName name="BExMHFBDKU7SL1XYKYR6CGEO8CEL" localSheetId="0" hidden="1">#REF!</definedName>
    <definedName name="BExMHFBDKU7SL1XYKYR6CGEO8CEL" localSheetId="11" hidden="1">#REF!</definedName>
    <definedName name="BExMHFBDKU7SL1XYKYR6CGEO8CEL" hidden="1">#REF!</definedName>
    <definedName name="BExMHOWPB34KPZ76M2KIX2C9R2VB" localSheetId="8" hidden="1">'[3]AMI P &amp; L'!#REF!</definedName>
    <definedName name="BExMHOWPB34KPZ76M2KIX2C9R2VB" localSheetId="4" hidden="1">'[3]AMI P &amp; L'!#REF!</definedName>
    <definedName name="BExMHOWPB34KPZ76M2KIX2C9R2VB" localSheetId="3" hidden="1">'[3]AMI P &amp; L'!#REF!</definedName>
    <definedName name="BExMHOWPB34KPZ76M2KIX2C9R2VB" localSheetId="0" hidden="1">'[3]AMI P &amp; L'!#REF!</definedName>
    <definedName name="BExMHOWPB34KPZ76M2KIX2C9R2VB" localSheetId="11" hidden="1">'[3]AMI P &amp; L'!#REF!</definedName>
    <definedName name="BExMHOWPB34KPZ76M2KIX2C9R2VB" hidden="1">'[3]AMI P &amp; L'!#REF!</definedName>
    <definedName name="BExMHSSYC6KVHA3QDTSYPN92TWMI" hidden="1">'[2]Reco Sheet for Fcast'!$F$6:$G$6</definedName>
    <definedName name="BExMI3AJ9477KDL4T9DHET4LJJTW" localSheetId="8" hidden="1">'[3]AMI P &amp; L'!#REF!</definedName>
    <definedName name="BExMI3AJ9477KDL4T9DHET4LJJTW" localSheetId="4" hidden="1">'[3]AMI P &amp; L'!#REF!</definedName>
    <definedName name="BExMI3AJ9477KDL4T9DHET4LJJTW" localSheetId="3" hidden="1">'[3]AMI P &amp; L'!#REF!</definedName>
    <definedName name="BExMI3AJ9477KDL4T9DHET4LJJTW" localSheetId="0" hidden="1">'[3]AMI P &amp; L'!#REF!</definedName>
    <definedName name="BExMI3AJ9477KDL4T9DHET4LJJTW" localSheetId="11" hidden="1">'[3]AMI P &amp; L'!#REF!</definedName>
    <definedName name="BExMI3AJ9477KDL4T9DHET4LJJTW" hidden="1">'[3]AMI P &amp; L'!#REF!</definedName>
    <definedName name="BExMI6QQ20XHD0NWJUN741B37182" hidden="1">'[2]Reco Sheet for Fcast'!$F$9:$G$9</definedName>
    <definedName name="BExMI8JB94SBD9EMNJEK7Y2T6GYU" hidden="1">'[2]Reco Sheet for Fcast'!$I$10:$J$10</definedName>
    <definedName name="BExMI8OS85YTW3KYVE4YD0R7Z6UV" hidden="1">'[2]Reco Sheet for Fcast'!$G$2</definedName>
    <definedName name="BExMIBOOZU40JS3F89OMPSRCE9MM" localSheetId="8" hidden="1">'[3]AMI P &amp; L'!#REF!</definedName>
    <definedName name="BExMIBOOZU40JS3F89OMPSRCE9MM" localSheetId="4" hidden="1">'[3]AMI P &amp; L'!#REF!</definedName>
    <definedName name="BExMIBOOZU40JS3F89OMPSRCE9MM" localSheetId="3" hidden="1">'[3]AMI P &amp; L'!#REF!</definedName>
    <definedName name="BExMIBOOZU40JS3F89OMPSRCE9MM" localSheetId="0" hidden="1">'[3]AMI P &amp; L'!#REF!</definedName>
    <definedName name="BExMIBOOZU40JS3F89OMPSRCE9MM" localSheetId="11" hidden="1">'[3]AMI P &amp; L'!#REF!</definedName>
    <definedName name="BExMIBOOZU40JS3F89OMPSRCE9MM" hidden="1">'[3]AMI P &amp; L'!#REF!</definedName>
    <definedName name="BExMIETWI175OVTQ66FIIUOEG2VO" localSheetId="8" hidden="1">#REF!</definedName>
    <definedName name="BExMIETWI175OVTQ66FIIUOEG2VO" localSheetId="4" hidden="1">#REF!</definedName>
    <definedName name="BExMIETWI175OVTQ66FIIUOEG2VO" localSheetId="3" hidden="1">#REF!</definedName>
    <definedName name="BExMIETWI175OVTQ66FIIUOEG2VO" localSheetId="0" hidden="1">#REF!</definedName>
    <definedName name="BExMIETWI175OVTQ66FIIUOEG2VO" localSheetId="11" hidden="1">#REF!</definedName>
    <definedName name="BExMIETWI175OVTQ66FIIUOEG2VO" hidden="1">#REF!</definedName>
    <definedName name="BExMIIQ5MBWSIHTFWAQADXMZC22Q" hidden="1">'[2]Reco Sheet for Fcast'!$I$10:$J$10</definedName>
    <definedName name="BExMIL4I2GE866I25CR5JBLJWJ6A" hidden="1">'[2]Reco Sheet for Fcast'!$G$2</definedName>
    <definedName name="BExMIRKIPF27SNO82SPFSB3T5U17" hidden="1">'[2]Reco Sheet for Fcast'!$G$2</definedName>
    <definedName name="BExMIV0KC8555D5E42ZGWG15Y0MO" localSheetId="8" hidden="1">'[3]AMI P &amp; L'!#REF!</definedName>
    <definedName name="BExMIV0KC8555D5E42ZGWG15Y0MO" localSheetId="4" hidden="1">'[3]AMI P &amp; L'!#REF!</definedName>
    <definedName name="BExMIV0KC8555D5E42ZGWG15Y0MO" localSheetId="3" hidden="1">'[3]AMI P &amp; L'!#REF!</definedName>
    <definedName name="BExMIV0KC8555D5E42ZGWG15Y0MO" localSheetId="0" hidden="1">'[3]AMI P &amp; L'!#REF!</definedName>
    <definedName name="BExMIV0KC8555D5E42ZGWG15Y0MO" localSheetId="11" hidden="1">'[3]AMI P &amp; L'!#REF!</definedName>
    <definedName name="BExMIV0KC8555D5E42ZGWG15Y0MO" hidden="1">'[3]AMI P &amp; L'!#REF!</definedName>
    <definedName name="BExMIZT6AN7E6YMW2S87CTCN2UXH" hidden="1">'[2]Reco Sheet for Fcast'!$F$10:$G$10</definedName>
    <definedName name="BExMJNC8ZFB9DRFOJ961ZAJ8U3A8" hidden="1">'[2]Reco Sheet for Fcast'!$G$2</definedName>
    <definedName name="BExMJTBV8A3D31W2IQHP9RDFPPHQ" hidden="1">'[2]Reco Sheet for Fcast'!$F$8:$G$8</definedName>
    <definedName name="BExMK2RTXN4QJWEUNX002XK8VQP8" hidden="1">'[2]Reco Sheet for Fcast'!$F$8:$G$8</definedName>
    <definedName name="BExMKBGQDUZ8AWXYHA3QVMSDVZ3D" hidden="1">'[2]Reco Sheet for Fcast'!$I$10:$J$10</definedName>
    <definedName name="BExMKBM1467553LDFZRRKVSHN374" hidden="1">'[2]Reco Sheet for Fcast'!$F$11:$G$11</definedName>
    <definedName name="BExMKGK5FJUC0AU8MABRGDC5ZM70" hidden="1">'[2]Reco Sheet for Fcast'!$F$11:$G$11</definedName>
    <definedName name="BExMKTW7R5SOV4PHAFGHU3W73DYE" hidden="1">'[2]Reco Sheet for Fcast'!$J$2:$K$2</definedName>
    <definedName name="BExMKU7051J2W1RQXGZGE62NBRUZ" hidden="1">'[2]Reco Sheet for Fcast'!$F$11:$G$11</definedName>
    <definedName name="BExMKUN3WPECJR2XRID2R7GZRGNX" localSheetId="8" hidden="1">'[3]AMI P &amp; L'!#REF!</definedName>
    <definedName name="BExMKUN3WPECJR2XRID2R7GZRGNX" localSheetId="4" hidden="1">'[3]AMI P &amp; L'!#REF!</definedName>
    <definedName name="BExMKUN3WPECJR2XRID2R7GZRGNX" localSheetId="3" hidden="1">'[3]AMI P &amp; L'!#REF!</definedName>
    <definedName name="BExMKUN3WPECJR2XRID2R7GZRGNX" localSheetId="0" hidden="1">'[3]AMI P &amp; L'!#REF!</definedName>
    <definedName name="BExMKUN3WPECJR2XRID2R7GZRGNX" localSheetId="11" hidden="1">'[3]AMI P &amp; L'!#REF!</definedName>
    <definedName name="BExMKUN3WPECJR2XRID2R7GZRGNX" hidden="1">'[3]AMI P &amp; L'!#REF!</definedName>
    <definedName name="BExMKZ535P011X4TNV16GCOH4H21" localSheetId="8" hidden="1">'[3]AMI P &amp; L'!#REF!</definedName>
    <definedName name="BExMKZ535P011X4TNV16GCOH4H21" localSheetId="4" hidden="1">'[3]AMI P &amp; L'!#REF!</definedName>
    <definedName name="BExMKZ535P011X4TNV16GCOH4H21" localSheetId="3" hidden="1">'[3]AMI P &amp; L'!#REF!</definedName>
    <definedName name="BExMKZ535P011X4TNV16GCOH4H21" localSheetId="0" hidden="1">'[3]AMI P &amp; L'!#REF!</definedName>
    <definedName name="BExMKZ535P011X4TNV16GCOH4H21" localSheetId="11" hidden="1">'[3]AMI P &amp; L'!#REF!</definedName>
    <definedName name="BExMKZ535P011X4TNV16GCOH4H21" hidden="1">'[3]AMI P &amp; L'!#REF!</definedName>
    <definedName name="BExML3XQNDIMX55ZCHHXKUV3D6E6" hidden="1">'[2]Reco Sheet for Fcast'!$I$11:$J$11</definedName>
    <definedName name="BExML5QGSWHLI18BGY4CGOTD3UWH" hidden="1">'[2]Reco Sheet for Fcast'!$I$11:$J$11</definedName>
    <definedName name="BExMLKF1HGC9W2MK37E42OJJP44E" localSheetId="8" hidden="1">'[5]Capital orders'!#REF!</definedName>
    <definedName name="BExMLKF1HGC9W2MK37E42OJJP44E" localSheetId="4" hidden="1">'[5]Capital orders'!#REF!</definedName>
    <definedName name="BExMLKF1HGC9W2MK37E42OJJP44E" localSheetId="3" hidden="1">'[5]Capital orders'!#REF!</definedName>
    <definedName name="BExMLKF1HGC9W2MK37E42OJJP44E" localSheetId="0" hidden="1">'[5]Capital orders'!#REF!</definedName>
    <definedName name="BExMLKF1HGC9W2MK37E42OJJP44E" localSheetId="11" hidden="1">'[5]Capital orders'!#REF!</definedName>
    <definedName name="BExMLKF1HGC9W2MK37E42OJJP44E" hidden="1">'[5]Capital orders'!#REF!</definedName>
    <definedName name="BExMLO5Z61RE85X8HHX2G4IU3AZW" hidden="1">'[2]Reco Sheet for Fcast'!$I$7:$J$7</definedName>
    <definedName name="BExMLVI7UORSHM9FMO8S2EI0TMTS" localSheetId="8" hidden="1">'[3]AMI P &amp; L'!#REF!</definedName>
    <definedName name="BExMLVI7UORSHM9FMO8S2EI0TMTS" localSheetId="4" hidden="1">'[3]AMI P &amp; L'!#REF!</definedName>
    <definedName name="BExMLVI7UORSHM9FMO8S2EI0TMTS" localSheetId="3" hidden="1">'[3]AMI P &amp; L'!#REF!</definedName>
    <definedName name="BExMLVI7UORSHM9FMO8S2EI0TMTS" localSheetId="0" hidden="1">'[3]AMI P &amp; L'!#REF!</definedName>
    <definedName name="BExMLVI7UORSHM9FMO8S2EI0TMTS" localSheetId="11" hidden="1">'[3]AMI P &amp; L'!#REF!</definedName>
    <definedName name="BExMLVI7UORSHM9FMO8S2EI0TMTS" hidden="1">'[3]AMI P &amp; L'!#REF!</definedName>
    <definedName name="BExMM5UCOT2HSSN0ZIPZW55GSOVO" localSheetId="8" hidden="1">'[3]AMI P &amp; L'!#REF!</definedName>
    <definedName name="BExMM5UCOT2HSSN0ZIPZW55GSOVO" localSheetId="4" hidden="1">'[3]AMI P &amp; L'!#REF!</definedName>
    <definedName name="BExMM5UCOT2HSSN0ZIPZW55GSOVO" localSheetId="3" hidden="1">'[3]AMI P &amp; L'!#REF!</definedName>
    <definedName name="BExMM5UCOT2HSSN0ZIPZW55GSOVO" localSheetId="0" hidden="1">'[3]AMI P &amp; L'!#REF!</definedName>
    <definedName name="BExMM5UCOT2HSSN0ZIPZW55GSOVO" localSheetId="11" hidden="1">'[3]AMI P &amp; L'!#REF!</definedName>
    <definedName name="BExMM5UCOT2HSSN0ZIPZW55GSOVO" hidden="1">'[3]AMI P &amp; L'!#REF!</definedName>
    <definedName name="BExMM8ZRS5RQ8H1H55RVPVTDL5NL" hidden="1">'[2]Reco Sheet for Fcast'!$F$7:$G$7</definedName>
    <definedName name="BExMMH8EAZB09XXQ5X4LR0P4NHG9" hidden="1">'[2]Reco Sheet for Fcast'!$I$11:$J$11</definedName>
    <definedName name="BExMMIQH5BABNZVCIQ7TBCQ10AY5" hidden="1">'[2]Reco Sheet for Fcast'!$F$6:$G$6</definedName>
    <definedName name="BExMMNIZ2T7M22WECMUQXEF4NJ71" localSheetId="8" hidden="1">'[3]AMI P &amp; L'!#REF!</definedName>
    <definedName name="BExMMNIZ2T7M22WECMUQXEF4NJ71" localSheetId="4" hidden="1">'[3]AMI P &amp; L'!#REF!</definedName>
    <definedName name="BExMMNIZ2T7M22WECMUQXEF4NJ71" localSheetId="3" hidden="1">'[3]AMI P &amp; L'!#REF!</definedName>
    <definedName name="BExMMNIZ2T7M22WECMUQXEF4NJ71" localSheetId="0" hidden="1">'[3]AMI P &amp; L'!#REF!</definedName>
    <definedName name="BExMMNIZ2T7M22WECMUQXEF4NJ71" localSheetId="11" hidden="1">'[3]AMI P &amp; L'!#REF!</definedName>
    <definedName name="BExMMNIZ2T7M22WECMUQXEF4NJ71" hidden="1">'[3]AMI P &amp; L'!#REF!</definedName>
    <definedName name="BExMMPMIOU7BURTV0L1K6ACW9X73" hidden="1">'[2]Reco Sheet for Fcast'!$G$2</definedName>
    <definedName name="BExMMQ835AJDHS4B419SS645P67Q" hidden="1">'[2]Reco Sheet for Fcast'!$F$7:$G$7</definedName>
    <definedName name="BExMMQIUVPCOBISTEJJYNCCLUCPY" hidden="1">'[2]Reco Sheet for Fcast'!$G$2:$H$2</definedName>
    <definedName name="BExMMTIXETA5VAKBSOFDD5SRU887" hidden="1">'[2]Reco Sheet for Fcast'!$F$11:$G$11</definedName>
    <definedName name="BExMMV0P6P5YS3C35G0JYYHI7992" hidden="1">'[2]Reco Sheet for Fcast'!$K$2</definedName>
    <definedName name="BExMNJLFWZBRN9PZF1IO9CYWV1B2" hidden="1">'[2]Reco Sheet for Fcast'!$F$9:$G$9</definedName>
    <definedName name="BExMNKCJ0FA57YEUUAJE43U1QN5P" hidden="1">'[2]Reco Sheet for Fcast'!$F$6:$G$6</definedName>
    <definedName name="BExMNKN5D1WEF2OOJVP6LZ6DLU3Y" hidden="1">'[2]Reco Sheet for Fcast'!$I$6:$J$6</definedName>
    <definedName name="BExMNQMYHO8P4UBDPYK2S8W4EQCA" localSheetId="8" hidden="1">#REF!</definedName>
    <definedName name="BExMNQMYHO8P4UBDPYK2S8W4EQCA" localSheetId="4" hidden="1">#REF!</definedName>
    <definedName name="BExMNQMYHO8P4UBDPYK2S8W4EQCA" localSheetId="3" hidden="1">#REF!</definedName>
    <definedName name="BExMNQMYHO8P4UBDPYK2S8W4EQCA" localSheetId="0" hidden="1">#REF!</definedName>
    <definedName name="BExMNQMYHO8P4UBDPYK2S8W4EQCA" localSheetId="11" hidden="1">#REF!</definedName>
    <definedName name="BExMNQMYHO8P4UBDPYK2S8W4EQCA" hidden="1">#REF!</definedName>
    <definedName name="BExMNQXWSJGR1IZ33DHEA6H4C8X4" hidden="1">'[2]Reco Sheet for Fcast'!$I$10:$J$10</definedName>
    <definedName name="BExMNR38HMPLWAJRQ9MMS3ZAZ9IU" hidden="1">'[2]Reco Sheet for Fcast'!$F$9:$G$9</definedName>
    <definedName name="BExMNRDZULKJMVY2VKIIRM2M5A1M" hidden="1">'[2]Reco Sheet for Fcast'!$I$7:$J$7</definedName>
    <definedName name="BExMO9IOWKTWHO8LQJJQI5P3INWY" hidden="1">'[2]Reco Sheet for Fcast'!$F$6:$G$6</definedName>
    <definedName name="BExMOI29DOEK5R1A5QZPUDKF7N6T" hidden="1">'[2]Reco Sheet for Fcast'!$F$11:$G$11</definedName>
    <definedName name="BExMOUHYJ7S5Q4B9QB0G3KR526U3" localSheetId="8" hidden="1">#REF!</definedName>
    <definedName name="BExMOUHYJ7S5Q4B9QB0G3KR526U3" localSheetId="4" hidden="1">#REF!</definedName>
    <definedName name="BExMOUHYJ7S5Q4B9QB0G3KR526U3" localSheetId="3" hidden="1">#REF!</definedName>
    <definedName name="BExMOUHYJ7S5Q4B9QB0G3KR526U3" localSheetId="0" hidden="1">#REF!</definedName>
    <definedName name="BExMOUHYJ7S5Q4B9QB0G3KR526U3" localSheetId="11" hidden="1">#REF!</definedName>
    <definedName name="BExMOUHYJ7S5Q4B9QB0G3KR526U3" hidden="1">#REF!</definedName>
    <definedName name="BExMPAJ5AJAXGKGK3F6H3ODS6RF4" hidden="1">'[2]Reco Sheet for Fcast'!$F$7:$G$7</definedName>
    <definedName name="BExMPD2X55FFBVJ6CBUKNPROIOEU" hidden="1">'[2]Reco Sheet for Fcast'!$F$7:$G$7</definedName>
    <definedName name="BExMPGZ848E38FUH1JBQN97DGWAT" hidden="1">'[2]Reco Sheet for Fcast'!$I$10:$J$10</definedName>
    <definedName name="BExMPMTICOSMQENOFKQ18K0ZT4S8" hidden="1">'[2]Reco Sheet for Fcast'!$I$10:$J$10</definedName>
    <definedName name="BExMPMZ07II0R4KGWQQ7PGS3RZS4" hidden="1">'[2]Reco Sheet for Fcast'!$F$9:$G$9</definedName>
    <definedName name="BExMPOBH04JMDO6Z8DMSEJZM4ANN" hidden="1">'[2]Reco Sheet for Fcast'!$F$15</definedName>
    <definedName name="BExMPSD77XQ3HA6A4FZOJK8G2JP3" localSheetId="8" hidden="1">'[3]AMI P &amp; L'!#REF!</definedName>
    <definedName name="BExMPSD77XQ3HA6A4FZOJK8G2JP3" localSheetId="4" hidden="1">'[3]AMI P &amp; L'!#REF!</definedName>
    <definedName name="BExMPSD77XQ3HA6A4FZOJK8G2JP3" localSheetId="3" hidden="1">'[3]AMI P &amp; L'!#REF!</definedName>
    <definedName name="BExMPSD77XQ3HA6A4FZOJK8G2JP3" localSheetId="0" hidden="1">'[3]AMI P &amp; L'!#REF!</definedName>
    <definedName name="BExMPSD77XQ3HA6A4FZOJK8G2JP3" localSheetId="11" hidden="1">'[3]AMI P &amp; L'!#REF!</definedName>
    <definedName name="BExMPSD77XQ3HA6A4FZOJK8G2JP3" hidden="1">'[3]AMI P &amp; L'!#REF!</definedName>
    <definedName name="BExMQ4I3Q7F0BMPHSFMFW9TZ87UD" hidden="1">'[2]Reco Sheet for Fcast'!$F$9:$G$9</definedName>
    <definedName name="BExMQ4SWDWI4N16AZ0T5CJ6HH8WC" hidden="1">'[2]Reco Sheet for Fcast'!$H$2:$I$2</definedName>
    <definedName name="BExMQ71WHW50GVX45JU951AGPLFQ" localSheetId="8" hidden="1">'[3]AMI P &amp; L'!#REF!</definedName>
    <definedName name="BExMQ71WHW50GVX45JU951AGPLFQ" localSheetId="4" hidden="1">'[3]AMI P &amp; L'!#REF!</definedName>
    <definedName name="BExMQ71WHW50GVX45JU951AGPLFQ" localSheetId="3" hidden="1">'[3]AMI P &amp; L'!#REF!</definedName>
    <definedName name="BExMQ71WHW50GVX45JU951AGPLFQ" localSheetId="0" hidden="1">'[3]AMI P &amp; L'!#REF!</definedName>
    <definedName name="BExMQ71WHW50GVX45JU951AGPLFQ" localSheetId="11" hidden="1">'[3]AMI P &amp; L'!#REF!</definedName>
    <definedName name="BExMQ71WHW50GVX45JU951AGPLFQ" hidden="1">'[3]AMI P &amp; L'!#REF!</definedName>
    <definedName name="BExMQFLC51WC0ZQ3ISX3C0WWY8ON" localSheetId="8" hidden="1">#REF!</definedName>
    <definedName name="BExMQFLC51WC0ZQ3ISX3C0WWY8ON" localSheetId="4" hidden="1">#REF!</definedName>
    <definedName name="BExMQFLC51WC0ZQ3ISX3C0WWY8ON" localSheetId="3" hidden="1">#REF!</definedName>
    <definedName name="BExMQFLC51WC0ZQ3ISX3C0WWY8ON" localSheetId="0" hidden="1">#REF!</definedName>
    <definedName name="BExMQFLC51WC0ZQ3ISX3C0WWY8ON" localSheetId="11" hidden="1">#REF!</definedName>
    <definedName name="BExMQFLC51WC0ZQ3ISX3C0WWY8ON" hidden="1">#REF!</definedName>
    <definedName name="BExMQGXSLPT4A6N47LE6FBVHWBOF" hidden="1">'[2]Reco Sheet for Fcast'!$F$6:$G$6</definedName>
    <definedName name="BExMQSBR7PL4KLB1Q4961QO45Y4G" hidden="1">'[2]Reco Sheet for Fcast'!$F$10:$G$10</definedName>
    <definedName name="BExMR1MA4I1X77714ZEPUVC8W398" hidden="1">'[2]Reco Sheet for Fcast'!$F$9:$G$9</definedName>
    <definedName name="BExMR8YQHA7N77HGHY4Y6R30I3XT" hidden="1">'[2]Reco Sheet for Fcast'!$F$10:$G$10</definedName>
    <definedName name="BExMRENOIARWRYOIVPDIEBVNRDO7" hidden="1">'[2]Reco Sheet for Fcast'!$G$2</definedName>
    <definedName name="BExMRJGBMBQR02EUGWJB4OYWVQPC" hidden="1">'[2]Reco Sheet for Fcast'!$F$15:$AI$18</definedName>
    <definedName name="BExMRRJNUMGRSDD5GGKKGEIZ6FTS" hidden="1">'[2]Reco Sheet for Fcast'!$I$10:$J$10</definedName>
    <definedName name="BExMRU3ACIU0RD2BNWO55LH5U2BR" hidden="1">'[2]Reco Sheet for Fcast'!$F$15</definedName>
    <definedName name="BExMRYVXZYRCNM005S74K8KVJXSW" hidden="1">'[4]Bud Mth'!$F$8:$G$8</definedName>
    <definedName name="BExMSQRCC40AP8BDUPL2I2DNC210" hidden="1">'[2]Reco Sheet for Fcast'!$I$6:$J$6</definedName>
    <definedName name="BExMTLXHZ9H4QYDQ0VMHUXWSVD3Q" hidden="1">'[2]Reco Sheet for Fcast'!$F$10:$G$10</definedName>
    <definedName name="BExO4J9LR712G00TVA82VNTG8O7H" hidden="1">'[2]Reco Sheet for Fcast'!$F$10:$G$10</definedName>
    <definedName name="BExO55G2KVZ7MIJ30N827CLH0I2A" hidden="1">'[2]Reco Sheet for Fcast'!$F$8:$G$8</definedName>
    <definedName name="BExO5A8PZD9EUHC5CMPU6N3SQ15L" hidden="1">'[2]Reco Sheet for Fcast'!$I$7:$J$7</definedName>
    <definedName name="BExO5XMAHL7CY3X0B1OPKZ28DCJ5" hidden="1">'[2]Reco Sheet for Fcast'!$G$2</definedName>
    <definedName name="BExO66LZJKY4PTQVREELI6POS4AY" hidden="1">'[2]Reco Sheet for Fcast'!$H$2:$I$2</definedName>
    <definedName name="BExO6A7G3T6F15S63S1OQ24SFQJH" localSheetId="8" hidden="1">'[5]Capital orders'!#REF!</definedName>
    <definedName name="BExO6A7G3T6F15S63S1OQ24SFQJH" localSheetId="4" hidden="1">'[5]Capital orders'!#REF!</definedName>
    <definedName name="BExO6A7G3T6F15S63S1OQ24SFQJH" localSheetId="3" hidden="1">'[5]Capital orders'!#REF!</definedName>
    <definedName name="BExO6A7G3T6F15S63S1OQ24SFQJH" localSheetId="0" hidden="1">'[5]Capital orders'!#REF!</definedName>
    <definedName name="BExO6A7G3T6F15S63S1OQ24SFQJH" localSheetId="11" hidden="1">'[5]Capital orders'!#REF!</definedName>
    <definedName name="BExO6A7G3T6F15S63S1OQ24SFQJH" hidden="1">'[5]Capital orders'!#REF!</definedName>
    <definedName name="BExO6LLHCYTF7CIVHKAO0NMET14Q" hidden="1">'[2]Reco Sheet for Fcast'!$I$6:$J$6</definedName>
    <definedName name="BExO764GVLC6R6LREFVX7QYWT3RE" localSheetId="8" hidden="1">'[5]Capital orders'!#REF!</definedName>
    <definedName name="BExO764GVLC6R6LREFVX7QYWT3RE" localSheetId="4" hidden="1">'[5]Capital orders'!#REF!</definedName>
    <definedName name="BExO764GVLC6R6LREFVX7QYWT3RE" localSheetId="3" hidden="1">'[5]Capital orders'!#REF!</definedName>
    <definedName name="BExO764GVLC6R6LREFVX7QYWT3RE" localSheetId="0" hidden="1">'[5]Capital orders'!#REF!</definedName>
    <definedName name="BExO764GVLC6R6LREFVX7QYWT3RE" localSheetId="11" hidden="1">'[5]Capital orders'!#REF!</definedName>
    <definedName name="BExO764GVLC6R6LREFVX7QYWT3RE" hidden="1">'[5]Capital orders'!#REF!</definedName>
    <definedName name="BExO7OUQS3XTUQ2LDKGQ8AAQ3OJJ" hidden="1">'[2]Reco Sheet for Fcast'!$F$6:$G$6</definedName>
    <definedName name="BExO85HMYXZJ7SONWBKKIAXMCI3C" hidden="1">'[2]Reco Sheet for Fcast'!$F$10:$G$10</definedName>
    <definedName name="BExO863922O4PBGQMUNEQKGN3K96" hidden="1">'[2]Reco Sheet for Fcast'!$F$7:$G$7</definedName>
    <definedName name="BExO89ZCBQDFNQMXBL81B6NYT5U3" localSheetId="8" hidden="1">#REF!</definedName>
    <definedName name="BExO89ZCBQDFNQMXBL81B6NYT5U3" localSheetId="4" hidden="1">#REF!</definedName>
    <definedName name="BExO89ZCBQDFNQMXBL81B6NYT5U3" localSheetId="3" hidden="1">#REF!</definedName>
    <definedName name="BExO89ZCBQDFNQMXBL81B6NYT5U3" localSheetId="0" hidden="1">#REF!</definedName>
    <definedName name="BExO89ZCBQDFNQMXBL81B6NYT5U3" localSheetId="11" hidden="1">#REF!</definedName>
    <definedName name="BExO89ZCBQDFNQMXBL81B6NYT5U3" hidden="1">#REF!</definedName>
    <definedName name="BExO89ZIOXN0HOKHY24F7HDZ87UT" hidden="1">'[2]Reco Sheet for Fcast'!$F$11:$G$11</definedName>
    <definedName name="BExO8A4S3VKZ6N6VX4CXOWCPKHWC" localSheetId="8" hidden="1">#REF!</definedName>
    <definedName name="BExO8A4S3VKZ6N6VX4CXOWCPKHWC" localSheetId="4" hidden="1">#REF!</definedName>
    <definedName name="BExO8A4S3VKZ6N6VX4CXOWCPKHWC" localSheetId="3" hidden="1">#REF!</definedName>
    <definedName name="BExO8A4S3VKZ6N6VX4CXOWCPKHWC" localSheetId="0" hidden="1">#REF!</definedName>
    <definedName name="BExO8A4S3VKZ6N6VX4CXOWCPKHWC" localSheetId="11" hidden="1">#REF!</definedName>
    <definedName name="BExO8A4S3VKZ6N6VX4CXOWCPKHWC" hidden="1">#REF!</definedName>
    <definedName name="BExO8CDTBCABLEUD6PE2UM2EZ6C4" hidden="1">'[2]Reco Sheet for Fcast'!$I$6:$J$6</definedName>
    <definedName name="BExO8UTAGQWDBQZEEF4HUNMLQCVU" hidden="1">'[2]Reco Sheet for Fcast'!$H$2:$I$2</definedName>
    <definedName name="BExO937E20IHMGQOZMECL3VZC7OX" hidden="1">'[2]Reco Sheet for Fcast'!$F$15</definedName>
    <definedName name="BExO94UTJKQQ7TJTTJRTSR70YVJC" hidden="1">'[2]Reco Sheet for Fcast'!$F$9:$G$9</definedName>
    <definedName name="BExO9I1E64ENA8Z42JI2J81DKZ8T" localSheetId="8" hidden="1">#REF!</definedName>
    <definedName name="BExO9I1E64ENA8Z42JI2J81DKZ8T" localSheetId="4" hidden="1">#REF!</definedName>
    <definedName name="BExO9I1E64ENA8Z42JI2J81DKZ8T" localSheetId="3" hidden="1">#REF!</definedName>
    <definedName name="BExO9I1E64ENA8Z42JI2J81DKZ8T" localSheetId="0" hidden="1">#REF!</definedName>
    <definedName name="BExO9I1E64ENA8Z42JI2J81DKZ8T" localSheetId="11" hidden="1">#REF!</definedName>
    <definedName name="BExO9I1E64ENA8Z42JI2J81DKZ8T" hidden="1">#REF!</definedName>
    <definedName name="BExO9J3A438976RXIUX5U9SU5T55" hidden="1">'[2]Reco Sheet for Fcast'!$K$2</definedName>
    <definedName name="BExO9RS5RXFJ1911HL3CCK6M74EP" hidden="1">'[2]Reco Sheet for Fcast'!$I$8:$J$8</definedName>
    <definedName name="BExO9SDRI1M6KMHXSG3AE5L0F2U3" hidden="1">'[2]Reco Sheet for Fcast'!$F$15</definedName>
    <definedName name="BExO9V2U2YXAY904GYYGU6TD8Y7M" hidden="1">'[2]Reco Sheet for Fcast'!$F$7:$G$7</definedName>
    <definedName name="BExOA3M8QPKLDQSMPYFUCAQJNK70" hidden="1">'[2]Reco Sheet for Fcast'!$F$7:$G$7</definedName>
    <definedName name="BExOAFR4YY8GPWAZ4GI5AYC2OHJ4" localSheetId="8" hidden="1">#REF!</definedName>
    <definedName name="BExOAFR4YY8GPWAZ4GI5AYC2OHJ4" localSheetId="4" hidden="1">#REF!</definedName>
    <definedName name="BExOAFR4YY8GPWAZ4GI5AYC2OHJ4" localSheetId="3" hidden="1">#REF!</definedName>
    <definedName name="BExOAFR4YY8GPWAZ4GI5AYC2OHJ4" localSheetId="0" hidden="1">#REF!</definedName>
    <definedName name="BExOAFR4YY8GPWAZ4GI5AYC2OHJ4" localSheetId="11" hidden="1">#REF!</definedName>
    <definedName name="BExOAFR4YY8GPWAZ4GI5AYC2OHJ4" hidden="1">#REF!</definedName>
    <definedName name="BExOAQ3GKCT7YZW1EMVU3EILSZL2" hidden="1">'[2]Reco Sheet for Fcast'!$F$9:$G$9</definedName>
    <definedName name="BExOB9KT2THGV4SPLDVFTFXS4B14" hidden="1">'[2]Reco Sheet for Fcast'!$F$8:$G$8</definedName>
    <definedName name="BExOBARY8ORR3FTR16NG5BCOPOIX" localSheetId="8" hidden="1">#REF!</definedName>
    <definedName name="BExOBARY8ORR3FTR16NG5BCOPOIX" localSheetId="4" hidden="1">#REF!</definedName>
    <definedName name="BExOBARY8ORR3FTR16NG5BCOPOIX" localSheetId="3" hidden="1">#REF!</definedName>
    <definedName name="BExOBARY8ORR3FTR16NG5BCOPOIX" localSheetId="0" hidden="1">#REF!</definedName>
    <definedName name="BExOBARY8ORR3FTR16NG5BCOPOIX" localSheetId="11" hidden="1">#REF!</definedName>
    <definedName name="BExOBARY8ORR3FTR16NG5BCOPOIX" hidden="1">#REF!</definedName>
    <definedName name="BExOBEZ0IE2WBEYY3D3CMRI72N1K" hidden="1">'[2]Reco Sheet for Fcast'!$F$15</definedName>
    <definedName name="BExOBIPU8760ITY0C8N27XZ3KWEF" hidden="1">'[2]Reco Sheet for Fcast'!$G$2</definedName>
    <definedName name="BExOBM0I5L0MZ1G4H9MGMD87SBMZ" hidden="1">'[2]Reco Sheet for Fcast'!$F$7:$G$7</definedName>
    <definedName name="BExOBOUXMP88KJY2BX2JLUJH5N0K" hidden="1">'[2]Reco Sheet for Fcast'!$F$6:$G$6</definedName>
    <definedName name="BExOBP0FKQ4SVR59FB48UNLKCOR6" localSheetId="8" hidden="1">'[3]AMI P &amp; L'!#REF!</definedName>
    <definedName name="BExOBP0FKQ4SVR59FB48UNLKCOR6" localSheetId="4" hidden="1">'[3]AMI P &amp; L'!#REF!</definedName>
    <definedName name="BExOBP0FKQ4SVR59FB48UNLKCOR6" localSheetId="3" hidden="1">'[3]AMI P &amp; L'!#REF!</definedName>
    <definedName name="BExOBP0FKQ4SVR59FB48UNLKCOR6" localSheetId="0" hidden="1">'[3]AMI P &amp; L'!#REF!</definedName>
    <definedName name="BExOBP0FKQ4SVR59FB48UNLKCOR6" localSheetId="11" hidden="1">'[3]AMI P &amp; L'!#REF!</definedName>
    <definedName name="BExOBP0FKQ4SVR59FB48UNLKCOR6" hidden="1">'[3]AMI P &amp; L'!#REF!</definedName>
    <definedName name="BExOBYAVUCQ0IGM0Y6A75QHP0Q1A" hidden="1">'[2]Reco Sheet for Fcast'!$F$9:$G$9</definedName>
    <definedName name="BExOC1G3P4Z633NKFJLRITBBHVCY" localSheetId="8" hidden="1">#REF!</definedName>
    <definedName name="BExOC1G3P4Z633NKFJLRITBBHVCY" localSheetId="4" hidden="1">#REF!</definedName>
    <definedName name="BExOC1G3P4Z633NKFJLRITBBHVCY" localSheetId="3" hidden="1">#REF!</definedName>
    <definedName name="BExOC1G3P4Z633NKFJLRITBBHVCY" localSheetId="0" hidden="1">#REF!</definedName>
    <definedName name="BExOC1G3P4Z633NKFJLRITBBHVCY" localSheetId="11" hidden="1">#REF!</definedName>
    <definedName name="BExOC1G3P4Z633NKFJLRITBBHVCY" hidden="1">#REF!</definedName>
    <definedName name="BExOC3UEHB1CZNINSQHZANWJYKR8" hidden="1">'[2]Reco Sheet for Fcast'!$I$9:$J$9</definedName>
    <definedName name="BExOCBSF3XGO9YJ23LX2H78VOUR7" hidden="1">'[2]Reco Sheet for Fcast'!$G$2</definedName>
    <definedName name="BExOCKXFMOW6WPFEVX1I7R7FNDSS" hidden="1">'[2]Reco Sheet for Fcast'!$I$9:$J$9</definedName>
    <definedName name="BExOCYEXOB95DH5NOB0M5NOYX398" hidden="1">'[2]Reco Sheet for Fcast'!$F$6:$G$6</definedName>
    <definedName name="BExOD4ERMDMFD8X1016N4EXOUR0S" hidden="1">'[2]Reco Sheet for Fcast'!$F$8:$G$8</definedName>
    <definedName name="BExOD55RS7BQUHRQ6H3USVGKR0P7" hidden="1">'[2]Reco Sheet for Fcast'!$H$2:$I$2</definedName>
    <definedName name="BExODEWDDEABM4ZY3XREJIBZ8IVP" hidden="1">'[2]Reco Sheet for Fcast'!$G$2</definedName>
    <definedName name="BExODZFEIWV26E8RFU7XQYX1J458" hidden="1">'[2]Reco Sheet for Fcast'!$F$11:$G$11</definedName>
    <definedName name="BExOEBKG55EROA2VL360A06LKASE" hidden="1">'[2]Reco Sheet for Fcast'!$F$11:$G$11</definedName>
    <definedName name="BExOERG5LWXYYEN1DY1H2FWRJS9T" hidden="1">'[2]Reco Sheet for Fcast'!$I$6:$J$6</definedName>
    <definedName name="BExOERR3JZBGPM0JUHNGZKIHF51J" localSheetId="8" hidden="1">#REF!</definedName>
    <definedName name="BExOERR3JZBGPM0JUHNGZKIHF51J" localSheetId="4" hidden="1">#REF!</definedName>
    <definedName name="BExOERR3JZBGPM0JUHNGZKIHF51J" localSheetId="3" hidden="1">#REF!</definedName>
    <definedName name="BExOERR3JZBGPM0JUHNGZKIHF51J" localSheetId="0" hidden="1">#REF!</definedName>
    <definedName name="BExOERR3JZBGPM0JUHNGZKIHF51J" localSheetId="11" hidden="1">#REF!</definedName>
    <definedName name="BExOERR3JZBGPM0JUHNGZKIHF51J" hidden="1">#REF!</definedName>
    <definedName name="BExOEV1S6JJVO5PP4BZ20SNGZR7D" hidden="1">'[2]Reco Sheet for Fcast'!$I$7:$J$7</definedName>
    <definedName name="BExOF8J5ENHOI8E3NE2IDX8Q1PAA" localSheetId="8" hidden="1">'[5]Capital orders'!#REF!</definedName>
    <definedName name="BExOF8J5ENHOI8E3NE2IDX8Q1PAA" localSheetId="4" hidden="1">'[5]Capital orders'!#REF!</definedName>
    <definedName name="BExOF8J5ENHOI8E3NE2IDX8Q1PAA" localSheetId="3" hidden="1">'[5]Capital orders'!#REF!</definedName>
    <definedName name="BExOF8J5ENHOI8E3NE2IDX8Q1PAA" localSheetId="0" hidden="1">'[5]Capital orders'!#REF!</definedName>
    <definedName name="BExOF8J5ENHOI8E3NE2IDX8Q1PAA" localSheetId="11" hidden="1">'[5]Capital orders'!#REF!</definedName>
    <definedName name="BExOF8J5ENHOI8E3NE2IDX8Q1PAA" hidden="1">'[5]Capital orders'!#REF!</definedName>
    <definedName name="BExOFEDNCYI2TPTMQ8SJN3AW4YMF" hidden="1">'[2]Reco Sheet for Fcast'!$F$9:$G$9</definedName>
    <definedName name="BExOFVLXVD6RVHSQO8KZOOACSV24" localSheetId="8" hidden="1">'[3]AMI P &amp; L'!#REF!</definedName>
    <definedName name="BExOFVLXVD6RVHSQO8KZOOACSV24" localSheetId="4" hidden="1">'[3]AMI P &amp; L'!#REF!</definedName>
    <definedName name="BExOFVLXVD6RVHSQO8KZOOACSV24" localSheetId="3" hidden="1">'[3]AMI P &amp; L'!#REF!</definedName>
    <definedName name="BExOFVLXVD6RVHSQO8KZOOACSV24" localSheetId="0" hidden="1">'[3]AMI P &amp; L'!#REF!</definedName>
    <definedName name="BExOFVLXVD6RVHSQO8KZOOACSV24" localSheetId="11" hidden="1">'[3]AMI P &amp; L'!#REF!</definedName>
    <definedName name="BExOFVLXVD6RVHSQO8KZOOACSV24" hidden="1">'[3]AMI P &amp; L'!#REF!</definedName>
    <definedName name="BExOFVWR29JOZ66F7LOP8BWQPXPI" localSheetId="8" hidden="1">#REF!</definedName>
    <definedName name="BExOFVWR29JOZ66F7LOP8BWQPXPI" localSheetId="4" hidden="1">#REF!</definedName>
    <definedName name="BExOFVWR29JOZ66F7LOP8BWQPXPI" localSheetId="3" hidden="1">#REF!</definedName>
    <definedName name="BExOFVWR29JOZ66F7LOP8BWQPXPI" localSheetId="0" hidden="1">#REF!</definedName>
    <definedName name="BExOFVWR29JOZ66F7LOP8BWQPXPI" localSheetId="11" hidden="1">#REF!</definedName>
    <definedName name="BExOFVWR29JOZ66F7LOP8BWQPXPI" hidden="1">#REF!</definedName>
    <definedName name="BExOG2SW3XOGP9VAPQ3THV3VWV12" hidden="1">'[2]Reco Sheet for Fcast'!$F$8:$G$8</definedName>
    <definedName name="BExOG45J81K4OPA40KW5VQU54KY3" hidden="1">'[2]Reco Sheet for Fcast'!$F$7:$G$7</definedName>
    <definedName name="BExOGFE2SCL8HHT4DFAXKLUTJZOG" hidden="1">'[2]Reco Sheet for Fcast'!$F$11:$G$11</definedName>
    <definedName name="BExOGR2VS4QGVJ34NR8UE7CLMPQ0" localSheetId="8" hidden="1">#REF!</definedName>
    <definedName name="BExOGR2VS4QGVJ34NR8UE7CLMPQ0" localSheetId="4" hidden="1">#REF!</definedName>
    <definedName name="BExOGR2VS4QGVJ34NR8UE7CLMPQ0" localSheetId="3" hidden="1">#REF!</definedName>
    <definedName name="BExOGR2VS4QGVJ34NR8UE7CLMPQ0" localSheetId="0" hidden="1">#REF!</definedName>
    <definedName name="BExOGR2VS4QGVJ34NR8UE7CLMPQ0" localSheetId="11" hidden="1">#REF!</definedName>
    <definedName name="BExOGR2VS4QGVJ34NR8UE7CLMPQ0" hidden="1">#REF!</definedName>
    <definedName name="BExOGT6D0LJ3C22RDW8COECKB1J5" hidden="1">'[2]Reco Sheet for Fcast'!$F$9:$G$9</definedName>
    <definedName name="BExOGTMI1HT31M1RGWVRAVHAK7DE" hidden="1">'[2]Reco Sheet for Fcast'!$F$7:$G$7</definedName>
    <definedName name="BExOGXO9JE5XSE9GC3I6O21UEKAO" hidden="1">'[2]Reco Sheet for Fcast'!$H$2:$I$2</definedName>
    <definedName name="BExOH9ICZ13C1LAW8OTYTR9S7ZP3" hidden="1">'[2]Reco Sheet for Fcast'!$F$9:$G$9</definedName>
    <definedName name="BExOHL75H3OT4WAKKPUXIVXWFVDS" hidden="1">'[2]Reco Sheet for Fcast'!$F$15</definedName>
    <definedName name="BExOHLHXXJL6363CC082M9M5VVXQ" hidden="1">'[2]Reco Sheet for Fcast'!$F$15:$J$123</definedName>
    <definedName name="BExOHNAO5UDXSO73BK2ARHWKS90Y" hidden="1">'[2]Reco Sheet for Fcast'!$F$6:$G$6</definedName>
    <definedName name="BExOHR1G1I9A9CI1HG94EWBLWNM2" hidden="1">'[2]Reco Sheet for Fcast'!$I$6:$J$6</definedName>
    <definedName name="BExOHTQPP8LQ98L6PYUI6QW08YID" hidden="1">'[2]Reco Sheet for Fcast'!$F$11:$G$11</definedName>
    <definedName name="BExOHX6Q6NJI793PGX59O5EKTP4G" hidden="1">'[2]Reco Sheet for Fcast'!$I$7:$J$7</definedName>
    <definedName name="BExOHY8LCO3ZHOEH1ZTL0MQTYQOL" localSheetId="8" hidden="1">'[5]Capital orders'!#REF!</definedName>
    <definedName name="BExOHY8LCO3ZHOEH1ZTL0MQTYQOL" localSheetId="4" hidden="1">'[5]Capital orders'!#REF!</definedName>
    <definedName name="BExOHY8LCO3ZHOEH1ZTL0MQTYQOL" localSheetId="3" hidden="1">'[5]Capital orders'!#REF!</definedName>
    <definedName name="BExOHY8LCO3ZHOEH1ZTL0MQTYQOL" localSheetId="0" hidden="1">'[5]Capital orders'!#REF!</definedName>
    <definedName name="BExOHY8LCO3ZHOEH1ZTL0MQTYQOL" localSheetId="11" hidden="1">'[5]Capital orders'!#REF!</definedName>
    <definedName name="BExOHY8LCO3ZHOEH1ZTL0MQTYQOL" hidden="1">'[5]Capital orders'!#REF!</definedName>
    <definedName name="BExOI5VMTHH7Y8MQQ1N635CHYI0P" hidden="1">'[2]Reco Sheet for Fcast'!$F$9:$G$9</definedName>
    <definedName name="BExOIEVCP4Y6VDS23AK84MCYYHRT" hidden="1">'[2]Reco Sheet for Fcast'!$F$7:$G$7</definedName>
    <definedName name="BExOIHPQIXR0NDR5WD01BZKPKEO3" hidden="1">'[2]Reco Sheet for Fcast'!$F$7:$G$7</definedName>
    <definedName name="BExOIM7L0Z3LSII9P7ZTV4KJ8RMA" hidden="1">'[2]Reco Sheet for Fcast'!$G$2</definedName>
    <definedName name="BExOIWJVMJ6MG6JC4SPD1L00OHU1" hidden="1">'[2]Reco Sheet for Fcast'!$F$10:$G$10</definedName>
    <definedName name="BExOIYCN8Z4JK3OOG86KYUCV0ME8" hidden="1">'[2]Reco Sheet for Fcast'!$I$9:$J$9</definedName>
    <definedName name="BExOJ3AKZ9BCBZT3KD8WMSLK6MN2" hidden="1">'[2]Reco Sheet for Fcast'!$F$8:$G$8</definedName>
    <definedName name="BExOJ7XQK71I4YZDD29AKOOWZ47E" hidden="1">'[2]Reco Sheet for Fcast'!$H$2:$I$2</definedName>
    <definedName name="BExOJM0W6XGSW5MXPTTX0GNF6SFT" hidden="1">'[2]Reco Sheet for Fcast'!$I$6:$J$6</definedName>
    <definedName name="BExOJXEUJJ9SYRJXKYYV2NCCDT2R" localSheetId="8" hidden="1">'[3]AMI P &amp; L'!#REF!</definedName>
    <definedName name="BExOJXEUJJ9SYRJXKYYV2NCCDT2R" localSheetId="4" hidden="1">'[3]AMI P &amp; L'!#REF!</definedName>
    <definedName name="BExOJXEUJJ9SYRJXKYYV2NCCDT2R" localSheetId="3" hidden="1">'[3]AMI P &amp; L'!#REF!</definedName>
    <definedName name="BExOJXEUJJ9SYRJXKYYV2NCCDT2R" localSheetId="0" hidden="1">'[3]AMI P &amp; L'!#REF!</definedName>
    <definedName name="BExOJXEUJJ9SYRJXKYYV2NCCDT2R" localSheetId="11" hidden="1">'[3]AMI P &amp; L'!#REF!</definedName>
    <definedName name="BExOJXEUJJ9SYRJXKYYV2NCCDT2R" hidden="1">'[3]AMI P &amp; L'!#REF!</definedName>
    <definedName name="BExOK0EQYM9JUMAGWOUN7QDH7VMZ" localSheetId="8" hidden="1">'[3]AMI P &amp; L'!#REF!</definedName>
    <definedName name="BExOK0EQYM9JUMAGWOUN7QDH7VMZ" localSheetId="4" hidden="1">'[3]AMI P &amp; L'!#REF!</definedName>
    <definedName name="BExOK0EQYM9JUMAGWOUN7QDH7VMZ" localSheetId="3" hidden="1">'[3]AMI P &amp; L'!#REF!</definedName>
    <definedName name="BExOK0EQYM9JUMAGWOUN7QDH7VMZ" localSheetId="0" hidden="1">'[3]AMI P &amp; L'!#REF!</definedName>
    <definedName name="BExOK0EQYM9JUMAGWOUN7QDH7VMZ" localSheetId="11" hidden="1">'[3]AMI P &amp; L'!#REF!</definedName>
    <definedName name="BExOK0EQYM9JUMAGWOUN7QDH7VMZ" hidden="1">'[3]AMI P &amp; L'!#REF!</definedName>
    <definedName name="BExOK10DPUX7E7X0CT199QVBODEW" localSheetId="8" hidden="1">#REF!</definedName>
    <definedName name="BExOK10DPUX7E7X0CT199QVBODEW" localSheetId="4" hidden="1">#REF!</definedName>
    <definedName name="BExOK10DPUX7E7X0CT199QVBODEW" localSheetId="3" hidden="1">#REF!</definedName>
    <definedName name="BExOK10DPUX7E7X0CT199QVBODEW" localSheetId="0" hidden="1">#REF!</definedName>
    <definedName name="BExOK10DPUX7E7X0CT199QVBODEW" localSheetId="11" hidden="1">#REF!</definedName>
    <definedName name="BExOK10DPUX7E7X0CT199QVBODEW" hidden="1">#REF!</definedName>
    <definedName name="BExOK4WM9O7QNG6O57FOASI5QSN1" hidden="1">'[2]Reco Sheet for Fcast'!$F$8:$G$8</definedName>
    <definedName name="BExOK8SVNS9DXWU2QWBNB1YVNR7L" localSheetId="8" hidden="1">#REF!</definedName>
    <definedName name="BExOK8SVNS9DXWU2QWBNB1YVNR7L" localSheetId="4" hidden="1">#REF!</definedName>
    <definedName name="BExOK8SVNS9DXWU2QWBNB1YVNR7L" localSheetId="3" hidden="1">#REF!</definedName>
    <definedName name="BExOK8SVNS9DXWU2QWBNB1YVNR7L" localSheetId="0" hidden="1">#REF!</definedName>
    <definedName name="BExOK8SVNS9DXWU2QWBNB1YVNR7L" localSheetId="11" hidden="1">#REF!</definedName>
    <definedName name="BExOK8SVNS9DXWU2QWBNB1YVNR7L" hidden="1">#REF!</definedName>
    <definedName name="BExOKTXMJP351VXKH8VT6SXUNIMF" hidden="1">'[2]Reco Sheet for Fcast'!$F$7:$G$7</definedName>
    <definedName name="BExOKU8GMLOCNVORDE329819XN67" hidden="1">'[2]Reco Sheet for Fcast'!$I$10:$J$10</definedName>
    <definedName name="BExOL0Z3Z7IAMHPB91EO2MF49U57" hidden="1">'[2]Reco Sheet for Fcast'!$F$8:$G$8</definedName>
    <definedName name="BExOL7KH12VAR0LG741SIOJTLWFD" hidden="1">'[2]Reco Sheet for Fcast'!$F$9:$G$9</definedName>
    <definedName name="BExOLICXFHJLILCJVFMJE5MGGWKR" localSheetId="8" hidden="1">'[3]AMI P &amp; L'!#REF!</definedName>
    <definedName name="BExOLICXFHJLILCJVFMJE5MGGWKR" localSheetId="4" hidden="1">'[3]AMI P &amp; L'!#REF!</definedName>
    <definedName name="BExOLICXFHJLILCJVFMJE5MGGWKR" localSheetId="3" hidden="1">'[3]AMI P &amp; L'!#REF!</definedName>
    <definedName name="BExOLICXFHJLILCJVFMJE5MGGWKR" localSheetId="0" hidden="1">'[3]AMI P &amp; L'!#REF!</definedName>
    <definedName name="BExOLICXFHJLILCJVFMJE5MGGWKR" localSheetId="11" hidden="1">'[3]AMI P &amp; L'!#REF!</definedName>
    <definedName name="BExOLICXFHJLILCJVFMJE5MGGWKR" hidden="1">'[3]AMI P &amp; L'!#REF!</definedName>
    <definedName name="BExOLMUQP54SNJ4377CSQ2W2VRVE" localSheetId="8" hidden="1">#REF!</definedName>
    <definedName name="BExOLMUQP54SNJ4377CSQ2W2VRVE" localSheetId="4" hidden="1">#REF!</definedName>
    <definedName name="BExOLMUQP54SNJ4377CSQ2W2VRVE" localSheetId="3" hidden="1">#REF!</definedName>
    <definedName name="BExOLMUQP54SNJ4377CSQ2W2VRVE" localSheetId="0" hidden="1">#REF!</definedName>
    <definedName name="BExOLMUQP54SNJ4377CSQ2W2VRVE" localSheetId="11" hidden="1">#REF!</definedName>
    <definedName name="BExOLMUQP54SNJ4377CSQ2W2VRVE" hidden="1">#REF!</definedName>
    <definedName name="BExOLOI0WJS3QC12I3ISL0D9AWOF" hidden="1">'[2]Reco Sheet for Fcast'!$I$10:$J$10</definedName>
    <definedName name="BExOLYZNG5RBD0BTS1OEZJNU92Q5" hidden="1">'[2]Reco Sheet for Fcast'!$F$9:$G$9</definedName>
    <definedName name="BExOM3HIJ3UZPOKJI68KPBJAHPDC" hidden="1">'[2]Reco Sheet for Fcast'!$F$7:$G$7</definedName>
    <definedName name="BExOMKPURE33YQ3K1JG9NVQD4W49" hidden="1">'[2]Reco Sheet for Fcast'!$I$8:$J$8</definedName>
    <definedName name="BExOMP7NGCLUNFK50QD2LPKRG078" hidden="1">'[2]Reco Sheet for Fcast'!$I$8:$J$8</definedName>
    <definedName name="BExOMU0A6XMY48SZRYL4WQZD13BI" localSheetId="8" hidden="1">'[3]AMI P &amp; L'!#REF!</definedName>
    <definedName name="BExOMU0A6XMY48SZRYL4WQZD13BI" localSheetId="4" hidden="1">'[3]AMI P &amp; L'!#REF!</definedName>
    <definedName name="BExOMU0A6XMY48SZRYL4WQZD13BI" localSheetId="3" hidden="1">'[3]AMI P &amp; L'!#REF!</definedName>
    <definedName name="BExOMU0A6XMY48SZRYL4WQZD13BI" localSheetId="0" hidden="1">'[3]AMI P &amp; L'!#REF!</definedName>
    <definedName name="BExOMU0A6XMY48SZRYL4WQZD13BI" localSheetId="11" hidden="1">'[3]AMI P &amp; L'!#REF!</definedName>
    <definedName name="BExOMU0A6XMY48SZRYL4WQZD13BI" hidden="1">'[3]AMI P &amp; L'!#REF!</definedName>
    <definedName name="BExOMVT0HSNC59DJP4CLISASGHKL" hidden="1">'[2]Reco Sheet for Fcast'!$I$7:$J$7</definedName>
    <definedName name="BExON0AX35F2SI0UCVMGWGVIUNI3" hidden="1">'[2]Reco Sheet for Fcast'!$I$11:$J$11</definedName>
    <definedName name="BExON41U4296DV3DPG6I5EF3OEYF" hidden="1">'[2]Reco Sheet for Fcast'!$F$9:$G$9</definedName>
    <definedName name="BExONB3A7CO4YD8RB41PHC93BQ9M" hidden="1">'[2]Reco Sheet for Fcast'!$F$15:$J$123</definedName>
    <definedName name="BExONFQH6UUXF8V0GI4BRIST9RFO" hidden="1">'[2]Reco Sheet for Fcast'!$F$6:$G$6</definedName>
    <definedName name="BExONH34JHZ9VP2WPUBTIVZOCPM6" hidden="1">'[4]Bud Mth'!$I$6:$J$6</definedName>
    <definedName name="BExONHU65LML12UB9EWV7FQBQBNE" localSheetId="8" hidden="1">'[5]Capital orders'!#REF!</definedName>
    <definedName name="BExONHU65LML12UB9EWV7FQBQBNE" localSheetId="4" hidden="1">'[5]Capital orders'!#REF!</definedName>
    <definedName name="BExONHU65LML12UB9EWV7FQBQBNE" localSheetId="3" hidden="1">'[5]Capital orders'!#REF!</definedName>
    <definedName name="BExONHU65LML12UB9EWV7FQBQBNE" localSheetId="0" hidden="1">'[5]Capital orders'!#REF!</definedName>
    <definedName name="BExONHU65LML12UB9EWV7FQBQBNE" localSheetId="11" hidden="1">'[5]Capital orders'!#REF!</definedName>
    <definedName name="BExONHU65LML12UB9EWV7FQBQBNE" hidden="1">'[5]Capital orders'!#REF!</definedName>
    <definedName name="BExONIL31DZWU7IFVN3VV0XTXJA1" hidden="1">'[2]Reco Sheet for Fcast'!$F$11:$G$11</definedName>
    <definedName name="BExONJ1BU17R0F5A2UP1UGJBOGKS" hidden="1">'[2]Reco Sheet for Fcast'!$F$9:$G$9</definedName>
    <definedName name="BExONNZ9VMHVX3J6NLNJY7KZA61O" hidden="1">'[2]Reco Sheet for Fcast'!$I$6:$J$6</definedName>
    <definedName name="BExONRQ1BAA4F3TXP2MYQ4YCZ09S" hidden="1">'[2]Reco Sheet for Fcast'!$I$7:$J$7</definedName>
    <definedName name="BExOO1WWIZSGB0YTGKESB45TSVMZ" hidden="1">'[2]Reco Sheet for Fcast'!$F$11:$G$11</definedName>
    <definedName name="BExOO4B8FPAFYPHCTYTX37P1TQM5" hidden="1">'[2]Reco Sheet for Fcast'!$I$11:$J$11</definedName>
    <definedName name="BExOOIULUDOJRMYABWV5CCL906X6" hidden="1">'[2]Reco Sheet for Fcast'!$I$9:$J$9</definedName>
    <definedName name="BExOOTN0KTXJCL7E476XBN1CJ553" hidden="1">'[2]Reco Sheet for Fcast'!$G$2</definedName>
    <definedName name="BExOOUOOR1038J07BOYJJU106NFS" hidden="1">'[2]Reco Sheet for Fcast'!$L$6:$M$10</definedName>
    <definedName name="BExOOUZHJUFHENA2ET6S02TMZRNP" localSheetId="8" hidden="1">#REF!</definedName>
    <definedName name="BExOOUZHJUFHENA2ET6S02TMZRNP" localSheetId="4" hidden="1">#REF!</definedName>
    <definedName name="BExOOUZHJUFHENA2ET6S02TMZRNP" localSheetId="3" hidden="1">#REF!</definedName>
    <definedName name="BExOOUZHJUFHENA2ET6S02TMZRNP" localSheetId="0" hidden="1">#REF!</definedName>
    <definedName name="BExOOUZHJUFHENA2ET6S02TMZRNP" localSheetId="11" hidden="1">#REF!</definedName>
    <definedName name="BExOOUZHJUFHENA2ET6S02TMZRNP" hidden="1">#REF!</definedName>
    <definedName name="BExOP9DEBV5W5P4Q25J3XCJBP5S9" hidden="1">'[2]Reco Sheet for Fcast'!$I$11:$J$11</definedName>
    <definedName name="BExOPFNYRBL0BFM23LZBJTADNOE4" hidden="1">'[2]Reco Sheet for Fcast'!$F$15</definedName>
    <definedName name="BExOPINVFSIZMCVT9YGT2AODVCX3" hidden="1">'[2]Reco Sheet for Fcast'!$F$6:$G$6</definedName>
    <definedName name="BExOQ1JN4SAC44RTMZIGHSW023WA" hidden="1">'[2]Reco Sheet for Fcast'!$I$6:$J$6</definedName>
    <definedName name="BExOQ256YMF115DJL3KBPNKABJ90" hidden="1">'[2]Reco Sheet for Fcast'!$F$6:$G$6</definedName>
    <definedName name="BExOQ31LFF5V955K4N7NSFG61GNX" hidden="1">'[4]Bud Mth'!$I$7:$J$7</definedName>
    <definedName name="BExQ19DEUOLC11IW32E2AMVZLFF1" hidden="1">'[2]Reco Sheet for Fcast'!$H$2:$I$2</definedName>
    <definedName name="BExQ1SJXKHE45NHA4Y912ZWK0BVS" localSheetId="8" hidden="1">#REF!</definedName>
    <definedName name="BExQ1SJXKHE45NHA4Y912ZWK0BVS" localSheetId="4" hidden="1">#REF!</definedName>
    <definedName name="BExQ1SJXKHE45NHA4Y912ZWK0BVS" localSheetId="3" hidden="1">#REF!</definedName>
    <definedName name="BExQ1SJXKHE45NHA4Y912ZWK0BVS" localSheetId="0" hidden="1">#REF!</definedName>
    <definedName name="BExQ1SJXKHE45NHA4Y912ZWK0BVS" localSheetId="11" hidden="1">#REF!</definedName>
    <definedName name="BExQ1SJXKHE45NHA4Y912ZWK0BVS" hidden="1">#REF!</definedName>
    <definedName name="BExQ1V922YTT0W39UMN4F4HNC5AS" localSheetId="8" hidden="1">'[5]Capital orders'!#REF!</definedName>
    <definedName name="BExQ1V922YTT0W39UMN4F4HNC5AS" localSheetId="4" hidden="1">'[5]Capital orders'!#REF!</definedName>
    <definedName name="BExQ1V922YTT0W39UMN4F4HNC5AS" localSheetId="3" hidden="1">'[5]Capital orders'!#REF!</definedName>
    <definedName name="BExQ1V922YTT0W39UMN4F4HNC5AS" localSheetId="0" hidden="1">'[5]Capital orders'!#REF!</definedName>
    <definedName name="BExQ1V922YTT0W39UMN4F4HNC5AS" localSheetId="11" hidden="1">'[5]Capital orders'!#REF!</definedName>
    <definedName name="BExQ1V922YTT0W39UMN4F4HNC5AS" hidden="1">'[5]Capital orders'!#REF!</definedName>
    <definedName name="BExQ1WG83K960T15H8A2VLMPXVU0" hidden="1">'[4]Bud Mth'!$G$2:$H$2</definedName>
    <definedName name="BExQ29C73XR33S3668YYSYZAIHTG" hidden="1">'[2]Reco Sheet for Fcast'!$I$11:$J$11</definedName>
    <definedName name="BExQ2FS228IUDUP2023RA1D4AO4C" hidden="1">'[2]Reco Sheet for Fcast'!$F$11:$G$11</definedName>
    <definedName name="BExQ2L0XYWLY9VPZWXYYFRIRQRJ1" hidden="1">'[2]Reco Sheet for Fcast'!$F$7:$G$7</definedName>
    <definedName name="BExQ2M841F5Z1BQYR8DG5FKK0LIU" localSheetId="8" hidden="1">'[3]AMI P &amp; L'!#REF!</definedName>
    <definedName name="BExQ2M841F5Z1BQYR8DG5FKK0LIU" localSheetId="4" hidden="1">'[3]AMI P &amp; L'!#REF!</definedName>
    <definedName name="BExQ2M841F5Z1BQYR8DG5FKK0LIU" localSheetId="3" hidden="1">'[3]AMI P &amp; L'!#REF!</definedName>
    <definedName name="BExQ2M841F5Z1BQYR8DG5FKK0LIU" localSheetId="0" hidden="1">'[3]AMI P &amp; L'!#REF!</definedName>
    <definedName name="BExQ2M841F5Z1BQYR8DG5FKK0LIU" localSheetId="11" hidden="1">'[3]AMI P &amp; L'!#REF!</definedName>
    <definedName name="BExQ2M841F5Z1BQYR8DG5FKK0LIU" hidden="1">'[3]AMI P &amp; L'!#REF!</definedName>
    <definedName name="BExQ300G8I8TK45A0MVHV15422EU" localSheetId="8" hidden="1">'[3]AMI P &amp; L'!#REF!</definedName>
    <definedName name="BExQ300G8I8TK45A0MVHV15422EU" localSheetId="4" hidden="1">'[3]AMI P &amp; L'!#REF!</definedName>
    <definedName name="BExQ300G8I8TK45A0MVHV15422EU" localSheetId="3" hidden="1">'[3]AMI P &amp; L'!#REF!</definedName>
    <definedName name="BExQ300G8I8TK45A0MVHV15422EU" localSheetId="0" hidden="1">'[3]AMI P &amp; L'!#REF!</definedName>
    <definedName name="BExQ300G8I8TK45A0MVHV15422EU" localSheetId="11" hidden="1">'[3]AMI P &amp; L'!#REF!</definedName>
    <definedName name="BExQ300G8I8TK45A0MVHV15422EU" hidden="1">'[3]AMI P &amp; L'!#REF!</definedName>
    <definedName name="BExQ38JVNZHQEVM20T8PEG1GP01R" localSheetId="8" hidden="1">#REF!</definedName>
    <definedName name="BExQ38JVNZHQEVM20T8PEG1GP01R" localSheetId="4" hidden="1">#REF!</definedName>
    <definedName name="BExQ38JVNZHQEVM20T8PEG1GP01R" localSheetId="3" hidden="1">#REF!</definedName>
    <definedName name="BExQ38JVNZHQEVM20T8PEG1GP01R" localSheetId="0" hidden="1">#REF!</definedName>
    <definedName name="BExQ38JVNZHQEVM20T8PEG1GP01R" localSheetId="11" hidden="1">#REF!</definedName>
    <definedName name="BExQ38JVNZHQEVM20T8PEG1GP01R" hidden="1">#REF!</definedName>
    <definedName name="BExQ39R28MXSG2SEV956F0KZ20AN" localSheetId="8" hidden="1">'[3]AMI P &amp; L'!#REF!</definedName>
    <definedName name="BExQ39R28MXSG2SEV956F0KZ20AN" localSheetId="4" hidden="1">'[3]AMI P &amp; L'!#REF!</definedName>
    <definedName name="BExQ39R28MXSG2SEV956F0KZ20AN" localSheetId="3" hidden="1">'[3]AMI P &amp; L'!#REF!</definedName>
    <definedName name="BExQ39R28MXSG2SEV956F0KZ20AN" localSheetId="0" hidden="1">'[3]AMI P &amp; L'!#REF!</definedName>
    <definedName name="BExQ39R28MXSG2SEV956F0KZ20AN" localSheetId="11" hidden="1">'[3]AMI P &amp; L'!#REF!</definedName>
    <definedName name="BExQ39R28MXSG2SEV956F0KZ20AN" hidden="1">'[3]AMI P &amp; L'!#REF!</definedName>
    <definedName name="BExQ3D1P3M5Z3HLMEZ17E0BLEE4U" localSheetId="8" hidden="1">'[3]AMI P &amp; L'!#REF!</definedName>
    <definedName name="BExQ3D1P3M5Z3HLMEZ17E0BLEE4U" localSheetId="4" hidden="1">'[3]AMI P &amp; L'!#REF!</definedName>
    <definedName name="BExQ3D1P3M5Z3HLMEZ17E0BLEE4U" localSheetId="3" hidden="1">'[3]AMI P &amp; L'!#REF!</definedName>
    <definedName name="BExQ3D1P3M5Z3HLMEZ17E0BLEE4U" localSheetId="0" hidden="1">'[3]AMI P &amp; L'!#REF!</definedName>
    <definedName name="BExQ3D1P3M5Z3HLMEZ17E0BLEE4U" localSheetId="11" hidden="1">'[3]AMI P &amp; L'!#REF!</definedName>
    <definedName name="BExQ3D1P3M5Z3HLMEZ17E0BLEE4U" hidden="1">'[3]AMI P &amp; L'!#REF!</definedName>
    <definedName name="BExQ3O4W7QF8BOXTUT4IOGF6YKUD" hidden="1">'[2]Reco Sheet for Fcast'!$G$2</definedName>
    <definedName name="BExQ3PXOWSN8561ZR8IEY8ZASI3B" hidden="1">'[2]Reco Sheet for Fcast'!$I$8:$J$8</definedName>
    <definedName name="BExQ3TZF04IPY0B0UG9CQQ5736UA" hidden="1">'[2]Reco Sheet for Fcast'!$F$8:$G$8</definedName>
    <definedName name="BExQ42IU9MNDYLODP41DL6YTZMAR" localSheetId="8" hidden="1">'[3]AMI P &amp; L'!#REF!</definedName>
    <definedName name="BExQ42IU9MNDYLODP41DL6YTZMAR" localSheetId="4" hidden="1">'[3]AMI P &amp; L'!#REF!</definedName>
    <definedName name="BExQ42IU9MNDYLODP41DL6YTZMAR" localSheetId="3" hidden="1">'[3]AMI P &amp; L'!#REF!</definedName>
    <definedName name="BExQ42IU9MNDYLODP41DL6YTZMAR" localSheetId="0" hidden="1">'[3]AMI P &amp; L'!#REF!</definedName>
    <definedName name="BExQ42IU9MNDYLODP41DL6YTZMAR" localSheetId="11" hidden="1">'[3]AMI P &amp; L'!#REF!</definedName>
    <definedName name="BExQ42IU9MNDYLODP41DL6YTZMAR" hidden="1">'[3]AMI P &amp; L'!#REF!</definedName>
    <definedName name="BExQ452HF7N1HYPXJXQ8WD6SOWUV" hidden="1">'[2]Reco Sheet for Fcast'!$I$6:$J$6</definedName>
    <definedName name="BExQ4BTBSHPHVEDRCXC2ROW8PLFC" hidden="1">'[2]Reco Sheet for Fcast'!$F$6:$G$6</definedName>
    <definedName name="BExQ4DGKF54SRKQUTUT4B1CZSS62" hidden="1">'[2]Reco Sheet for Fcast'!$I$7:$J$7</definedName>
    <definedName name="BExQ4M04XQFHM953TPL217CAK4ZP" hidden="1">'[2]Reco Sheet for Fcast'!$F$7:$G$7</definedName>
    <definedName name="BExQ4T74LQ5PYTV1MUQUW75A4BDY" hidden="1">'[2]Reco Sheet for Fcast'!$I$11:$J$11</definedName>
    <definedName name="BExQ4XJHD7EJCNH7S1MJDZJ2MNWG" hidden="1">'[2]Reco Sheet for Fcast'!$I$10:$J$10</definedName>
    <definedName name="BExQ5039ZCEWBUJHU682G4S89J03" hidden="1">'[2]Reco Sheet for Fcast'!$F$6:$G$6</definedName>
    <definedName name="BExQ56Z9W6YHZHRXOFFI8EFA7CDI" hidden="1">'[2]Reco Sheet for Fcast'!$H$2:$I$2</definedName>
    <definedName name="BExQ5ITIC66SDM614FOSP325TOY5" localSheetId="8" hidden="1">#REF!</definedName>
    <definedName name="BExQ5ITIC66SDM614FOSP325TOY5" localSheetId="4" hidden="1">#REF!</definedName>
    <definedName name="BExQ5ITIC66SDM614FOSP325TOY5" localSheetId="3" hidden="1">#REF!</definedName>
    <definedName name="BExQ5ITIC66SDM614FOSP325TOY5" localSheetId="0" hidden="1">#REF!</definedName>
    <definedName name="BExQ5ITIC66SDM614FOSP325TOY5" localSheetId="11" hidden="1">#REF!</definedName>
    <definedName name="BExQ5ITIC66SDM614FOSP325TOY5" hidden="1">#REF!</definedName>
    <definedName name="BExQ5KX3Z668H1KUCKZ9J24HUQ1F" hidden="1">'[2]Reco Sheet for Fcast'!$F$7:$G$7</definedName>
    <definedName name="BExQ5SPLEYLGXSVLD9HO5BKQXKIP" localSheetId="8" hidden="1">#REF!</definedName>
    <definedName name="BExQ5SPLEYLGXSVLD9HO5BKQXKIP" localSheetId="4" hidden="1">#REF!</definedName>
    <definedName name="BExQ5SPLEYLGXSVLD9HO5BKQXKIP" localSheetId="3" hidden="1">#REF!</definedName>
    <definedName name="BExQ5SPLEYLGXSVLD9HO5BKQXKIP" localSheetId="0" hidden="1">#REF!</definedName>
    <definedName name="BExQ5SPLEYLGXSVLD9HO5BKQXKIP" localSheetId="11" hidden="1">#REF!</definedName>
    <definedName name="BExQ5SPLEYLGXSVLD9HO5BKQXKIP" hidden="1">#REF!</definedName>
    <definedName name="BExQ5SPMSOCJYLAY20NB5A6O32RE" hidden="1">'[2]Reco Sheet for Fcast'!$F$15</definedName>
    <definedName name="BExQ5UICMGTMK790KTLK49MAGXRC" hidden="1">'[2]Reco Sheet for Fcast'!$F$6:$G$6</definedName>
    <definedName name="BExQ5YUUK9FD0QGTY4WD0W90O7OL" hidden="1">'[2]Reco Sheet for Fcast'!$F$8:$G$8</definedName>
    <definedName name="BExQ63793YQ9BH7JLCNRIATIGTRG" localSheetId="8" hidden="1">'[3]AMI P &amp; L'!#REF!</definedName>
    <definedName name="BExQ63793YQ9BH7JLCNRIATIGTRG" localSheetId="4" hidden="1">'[3]AMI P &amp; L'!#REF!</definedName>
    <definedName name="BExQ63793YQ9BH7JLCNRIATIGTRG" localSheetId="3" hidden="1">'[3]AMI P &amp; L'!#REF!</definedName>
    <definedName name="BExQ63793YQ9BH7JLCNRIATIGTRG" localSheetId="0" hidden="1">'[3]AMI P &amp; L'!#REF!</definedName>
    <definedName name="BExQ63793YQ9BH7JLCNRIATIGTRG" localSheetId="11" hidden="1">'[3]AMI P &amp; L'!#REF!</definedName>
    <definedName name="BExQ63793YQ9BH7JLCNRIATIGTRG" hidden="1">'[3]AMI P &amp; L'!#REF!</definedName>
    <definedName name="BExQ6CN1EF2UPZ57ZYMGK8TUJQSS" hidden="1">'[2]Reco Sheet for Fcast'!$I$9:$J$9</definedName>
    <definedName name="BExQ6M2YXJ8AMRJF3QGHC40ADAHZ" hidden="1">'[2]Reco Sheet for Fcast'!$I$6:$J$6</definedName>
    <definedName name="BExQ6M8B0X44N9TV56ATUVHGDI00" hidden="1">'[2]Reco Sheet for Fcast'!$F$15:$J$123</definedName>
    <definedName name="BExQ6POH065GV0I74XXVD0VUPBJW" hidden="1">'[2]Reco Sheet for Fcast'!$F$10:$G$10</definedName>
    <definedName name="BExQ6WV9KPSMXPPLGZ3KK4WNYTHU" hidden="1">'[2]Reco Sheet for Fcast'!$G$2</definedName>
    <definedName name="BExQ6XRSPHARKJTKTB0NOV3SBZIW" hidden="1">'[2]Reco Sheet for Fcast'!$I$9:$J$9</definedName>
    <definedName name="BExQ783XTMM2A9I3UKCFWJH1PP2N" hidden="1">'[2]Reco Sheet for Fcast'!$F$11:$G$11</definedName>
    <definedName name="BExQ79LX01ZPQB8EGD1ZHR2VK2H3" hidden="1">'[2]Reco Sheet for Fcast'!$I$10:$J$10</definedName>
    <definedName name="BExQ7ANJWDL69ZUG3AW5S2HJL4GL" localSheetId="8" hidden="1">#REF!</definedName>
    <definedName name="BExQ7ANJWDL69ZUG3AW5S2HJL4GL" localSheetId="4" hidden="1">#REF!</definedName>
    <definedName name="BExQ7ANJWDL69ZUG3AW5S2HJL4GL" localSheetId="3" hidden="1">#REF!</definedName>
    <definedName name="BExQ7ANJWDL69ZUG3AW5S2HJL4GL" localSheetId="0" hidden="1">#REF!</definedName>
    <definedName name="BExQ7ANJWDL69ZUG3AW5S2HJL4GL" localSheetId="11" hidden="1">#REF!</definedName>
    <definedName name="BExQ7ANJWDL69ZUG3AW5S2HJL4GL" hidden="1">#REF!</definedName>
    <definedName name="BExQ7B3V9MGDK2OIJ61XXFBFLJFZ" hidden="1">'[2]Reco Sheet for Fcast'!$F$7:$G$7</definedName>
    <definedName name="BExQ7CB046NVPF9ZXDGA7OXOLSLX" hidden="1">'[2]Reco Sheet for Fcast'!$F$6:$G$6</definedName>
    <definedName name="BExQ7IWDCGGOO1HTJ97YGO1CK3R9" hidden="1">'[2]Reco Sheet for Fcast'!$I$7:$J$7</definedName>
    <definedName name="BExQ7JNFIEGS2HKNBALH3Q2N5G7Z" hidden="1">'[2]Reco Sheet for Fcast'!$I$8:$J$8</definedName>
    <definedName name="BExQ7MY3U2Z1IZ71U5LJUD00VVB4" localSheetId="8" hidden="1">'[3]AMI P &amp; L'!#REF!</definedName>
    <definedName name="BExQ7MY3U2Z1IZ71U5LJUD00VVB4" localSheetId="4" hidden="1">'[3]AMI P &amp; L'!#REF!</definedName>
    <definedName name="BExQ7MY3U2Z1IZ71U5LJUD00VVB4" localSheetId="3" hidden="1">'[3]AMI P &amp; L'!#REF!</definedName>
    <definedName name="BExQ7MY3U2Z1IZ71U5LJUD00VVB4" localSheetId="0" hidden="1">'[3]AMI P &amp; L'!#REF!</definedName>
    <definedName name="BExQ7MY3U2Z1IZ71U5LJUD00VVB4" localSheetId="11" hidden="1">'[3]AMI P &amp; L'!#REF!</definedName>
    <definedName name="BExQ7MY3U2Z1IZ71U5LJUD00VVB4" hidden="1">'[3]AMI P &amp; L'!#REF!</definedName>
    <definedName name="BExQ7XL2Q1GVUFL1F9KK0K0EXMWG" localSheetId="8" hidden="1">'[3]AMI P &amp; L'!#REF!</definedName>
    <definedName name="BExQ7XL2Q1GVUFL1F9KK0K0EXMWG" localSheetId="4" hidden="1">'[3]AMI P &amp; L'!#REF!</definedName>
    <definedName name="BExQ7XL2Q1GVUFL1F9KK0K0EXMWG" localSheetId="3" hidden="1">'[3]AMI P &amp; L'!#REF!</definedName>
    <definedName name="BExQ7XL2Q1GVUFL1F9KK0K0EXMWG" localSheetId="0" hidden="1">'[3]AMI P &amp; L'!#REF!</definedName>
    <definedName name="BExQ7XL2Q1GVUFL1F9KK0K0EXMWG" localSheetId="11" hidden="1">'[3]AMI P &amp; L'!#REF!</definedName>
    <definedName name="BExQ7XL2Q1GVUFL1F9KK0K0EXMWG" hidden="1">'[3]AMI P &amp; L'!#REF!</definedName>
    <definedName name="BExQ8469L3ZRZ3KYZPYMSJIDL7Y5" hidden="1">'[2]Reco Sheet for Fcast'!$I$6:$J$6</definedName>
    <definedName name="BExQ84MJB94HL3BWRN50M4NCB6Z0" hidden="1">'[2]Reco Sheet for Fcast'!$F$15</definedName>
    <definedName name="BExQ8583ZE00NW7T9OF11OT9IA14" hidden="1">'[2]Reco Sheet for Fcast'!$F$15</definedName>
    <definedName name="BExQ89PYX7QKH887T258CNA7DPDG" localSheetId="8" hidden="1">'[5]Capital orders'!#REF!</definedName>
    <definedName name="BExQ89PYX7QKH887T258CNA7DPDG" localSheetId="4" hidden="1">'[5]Capital orders'!#REF!</definedName>
    <definedName name="BExQ89PYX7QKH887T258CNA7DPDG" localSheetId="3" hidden="1">'[5]Capital orders'!#REF!</definedName>
    <definedName name="BExQ89PYX7QKH887T258CNA7DPDG" localSheetId="0" hidden="1">'[5]Capital orders'!#REF!</definedName>
    <definedName name="BExQ89PYX7QKH887T258CNA7DPDG" localSheetId="11" hidden="1">'[5]Capital orders'!#REF!</definedName>
    <definedName name="BExQ89PYX7QKH887T258CNA7DPDG" hidden="1">'[5]Capital orders'!#REF!</definedName>
    <definedName name="BExQ8A0RPE3IMIFIZLUE7KD2N21W" localSheetId="8" hidden="1">'[3]AMI P &amp; L'!#REF!</definedName>
    <definedName name="BExQ8A0RPE3IMIFIZLUE7KD2N21W" localSheetId="4" hidden="1">'[3]AMI P &amp; L'!#REF!</definedName>
    <definedName name="BExQ8A0RPE3IMIFIZLUE7KD2N21W" localSheetId="3" hidden="1">'[3]AMI P &amp; L'!#REF!</definedName>
    <definedName name="BExQ8A0RPE3IMIFIZLUE7KD2N21W" localSheetId="0" hidden="1">'[3]AMI P &amp; L'!#REF!</definedName>
    <definedName name="BExQ8A0RPE3IMIFIZLUE7KD2N21W" localSheetId="11" hidden="1">'[3]AMI P &amp; L'!#REF!</definedName>
    <definedName name="BExQ8A0RPE3IMIFIZLUE7KD2N21W" hidden="1">'[3]AMI P &amp; L'!#REF!</definedName>
    <definedName name="BExQ8ABK6H1ADV2R2OYT8NFFYG2N" hidden="1">'[2]Reco Sheet for Fcast'!$H$2:$I$2</definedName>
    <definedName name="BExQ8B2GTATY2SYZWYQKTTDGONE4" localSheetId="8" hidden="1">#REF!</definedName>
    <definedName name="BExQ8B2GTATY2SYZWYQKTTDGONE4" localSheetId="4" hidden="1">#REF!</definedName>
    <definedName name="BExQ8B2GTATY2SYZWYQKTTDGONE4" localSheetId="3" hidden="1">#REF!</definedName>
    <definedName name="BExQ8B2GTATY2SYZWYQKTTDGONE4" localSheetId="0" hidden="1">#REF!</definedName>
    <definedName name="BExQ8B2GTATY2SYZWYQKTTDGONE4" localSheetId="11" hidden="1">#REF!</definedName>
    <definedName name="BExQ8B2GTATY2SYZWYQKTTDGONE4" hidden="1">#REF!</definedName>
    <definedName name="BExQ8DM90XJ6GCJIK9LC5O82I2TJ" hidden="1">'[2]Reco Sheet for Fcast'!$F$15</definedName>
    <definedName name="BExQ8G0K46ZORA0QVQTDI7Z8LXGF" hidden="1">'[2]Reco Sheet for Fcast'!$I$7:$J$7</definedName>
    <definedName name="BExQ8O3WEU8HNTTGKTW5T0QSKCLP" localSheetId="8" hidden="1">'[3]AMI P &amp; L'!#REF!</definedName>
    <definedName name="BExQ8O3WEU8HNTTGKTW5T0QSKCLP" localSheetId="4" hidden="1">'[3]AMI P &amp; L'!#REF!</definedName>
    <definedName name="BExQ8O3WEU8HNTTGKTW5T0QSKCLP" localSheetId="3" hidden="1">'[3]AMI P &amp; L'!#REF!</definedName>
    <definedName name="BExQ8O3WEU8HNTTGKTW5T0QSKCLP" localSheetId="0" hidden="1">'[3]AMI P &amp; L'!#REF!</definedName>
    <definedName name="BExQ8O3WEU8HNTTGKTW5T0QSKCLP" localSheetId="11" hidden="1">'[3]AMI P &amp; L'!#REF!</definedName>
    <definedName name="BExQ8O3WEU8HNTTGKTW5T0QSKCLP" hidden="1">'[3]AMI P &amp; L'!#REF!</definedName>
    <definedName name="BExQ8ZCEDBOBJA3D9LDP5TU2WYGR" hidden="1">'[2]Reco Sheet for Fcast'!$H$2:$I$2</definedName>
    <definedName name="BExQ94LAW6MAQBWY25WTBFV5PPZJ" hidden="1">'[2]Reco Sheet for Fcast'!$H$2:$I$2</definedName>
    <definedName name="BExQ97QIPOSSRK978N8P234Y1XA4" hidden="1">'[2]Reco Sheet for Fcast'!$G$2</definedName>
    <definedName name="BExQ9E6FBAXTHGF3RXANFIA77GXP" hidden="1">'[2]Reco Sheet for Fcast'!$G$2</definedName>
    <definedName name="BExQ9KX9734KIAK7IMRLHCPYDHO2" hidden="1">'[2]Reco Sheet for Fcast'!$F$10:$G$10</definedName>
    <definedName name="BExQ9L81FF4I7816VTPFBDWVU4CW" hidden="1">'[2]Reco Sheet for Fcast'!$I$9:$J$9</definedName>
    <definedName name="BExQ9M4E2ACZOWWWP1JJIQO8AHUM" localSheetId="8" hidden="1">'[3]AMI P &amp; L'!#REF!</definedName>
    <definedName name="BExQ9M4E2ACZOWWWP1JJIQO8AHUM" localSheetId="4" hidden="1">'[3]AMI P &amp; L'!#REF!</definedName>
    <definedName name="BExQ9M4E2ACZOWWWP1JJIQO8AHUM" localSheetId="3" hidden="1">'[3]AMI P &amp; L'!#REF!</definedName>
    <definedName name="BExQ9M4E2ACZOWWWP1JJIQO8AHUM" localSheetId="0" hidden="1">'[3]AMI P &amp; L'!#REF!</definedName>
    <definedName name="BExQ9M4E2ACZOWWWP1JJIQO8AHUM" localSheetId="11" hidden="1">'[3]AMI P &amp; L'!#REF!</definedName>
    <definedName name="BExQ9M4E2ACZOWWWP1JJIQO8AHUM" hidden="1">'[3]AMI P &amp; L'!#REF!</definedName>
    <definedName name="BExQ9UTANMJCK7LJ4OQMD6F2Q01L" hidden="1">'[2]Reco Sheet for Fcast'!$H$2:$I$2</definedName>
    <definedName name="BExQ9ZLYHWABXAA9NJDW8ZS0UQ9P" localSheetId="8" hidden="1">'[3]AMI P &amp; L'!#REF!</definedName>
    <definedName name="BExQ9ZLYHWABXAA9NJDW8ZS0UQ9P" localSheetId="4" hidden="1">'[3]AMI P &amp; L'!#REF!</definedName>
    <definedName name="BExQ9ZLYHWABXAA9NJDW8ZS0UQ9P" localSheetId="3" hidden="1">'[3]AMI P &amp; L'!#REF!</definedName>
    <definedName name="BExQ9ZLYHWABXAA9NJDW8ZS0UQ9P" localSheetId="0" hidden="1">'[3]AMI P &amp; L'!#REF!</definedName>
    <definedName name="BExQ9ZLYHWABXAA9NJDW8ZS0UQ9P" localSheetId="11" hidden="1">'[3]AMI P &amp; L'!#REF!</definedName>
    <definedName name="BExQ9ZLYHWABXAA9NJDW8ZS0UQ9P" hidden="1">'[3]AMI P &amp; L'!#REF!</definedName>
    <definedName name="BExQA324HSCK40ENJUT9CS9EC71B" localSheetId="8" hidden="1">'[3]AMI P &amp; L'!#REF!</definedName>
    <definedName name="BExQA324HSCK40ENJUT9CS9EC71B" localSheetId="4" hidden="1">'[3]AMI P &amp; L'!#REF!</definedName>
    <definedName name="BExQA324HSCK40ENJUT9CS9EC71B" localSheetId="3" hidden="1">'[3]AMI P &amp; L'!#REF!</definedName>
    <definedName name="BExQA324HSCK40ENJUT9CS9EC71B" localSheetId="0" hidden="1">'[3]AMI P &amp; L'!#REF!</definedName>
    <definedName name="BExQA324HSCK40ENJUT9CS9EC71B" localSheetId="11" hidden="1">'[3]AMI P &amp; L'!#REF!</definedName>
    <definedName name="BExQA324HSCK40ENJUT9CS9EC71B" hidden="1">'[3]AMI P &amp; L'!#REF!</definedName>
    <definedName name="BExQA55GY0STSNBWQCWN8E31ZXCS" hidden="1">'[2]Reco Sheet for Fcast'!$I$6:$J$6</definedName>
    <definedName name="BExQA9HZIN9XEMHEEVHT99UU9Z82" hidden="1">'[2]Reco Sheet for Fcast'!$I$10:$J$10</definedName>
    <definedName name="BExQAELFYH92K8CJL155181UDORO" hidden="1">'[2]Reco Sheet for Fcast'!$H$2:$I$2</definedName>
    <definedName name="BExQAG8PP8R5NJKNQD1U4QOSD6X5" hidden="1">'[2]Reco Sheet for Fcast'!$F$15</definedName>
    <definedName name="BExQBC0EAV6PKQT8I8C3GLEZDMZL" localSheetId="8" hidden="1">#REF!</definedName>
    <definedName name="BExQBC0EAV6PKQT8I8C3GLEZDMZL" localSheetId="4" hidden="1">#REF!</definedName>
    <definedName name="BExQBC0EAV6PKQT8I8C3GLEZDMZL" localSheetId="3" hidden="1">#REF!</definedName>
    <definedName name="BExQBC0EAV6PKQT8I8C3GLEZDMZL" localSheetId="0" hidden="1">#REF!</definedName>
    <definedName name="BExQBC0EAV6PKQT8I8C3GLEZDMZL" localSheetId="11" hidden="1">#REF!</definedName>
    <definedName name="BExQBC0EAV6PKQT8I8C3GLEZDMZL" hidden="1">#REF!</definedName>
    <definedName name="BExQBDICMZTSA1X73TMHNO4JSFLN" hidden="1">'[2]Reco Sheet for Fcast'!$K$2</definedName>
    <definedName name="BExQBEER6CRCRPSSL61S0OMH57ZA" hidden="1">'[2]Reco Sheet for Fcast'!$F$11:$G$11</definedName>
    <definedName name="BExQBIGGY5TXI2FJVVZSLZ0LTZYH" hidden="1">'[2]Reco Sheet for Fcast'!$I$10:$J$10</definedName>
    <definedName name="BExQBM1RUSIQ85LLMM2159BYDPIP" hidden="1">'[2]Reco Sheet for Fcast'!$I$7:$J$7</definedName>
    <definedName name="BExQBPSOZ47V81YAEURP0NQJNTJH" hidden="1">'[2]Reco Sheet for Fcast'!$F$9:$G$9</definedName>
    <definedName name="BExQC5TWT21CGBKD0IHAXTIN2QB8" hidden="1">'[2]Reco Sheet for Fcast'!$I$8:$J$8</definedName>
    <definedName name="BExQC94JL9F5GW4S8DQCAF4WB2DA" hidden="1">'[2]Reco Sheet for Fcast'!$F$10:$G$10</definedName>
    <definedName name="BExQCKTD8AT0824LGWREXM1B5D1X" hidden="1">'[2]Reco Sheet for Fcast'!$I$7:$J$7</definedName>
    <definedName name="BExQCP0EE3PKTDKVOL04IOBUGZ6F" hidden="1">'[2]Reco Sheet for Fcast'!$I$11:$J$11</definedName>
    <definedName name="BExQD3ZVGTFSCD9MSWY8NN45FLM3" localSheetId="8" hidden="1">#REF!</definedName>
    <definedName name="BExQD3ZVGTFSCD9MSWY8NN45FLM3" localSheetId="4" hidden="1">#REF!</definedName>
    <definedName name="BExQD3ZVGTFSCD9MSWY8NN45FLM3" localSheetId="3" hidden="1">#REF!</definedName>
    <definedName name="BExQD3ZVGTFSCD9MSWY8NN45FLM3" localSheetId="0" hidden="1">#REF!</definedName>
    <definedName name="BExQD3ZVGTFSCD9MSWY8NN45FLM3" localSheetId="11" hidden="1">#REF!</definedName>
    <definedName name="BExQD3ZVGTFSCD9MSWY8NN45FLM3" hidden="1">#REF!</definedName>
    <definedName name="BExQD571YWOXKR2SX85K5MKQ0AO2" hidden="1">'[2]Reco Sheet for Fcast'!$F$7:$G$7</definedName>
    <definedName name="BExQD7AKUWKH58PNJCJZNN1COR9E" localSheetId="8" hidden="1">#REF!</definedName>
    <definedName name="BExQD7AKUWKH58PNJCJZNN1COR9E" localSheetId="4" hidden="1">#REF!</definedName>
    <definedName name="BExQD7AKUWKH58PNJCJZNN1COR9E" localSheetId="3" hidden="1">#REF!</definedName>
    <definedName name="BExQD7AKUWKH58PNJCJZNN1COR9E" localSheetId="0" hidden="1">#REF!</definedName>
    <definedName name="BExQD7AKUWKH58PNJCJZNN1COR9E" localSheetId="11" hidden="1">#REF!</definedName>
    <definedName name="BExQD7AKUWKH58PNJCJZNN1COR9E" hidden="1">#REF!</definedName>
    <definedName name="BExQDB6VCHN8PNX8EA6JNIEQ2JC2" hidden="1">'[2]Reco Sheet for Fcast'!$G$2</definedName>
    <definedName name="BExQDE1B6U2Q9B73KBENABP71YM1" localSheetId="8" hidden="1">'[3]AMI P &amp; L'!#REF!</definedName>
    <definedName name="BExQDE1B6U2Q9B73KBENABP71YM1" localSheetId="4" hidden="1">'[3]AMI P &amp; L'!#REF!</definedName>
    <definedName name="BExQDE1B6U2Q9B73KBENABP71YM1" localSheetId="3" hidden="1">'[3]AMI P &amp; L'!#REF!</definedName>
    <definedName name="BExQDE1B6U2Q9B73KBENABP71YM1" localSheetId="0" hidden="1">'[3]AMI P &amp; L'!#REF!</definedName>
    <definedName name="BExQDE1B6U2Q9B73KBENABP71YM1" localSheetId="11" hidden="1">'[3]AMI P &amp; L'!#REF!</definedName>
    <definedName name="BExQDE1B6U2Q9B73KBENABP71YM1" hidden="1">'[3]AMI P &amp; L'!#REF!</definedName>
    <definedName name="BExQDGQCN7ZW41QDUHOBJUGQAX40" hidden="1">'[2]Reco Sheet for Fcast'!$I$8:$J$8</definedName>
    <definedName name="BExQE32AI2WOKFCB98XJZ6D7SAOF" localSheetId="8" hidden="1">'[5]Capital orders'!#REF!</definedName>
    <definedName name="BExQE32AI2WOKFCB98XJZ6D7SAOF" localSheetId="4" hidden="1">'[5]Capital orders'!#REF!</definedName>
    <definedName name="BExQE32AI2WOKFCB98XJZ6D7SAOF" localSheetId="3" hidden="1">'[5]Capital orders'!#REF!</definedName>
    <definedName name="BExQE32AI2WOKFCB98XJZ6D7SAOF" localSheetId="0" hidden="1">'[5]Capital orders'!#REF!</definedName>
    <definedName name="BExQE32AI2WOKFCB98XJZ6D7SAOF" localSheetId="11" hidden="1">'[5]Capital orders'!#REF!</definedName>
    <definedName name="BExQE32AI2WOKFCB98XJZ6D7SAOF" hidden="1">'[5]Capital orders'!#REF!</definedName>
    <definedName name="BExQEK54SZATP11ZZ75GH6P9GFQ3" localSheetId="8" hidden="1">'[5]Capital orders'!#REF!</definedName>
    <definedName name="BExQEK54SZATP11ZZ75GH6P9GFQ3" localSheetId="4" hidden="1">'[5]Capital orders'!#REF!</definedName>
    <definedName name="BExQEK54SZATP11ZZ75GH6P9GFQ3" localSheetId="3" hidden="1">'[5]Capital orders'!#REF!</definedName>
    <definedName name="BExQEK54SZATP11ZZ75GH6P9GFQ3" localSheetId="0" hidden="1">'[5]Capital orders'!#REF!</definedName>
    <definedName name="BExQEK54SZATP11ZZ75GH6P9GFQ3" localSheetId="11" hidden="1">'[5]Capital orders'!#REF!</definedName>
    <definedName name="BExQEK54SZATP11ZZ75GH6P9GFQ3" hidden="1">'[5]Capital orders'!#REF!</definedName>
    <definedName name="BExQEMUA4HEFM4OVO8M8MA8PIAW1" localSheetId="8" hidden="1">'[3]AMI P &amp; L'!#REF!</definedName>
    <definedName name="BExQEMUA4HEFM4OVO8M8MA8PIAW1" localSheetId="4" hidden="1">'[3]AMI P &amp; L'!#REF!</definedName>
    <definedName name="BExQEMUA4HEFM4OVO8M8MA8PIAW1" localSheetId="3" hidden="1">'[3]AMI P &amp; L'!#REF!</definedName>
    <definedName name="BExQEMUA4HEFM4OVO8M8MA8PIAW1" localSheetId="0" hidden="1">'[3]AMI P &amp; L'!#REF!</definedName>
    <definedName name="BExQEMUA4HEFM4OVO8M8MA8PIAW1" localSheetId="11" hidden="1">'[3]AMI P &amp; L'!#REF!</definedName>
    <definedName name="BExQEMUA4HEFM4OVO8M8MA8PIAW1" hidden="1">'[3]AMI P &amp; L'!#REF!</definedName>
    <definedName name="BExQEQ4XZQFIKUXNU9H7WE7AMZ1U" hidden="1">'[2]Reco Sheet for Fcast'!$I$6:$J$6</definedName>
    <definedName name="BExQF1OEB07CRAP6ALNNMJNJ3P2D" hidden="1">'[2]Reco Sheet for Fcast'!$F$8:$G$8</definedName>
    <definedName name="BExQF54F62R5B3N9BG47XYK8T6XS" localSheetId="8" hidden="1">#REF!</definedName>
    <definedName name="BExQF54F62R5B3N9BG47XYK8T6XS" localSheetId="4" hidden="1">#REF!</definedName>
    <definedName name="BExQF54F62R5B3N9BG47XYK8T6XS" localSheetId="3" hidden="1">#REF!</definedName>
    <definedName name="BExQF54F62R5B3N9BG47XYK8T6XS" localSheetId="0" hidden="1">#REF!</definedName>
    <definedName name="BExQF54F62R5B3N9BG47XYK8T6XS" localSheetId="11" hidden="1">#REF!</definedName>
    <definedName name="BExQF54F62R5B3N9BG47XYK8T6XS" hidden="1">#REF!</definedName>
    <definedName name="BExQF9X2AQPFJZTCHTU5PTTR0JAH" hidden="1">'[2]Reco Sheet for Fcast'!$F$10:$G$10</definedName>
    <definedName name="BExQFC0M9KKFMQKPLPEO2RQDB7MM" hidden="1">'[2]Reco Sheet for Fcast'!$I$10:$J$10</definedName>
    <definedName name="BExQFEEV7627R8TYZCM28C6V6WHE" hidden="1">'[2]Reco Sheet for Fcast'!$F$15</definedName>
    <definedName name="BExQFEK8NUD04X2OBRA275ADPSDL" localSheetId="8" hidden="1">'[3]AMI P &amp; L'!#REF!</definedName>
    <definedName name="BExQFEK8NUD04X2OBRA275ADPSDL" localSheetId="4" hidden="1">'[3]AMI P &amp; L'!#REF!</definedName>
    <definedName name="BExQFEK8NUD04X2OBRA275ADPSDL" localSheetId="3" hidden="1">'[3]AMI P &amp; L'!#REF!</definedName>
    <definedName name="BExQFEK8NUD04X2OBRA275ADPSDL" localSheetId="0" hidden="1">'[3]AMI P &amp; L'!#REF!</definedName>
    <definedName name="BExQFEK8NUD04X2OBRA275ADPSDL" localSheetId="11" hidden="1">'[3]AMI P &amp; L'!#REF!</definedName>
    <definedName name="BExQFEK8NUD04X2OBRA275ADPSDL" hidden="1">'[3]AMI P &amp; L'!#REF!</definedName>
    <definedName name="BExQFGYIWDR4W0YF7XR6E4EWWJ02" hidden="1">'[2]Reco Sheet for Fcast'!$I$6:$J$6</definedName>
    <definedName name="BExQFOGG5ULYNV6XAFVJ1T69RAUZ" hidden="1">'[4]Bud Mth'!$I$10:$J$10</definedName>
    <definedName name="BExQFPNFKA36IAPS22LAUMBDI4KE" hidden="1">'[2]Reco Sheet for Fcast'!$I$10:$J$10</definedName>
    <definedName name="BExQFPSWEMA8WBUZ4WK20LR13VSU" hidden="1">'[2]Reco Sheet for Fcast'!$K$2</definedName>
    <definedName name="BExQFSYARQ5AIUI2V7O1EDCDM882" localSheetId="8" hidden="1">'[3]AMI P &amp; L'!#REF!</definedName>
    <definedName name="BExQFSYARQ5AIUI2V7O1EDCDM882" localSheetId="4" hidden="1">'[3]AMI P &amp; L'!#REF!</definedName>
    <definedName name="BExQFSYARQ5AIUI2V7O1EDCDM882" localSheetId="3" hidden="1">'[3]AMI P &amp; L'!#REF!</definedName>
    <definedName name="BExQFSYARQ5AIUI2V7O1EDCDM882" localSheetId="0" hidden="1">'[3]AMI P &amp; L'!#REF!</definedName>
    <definedName name="BExQFSYARQ5AIUI2V7O1EDCDM882" localSheetId="11" hidden="1">'[3]AMI P &amp; L'!#REF!</definedName>
    <definedName name="BExQFSYARQ5AIUI2V7O1EDCDM882" hidden="1">'[3]AMI P &amp; L'!#REF!</definedName>
    <definedName name="BExQFVSPOSCCPF1TLJPIWYWYB8A9" hidden="1">'[2]Reco Sheet for Fcast'!$F$10:$G$10</definedName>
    <definedName name="BExQFWJQXNQAW6LUMOEDS6KMJMYL" hidden="1">'[2]Reco Sheet for Fcast'!$F$7:$G$7</definedName>
    <definedName name="BExQG8TYRD2G42UA5ZPCRLNKUDMX" hidden="1">'[2]Reco Sheet for Fcast'!$F$7:$G$7</definedName>
    <definedName name="BExQGO48J9MPCDQ96RBB9UN9AIGT" hidden="1">'[2]Reco Sheet for Fcast'!$F$9:$G$9</definedName>
    <definedName name="BExQGSBB6MJWDW7AYWA0MSFTXKRR" hidden="1">'[2]Reco Sheet for Fcast'!$I$8:$J$8</definedName>
    <definedName name="BExQGZ7H6ND6DRMZMKKTMXLFYHJC" localSheetId="8" hidden="1">#REF!</definedName>
    <definedName name="BExQGZ7H6ND6DRMZMKKTMXLFYHJC" localSheetId="4" hidden="1">#REF!</definedName>
    <definedName name="BExQGZ7H6ND6DRMZMKKTMXLFYHJC" localSheetId="3" hidden="1">#REF!</definedName>
    <definedName name="BExQGZ7H6ND6DRMZMKKTMXLFYHJC" localSheetId="0" hidden="1">#REF!</definedName>
    <definedName name="BExQGZ7H6ND6DRMZMKKTMXLFYHJC" localSheetId="11" hidden="1">#REF!</definedName>
    <definedName name="BExQGZ7H6ND6DRMZMKKTMXLFYHJC" hidden="1">#REF!</definedName>
    <definedName name="BExQH0UURAJ13AVO5UI04HSRGVYW" hidden="1">'[2]Reco Sheet for Fcast'!$F$6:$G$6</definedName>
    <definedName name="BExQH6ZZY0NR8SE48PSI9D0CU1TC" hidden="1">'[2]Reco Sheet for Fcast'!$I$10:$J$10</definedName>
    <definedName name="BExQH9P2MCXAJOVEO4GFQT6MNW22" hidden="1">'[2]Reco Sheet for Fcast'!$F$15</definedName>
    <definedName name="BExQHC3DXXZX5BWEIV17DNSO0EB6" localSheetId="8" hidden="1">'[3]AMI P &amp; L'!#REF!</definedName>
    <definedName name="BExQHC3DXXZX5BWEIV17DNSO0EB6" localSheetId="4" hidden="1">'[3]AMI P &amp; L'!#REF!</definedName>
    <definedName name="BExQHC3DXXZX5BWEIV17DNSO0EB6" localSheetId="3" hidden="1">'[3]AMI P &amp; L'!#REF!</definedName>
    <definedName name="BExQHC3DXXZX5BWEIV17DNSO0EB6" localSheetId="0" hidden="1">'[3]AMI P &amp; L'!#REF!</definedName>
    <definedName name="BExQHC3DXXZX5BWEIV17DNSO0EB6" localSheetId="11" hidden="1">'[3]AMI P &amp; L'!#REF!</definedName>
    <definedName name="BExQHC3DXXZX5BWEIV17DNSO0EB6" hidden="1">'[3]AMI P &amp; L'!#REF!</definedName>
    <definedName name="BExQHCZSBYUY8OKKJXFYWKBBM6AH" hidden="1">'[2]Reco Sheet for Fcast'!$I$11:$J$11</definedName>
    <definedName name="BExQHPKXZ1K33V2F90NZIQRZYIAW" hidden="1">'[2]Reco Sheet for Fcast'!$I$11:$J$11</definedName>
    <definedName name="BExQHVF9KD06AG2RXUQJ9X4PVGX4" hidden="1">'[2]Reco Sheet for Fcast'!$I$7:$J$7</definedName>
    <definedName name="BExQHZBHVN2L4HC7ACTR73T5OCV0" hidden="1">'[2]Reco Sheet for Fcast'!$G$2</definedName>
    <definedName name="BExQI85V9TNLDJT5LTRZS10Y26SG" hidden="1">'[2]Reco Sheet for Fcast'!$G$2</definedName>
    <definedName name="BExQIAPKHVEV8CU1L3TTHJW67FJ5" hidden="1">'[2]Reco Sheet for Fcast'!$F$6:$G$6</definedName>
    <definedName name="BExQIBB4I3Z6AUU0HYV1DHRS13M4" hidden="1">'[2]Reco Sheet for Fcast'!$I$9:$J$9</definedName>
    <definedName name="BExQIBWPAXU7HJZLKGJZY3EB7MIS" hidden="1">'[2]Reco Sheet for Fcast'!$I$11:$J$11</definedName>
    <definedName name="BExQIM3J1Y2DOI3BDUM8WV3BMSIN" hidden="1">'[2]Reco Sheet for Fcast'!$F$9:$G$9</definedName>
    <definedName name="BExQIS8O6R36CI01XRY9ISM99TW9" hidden="1">'[2]Reco Sheet for Fcast'!$F$15</definedName>
    <definedName name="BExQIVJB9MJ25NDUHTCVMSODJY2C" hidden="1">'[2]Reco Sheet for Fcast'!$F$11:$G$11</definedName>
    <definedName name="BExQJBF7LAX128WR7VTMJC88ZLPG" hidden="1">'[2]Reco Sheet for Fcast'!$I$10:$J$10</definedName>
    <definedName name="BExQJEVCKX6KZHNCLYXY7D0MX5KN" hidden="1">'[2]Reco Sheet for Fcast'!$G$2</definedName>
    <definedName name="BExQJIBC34O4SDXEWBX0XXJ9F93B" localSheetId="8" hidden="1">#REF!</definedName>
    <definedName name="BExQJIBC34O4SDXEWBX0XXJ9F93B" localSheetId="4" hidden="1">#REF!</definedName>
    <definedName name="BExQJIBC34O4SDXEWBX0XXJ9F93B" localSheetId="3" hidden="1">#REF!</definedName>
    <definedName name="BExQJIBC34O4SDXEWBX0XXJ9F93B" localSheetId="0" hidden="1">#REF!</definedName>
    <definedName name="BExQJIBC34O4SDXEWBX0XXJ9F93B" localSheetId="11" hidden="1">#REF!</definedName>
    <definedName name="BExQJIBC34O4SDXEWBX0XXJ9F93B" hidden="1">#REF!</definedName>
    <definedName name="BExQJJYSDX8B0J1QGF2HL071KKA3" hidden="1">'[2]Reco Sheet for Fcast'!$F$7:$G$7</definedName>
    <definedName name="BExQJL0FR3OWBYI6TVYE6R6KPU28" localSheetId="8" hidden="1">#REF!</definedName>
    <definedName name="BExQJL0FR3OWBYI6TVYE6R6KPU28" localSheetId="4" hidden="1">#REF!</definedName>
    <definedName name="BExQJL0FR3OWBYI6TVYE6R6KPU28" localSheetId="3" hidden="1">#REF!</definedName>
    <definedName name="BExQJL0FR3OWBYI6TVYE6R6KPU28" localSheetId="0" hidden="1">#REF!</definedName>
    <definedName name="BExQJL0FR3OWBYI6TVYE6R6KPU28" localSheetId="11" hidden="1">#REF!</definedName>
    <definedName name="BExQJL0FR3OWBYI6TVYE6R6KPU28" hidden="1">#REF!</definedName>
    <definedName name="BExQK1HV6SQQ7CP8H8IUKI9TYXTD" hidden="1">'[2]Reco Sheet for Fcast'!$I$7:$J$7</definedName>
    <definedName name="BExQK3LE5CSBW1E4H4KHW548FL2R" hidden="1">'[2]Reco Sheet for Fcast'!$I$7:$J$7</definedName>
    <definedName name="BExQKG6LD6PLNDGNGO9DJXY865BR" hidden="1">'[2]Reco Sheet for Fcast'!$I$10:$J$10</definedName>
    <definedName name="BExQLE1TOW3A287TQB0AVWENT8O1" hidden="1">'[2]Reco Sheet for Fcast'!$I$6:$J$6</definedName>
    <definedName name="BExRYOYB4A3E5F6MTROY69LR0PMG" hidden="1">'[2]Reco Sheet for Fcast'!$F$7:$G$7</definedName>
    <definedName name="BExRYZLA9EW71H4SXQR525S72LLP" hidden="1">'[2]Reco Sheet for Fcast'!$I$9:$J$9</definedName>
    <definedName name="BExRZ66M8G9FQ0VFP077QSZBSOA5" hidden="1">'[2]Reco Sheet for Fcast'!$F$6:$G$6</definedName>
    <definedName name="BExRZ8FMQQL46I8AQWU17LRNZD5T" hidden="1">'[2]Reco Sheet for Fcast'!$I$6:$J$6</definedName>
    <definedName name="BExRZIRRIXRUMZ5GOO95S7460BMP" hidden="1">'[2]Reco Sheet for Fcast'!$K$2</definedName>
    <definedName name="BExRZK9RAHMM0ZLTNSK7A4LDC42D" hidden="1">'[2]Reco Sheet for Fcast'!$I$7:$J$7</definedName>
    <definedName name="BExRZOGSR69INI6GAEPHDWSNK5Q4" hidden="1">'[2]Reco Sheet for Fcast'!$F$6:$G$6</definedName>
    <definedName name="BExRZR0LVVK3899VBSAJ65GT2E3B" localSheetId="8" hidden="1">#REF!</definedName>
    <definedName name="BExRZR0LVVK3899VBSAJ65GT2E3B" localSheetId="4" hidden="1">#REF!</definedName>
    <definedName name="BExRZR0LVVK3899VBSAJ65GT2E3B" localSheetId="3" hidden="1">#REF!</definedName>
    <definedName name="BExRZR0LVVK3899VBSAJ65GT2E3B" localSheetId="0" hidden="1">#REF!</definedName>
    <definedName name="BExRZR0LVVK3899VBSAJ65GT2E3B" localSheetId="11" hidden="1">#REF!</definedName>
    <definedName name="BExRZR0LVVK3899VBSAJ65GT2E3B" hidden="1">#REF!</definedName>
    <definedName name="BExS0ASQBKRTPDWFK0KUDFOS9LE5" hidden="1">'[2]Reco Sheet for Fcast'!$F$8:$G$8</definedName>
    <definedName name="BExS0GHQUF6YT0RU3TKDEO8CSJYB" hidden="1">'[2]Reco Sheet for Fcast'!$K$2</definedName>
    <definedName name="BExS0JSDQ1GV78JIPV6TBXM2DTJL" hidden="1">'[4]Bud Mth'!$F$11:$G$11</definedName>
    <definedName name="BExS0K8IHC45I78DMZBOJ1P13KQA" hidden="1">'[2]Reco Sheet for Fcast'!$F$7:$G$7</definedName>
    <definedName name="BExS15IJV0WW662NXQUVT3FGP4ST" hidden="1">'[2]Reco Sheet for Fcast'!$F$7:$G$7</definedName>
    <definedName name="BExS194110MR25BYJI3CJ2EGZ8XT" hidden="1">'[2]Reco Sheet for Fcast'!$F$9:$G$9</definedName>
    <definedName name="BExS1BNVGNSGD4EP90QL8WXYWZ66" hidden="1">'[2]Reco Sheet for Fcast'!$F$2:$G$2</definedName>
    <definedName name="BExS1UE39N6NCND7MAARSBWXS6HU" hidden="1">'[2]Reco Sheet for Fcast'!$G$2</definedName>
    <definedName name="BExS1VL8PBT2LUQ4ZEAPPFJ4XW2N" hidden="1">'[4]Bud Mth'!$F$7:$G$7</definedName>
    <definedName name="BExS226HTWL5WVC76MP5A1IBI8WD" hidden="1">'[2]Reco Sheet for Fcast'!$F$6:$G$6</definedName>
    <definedName name="BExS26OI2QNNAH2WMDD95Z400048" hidden="1">'[2]Reco Sheet for Fcast'!$F$10:$G$10</definedName>
    <definedName name="BExS2BH5B8XAQLRCALR1KDKIS6AP" hidden="1">'[4]Bud Mth'!$F$10:$G$10</definedName>
    <definedName name="BExS2DF6B4ZUF3VZLI4G6LJ3BF38" hidden="1">'[2]Reco Sheet for Fcast'!$F$8:$G$8</definedName>
    <definedName name="BExS2QB5FS5LYTFYO4BROTWG3OV5" hidden="1">'[2]Reco Sheet for Fcast'!$H$2:$I$2</definedName>
    <definedName name="BExS2TLU1HONYV6S3ZD9T12D7CIG" hidden="1">'[2]Reco Sheet for Fcast'!$F$10:$G$10</definedName>
    <definedName name="BExS318UV9I2FXPQQWUKKX00QLPJ" hidden="1">'[2]Reco Sheet for Fcast'!$J$2:$K$2</definedName>
    <definedName name="BExS3LBS0SMTHALVM4NRI1BAV1NP" hidden="1">'[2]Reco Sheet for Fcast'!$F$8:$G$8</definedName>
    <definedName name="BExS3MTQ75VBXDGEBURP6YT8RROE" hidden="1">'[2]Reco Sheet for Fcast'!$I$10:$J$10</definedName>
    <definedName name="BExS3OMGYO0DFN5186UFKEXZ2RX3" hidden="1">'[2]Reco Sheet for Fcast'!$I$11:$J$11</definedName>
    <definedName name="BExS3SDERJ27OER67TIGOVZU13A2" hidden="1">'[2]Reco Sheet for Fcast'!$F$7:$G$7</definedName>
    <definedName name="BExS46R5WDNU5KL04FKY5LHJUCB8" hidden="1">'[2]Reco Sheet for Fcast'!$I$6:$J$6</definedName>
    <definedName name="BExS4ASWKM93XA275AXHYP8AG6SU" hidden="1">'[2]Reco Sheet for Fcast'!$I$10:$J$10</definedName>
    <definedName name="BExS4DSSYMU66HS480YWZC1VZML6" localSheetId="8" hidden="1">'[5]Capital orders'!#REF!</definedName>
    <definedName name="BExS4DSSYMU66HS480YWZC1VZML6" localSheetId="4" hidden="1">'[5]Capital orders'!#REF!</definedName>
    <definedName name="BExS4DSSYMU66HS480YWZC1VZML6" localSheetId="3" hidden="1">'[5]Capital orders'!#REF!</definedName>
    <definedName name="BExS4DSSYMU66HS480YWZC1VZML6" localSheetId="0" hidden="1">'[5]Capital orders'!#REF!</definedName>
    <definedName name="BExS4DSSYMU66HS480YWZC1VZML6" localSheetId="11" hidden="1">'[5]Capital orders'!#REF!</definedName>
    <definedName name="BExS4DSSYMU66HS480YWZC1VZML6" hidden="1">'[5]Capital orders'!#REF!</definedName>
    <definedName name="BExS4JN3Y6SVBKILQK0R9HS45Y52" hidden="1">'[2]Reco Sheet for Fcast'!$F$8:$G$8</definedName>
    <definedName name="BExS4LQMUTP91FH4M5NM9Y7L6XN6" localSheetId="8" hidden="1">#REF!</definedName>
    <definedName name="BExS4LQMUTP91FH4M5NM9Y7L6XN6" localSheetId="4" hidden="1">#REF!</definedName>
    <definedName name="BExS4LQMUTP91FH4M5NM9Y7L6XN6" localSheetId="3" hidden="1">#REF!</definedName>
    <definedName name="BExS4LQMUTP91FH4M5NM9Y7L6XN6" localSheetId="0" hidden="1">#REF!</definedName>
    <definedName name="BExS4LQMUTP91FH4M5NM9Y7L6XN6" localSheetId="11" hidden="1">#REF!</definedName>
    <definedName name="BExS4LQMUTP91FH4M5NM9Y7L6XN6" hidden="1">#REF!</definedName>
    <definedName name="BExS4P6S41O6Z6BED77U3GD9PNH1" hidden="1">'[2]Reco Sheet for Fcast'!$I$8:$J$8</definedName>
    <definedName name="BExS51H0N51UT0FZOPZRCF1GU063" hidden="1">'[2]Reco Sheet for Fcast'!$I$9:$J$9</definedName>
    <definedName name="BExS54X72TJFC41FJK72MLRR2OO7" hidden="1">'[2]Reco Sheet for Fcast'!$I$11:$J$11</definedName>
    <definedName name="BExS59F0PA1V2ZC7S5TN6IT41SXP" hidden="1">'[2]Reco Sheet for Fcast'!$F$11:$G$11</definedName>
    <definedName name="BExS5L3TGB8JVW9ROYWTKYTUPW27" hidden="1">'[2]Reco Sheet for Fcast'!$F$7:$G$7</definedName>
    <definedName name="BExS5TCGLYOBBY10G49VWHGM40DJ" localSheetId="8" hidden="1">#REF!</definedName>
    <definedName name="BExS5TCGLYOBBY10G49VWHGM40DJ" localSheetId="4" hidden="1">#REF!</definedName>
    <definedName name="BExS5TCGLYOBBY10G49VWHGM40DJ" localSheetId="3" hidden="1">#REF!</definedName>
    <definedName name="BExS5TCGLYOBBY10G49VWHGM40DJ" localSheetId="0" hidden="1">#REF!</definedName>
    <definedName name="BExS5TCGLYOBBY10G49VWHGM40DJ" localSheetId="11" hidden="1">#REF!</definedName>
    <definedName name="BExS5TCGLYOBBY10G49VWHGM40DJ" hidden="1">#REF!</definedName>
    <definedName name="BExS6GKQ96EHVLYWNJDWXZXUZW90" hidden="1">'[2]Reco Sheet for Fcast'!$F$8:$G$8</definedName>
    <definedName name="BExS6ITKSZFRR01YD5B0F676SYN7" localSheetId="8" hidden="1">'[3]AMI P &amp; L'!#REF!</definedName>
    <definedName name="BExS6ITKSZFRR01YD5B0F676SYN7" localSheetId="4" hidden="1">'[3]AMI P &amp; L'!#REF!</definedName>
    <definedName name="BExS6ITKSZFRR01YD5B0F676SYN7" localSheetId="3" hidden="1">'[3]AMI P &amp; L'!#REF!</definedName>
    <definedName name="BExS6ITKSZFRR01YD5B0F676SYN7" localSheetId="0" hidden="1">'[3]AMI P &amp; L'!#REF!</definedName>
    <definedName name="BExS6ITKSZFRR01YD5B0F676SYN7" localSheetId="11" hidden="1">'[3]AMI P &amp; L'!#REF!</definedName>
    <definedName name="BExS6ITKSZFRR01YD5B0F676SYN7" hidden="1">'[3]AMI P &amp; L'!#REF!</definedName>
    <definedName name="BExS6N0LI574IAC89EFW6CLTCQ33" hidden="1">'[2]Reco Sheet for Fcast'!$I$10:$J$10</definedName>
    <definedName name="BExS6WRDBF3ST86ZOBBUL3GTCR11" hidden="1">'[2]Reco Sheet for Fcast'!$I$8:$J$8</definedName>
    <definedName name="BExS6XNRKR0C3MTA0LV5B60UB908" hidden="1">'[2]Reco Sheet for Fcast'!$F$6:$G$6</definedName>
    <definedName name="BExS7CSJZR2R51S2LFXJ1OO82L9R" hidden="1">'[4]Bud Mth'!$L$6:$M$11</definedName>
    <definedName name="BExS7TKQYLRZGM93UY3ZJZJBQNFJ" hidden="1">'[2]Reco Sheet for Fcast'!$I$6:$J$6</definedName>
    <definedName name="BExS7Y2LNGVHSIBKC7C3R6X4LDR6" hidden="1">'[2]Reco Sheet for Fcast'!$I$11:$J$11</definedName>
    <definedName name="BExS81TE0EY44Y3W2M4Z4MGNP5OM" localSheetId="8" hidden="1">'[3]AMI P &amp; L'!#REF!</definedName>
    <definedName name="BExS81TE0EY44Y3W2M4Z4MGNP5OM" localSheetId="4" hidden="1">'[3]AMI P &amp; L'!#REF!</definedName>
    <definedName name="BExS81TE0EY44Y3W2M4Z4MGNP5OM" localSheetId="3" hidden="1">'[3]AMI P &amp; L'!#REF!</definedName>
    <definedName name="BExS81TE0EY44Y3W2M4Z4MGNP5OM" localSheetId="0" hidden="1">'[3]AMI P &amp; L'!#REF!</definedName>
    <definedName name="BExS81TE0EY44Y3W2M4Z4MGNP5OM" localSheetId="11" hidden="1">'[3]AMI P &amp; L'!#REF!</definedName>
    <definedName name="BExS81TE0EY44Y3W2M4Z4MGNP5OM" hidden="1">'[3]AMI P &amp; L'!#REF!</definedName>
    <definedName name="BExS81YPDZDVJJVS15HV2HDXAC3Y" hidden="1">'[2]Reco Sheet for Fcast'!$I$10:$J$10</definedName>
    <definedName name="BExS82PRVNUTEKQZS56YT2DVF6C2" hidden="1">'[2]Reco Sheet for Fcast'!$I$6:$J$6</definedName>
    <definedName name="BExS8BPG5A0GR5AO1U951NDGGR0L" hidden="1">'[2]Reco Sheet for Fcast'!$F$9:$G$9</definedName>
    <definedName name="BExS8FR1778VV7DHWQTG4B927FMB" localSheetId="8" hidden="1">#REF!</definedName>
    <definedName name="BExS8FR1778VV7DHWQTG4B927FMB" localSheetId="4" hidden="1">#REF!</definedName>
    <definedName name="BExS8FR1778VV7DHWQTG4B927FMB" localSheetId="3" hidden="1">#REF!</definedName>
    <definedName name="BExS8FR1778VV7DHWQTG4B927FMB" localSheetId="0" hidden="1">#REF!</definedName>
    <definedName name="BExS8FR1778VV7DHWQTG4B927FMB" localSheetId="11" hidden="1">#REF!</definedName>
    <definedName name="BExS8FR1778VV7DHWQTG4B927FMB" hidden="1">#REF!</definedName>
    <definedName name="BExS8GSUS17UY50TEM2AWF36BR9Z" hidden="1">'[2]Reco Sheet for Fcast'!$F$7:$G$7</definedName>
    <definedName name="BExS8HJRBVG0XI6PWA9KTMJZMQXK" hidden="1">'[2]Reco Sheet for Fcast'!$F$7:$G$7</definedName>
    <definedName name="BExS8R51C8RM2FS6V6IRTYO9GA4A" hidden="1">'[2]Reco Sheet for Fcast'!$F$15</definedName>
    <definedName name="BExS8WDX408F60MH1X9B9UZ2H4R7" hidden="1">'[2]Reco Sheet for Fcast'!$I$9:$J$9</definedName>
    <definedName name="BExS8Z2W2QEC3MH0BZIYLDFQNUIP" hidden="1">'[2]Reco Sheet for Fcast'!$F$11:$G$11</definedName>
    <definedName name="BExS92DKGRFFCIA9C0IXDOLO57EP" hidden="1">'[2]Reco Sheet for Fcast'!$I$9:$J$9</definedName>
    <definedName name="BExS96Q4LPS2XW49NMVPAVI6Y2PQ" localSheetId="8" hidden="1">'[5]Capital orders'!#REF!</definedName>
    <definedName name="BExS96Q4LPS2XW49NMVPAVI6Y2PQ" localSheetId="4" hidden="1">'[5]Capital orders'!#REF!</definedName>
    <definedName name="BExS96Q4LPS2XW49NMVPAVI6Y2PQ" localSheetId="3" hidden="1">'[5]Capital orders'!#REF!</definedName>
    <definedName name="BExS96Q4LPS2XW49NMVPAVI6Y2PQ" localSheetId="0" hidden="1">'[5]Capital orders'!#REF!</definedName>
    <definedName name="BExS96Q4LPS2XW49NMVPAVI6Y2PQ" localSheetId="11" hidden="1">'[5]Capital orders'!#REF!</definedName>
    <definedName name="BExS96Q4LPS2XW49NMVPAVI6Y2PQ" hidden="1">'[5]Capital orders'!#REF!</definedName>
    <definedName name="BExS98OB4321YCHLCQ022PXKTT2W" hidden="1">'[2]Reco Sheet for Fcast'!$I$10:$J$10</definedName>
    <definedName name="BExS9C9N8GFISC6HUERJ0EI06GB2" hidden="1">'[2]Reco Sheet for Fcast'!$I$6:$J$6</definedName>
    <definedName name="BExS9DX13CACP3J8JDREK30JB1SQ" hidden="1">'[2]Reco Sheet for Fcast'!$F$9:$G$9</definedName>
    <definedName name="BExS9FPRS2KRRCS33SE6WFNF5GYL" hidden="1">'[2]Reco Sheet for Fcast'!$F$9:$G$9</definedName>
    <definedName name="BExS9WI0A6PSEB8N9GPXF2Z7MWHM" hidden="1">'[2]Reco Sheet for Fcast'!$I$7:$J$7</definedName>
    <definedName name="BExSA5HP306TN9XJS0TU619DLRR7" hidden="1">'[2]Reco Sheet for Fcast'!$H$2:$I$2</definedName>
    <definedName name="BExSAAVWQOOIA6B3JHQVGP08HFEM" hidden="1">'[2]Reco Sheet for Fcast'!$I$8:$J$8</definedName>
    <definedName name="BExSAFJ3IICU2M7QPVE4ARYMXZKX" hidden="1">'[2]Reco Sheet for Fcast'!$F$7:$G$7</definedName>
    <definedName name="BExSAH6ID8OHX379UXVNGFO8J6KQ" hidden="1">'[2]Reco Sheet for Fcast'!$F$8:$G$8</definedName>
    <definedName name="BExSAQBHIXGQRNIRGCJMBXUPCZQA" hidden="1">'[2]Reco Sheet for Fcast'!$I$8:$J$8</definedName>
    <definedName name="BExSAUTCT4P7JP57NOR9MTX33QJZ" hidden="1">'[2]Reco Sheet for Fcast'!$F$10:$G$10</definedName>
    <definedName name="BExSAY9CA9TFXQ9M9FBJRGJO9T9E" localSheetId="8" hidden="1">'[3]AMI P &amp; L'!#REF!</definedName>
    <definedName name="BExSAY9CA9TFXQ9M9FBJRGJO9T9E" localSheetId="4" hidden="1">'[3]AMI P &amp; L'!#REF!</definedName>
    <definedName name="BExSAY9CA9TFXQ9M9FBJRGJO9T9E" localSheetId="3" hidden="1">'[3]AMI P &amp; L'!#REF!</definedName>
    <definedName name="BExSAY9CA9TFXQ9M9FBJRGJO9T9E" localSheetId="0" hidden="1">'[3]AMI P &amp; L'!#REF!</definedName>
    <definedName name="BExSAY9CA9TFXQ9M9FBJRGJO9T9E" localSheetId="11" hidden="1">'[3]AMI P &amp; L'!#REF!</definedName>
    <definedName name="BExSAY9CA9TFXQ9M9FBJRGJO9T9E" hidden="1">'[3]AMI P &amp; L'!#REF!</definedName>
    <definedName name="BExSB4JYKQ3MINI7RAYK5M8BLJDC" hidden="1">'[2]Reco Sheet for Fcast'!$I$10:$J$10</definedName>
    <definedName name="BExSB85FV73BJGCHMB5WBRYZT69Z" localSheetId="8" hidden="1">'[5]Capital orders'!#REF!</definedName>
    <definedName name="BExSB85FV73BJGCHMB5WBRYZT69Z" localSheetId="4" hidden="1">'[5]Capital orders'!#REF!</definedName>
    <definedName name="BExSB85FV73BJGCHMB5WBRYZT69Z" localSheetId="3" hidden="1">'[5]Capital orders'!#REF!</definedName>
    <definedName name="BExSB85FV73BJGCHMB5WBRYZT69Z" localSheetId="0" hidden="1">'[5]Capital orders'!#REF!</definedName>
    <definedName name="BExSB85FV73BJGCHMB5WBRYZT69Z" localSheetId="11" hidden="1">'[5]Capital orders'!#REF!</definedName>
    <definedName name="BExSB85FV73BJGCHMB5WBRYZT69Z" hidden="1">'[5]Capital orders'!#REF!</definedName>
    <definedName name="BExSBD8TZE1B5CZK6VNCCA977BCZ" localSheetId="8" hidden="1">#REF!</definedName>
    <definedName name="BExSBD8TZE1B5CZK6VNCCA977BCZ" localSheetId="4" hidden="1">#REF!</definedName>
    <definedName name="BExSBD8TZE1B5CZK6VNCCA977BCZ" localSheetId="3" hidden="1">#REF!</definedName>
    <definedName name="BExSBD8TZE1B5CZK6VNCCA977BCZ" localSheetId="0" hidden="1">#REF!</definedName>
    <definedName name="BExSBD8TZE1B5CZK6VNCCA977BCZ" localSheetId="11" hidden="1">#REF!</definedName>
    <definedName name="BExSBD8TZE1B5CZK6VNCCA977BCZ" hidden="1">#REF!</definedName>
    <definedName name="BExSBMOS41ZRLWYLOU29V6Y7YORR" localSheetId="8" hidden="1">'[3]AMI P &amp; L'!#REF!</definedName>
    <definedName name="BExSBMOS41ZRLWYLOU29V6Y7YORR" localSheetId="4" hidden="1">'[3]AMI P &amp; L'!#REF!</definedName>
    <definedName name="BExSBMOS41ZRLWYLOU29V6Y7YORR" localSheetId="3" hidden="1">'[3]AMI P &amp; L'!#REF!</definedName>
    <definedName name="BExSBMOS41ZRLWYLOU29V6Y7YORR" localSheetId="0" hidden="1">'[3]AMI P &amp; L'!#REF!</definedName>
    <definedName name="BExSBMOS41ZRLWYLOU29V6Y7YORR" localSheetId="11" hidden="1">'[3]AMI P &amp; L'!#REF!</definedName>
    <definedName name="BExSBMOS41ZRLWYLOU29V6Y7YORR" hidden="1">'[3]AMI P &amp; L'!#REF!</definedName>
    <definedName name="BExSBRBXXQMBU1TYDW1BXTEVEPRU" hidden="1">'[2]Reco Sheet for Fcast'!$F$8:$G$8</definedName>
    <definedName name="BExSC54998WTZ21DSL0R8UN0Y9JH" hidden="1">'[2]Reco Sheet for Fcast'!$F$8:$G$8</definedName>
    <definedName name="BExSC60N7WR9PJSNC9B7ORCX9NGY" hidden="1">'[2]Reco Sheet for Fcast'!$I$7:$J$7</definedName>
    <definedName name="BExSCE99EZTILTTCE4NJJF96OYYM" hidden="1">'[2]Reco Sheet for Fcast'!$G$2</definedName>
    <definedName name="BExSCHUQZ2HFEWS54X67DIS8OSXZ" hidden="1">'[2]Reco Sheet for Fcast'!$F$6:$G$6</definedName>
    <definedName name="BExSCOG41SKKG4GYU76WRWW1CTE6" hidden="1">'[2]Reco Sheet for Fcast'!$F$11:$G$11</definedName>
    <definedName name="BExSCVC9P86YVFMRKKUVRV29MZXZ" hidden="1">'[2]Reco Sheet for Fcast'!$G$2</definedName>
    <definedName name="BExSD233CH4MU9ZMGNRF97ZV7KWU" hidden="1">'[2]Reco Sheet for Fcast'!$F$8:$G$8</definedName>
    <definedName name="BExSD2U0F3BN6IN9N4R2DTTJG15H" hidden="1">'[2]Reco Sheet for Fcast'!$I$6:$J$6</definedName>
    <definedName name="BExSD6A6NY15YSMFH51ST6XJY429" hidden="1">'[2]Reco Sheet for Fcast'!$K$2</definedName>
    <definedName name="BExSD9VH6PF6RQ135VOEE08YXPAW" hidden="1">'[2]Reco Sheet for Fcast'!$F$11:$G$11</definedName>
    <definedName name="BExSDP5Y04WWMX2WWRITWOX8R5I9" hidden="1">'[2]Reco Sheet for Fcast'!$F$6:$G$6</definedName>
    <definedName name="BExSDSGM203BJTNS9MKCBX453HMD" hidden="1">'[2]Reco Sheet for Fcast'!$F$8:$G$8</definedName>
    <definedName name="BExSDT20XUFXTDM37M148AXAP7HN" hidden="1">'[2]Reco Sheet for Fcast'!$I$11:$J$11</definedName>
    <definedName name="BExSEEHK1VLWD7JBV9SVVVIKQZ3I" hidden="1">'[2]Reco Sheet for Fcast'!$F$8:$G$8</definedName>
    <definedName name="BExSEJKZLX37P3V33TRTFJ30BFRK" hidden="1">'[2]Reco Sheet for Fcast'!$F$9:$G$9</definedName>
    <definedName name="BExSEP9UVOAI6TMXKNK587PQ3328" hidden="1">'[2]Reco Sheet for Fcast'!$I$10:$J$10</definedName>
    <definedName name="BExSF07QFLZCO4P6K6QF05XG7PH1" hidden="1">'[2]Reco Sheet for Fcast'!$F$11:$G$11</definedName>
    <definedName name="BExSFJ8ZAGQ63A4MVMZRQWLVRGQ5" hidden="1">'[2]Reco Sheet for Fcast'!$F$8:$G$8</definedName>
    <definedName name="BExSFKQRST2S9KXWWLCXYLKSF4G1" hidden="1">'[2]Reco Sheet for Fcast'!$F$8:$G$8</definedName>
    <definedName name="BExSFYDRRTAZVPXRWUF5PDQ97WFF" hidden="1">'[2]Reco Sheet for Fcast'!$G$2</definedName>
    <definedName name="BExSFZVPFTXA3F0IJ2NGH1GXX9R7" hidden="1">'[2]Reco Sheet for Fcast'!$I$9:$J$9</definedName>
    <definedName name="BExSG60TZAT2SKO046IKGMD8SGUE" localSheetId="8" hidden="1">#REF!</definedName>
    <definedName name="BExSG60TZAT2SKO046IKGMD8SGUE" localSheetId="4" hidden="1">#REF!</definedName>
    <definedName name="BExSG60TZAT2SKO046IKGMD8SGUE" localSheetId="3" hidden="1">#REF!</definedName>
    <definedName name="BExSG60TZAT2SKO046IKGMD8SGUE" localSheetId="0" hidden="1">#REF!</definedName>
    <definedName name="BExSG60TZAT2SKO046IKGMD8SGUE" localSheetId="11" hidden="1">#REF!</definedName>
    <definedName name="BExSG60TZAT2SKO046IKGMD8SGUE" hidden="1">#REF!</definedName>
    <definedName name="BExSG90Q4ZUU2IPGDYOM169NJV9S" hidden="1">'[2]Reco Sheet for Fcast'!$I$9:$J$9</definedName>
    <definedName name="BExSG9X3DU845PNXYJGGLBQY2UHG" localSheetId="8" hidden="1">'[3]AMI P &amp; L'!#REF!</definedName>
    <definedName name="BExSG9X3DU845PNXYJGGLBQY2UHG" localSheetId="4" hidden="1">'[3]AMI P &amp; L'!#REF!</definedName>
    <definedName name="BExSG9X3DU845PNXYJGGLBQY2UHG" localSheetId="3" hidden="1">'[3]AMI P &amp; L'!#REF!</definedName>
    <definedName name="BExSG9X3DU845PNXYJGGLBQY2UHG" localSheetId="0" hidden="1">'[3]AMI P &amp; L'!#REF!</definedName>
    <definedName name="BExSG9X3DU845PNXYJGGLBQY2UHG" localSheetId="11" hidden="1">'[3]AMI P &amp; L'!#REF!</definedName>
    <definedName name="BExSG9X3DU845PNXYJGGLBQY2UHG" hidden="1">'[3]AMI P &amp; L'!#REF!</definedName>
    <definedName name="BExSGE45J27MDUUNXW7Z8Q33UAON" hidden="1">'[2]Reco Sheet for Fcast'!$F$9:$G$9</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hidden="1">'[2]Reco Sheet for Fcast'!$H$2:$I$2</definedName>
    <definedName name="BExSGM25R69NWJV48BYBJO2J24VT" hidden="1">'[4]Bud Mth'!$I$8:$J$8</definedName>
    <definedName name="BExSGOAYG73SFWOPAQV80P710GID" localSheetId="8" hidden="1">'[3]AMI P &amp; L'!#REF!</definedName>
    <definedName name="BExSGOAYG73SFWOPAQV80P710GID" localSheetId="4" hidden="1">'[3]AMI P &amp; L'!#REF!</definedName>
    <definedName name="BExSGOAYG73SFWOPAQV80P710GID" localSheetId="3" hidden="1">'[3]AMI P &amp; L'!#REF!</definedName>
    <definedName name="BExSGOAYG73SFWOPAQV80P710GID" localSheetId="0" hidden="1">'[3]AMI P &amp; L'!#REF!</definedName>
    <definedName name="BExSGOAYG73SFWOPAQV80P710GID" localSheetId="11" hidden="1">'[3]AMI P &amp; L'!#REF!</definedName>
    <definedName name="BExSGOAYG73SFWOPAQV80P710GID" hidden="1">'[3]AMI P &amp; L'!#REF!</definedName>
    <definedName name="BExSGOWJHRW7FWKLO2EHUOOGHNAF" hidden="1">'[2]Reco Sheet for Fcast'!$G$2</definedName>
    <definedName name="BExSGOWJTAP41ZV5Q23H7MI9C76W" hidden="1">'[2]Reco Sheet for Fcast'!$F$8:$G$8</definedName>
    <definedName name="BExSGR5JQVX2HQ0PKCGZNSSUM1RV" hidden="1">'[2]Reco Sheet for Fcast'!$F$8:$G$8</definedName>
    <definedName name="BExSGVHX69GJZHD99DKE4RZ042B1" hidden="1">'[2]Reco Sheet for Fcast'!$F$8:$G$8</definedName>
    <definedName name="BExSGZJO4J4ZO04E2N2ECVYS9DEZ" hidden="1">'[2]Reco Sheet for Fcast'!$I$11:$J$11</definedName>
    <definedName name="BExSHAHFHS7MMNJR8JPVABRGBVIT" hidden="1">'[2]Reco Sheet for Fcast'!$I$9:$J$9</definedName>
    <definedName name="BExSHGH88QZWW4RNAX4YKAZ5JEBL" hidden="1">'[2]Reco Sheet for Fcast'!$H$2:$I$2</definedName>
    <definedName name="BExSHOKK1OO3CX9Z28C58E5J1D9W" hidden="1">'[2]Reco Sheet for Fcast'!$F$7:$G$7</definedName>
    <definedName name="BExSHQD8KYLTQGDXIRKCHQQ7MKIH" hidden="1">'[2]Reco Sheet for Fcast'!$I$11:$J$11</definedName>
    <definedName name="BExSHVGPIAHXI97UBLI9G4I4M29F" hidden="1">'[2]Reco Sheet for Fcast'!$I$7:$J$7</definedName>
    <definedName name="BExSI0K2YL3HTCQAD8A7TR4QCUR6" hidden="1">'[2]Reco Sheet for Fcast'!$F$15:$J$123</definedName>
    <definedName name="BExSIFUDNRWXWIWNGCCFOOD8WIAZ" hidden="1">'[2]Reco Sheet for Fcast'!$F$10:$G$10</definedName>
    <definedName name="BExTTZNS2PBCR93C9IUW49UZ4I6T" localSheetId="8" hidden="1">'[3]AMI P &amp; L'!#REF!</definedName>
    <definedName name="BExTTZNS2PBCR93C9IUW49UZ4I6T" localSheetId="4" hidden="1">'[3]AMI P &amp; L'!#REF!</definedName>
    <definedName name="BExTTZNS2PBCR93C9IUW49UZ4I6T" localSheetId="3" hidden="1">'[3]AMI P &amp; L'!#REF!</definedName>
    <definedName name="BExTTZNS2PBCR93C9IUW49UZ4I6T" localSheetId="0" hidden="1">'[3]AMI P &amp; L'!#REF!</definedName>
    <definedName name="BExTTZNS2PBCR93C9IUW49UZ4I6T" localSheetId="11" hidden="1">'[3]AMI P &amp; L'!#REF!</definedName>
    <definedName name="BExTTZNS2PBCR93C9IUW49UZ4I6T" hidden="1">'[3]AMI P &amp; L'!#REF!</definedName>
    <definedName name="BExTU2YFQ25JQ6MEMRHHN66VLTPJ" hidden="1">'[2]Reco Sheet for Fcast'!$F$9:$G$9</definedName>
    <definedName name="BExTU75IOII1V5O0C9X2VAYYVJUG" hidden="1">'[2]Reco Sheet for Fcast'!$F$15</definedName>
    <definedName name="BExTUA5F7V4LUIIAM17J3A8XF3JE" hidden="1">'[2]Reco Sheet for Fcast'!$F$8:$G$8</definedName>
    <definedName name="BExTUJ53ANGZ3H1KDK4CR4Q0OD6P" hidden="1">'[2]Reco Sheet for Fcast'!$F$11:$G$11</definedName>
    <definedName name="BExTUKXSZBM7C57G6NGLWGU4WOHY" hidden="1">'[2]Reco Sheet for Fcast'!$I$6:$J$6</definedName>
    <definedName name="BExTUSQCFFYZCDNHWHADBC2E1ZP1" hidden="1">'[2]Reco Sheet for Fcast'!$I$7:$J$7</definedName>
    <definedName name="BExTUVFGOJEYS28JURA5KHQFDU5J" hidden="1">'[2]Reco Sheet for Fcast'!$F$7:$G$7</definedName>
    <definedName name="BExTUW10U40QCYGHM5NJ3YR1O5SP" hidden="1">'[2]Reco Sheet for Fcast'!$F$9:$G$9</definedName>
    <definedName name="BExTUWXFQHINU66YG82BI20ATMB5" hidden="1">'[2]Reco Sheet for Fcast'!$F$15:$G$26</definedName>
    <definedName name="BExTUY9WNSJ91GV8CP0SKJTEIV82" localSheetId="8" hidden="1">'[3]AMI P &amp; L'!#REF!</definedName>
    <definedName name="BExTUY9WNSJ91GV8CP0SKJTEIV82" localSheetId="4" hidden="1">'[3]AMI P &amp; L'!#REF!</definedName>
    <definedName name="BExTUY9WNSJ91GV8CP0SKJTEIV82" localSheetId="3" hidden="1">'[3]AMI P &amp; L'!#REF!</definedName>
    <definedName name="BExTUY9WNSJ91GV8CP0SKJTEIV82" localSheetId="0" hidden="1">'[3]AMI P &amp; L'!#REF!</definedName>
    <definedName name="BExTUY9WNSJ91GV8CP0SKJTEIV82" localSheetId="11" hidden="1">'[3]AMI P &amp; L'!#REF!</definedName>
    <definedName name="BExTUY9WNSJ91GV8CP0SKJTEIV82" hidden="1">'[3]AMI P &amp; L'!#REF!</definedName>
    <definedName name="BExTV67VIM8PV6KO253M4DUBJQLC" hidden="1">'[2]Reco Sheet for Fcast'!$F$15</definedName>
    <definedName name="BExTVELZCF2YA5L6F23BYZZR6WHF" localSheetId="8" hidden="1">'[3]AMI P &amp; L'!#REF!</definedName>
    <definedName name="BExTVELZCF2YA5L6F23BYZZR6WHF" localSheetId="4" hidden="1">'[3]AMI P &amp; L'!#REF!</definedName>
    <definedName name="BExTVELZCF2YA5L6F23BYZZR6WHF" localSheetId="3" hidden="1">'[3]AMI P &amp; L'!#REF!</definedName>
    <definedName name="BExTVELZCF2YA5L6F23BYZZR6WHF" localSheetId="0" hidden="1">'[3]AMI P &amp; L'!#REF!</definedName>
    <definedName name="BExTVELZCF2YA5L6F23BYZZR6WHF" localSheetId="11" hidden="1">'[3]AMI P &amp; L'!#REF!</definedName>
    <definedName name="BExTVELZCF2YA5L6F23BYZZR6WHF" hidden="1">'[3]AMI P &amp; L'!#REF!</definedName>
    <definedName name="BExTVGPIQZ99YFXUC8OONUX5BD42" hidden="1">'[2]Reco Sheet for Fcast'!$F$11:$G$11</definedName>
    <definedName name="BExTVS8U0EZLJRZ2MIUYGE8U301G" localSheetId="8" hidden="1">#REF!</definedName>
    <definedName name="BExTVS8U0EZLJRZ2MIUYGE8U301G" localSheetId="4" hidden="1">#REF!</definedName>
    <definedName name="BExTVS8U0EZLJRZ2MIUYGE8U301G" localSheetId="3" hidden="1">#REF!</definedName>
    <definedName name="BExTVS8U0EZLJRZ2MIUYGE8U301G" localSheetId="0" hidden="1">#REF!</definedName>
    <definedName name="BExTVS8U0EZLJRZ2MIUYGE8U301G" localSheetId="11" hidden="1">#REF!</definedName>
    <definedName name="BExTVS8U0EZLJRZ2MIUYGE8U301G" hidden="1">#REF!</definedName>
    <definedName name="BExTVZQLP9VFLEYQ9280W13X7E8K" hidden="1">'[2]Reco Sheet for Fcast'!$I$7:$J$7</definedName>
    <definedName name="BExTW5QDSCAJ7RXS743LW6RL5SJK" hidden="1">'[4]Bud Mth'!$L$6:$M$11</definedName>
    <definedName name="BExTWB4LA1PODQOH4LDTHQKBN16K" hidden="1">'[2]Reco Sheet for Fcast'!$F$15</definedName>
    <definedName name="BExTWI0Q8AWXUA3ZN7I5V3QK2KM1" hidden="1">'[2]Reco Sheet for Fcast'!$I$11:$J$11</definedName>
    <definedName name="BExTWJTIA3WUW1PUWXAOP9O8NKLZ" hidden="1">'[2]Reco Sheet for Fcast'!$F$6:$G$6</definedName>
    <definedName name="BExTWW95OX07FNA01WF5MSSSFQLX" hidden="1">'[2]Reco Sheet for Fcast'!$F$7:$G$7</definedName>
    <definedName name="BExTX11TGMK4J1I8SCX5QV40L2NX" localSheetId="8" hidden="1">#REF!</definedName>
    <definedName name="BExTX11TGMK4J1I8SCX5QV40L2NX" localSheetId="4" hidden="1">#REF!</definedName>
    <definedName name="BExTX11TGMK4J1I8SCX5QV40L2NX" localSheetId="3" hidden="1">#REF!</definedName>
    <definedName name="BExTX11TGMK4J1I8SCX5QV40L2NX" localSheetId="0" hidden="1">#REF!</definedName>
    <definedName name="BExTX11TGMK4J1I8SCX5QV40L2NX" localSheetId="11" hidden="1">#REF!</definedName>
    <definedName name="BExTX11TGMK4J1I8SCX5QV40L2NX" hidden="1">#REF!</definedName>
    <definedName name="BExTX1NDJMYRERGKCYTBGJXXUSGU" localSheetId="8" hidden="1">#REF!</definedName>
    <definedName name="BExTX1NDJMYRERGKCYTBGJXXUSGU" localSheetId="4" hidden="1">#REF!</definedName>
    <definedName name="BExTX1NDJMYRERGKCYTBGJXXUSGU" localSheetId="3" hidden="1">#REF!</definedName>
    <definedName name="BExTX1NDJMYRERGKCYTBGJXXUSGU" localSheetId="0" hidden="1">#REF!</definedName>
    <definedName name="BExTX1NDJMYRERGKCYTBGJXXUSGU" localSheetId="11" hidden="1">#REF!</definedName>
    <definedName name="BExTX1NDJMYRERGKCYTBGJXXUSGU" hidden="1">#REF!</definedName>
    <definedName name="BExTX476KI0RNB71XI5TYMANSGBG" hidden="1">'[2]Reco Sheet for Fcast'!$F$10:$G$10</definedName>
    <definedName name="BExTX8UBV7014XRKCDCLI03YH4RN" localSheetId="8" hidden="1">'[5]Capital orders'!#REF!</definedName>
    <definedName name="BExTX8UBV7014XRKCDCLI03YH4RN" localSheetId="4" hidden="1">'[5]Capital orders'!#REF!</definedName>
    <definedName name="BExTX8UBV7014XRKCDCLI03YH4RN" localSheetId="3" hidden="1">'[5]Capital orders'!#REF!</definedName>
    <definedName name="BExTX8UBV7014XRKCDCLI03YH4RN" localSheetId="0" hidden="1">'[5]Capital orders'!#REF!</definedName>
    <definedName name="BExTX8UBV7014XRKCDCLI03YH4RN" localSheetId="11" hidden="1">'[5]Capital orders'!#REF!</definedName>
    <definedName name="BExTX8UBV7014XRKCDCLI03YH4RN" hidden="1">'[5]Capital orders'!#REF!</definedName>
    <definedName name="BExTXJ6HBAIXMMWKZTJNFDYVZCAY" localSheetId="8" hidden="1">'[3]AMI P &amp; L'!#REF!</definedName>
    <definedName name="BExTXJ6HBAIXMMWKZTJNFDYVZCAY" localSheetId="4" hidden="1">'[3]AMI P &amp; L'!#REF!</definedName>
    <definedName name="BExTXJ6HBAIXMMWKZTJNFDYVZCAY" localSheetId="3" hidden="1">'[3]AMI P &amp; L'!#REF!</definedName>
    <definedName name="BExTXJ6HBAIXMMWKZTJNFDYVZCAY" localSheetId="0" hidden="1">'[3]AMI P &amp; L'!#REF!</definedName>
    <definedName name="BExTXJ6HBAIXMMWKZTJNFDYVZCAY" localSheetId="11" hidden="1">'[3]AMI P &amp; L'!#REF!</definedName>
    <definedName name="BExTXJ6HBAIXMMWKZTJNFDYVZCAY" hidden="1">'[3]AMI P &amp; L'!#REF!</definedName>
    <definedName name="BExTXT812NQT8GAEGH738U29BI0D" localSheetId="8" hidden="1">'[3]AMI P &amp; L'!#REF!</definedName>
    <definedName name="BExTXT812NQT8GAEGH738U29BI0D" localSheetId="4" hidden="1">'[3]AMI P &amp; L'!#REF!</definedName>
    <definedName name="BExTXT812NQT8GAEGH738U29BI0D" localSheetId="3" hidden="1">'[3]AMI P &amp; L'!#REF!</definedName>
    <definedName name="BExTXT812NQT8GAEGH738U29BI0D" localSheetId="0" hidden="1">'[3]AMI P &amp; L'!#REF!</definedName>
    <definedName name="BExTXT812NQT8GAEGH738U29BI0D" localSheetId="11" hidden="1">'[3]AMI P &amp; L'!#REF!</definedName>
    <definedName name="BExTXT812NQT8GAEGH738U29BI0D" hidden="1">'[3]AMI P &amp; L'!#REF!</definedName>
    <definedName name="BExTXWIP2TFPTQ76NHFOB72NICRZ" hidden="1">'[2]Reco Sheet for Fcast'!$H$2:$I$2</definedName>
    <definedName name="BExTY5T62H651VC86QM4X7E28JVA" localSheetId="8" hidden="1">'[3]AMI P &amp; L'!#REF!</definedName>
    <definedName name="BExTY5T62H651VC86QM4X7E28JVA" localSheetId="4" hidden="1">'[3]AMI P &amp; L'!#REF!</definedName>
    <definedName name="BExTY5T62H651VC86QM4X7E28JVA" localSheetId="3" hidden="1">'[3]AMI P &amp; L'!#REF!</definedName>
    <definedName name="BExTY5T62H651VC86QM4X7E28JVA" localSheetId="0" hidden="1">'[3]AMI P &amp; L'!#REF!</definedName>
    <definedName name="BExTY5T62H651VC86QM4X7E28JVA" localSheetId="11" hidden="1">'[3]AMI P &amp; L'!#REF!</definedName>
    <definedName name="BExTY5T62H651VC86QM4X7E28JVA" hidden="1">'[3]AMI P &amp; L'!#REF!</definedName>
    <definedName name="BExTYKCEFJ83LZM95M1V7CSFQVEA" hidden="1">'[2]Reco Sheet for Fcast'!$G$2</definedName>
    <definedName name="BExTYNHRQ0T9YWN16KKDWXQ3D73B" hidden="1">'[2]Reco Sheet for Fcast'!$F$9:$G$9</definedName>
    <definedName name="BExTYPLA9N640MFRJJQPKXT7P88M" hidden="1">'[2]Reco Sheet for Fcast'!$I$10:$J$10</definedName>
    <definedName name="BExTZ7F71SNTOX4LLZCK5R9VUMIJ" hidden="1">'[2]Reco Sheet for Fcast'!$F$8:$G$8</definedName>
    <definedName name="BExTZ8X5G9S3PA4FPSNK7T69W7QT" hidden="1">'[2]Reco Sheet for Fcast'!$F$15</definedName>
    <definedName name="BExTZ97Y0RMR8V5BI9F2H4MFB77O" hidden="1">'[2]Reco Sheet for Fcast'!$F$8:$G$8</definedName>
    <definedName name="BExTZK5PMCAXJL4DUIGL6H9Y8U4C" hidden="1">'[2]Reco Sheet for Fcast'!$G$2</definedName>
    <definedName name="BExTZKB6L5SXV5UN71YVTCBEIGWY" hidden="1">'[2]Reco Sheet for Fcast'!$F$11:$G$11</definedName>
    <definedName name="BExTZLICVKK4NBJFEGL270GJ2VQO" hidden="1">'[2]Reco Sheet for Fcast'!$F$11:$G$11</definedName>
    <definedName name="BExTZO2596CBZKPI7YNA1QQNPAIJ" localSheetId="8" hidden="1">'[3]AMI P &amp; L'!#REF!</definedName>
    <definedName name="BExTZO2596CBZKPI7YNA1QQNPAIJ" localSheetId="4" hidden="1">'[3]AMI P &amp; L'!#REF!</definedName>
    <definedName name="BExTZO2596CBZKPI7YNA1QQNPAIJ" localSheetId="3" hidden="1">'[3]AMI P &amp; L'!#REF!</definedName>
    <definedName name="BExTZO2596CBZKPI7YNA1QQNPAIJ" localSheetId="0" hidden="1">'[3]AMI P &amp; L'!#REF!</definedName>
    <definedName name="BExTZO2596CBZKPI7YNA1QQNPAIJ" localSheetId="11" hidden="1">'[3]AMI P &amp; L'!#REF!</definedName>
    <definedName name="BExTZO2596CBZKPI7YNA1QQNPAIJ" hidden="1">'[3]AMI P &amp; L'!#REF!</definedName>
    <definedName name="BExTZRI5JZ4A251Y611W94RCOSWH" localSheetId="8" hidden="1">#REF!</definedName>
    <definedName name="BExTZRI5JZ4A251Y611W94RCOSWH" localSheetId="4" hidden="1">#REF!</definedName>
    <definedName name="BExTZRI5JZ4A251Y611W94RCOSWH" localSheetId="3" hidden="1">#REF!</definedName>
    <definedName name="BExTZRI5JZ4A251Y611W94RCOSWH" localSheetId="0" hidden="1">#REF!</definedName>
    <definedName name="BExTZRI5JZ4A251Y611W94RCOSWH" localSheetId="11" hidden="1">#REF!</definedName>
    <definedName name="BExTZRI5JZ4A251Y611W94RCOSWH" hidden="1">#REF!</definedName>
    <definedName name="BExTZY8TDV4U7FQL7O10G6VKWKPJ" hidden="1">'[2]Reco Sheet for Fcast'!$F$10:$G$10</definedName>
    <definedName name="BExU02QNT4LT7H9JPUC4FXTLVGZT" localSheetId="8" hidden="1">'[3]AMI P &amp; L'!#REF!</definedName>
    <definedName name="BExU02QNT4LT7H9JPUC4FXTLVGZT" localSheetId="4" hidden="1">'[3]AMI P &amp; L'!#REF!</definedName>
    <definedName name="BExU02QNT4LT7H9JPUC4FXTLVGZT" localSheetId="3" hidden="1">'[3]AMI P &amp; L'!#REF!</definedName>
    <definedName name="BExU02QNT4LT7H9JPUC4FXTLVGZT" localSheetId="0" hidden="1">'[3]AMI P &amp; L'!#REF!</definedName>
    <definedName name="BExU02QNT4LT7H9JPUC4FXTLVGZT" localSheetId="11" hidden="1">'[3]AMI P &amp; L'!#REF!</definedName>
    <definedName name="BExU02QNT4LT7H9JPUC4FXTLVGZT" hidden="1">'[3]AMI P &amp; L'!#REF!</definedName>
    <definedName name="BExU0BFJJQO1HJZKI14QGOQ6JROO" hidden="1">'[2]Reco Sheet for Fcast'!$I$9:$J$9</definedName>
    <definedName name="BExU0FH5WTGW8MRFUFMDDSMJ6YQ5" hidden="1">'[2]Reco Sheet for Fcast'!$F$10:$G$10</definedName>
    <definedName name="BExU0GDOIL9U33QGU9ZU3YX3V1I4" hidden="1">'[2]Reco Sheet for Fcast'!$F$10:$G$10</definedName>
    <definedName name="BExU0GTRJDB0T7KEE27AHPJ1VG21" localSheetId="8" hidden="1">#REF!</definedName>
    <definedName name="BExU0GTRJDB0T7KEE27AHPJ1VG21" localSheetId="4" hidden="1">#REF!</definedName>
    <definedName name="BExU0GTRJDB0T7KEE27AHPJ1VG21" localSheetId="3" hidden="1">#REF!</definedName>
    <definedName name="BExU0GTRJDB0T7KEE27AHPJ1VG21" localSheetId="0" hidden="1">#REF!</definedName>
    <definedName name="BExU0GTRJDB0T7KEE27AHPJ1VG21" localSheetId="11" hidden="1">#REF!</definedName>
    <definedName name="BExU0GTRJDB0T7KEE27AHPJ1VG21" hidden="1">#REF!</definedName>
    <definedName name="BExU0HKTO8WJDQDWRTUK5TETM3HS" hidden="1">'[2]Reco Sheet for Fcast'!$F$15</definedName>
    <definedName name="BExU0MO3IK2BK6Z03N91DRPAM4ZL" localSheetId="8" hidden="1">'[5]Capital orders'!#REF!</definedName>
    <definedName name="BExU0MO3IK2BK6Z03N91DRPAM4ZL" localSheetId="4" hidden="1">'[5]Capital orders'!#REF!</definedName>
    <definedName name="BExU0MO3IK2BK6Z03N91DRPAM4ZL" localSheetId="3" hidden="1">'[5]Capital orders'!#REF!</definedName>
    <definedName name="BExU0MO3IK2BK6Z03N91DRPAM4ZL" localSheetId="0" hidden="1">'[5]Capital orders'!#REF!</definedName>
    <definedName name="BExU0MO3IK2BK6Z03N91DRPAM4ZL" localSheetId="11" hidden="1">'[5]Capital orders'!#REF!</definedName>
    <definedName name="BExU0MO3IK2BK6Z03N91DRPAM4ZL" hidden="1">'[5]Capital orders'!#REF!</definedName>
    <definedName name="BExU0MTJQPE041ZN7H8UKGV6MZT7" hidden="1">'[2]Reco Sheet for Fcast'!$F$10:$G$10</definedName>
    <definedName name="BExU0XWRUGFUSOVL9IX14W0517FO" localSheetId="8" hidden="1">'[5]Capital orders'!#REF!</definedName>
    <definedName name="BExU0XWRUGFUSOVL9IX14W0517FO" localSheetId="4" hidden="1">'[5]Capital orders'!#REF!</definedName>
    <definedName name="BExU0XWRUGFUSOVL9IX14W0517FO" localSheetId="3" hidden="1">'[5]Capital orders'!#REF!</definedName>
    <definedName name="BExU0XWRUGFUSOVL9IX14W0517FO" localSheetId="0" hidden="1">'[5]Capital orders'!#REF!</definedName>
    <definedName name="BExU0XWRUGFUSOVL9IX14W0517FO" localSheetId="11" hidden="1">'[5]Capital orders'!#REF!</definedName>
    <definedName name="BExU0XWRUGFUSOVL9IX14W0517FO" hidden="1">'[5]Capital orders'!#REF!</definedName>
    <definedName name="BExU0ZUUFYHLUK4M4E8GLGIBBNT0" hidden="1">'[2]Reco Sheet for Fcast'!$F$10:$G$10</definedName>
    <definedName name="BExU147D6RPG6ZVTSXRKFSVRHSBG" hidden="1">'[2]Reco Sheet for Fcast'!$F$11:$G$11</definedName>
    <definedName name="BExU16R10W1SOAPNG4CDJ01T7JRE" hidden="1">'[2]Reco Sheet for Fcast'!$I$6:$J$6</definedName>
    <definedName name="BExU17CKOR3GNIHDNVLH9L1IOJS9" hidden="1">'[2]Reco Sheet for Fcast'!$F$10:$G$10</definedName>
    <definedName name="BExU1CQSGHIYEUTB4X944L0P5KO6" hidden="1">'[2]Reco Sheet for Fcast'!$I$8:$J$8</definedName>
    <definedName name="BExU1GXUTLRPJN4MRINLAPHSZQFG" hidden="1">'[2]Reco Sheet for Fcast'!$F$15</definedName>
    <definedName name="BExU1IL9AOHFO85BZB6S60DK3N8H" localSheetId="8" hidden="1">'[3]AMI P &amp; L'!#REF!</definedName>
    <definedName name="BExU1IL9AOHFO85BZB6S60DK3N8H" localSheetId="4" hidden="1">'[3]AMI P &amp; L'!#REF!</definedName>
    <definedName name="BExU1IL9AOHFO85BZB6S60DK3N8H" localSheetId="3" hidden="1">'[3]AMI P &amp; L'!#REF!</definedName>
    <definedName name="BExU1IL9AOHFO85BZB6S60DK3N8H" localSheetId="0" hidden="1">'[3]AMI P &amp; L'!#REF!</definedName>
    <definedName name="BExU1IL9AOHFO85BZB6S60DK3N8H" localSheetId="11" hidden="1">'[3]AMI P &amp; L'!#REF!</definedName>
    <definedName name="BExU1IL9AOHFO85BZB6S60DK3N8H" hidden="1">'[3]AMI P &amp; L'!#REF!</definedName>
    <definedName name="BExU1NOPS09CLFZL1O31RAF9BQNQ" localSheetId="8" hidden="1">'[3]AMI P &amp; L'!#REF!</definedName>
    <definedName name="BExU1NOPS09CLFZL1O31RAF9BQNQ" localSheetId="4" hidden="1">'[3]AMI P &amp; L'!#REF!</definedName>
    <definedName name="BExU1NOPS09CLFZL1O31RAF9BQNQ" localSheetId="3" hidden="1">'[3]AMI P &amp; L'!#REF!</definedName>
    <definedName name="BExU1NOPS09CLFZL1O31RAF9BQNQ" localSheetId="0" hidden="1">'[3]AMI P &amp; L'!#REF!</definedName>
    <definedName name="BExU1NOPS09CLFZL1O31RAF9BQNQ" localSheetId="11" hidden="1">'[3]AMI P &amp; L'!#REF!</definedName>
    <definedName name="BExU1NOPS09CLFZL1O31RAF9BQNQ" hidden="1">'[3]AMI P &amp; L'!#REF!</definedName>
    <definedName name="BExU1PH9MOEX1JZVZ3D5M9DXB191" hidden="1">'[2]Reco Sheet for Fcast'!$H$2:$I$2</definedName>
    <definedName name="BExU1QZEEKJA35IMEOLOJ3ODX0ZA" hidden="1">'[2]Reco Sheet for Fcast'!$F$9:$G$9</definedName>
    <definedName name="BExU1VRURIWWVJ95O40WA23LMTJD" localSheetId="8" hidden="1">'[3]AMI P &amp; L'!#REF!</definedName>
    <definedName name="BExU1VRURIWWVJ95O40WA23LMTJD" localSheetId="4" hidden="1">'[3]AMI P &amp; L'!#REF!</definedName>
    <definedName name="BExU1VRURIWWVJ95O40WA23LMTJD" localSheetId="3" hidden="1">'[3]AMI P &amp; L'!#REF!</definedName>
    <definedName name="BExU1VRURIWWVJ95O40WA23LMTJD" localSheetId="0" hidden="1">'[3]AMI P &amp; L'!#REF!</definedName>
    <definedName name="BExU1VRURIWWVJ95O40WA23LMTJD" localSheetId="11" hidden="1">'[3]AMI P &amp; L'!#REF!</definedName>
    <definedName name="BExU1VRURIWWVJ95O40WA23LMTJD" hidden="1">'[3]AMI P &amp; L'!#REF!</definedName>
    <definedName name="BExU2M5CK6XK55UIHDVYRXJJJRI4" hidden="1">'[2]Reco Sheet for Fcast'!$F$15</definedName>
    <definedName name="BExU2TXVT25ZTOFQAF6CM53Z1RLF" hidden="1">'[2]Reco Sheet for Fcast'!$K$2</definedName>
    <definedName name="BExU2XZLYIU19G7358W5T9E87AFR" hidden="1">'[2]Reco Sheet for Fcast'!$I$7:$J$7</definedName>
    <definedName name="BExU31FMG5EZ3RLMEW3HTVQ1N7XG" localSheetId="8" hidden="1">#REF!</definedName>
    <definedName name="BExU31FMG5EZ3RLMEW3HTVQ1N7XG" localSheetId="4" hidden="1">#REF!</definedName>
    <definedName name="BExU31FMG5EZ3RLMEW3HTVQ1N7XG" localSheetId="3" hidden="1">#REF!</definedName>
    <definedName name="BExU31FMG5EZ3RLMEW3HTVQ1N7XG" localSheetId="0" hidden="1">#REF!</definedName>
    <definedName name="BExU31FMG5EZ3RLMEW3HTVQ1N7XG" localSheetId="11" hidden="1">#REF!</definedName>
    <definedName name="BExU31FMG5EZ3RLMEW3HTVQ1N7XG" hidden="1">#REF!</definedName>
    <definedName name="BExU3B66MCKJFSKT3HL8B5EJGVX0" hidden="1">'[2]Reco Sheet for Fcast'!$G$2</definedName>
    <definedName name="BExU3RYEDSJFAKYWNZXCULXMIK83" hidden="1">'[4]Bud Mth'!$F$11:$G$11</definedName>
    <definedName name="BExU3UNI9NR1RNZR07NSLSZMDOQQ" hidden="1">'[2]Reco Sheet for Fcast'!$I$6:$J$6</definedName>
    <definedName name="BExU401R18N6XKZKL7CNFOZQCM14" hidden="1">'[2]Reco Sheet for Fcast'!$F$10:$G$10</definedName>
    <definedName name="BExU42QVGY7TK39W1BIN6CDRG2OE" hidden="1">'[2]Reco Sheet for Fcast'!$I$10:$J$10</definedName>
    <definedName name="BExU47OZMS6TCWMEHHF0UCSFLLPI" hidden="1">'[2]Reco Sheet for Fcast'!$F$10:$G$10</definedName>
    <definedName name="BExU4D36E8TXN0M8KSNGEAFYP4DQ" hidden="1">'[2]Reco Sheet for Fcast'!$F$11:$G$11</definedName>
    <definedName name="BExU4G31RRVLJ3AC6E1FNEFMXM3O" hidden="1">'[2]Reco Sheet for Fcast'!$I$7:$J$7</definedName>
    <definedName name="BExU4GDVLPUEWBA4MRYRTQAUNO7B" localSheetId="8" hidden="1">'[3]AMI P &amp; L'!#REF!</definedName>
    <definedName name="BExU4GDVLPUEWBA4MRYRTQAUNO7B" localSheetId="4" hidden="1">'[3]AMI P &amp; L'!#REF!</definedName>
    <definedName name="BExU4GDVLPUEWBA4MRYRTQAUNO7B" localSheetId="3" hidden="1">'[3]AMI P &amp; L'!#REF!</definedName>
    <definedName name="BExU4GDVLPUEWBA4MRYRTQAUNO7B" localSheetId="0" hidden="1">'[3]AMI P &amp; L'!#REF!</definedName>
    <definedName name="BExU4GDVLPUEWBA4MRYRTQAUNO7B" localSheetId="11" hidden="1">'[3]AMI P &amp; L'!#REF!</definedName>
    <definedName name="BExU4GDVLPUEWBA4MRYRTQAUNO7B" hidden="1">'[3]AMI P &amp; L'!#REF!</definedName>
    <definedName name="BExU4I148DA7PRCCISLWQ6ABXFK6" hidden="1">'[2]Reco Sheet for Fcast'!$F$2:$G$2</definedName>
    <definedName name="BExU4L101H2KQHVKCKQ4PBAWZV6K" hidden="1">'[2]Reco Sheet for Fcast'!$G$2</definedName>
    <definedName name="BExU4NA00RRRBGRT6TOB0MXZRCRZ" hidden="1">'[2]Reco Sheet for Fcast'!$I$8:$J$8</definedName>
    <definedName name="BExU529I6YHVOG83TJHWSILIQU1S" hidden="1">'[2]Reco Sheet for Fcast'!$F$6:$G$6</definedName>
    <definedName name="BExU57YCIKPRD8QWL6EU0YR3NG3J" hidden="1">'[2]Reco Sheet for Fcast'!$G$2</definedName>
    <definedName name="BExU59WK17RXBRY6DNZSMRYEZFUD" hidden="1">'[2]Reco Sheet for Fcast'!$F$6:$G$6</definedName>
    <definedName name="BExU5DSTBWXLN6E59B757KRWRI6E" hidden="1">'[2]Reco Sheet for Fcast'!$H$2:$I$2</definedName>
    <definedName name="BExU5TDWM8NNDHYPQ7OQODTQ368A" hidden="1">'[2]Reco Sheet for Fcast'!$I$9:$J$9</definedName>
    <definedName name="BExU5X4OX1V1XHS6WSSORVQPP6Z3" hidden="1">'[2]Reco Sheet for Fcast'!$I$8:$J$8</definedName>
    <definedName name="BExU5XVPARTFMRYHNUTBKDIL4UJN" hidden="1">'[2]Reco Sheet for Fcast'!$F$9:$G$9</definedName>
    <definedName name="BExU66KMFBAP8JCVG9VM1RD1TNFF" hidden="1">'[2]Reco Sheet for Fcast'!$F$8:$G$8</definedName>
    <definedName name="BExU68IOM3CB3TACNAE9565TW7SH" hidden="1">'[2]Reco Sheet for Fcast'!$H$2:$I$2</definedName>
    <definedName name="BExU6AM82KN21E82HMWVP3LWP9IL" hidden="1">'[2]Reco Sheet for Fcast'!$I$8:$J$8</definedName>
    <definedName name="BExU6FEU1MRHU98R9YOJC5OKUJ6L" hidden="1">'[2]Reco Sheet for Fcast'!$I$11:$J$11</definedName>
    <definedName name="BExU6KIAJ663Y8W8QMU4HCF183DF" hidden="1">'[2]Reco Sheet for Fcast'!$F$7:$G$7</definedName>
    <definedName name="BExU6KT19B4PG6SHXFBGBPLM66KT" hidden="1">'[2]Reco Sheet for Fcast'!$G$2</definedName>
    <definedName name="BExU6PAVKIOAIMQ9XQIHHF1SUAGO" hidden="1">'[2]Reco Sheet for Fcast'!$F$6:$G$6</definedName>
    <definedName name="BExU6WXXC7SSQDMHSLUN5C2V4IYX" hidden="1">'[2]Reco Sheet for Fcast'!$I$7:$J$7</definedName>
    <definedName name="BExU73387E74XE8A9UKZLZNJYY65" hidden="1">'[2]Reco Sheet for Fcast'!$I$7:$J$7</definedName>
    <definedName name="BExU76ZHCJM8I7VSICCMSTC33O6U" hidden="1">'[2]Reco Sheet for Fcast'!$I$9:$J$9</definedName>
    <definedName name="BExU7BBTUF8BQ42DSGM94X5TG5GF" hidden="1">'[2]Reco Sheet for Fcast'!$I$10:$J$10</definedName>
    <definedName name="BExU7ES0XCYMF26C2IBWVI4GIYRC" localSheetId="8" hidden="1">#REF!</definedName>
    <definedName name="BExU7ES0XCYMF26C2IBWVI4GIYRC" localSheetId="4" hidden="1">#REF!</definedName>
    <definedName name="BExU7ES0XCYMF26C2IBWVI4GIYRC" localSheetId="3" hidden="1">#REF!</definedName>
    <definedName name="BExU7ES0XCYMF26C2IBWVI4GIYRC" localSheetId="0" hidden="1">#REF!</definedName>
    <definedName name="BExU7ES0XCYMF26C2IBWVI4GIYRC" localSheetId="11" hidden="1">#REF!</definedName>
    <definedName name="BExU7ES0XCYMF26C2IBWVI4GIYRC" hidden="1">#REF!</definedName>
    <definedName name="BExU7HH4EAHFQHT4AXKGWAWZP3I0" hidden="1">'[2]Reco Sheet for Fcast'!$I$8:$J$8</definedName>
    <definedName name="BExU7MF1ZVPDHOSMCAXOSYICHZ4I" hidden="1">'[2]Reco Sheet for Fcast'!$F$11:$G$11</definedName>
    <definedName name="BExU7O2BJ6D5YCKEL6FD2EFCWYRX" hidden="1">'[2]Reco Sheet for Fcast'!$I$7:$J$7</definedName>
    <definedName name="BExU7Q0JS9YIUKUPNSSAIDK2KJAV" hidden="1">'[2]Reco Sheet for Fcast'!$F$10:$G$10</definedName>
    <definedName name="BExU80I6AE5OU7P7F5V7HWIZBJ4P" localSheetId="8" hidden="1">'[3]AMI P &amp; L'!#REF!</definedName>
    <definedName name="BExU80I6AE5OU7P7F5V7HWIZBJ4P" localSheetId="4" hidden="1">'[3]AMI P &amp; L'!#REF!</definedName>
    <definedName name="BExU80I6AE5OU7P7F5V7HWIZBJ4P" localSheetId="3" hidden="1">'[3]AMI P &amp; L'!#REF!</definedName>
    <definedName name="BExU80I6AE5OU7P7F5V7HWIZBJ4P" localSheetId="0" hidden="1">'[3]AMI P &amp; L'!#REF!</definedName>
    <definedName name="BExU80I6AE5OU7P7F5V7HWIZBJ4P" localSheetId="11" hidden="1">'[3]AMI P &amp; L'!#REF!</definedName>
    <definedName name="BExU80I6AE5OU7P7F5V7HWIZBJ4P" hidden="1">'[3]AMI P &amp; L'!#REF!</definedName>
    <definedName name="BExU86NB26MCPYIISZ36HADONGT2" hidden="1">'[2]Reco Sheet for Fcast'!$H$2:$I$2</definedName>
    <definedName name="BExU885EZZNSZV3GP298UJ8LB7OL" hidden="1">'[2]Reco Sheet for Fcast'!$F$9:$G$9</definedName>
    <definedName name="BExU8FSAUP9TUZ1NO9WXK80QPHWV" hidden="1">'[2]Reco Sheet for Fcast'!$H$2:$I$2</definedName>
    <definedName name="BExU8KFLAN778MBN93NYZB0FV30G" hidden="1">'[2]Reco Sheet for Fcast'!$I$6:$J$6</definedName>
    <definedName name="BExU8UX9JX3XLB47YZ8GFXE0V7R2" hidden="1">'[2]Reco Sheet for Fcast'!$I$11:$J$11</definedName>
    <definedName name="BExU96M1J7P9DZQ3S9H0C12KGYTW" hidden="1">'[2]Reco Sheet for Fcast'!$F$11:$G$11</definedName>
    <definedName name="BExU9F05OR1GZ3057R6UL3WPEIYI" hidden="1">'[2]Reco Sheet for Fcast'!$I$10:$J$10</definedName>
    <definedName name="BExU9GCSO5YILIKG6VAHN13DL75K" hidden="1">'[2]Reco Sheet for Fcast'!$F$15</definedName>
    <definedName name="BExU9KJOZLO15N11MJVN782NFGJ0" hidden="1">'[2]Reco Sheet for Fcast'!$G$2</definedName>
    <definedName name="BExU9LG29XU2K1GNKRO4438JYQZE" hidden="1">'[2]Reco Sheet for Fcast'!$F$10:$G$10</definedName>
    <definedName name="BExU9RW36I5Z6JIXUIUB3PJH86LT" hidden="1">'[2]Reco Sheet for Fcast'!$I$11:$J$11</definedName>
    <definedName name="BExUA28AO7OWDG3H23Q0CL4B7BHW" hidden="1">'[2]Reco Sheet for Fcast'!$I$10:$J$10</definedName>
    <definedName name="BExUA5O923FFNEBY8BPO1TU3QGBM" hidden="1">'[2]Reco Sheet for Fcast'!$F$8:$G$8</definedName>
    <definedName name="BExUA6Q4K25VH452AQ3ZIRBCMS61" hidden="1">'[2]Reco Sheet for Fcast'!$I$11:$J$11</definedName>
    <definedName name="BExUAD618VJT7Y268F09VY8TCB6I" hidden="1">'[2]Reco Sheet for Fcast'!$F$11:$G$11</definedName>
    <definedName name="BExUAFV4JMBSM2SKBQL9NHL0NIBS" hidden="1">'[2]Reco Sheet for Fcast'!$I$8:$J$8</definedName>
    <definedName name="BExUAMWQODKBXMRH1QCMJLJBF8M7" hidden="1">'[2]Reco Sheet for Fcast'!$I$8:$J$8</definedName>
    <definedName name="BExUAX8WS5OPVLCDXRGKTU2QMTFO" hidden="1">'[2]Reco Sheet for Fcast'!$F$11:$G$11</definedName>
    <definedName name="BExUB08T2BYPVAJVBMXLIDWLL1OE" localSheetId="8" hidden="1">#REF!</definedName>
    <definedName name="BExUB08T2BYPVAJVBMXLIDWLL1OE" localSheetId="4" hidden="1">#REF!</definedName>
    <definedName name="BExUB08T2BYPVAJVBMXLIDWLL1OE" localSheetId="3" hidden="1">#REF!</definedName>
    <definedName name="BExUB08T2BYPVAJVBMXLIDWLL1OE" localSheetId="0" hidden="1">#REF!</definedName>
    <definedName name="BExUB08T2BYPVAJVBMXLIDWLL1OE" localSheetId="11" hidden="1">#REF!</definedName>
    <definedName name="BExUB08T2BYPVAJVBMXLIDWLL1OE" hidden="1">#REF!</definedName>
    <definedName name="BExUB33EK29TFQ0BN3SU5AAHUXYI" hidden="1">'[4]Bud Mth'!$I$9:$J$9</definedName>
    <definedName name="BExUB8HLEXSBVPZ5AXNQEK96F1N4" hidden="1">'[2]Reco Sheet for Fcast'!$I$8:$J$8</definedName>
    <definedName name="BExUBCDVZIEA7YT0LPSMHL5ZSERQ" hidden="1">'[2]Reco Sheet for Fcast'!$F$11:$G$11</definedName>
    <definedName name="BExUBKXBUCN760QYU7Q8GESBWOQH" hidden="1">'[2]Reco Sheet for Fcast'!$I$9:$J$9</definedName>
    <definedName name="BExUBL83ED0P076RN9RJ8P1MZ299" hidden="1">'[2]Reco Sheet for Fcast'!$H$2:$I$2</definedName>
    <definedName name="BExUBWBBDMQYIMES51STJPTYF2KB" localSheetId="8" hidden="1">'[5]Capital orders'!#REF!</definedName>
    <definedName name="BExUBWBBDMQYIMES51STJPTYF2KB" localSheetId="4" hidden="1">'[5]Capital orders'!#REF!</definedName>
    <definedName name="BExUBWBBDMQYIMES51STJPTYF2KB" localSheetId="3" hidden="1">'[5]Capital orders'!#REF!</definedName>
    <definedName name="BExUBWBBDMQYIMES51STJPTYF2KB" localSheetId="0" hidden="1">'[5]Capital orders'!#REF!</definedName>
    <definedName name="BExUBWBBDMQYIMES51STJPTYF2KB" localSheetId="11" hidden="1">'[5]Capital orders'!#REF!</definedName>
    <definedName name="BExUBWBBDMQYIMES51STJPTYF2KB" hidden="1">'[5]Capital orders'!#REF!</definedName>
    <definedName name="BExUC623BDYEODBN0N4DO6PJQ7NU" localSheetId="8" hidden="1">'[3]AMI P &amp; L'!#REF!</definedName>
    <definedName name="BExUC623BDYEODBN0N4DO6PJQ7NU" localSheetId="4" hidden="1">'[3]AMI P &amp; L'!#REF!</definedName>
    <definedName name="BExUC623BDYEODBN0N4DO6PJQ7NU" localSheetId="3" hidden="1">'[3]AMI P &amp; L'!#REF!</definedName>
    <definedName name="BExUC623BDYEODBN0N4DO6PJQ7NU" localSheetId="0" hidden="1">'[3]AMI P &amp; L'!#REF!</definedName>
    <definedName name="BExUC623BDYEODBN0N4DO6PJQ7NU" localSheetId="11" hidden="1">'[3]AMI P &amp; L'!#REF!</definedName>
    <definedName name="BExUC623BDYEODBN0N4DO6PJQ7NU" hidden="1">'[3]AMI P &amp; L'!#REF!</definedName>
    <definedName name="BExUC8G72O2YXWX0KZM5IEBC5NYF" hidden="1">'[4]Bud Mth'!$C$15:$D$29</definedName>
    <definedName name="BExUC8WH8TCKBB5313JGYYQ1WFLT" hidden="1">'[2]Reco Sheet for Fcast'!$I$11:$J$11</definedName>
    <definedName name="BExUCFCDK6SPH86I6STXX8X3WMC4" hidden="1">'[2]Reco Sheet for Fcast'!$F$11:$G$11</definedName>
    <definedName name="BExUCLC6AQ5KR6LXSAXV4QQ8ASVG" hidden="1">'[2]Reco Sheet for Fcast'!$I$9:$J$9</definedName>
    <definedName name="BExUD4IOJ12X3PJG5WXNNGDRCKAP" hidden="1">'[2]Reco Sheet for Fcast'!$G$2</definedName>
    <definedName name="BExUD9WX9BWK72UWVSLYZJLAY5VY" hidden="1">'[2]Reco Sheet for Fcast'!$I$6:$J$6</definedName>
    <definedName name="BExUDEV0CYVO7Y5IQQBEJ6FUY9S6" localSheetId="8" hidden="1">'[3]AMI P &amp; L'!#REF!</definedName>
    <definedName name="BExUDEV0CYVO7Y5IQQBEJ6FUY9S6" localSheetId="4" hidden="1">'[3]AMI P &amp; L'!#REF!</definedName>
    <definedName name="BExUDEV0CYVO7Y5IQQBEJ6FUY9S6" localSheetId="3" hidden="1">'[3]AMI P &amp; L'!#REF!</definedName>
    <definedName name="BExUDEV0CYVO7Y5IQQBEJ6FUY9S6" localSheetId="0" hidden="1">'[3]AMI P &amp; L'!#REF!</definedName>
    <definedName name="BExUDEV0CYVO7Y5IQQBEJ6FUY9S6" localSheetId="11" hidden="1">'[3]AMI P &amp; L'!#REF!</definedName>
    <definedName name="BExUDEV0CYVO7Y5IQQBEJ6FUY9S6" hidden="1">'[3]AMI P &amp; L'!#REF!</definedName>
    <definedName name="BExUDJ7DYJ87DXRZ8X55DX7WPECP" hidden="1">'[4]Bud Mth'!$F$11:$G$11</definedName>
    <definedName name="BExUDWOXQGIZW0EAIIYLQUPXF8YV" hidden="1">'[2]Reco Sheet for Fcast'!$H$2:$I$2</definedName>
    <definedName name="BExUDXAIC17W1FUU8Z10XUAVB7CS" hidden="1">'[2]Reco Sheet for Fcast'!$I$6:$J$6</definedName>
    <definedName name="BExUE5OMY7OAJQ9WR8C8HG311ORP" hidden="1">'[2]Reco Sheet for Fcast'!$F$6:$G$6</definedName>
    <definedName name="BExUEFKOQWXXGRNLAOJV2BJ66UB8" hidden="1">'[2]Reco Sheet for Fcast'!$K$2</definedName>
    <definedName name="BExUEJGX3OQQP5KFRJSRCZ70EI9V" localSheetId="8" hidden="1">'[3]AMI P &amp; L'!#REF!</definedName>
    <definedName name="BExUEJGX3OQQP5KFRJSRCZ70EI9V" localSheetId="4" hidden="1">'[3]AMI P &amp; L'!#REF!</definedName>
    <definedName name="BExUEJGX3OQQP5KFRJSRCZ70EI9V" localSheetId="3" hidden="1">'[3]AMI P &amp; L'!#REF!</definedName>
    <definedName name="BExUEJGX3OQQP5KFRJSRCZ70EI9V" localSheetId="0" hidden="1">'[3]AMI P &amp; L'!#REF!</definedName>
    <definedName name="BExUEJGX3OQQP5KFRJSRCZ70EI9V" localSheetId="11" hidden="1">'[3]AMI P &amp; L'!#REF!</definedName>
    <definedName name="BExUEJGX3OQQP5KFRJSRCZ70EI9V" hidden="1">'[3]AMI P &amp; L'!#REF!</definedName>
    <definedName name="BExUEYR71COFS2X8PDNU21IPMQEU" hidden="1">'[2]Reco Sheet for Fcast'!$F$8:$G$8</definedName>
    <definedName name="BExVPRLJ9I6RX45EDVFSQGCPJSOK" hidden="1">'[2]Reco Sheet for Fcast'!$I$10:$J$10</definedName>
    <definedName name="BExVRSFF20PCW4U8ETRBU8GKPJ09" localSheetId="8" hidden="1">'[5]Capital orders'!#REF!</definedName>
    <definedName name="BExVRSFF20PCW4U8ETRBU8GKPJ09" localSheetId="4" hidden="1">'[5]Capital orders'!#REF!</definedName>
    <definedName name="BExVRSFF20PCW4U8ETRBU8GKPJ09" localSheetId="3" hidden="1">'[5]Capital orders'!#REF!</definedName>
    <definedName name="BExVRSFF20PCW4U8ETRBU8GKPJ09" localSheetId="0" hidden="1">'[5]Capital orders'!#REF!</definedName>
    <definedName name="BExVRSFF20PCW4U8ETRBU8GKPJ09" localSheetId="11" hidden="1">'[5]Capital orders'!#REF!</definedName>
    <definedName name="BExVRSFF20PCW4U8ETRBU8GKPJ09" hidden="1">'[5]Capital orders'!#REF!</definedName>
    <definedName name="BExVSK5E1T5C3Z7L1TS7KHBIC1EB" hidden="1">'[4]Bud Mth'!$F$8:$G$8</definedName>
    <definedName name="BExVSL787C8E4HFQZ2NVLT35I2XV" hidden="1">'[2]Reco Sheet for Fcast'!$I$10:$J$10</definedName>
    <definedName name="BExVSTFTVV14SFGHQUOJL5SQ5TX9" hidden="1">'[2]Reco Sheet for Fcast'!$G$2</definedName>
    <definedName name="BExVT3MPE8LQ5JFN3HQIFKSQ80U4" hidden="1">'[2]Reco Sheet for Fcast'!$F$8:$G$8</definedName>
    <definedName name="BExVT7TRK3NZHPME2TFBXOF1WBR9" hidden="1">'[2]Reco Sheet for Fcast'!$I$9:$J$9</definedName>
    <definedName name="BExVT9H0R0T7WGQAAC0HABMG54YM" hidden="1">'[2]Reco Sheet for Fcast'!$K$2</definedName>
    <definedName name="BExVTCMDDEDGLUIMUU6BSFHEWTOP" localSheetId="8" hidden="1">'[3]AMI P &amp; L'!#REF!</definedName>
    <definedName name="BExVTCMDDEDGLUIMUU6BSFHEWTOP" localSheetId="4" hidden="1">'[3]AMI P &amp; L'!#REF!</definedName>
    <definedName name="BExVTCMDDEDGLUIMUU6BSFHEWTOP" localSheetId="3" hidden="1">'[3]AMI P &amp; L'!#REF!</definedName>
    <definedName name="BExVTCMDDEDGLUIMUU6BSFHEWTOP" localSheetId="0" hidden="1">'[3]AMI P &amp; L'!#REF!</definedName>
    <definedName name="BExVTCMDDEDGLUIMUU6BSFHEWTOP" localSheetId="11" hidden="1">'[3]AMI P &amp; L'!#REF!</definedName>
    <definedName name="BExVTCMDDEDGLUIMUU6BSFHEWTOP" hidden="1">'[3]AMI P &amp; L'!#REF!</definedName>
    <definedName name="BExVTCMDQMLKRA2NQR72XU6Y54IK" hidden="1">'[2]Reco Sheet for Fcast'!$H$2:$I$2</definedName>
    <definedName name="BExVTCRV8FQ5U9OYWWL44N6KFNHU" hidden="1">'[2]Reco Sheet for Fcast'!$I$11:$J$11</definedName>
    <definedName name="BExVTNESHPVG0A0KZ7BRX26MS0PF" hidden="1">'[2]Reco Sheet for Fcast'!$I$7:$J$7</definedName>
    <definedName name="BExVTTJVTNRSBHBTUZ78WG2JM5MK" hidden="1">'[2]Reco Sheet for Fcast'!$I$6:$J$6</definedName>
    <definedName name="BExVTXLMYR87BC04D1ERALPUFVPG" hidden="1">'[2]Reco Sheet for Fcast'!$F$15</definedName>
    <definedName name="BExVUL9V3H8ZF6Y72LQBBN639YAA" hidden="1">'[2]Reco Sheet for Fcast'!$F$8:$G$8</definedName>
    <definedName name="BExVV4WOJHBCFS30YPAH56TF8XV7" localSheetId="8" hidden="1">#REF!</definedName>
    <definedName name="BExVV4WOJHBCFS30YPAH56TF8XV7" localSheetId="4" hidden="1">#REF!</definedName>
    <definedName name="BExVV4WOJHBCFS30YPAH56TF8XV7" localSheetId="3" hidden="1">#REF!</definedName>
    <definedName name="BExVV4WOJHBCFS30YPAH56TF8XV7" localSheetId="0" hidden="1">#REF!</definedName>
    <definedName name="BExVV4WOJHBCFS30YPAH56TF8XV7" localSheetId="11" hidden="1">#REF!</definedName>
    <definedName name="BExVV4WOJHBCFS30YPAH56TF8XV7" hidden="1">#REF!</definedName>
    <definedName name="BExVV5T14N2HZIK7HQ4P2KG09U0J" hidden="1">'[2]Reco Sheet for Fcast'!$I$10:$J$10</definedName>
    <definedName name="BExVV7R410VYLADLX9LNG63ID6H1" hidden="1">'[2]Reco Sheet for Fcast'!$I$10:$J$10</definedName>
    <definedName name="BExVVCEED4JEKF59OV0G3T4XFMFO" hidden="1">'[2]Reco Sheet for Fcast'!$F$15</definedName>
    <definedName name="BExVVJAKR0OH8T15R52V6Z4K8OAI" localSheetId="8" hidden="1">'[5]Capital orders'!#REF!</definedName>
    <definedName name="BExVVJAKR0OH8T15R52V6Z4K8OAI" localSheetId="4" hidden="1">'[5]Capital orders'!#REF!</definedName>
    <definedName name="BExVVJAKR0OH8T15R52V6Z4K8OAI" localSheetId="3" hidden="1">'[5]Capital orders'!#REF!</definedName>
    <definedName name="BExVVJAKR0OH8T15R52V6Z4K8OAI" localSheetId="0" hidden="1">'[5]Capital orders'!#REF!</definedName>
    <definedName name="BExVVJAKR0OH8T15R52V6Z4K8OAI" localSheetId="11" hidden="1">'[5]Capital orders'!#REF!</definedName>
    <definedName name="BExVVJAKR0OH8T15R52V6Z4K8OAI" hidden="1">'[5]Capital orders'!#REF!</definedName>
    <definedName name="BExVVPFO2J7FMSRPD36909HN4BZJ" localSheetId="8" hidden="1">'[3]AMI P &amp; L'!#REF!</definedName>
    <definedName name="BExVVPFO2J7FMSRPD36909HN4BZJ" localSheetId="4" hidden="1">'[3]AMI P &amp; L'!#REF!</definedName>
    <definedName name="BExVVPFO2J7FMSRPD36909HN4BZJ" localSheetId="3" hidden="1">'[3]AMI P &amp; L'!#REF!</definedName>
    <definedName name="BExVVPFO2J7FMSRPD36909HN4BZJ" localSheetId="0" hidden="1">'[3]AMI P &amp; L'!#REF!</definedName>
    <definedName name="BExVVPFO2J7FMSRPD36909HN4BZJ" localSheetId="11" hidden="1">'[3]AMI P &amp; L'!#REF!</definedName>
    <definedName name="BExVVPFO2J7FMSRPD36909HN4BZJ" hidden="1">'[3]AMI P &amp; L'!#REF!</definedName>
    <definedName name="BExVVQ19AQ3VCARJOC38SF7OYE9Y" hidden="1">'[2]Reco Sheet for Fcast'!$I$11:$J$11</definedName>
    <definedName name="BExVVQ19TAECID45CS4HXT1RD3AQ" localSheetId="8" hidden="1">'[3]AMI P &amp; L'!#REF!</definedName>
    <definedName name="BExVVQ19TAECID45CS4HXT1RD3AQ" localSheetId="4" hidden="1">'[3]AMI P &amp; L'!#REF!</definedName>
    <definedName name="BExVVQ19TAECID45CS4HXT1RD3AQ" localSheetId="3" hidden="1">'[3]AMI P &amp; L'!#REF!</definedName>
    <definedName name="BExVVQ19TAECID45CS4HXT1RD3AQ" localSheetId="0" hidden="1">'[3]AMI P &amp; L'!#REF!</definedName>
    <definedName name="BExVVQ19TAECID45CS4HXT1RD3AQ" localSheetId="11" hidden="1">'[3]AMI P &amp; L'!#REF!</definedName>
    <definedName name="BExVVQ19TAECID45CS4HXT1RD3AQ" hidden="1">'[3]AMI P &amp; L'!#REF!</definedName>
    <definedName name="BExVW3YV5XGIVJ97UUPDJGJ2P15B" hidden="1">'[2]Reco Sheet for Fcast'!$I$8:$J$8</definedName>
    <definedName name="BExVW5X571GEYR5SCU1Z2DHKWM79" hidden="1">'[2]Reco Sheet for Fcast'!$H$2:$I$2</definedName>
    <definedName name="BExVW6YTKA098AF57M4PHNQ54XMH" hidden="1">'[2]Reco Sheet for Fcast'!$F$8:$G$8</definedName>
    <definedName name="BExVWH5O60DAWDALWYLP29FXHNYB" localSheetId="8" hidden="1">#REF!</definedName>
    <definedName name="BExVWH5O60DAWDALWYLP29FXHNYB" localSheetId="4" hidden="1">#REF!</definedName>
    <definedName name="BExVWH5O60DAWDALWYLP29FXHNYB" localSheetId="3" hidden="1">#REF!</definedName>
    <definedName name="BExVWH5O60DAWDALWYLP29FXHNYB" localSheetId="0" hidden="1">#REF!</definedName>
    <definedName name="BExVWH5O60DAWDALWYLP29FXHNYB" localSheetId="11" hidden="1">#REF!</definedName>
    <definedName name="BExVWH5O60DAWDALWYLP29FXHNYB" hidden="1">#REF!</definedName>
    <definedName name="BExVWINKCH0V0NUWH363SMXAZE62" hidden="1">'[2]Reco Sheet for Fcast'!$F$6:$G$6</definedName>
    <definedName name="BExVWSZWDVO3AP2D6EDY5H1QYOXC" hidden="1">'[4]Bud Mth'!$F$6:$G$6</definedName>
    <definedName name="BExVWYU8EK669NP172GEIGCTVPPA" hidden="1">'[2]Reco Sheet for Fcast'!$I$8:$J$8</definedName>
    <definedName name="BExVX2VZNPKLDHY7OGN2A2H5HC14" localSheetId="8" hidden="1">#REF!</definedName>
    <definedName name="BExVX2VZNPKLDHY7OGN2A2H5HC14" localSheetId="4" hidden="1">#REF!</definedName>
    <definedName name="BExVX2VZNPKLDHY7OGN2A2H5HC14" localSheetId="3" hidden="1">#REF!</definedName>
    <definedName name="BExVX2VZNPKLDHY7OGN2A2H5HC14" localSheetId="0" hidden="1">#REF!</definedName>
    <definedName name="BExVX2VZNPKLDHY7OGN2A2H5HC14" localSheetId="11" hidden="1">#REF!</definedName>
    <definedName name="BExVX2VZNPKLDHY7OGN2A2H5HC14" hidden="1">#REF!</definedName>
    <definedName name="BExVX3XN2DRJKL8EDBIG58RYQ36R" hidden="1">'[2]Reco Sheet for Fcast'!$I$6:$J$6</definedName>
    <definedName name="BExVXDZ63PUART77BBR5SI63TPC6" hidden="1">'[2]Reco Sheet for Fcast'!$I$11:$J$11</definedName>
    <definedName name="BExVXHKI6LFYMGWISMPACMO247HL" hidden="1">'[2]Reco Sheet for Fcast'!$F$9:$G$9</definedName>
    <definedName name="BExVXLX2BZ5EF2X6R41BTKRJR1NM" localSheetId="8" hidden="1">'[3]AMI P &amp; L'!#REF!</definedName>
    <definedName name="BExVXLX2BZ5EF2X6R41BTKRJR1NM" localSheetId="4" hidden="1">'[3]AMI P &amp; L'!#REF!</definedName>
    <definedName name="BExVXLX2BZ5EF2X6R41BTKRJR1NM" localSheetId="3" hidden="1">'[3]AMI P &amp; L'!#REF!</definedName>
    <definedName name="BExVXLX2BZ5EF2X6R41BTKRJR1NM" localSheetId="0" hidden="1">'[3]AMI P &amp; L'!#REF!</definedName>
    <definedName name="BExVXLX2BZ5EF2X6R41BTKRJR1NM" localSheetId="11" hidden="1">'[3]AMI P &amp; L'!#REF!</definedName>
    <definedName name="BExVXLX2BZ5EF2X6R41BTKRJR1NM" hidden="1">'[3]AMI P &amp; L'!#REF!</definedName>
    <definedName name="BExVY11V7U1SAY4QKYE0PBSPD7LW" hidden="1">'[2]Reco Sheet for Fcast'!$F$7:$G$7</definedName>
    <definedName name="BExVY1SV37DL5YU59HS4IG3VBCP4" localSheetId="8" hidden="1">'[3]AMI P &amp; L'!#REF!</definedName>
    <definedName name="BExVY1SV37DL5YU59HS4IG3VBCP4" localSheetId="4" hidden="1">'[3]AMI P &amp; L'!#REF!</definedName>
    <definedName name="BExVY1SV37DL5YU59HS4IG3VBCP4" localSheetId="3" hidden="1">'[3]AMI P &amp; L'!#REF!</definedName>
    <definedName name="BExVY1SV37DL5YU59HS4IG3VBCP4" localSheetId="0" hidden="1">'[3]AMI P &amp; L'!#REF!</definedName>
    <definedName name="BExVY1SV37DL5YU59HS4IG3VBCP4" localSheetId="11" hidden="1">'[3]AMI P &amp; L'!#REF!</definedName>
    <definedName name="BExVY1SV37DL5YU59HS4IG3VBCP4" hidden="1">'[3]AMI P &amp; L'!#REF!</definedName>
    <definedName name="BExVY3WFGJKSQA08UF9NCMST928Y" hidden="1">'[2]Reco Sheet for Fcast'!$F$7:$G$7</definedName>
    <definedName name="BExVY954UOEVQEIC5OFO4NEWVKAQ" hidden="1">'[2]Reco Sheet for Fcast'!$F$11:$G$11</definedName>
    <definedName name="BExVYH8GALJI83YRQSC210IEPVCS" hidden="1">'[2]Reco Sheet for Fcast'!$F$8:$G$8</definedName>
    <definedName name="BExVYHDYIV5397LC02V4FEP8VD6W" hidden="1">'[2]Reco Sheet for Fcast'!$I$10:$J$10</definedName>
    <definedName name="BExVYOVIZDA18YIQ0A30Q052PCAK" hidden="1">'[2]Reco Sheet for Fcast'!$H$2:$I$2</definedName>
    <definedName name="BExVYQIXPEM6J4JVP78BRHIC05PV" hidden="1">'[2]Reco Sheet for Fcast'!$F$8:$G$8</definedName>
    <definedName name="BExVYVGWN7SONLVDH9WJ2F1JS264" hidden="1">'[2]Reco Sheet for Fcast'!$I$7:$J$7</definedName>
    <definedName name="BExVZ9EO732IK6MNMG17Y1EFTJQC" hidden="1">'[2]Reco Sheet for Fcast'!$F$8:$G$8</definedName>
    <definedName name="BExVZB1Y5J4UL2LKK0363EU7GIJ1" hidden="1">'[2]Reco Sheet for Fcast'!$F$7:$G$7</definedName>
    <definedName name="BExVZJQVO5LQ0BJH5JEN5NOBIAF6" localSheetId="8" hidden="1">'[3]AMI P &amp; L'!#REF!</definedName>
    <definedName name="BExVZJQVO5LQ0BJH5JEN5NOBIAF6" localSheetId="4" hidden="1">'[3]AMI P &amp; L'!#REF!</definedName>
    <definedName name="BExVZJQVO5LQ0BJH5JEN5NOBIAF6" localSheetId="3" hidden="1">'[3]AMI P &amp; L'!#REF!</definedName>
    <definedName name="BExVZJQVO5LQ0BJH5JEN5NOBIAF6" localSheetId="0" hidden="1">'[3]AMI P &amp; L'!#REF!</definedName>
    <definedName name="BExVZJQVO5LQ0BJH5JEN5NOBIAF6" localSheetId="11" hidden="1">'[3]AMI P &amp; L'!#REF!</definedName>
    <definedName name="BExVZJQVO5LQ0BJH5JEN5NOBIAF6" hidden="1">'[3]AMI P &amp; L'!#REF!</definedName>
    <definedName name="BExVZNXWS91RD7NXV5NE2R3C8WW7" hidden="1">'[2]Reco Sheet for Fcast'!$I$8:$J$8</definedName>
    <definedName name="BExVZYQCU2I82W5UAYV4GQJ2JL8U" hidden="1">'[2]Reco Sheet for Fcast'!$J$2:$K$2</definedName>
    <definedName name="BExW02MMAYD9RIPXIGRXIWU01SWU" localSheetId="8" hidden="1">'[5]Capital orders'!#REF!</definedName>
    <definedName name="BExW02MMAYD9RIPXIGRXIWU01SWU" localSheetId="4" hidden="1">'[5]Capital orders'!#REF!</definedName>
    <definedName name="BExW02MMAYD9RIPXIGRXIWU01SWU" localSheetId="3" hidden="1">'[5]Capital orders'!#REF!</definedName>
    <definedName name="BExW02MMAYD9RIPXIGRXIWU01SWU" localSheetId="0" hidden="1">'[5]Capital orders'!#REF!</definedName>
    <definedName name="BExW02MMAYD9RIPXIGRXIWU01SWU" localSheetId="11" hidden="1">'[5]Capital orders'!#REF!</definedName>
    <definedName name="BExW02MMAYD9RIPXIGRXIWU01SWU" hidden="1">'[5]Capital orders'!#REF!</definedName>
    <definedName name="BExW0386REQRCQCVT9BCX80UPTRY" hidden="1">'[2]Reco Sheet for Fcast'!$K$2</definedName>
    <definedName name="BExW0CIOA9SK0V6OKKWTZOS8F5C5" hidden="1">'[4]Bud Mth'!$I$6:$J$6</definedName>
    <definedName name="BExW0FYP4WXY71CYUG40SUBG9UWU" hidden="1">'[2]Reco Sheet for Fcast'!$H$2:$I$2</definedName>
    <definedName name="BExW0RI61B4VV0ARXTFVBAWRA1C5" hidden="1">'[2]Reco Sheet for Fcast'!$F$9:$G$9</definedName>
    <definedName name="BExW1BVUYQTKMOR56MW7RVRX4L1L" hidden="1">'[2]Reco Sheet for Fcast'!$F$15</definedName>
    <definedName name="BExW1F1220628FOMTW5UAATHRJHK" hidden="1">'[2]Reco Sheet for Fcast'!$F$8:$G$8</definedName>
    <definedName name="BExW1RX03DZ35EAWTOIKB7PS5VV7" localSheetId="8" hidden="1">#REF!</definedName>
    <definedName name="BExW1RX03DZ35EAWTOIKB7PS5VV7" localSheetId="4" hidden="1">#REF!</definedName>
    <definedName name="BExW1RX03DZ35EAWTOIKB7PS5VV7" localSheetId="3" hidden="1">#REF!</definedName>
    <definedName name="BExW1RX03DZ35EAWTOIKB7PS5VV7" localSheetId="0" hidden="1">#REF!</definedName>
    <definedName name="BExW1RX03DZ35EAWTOIKB7PS5VV7" localSheetId="11" hidden="1">#REF!</definedName>
    <definedName name="BExW1RX03DZ35EAWTOIKB7PS5VV7" hidden="1">#REF!</definedName>
    <definedName name="BExW1TKA0Z9OP2DTG50GZR5EG8C7" hidden="1">'[2]Reco Sheet for Fcast'!$K$2</definedName>
    <definedName name="BExW1U0JLKQ094DW5MMOI8UHO09V" hidden="1">'[2]Reco Sheet for Fcast'!$I$8:$J$8</definedName>
    <definedName name="BExW283NP9D366XFPXLGSCI5UB0L" hidden="1">'[2]Reco Sheet for Fcast'!$F$6:$G$6</definedName>
    <definedName name="BExW2H3C8WJSBW5FGTFKVDVJC4CL" hidden="1">'[2]Reco Sheet for Fcast'!$I$7:$J$7</definedName>
    <definedName name="BExW2MSCKPGF5K3I7TL4KF5ISUOL" hidden="1">'[2]Reco Sheet for Fcast'!$F$15</definedName>
    <definedName name="BExW2NJ8EILHC8GHK3EOST8J05U0" hidden="1">'[2]Reco Sheet for Fcast'!$I$8:$J$8</definedName>
    <definedName name="BExW2SMO90FU9W8DVVES6Q4E6BZR" hidden="1">'[2]Reco Sheet for Fcast'!$F$6:$G$6</definedName>
    <definedName name="BExW2ZITSE40OUTU5LH01FV5JEA3" localSheetId="8" hidden="1">'[3]AMI P &amp; L'!#REF!</definedName>
    <definedName name="BExW2ZITSE40OUTU5LH01FV5JEA3" localSheetId="4" hidden="1">'[3]AMI P &amp; L'!#REF!</definedName>
    <definedName name="BExW2ZITSE40OUTU5LH01FV5JEA3" localSheetId="3" hidden="1">'[3]AMI P &amp; L'!#REF!</definedName>
    <definedName name="BExW2ZITSE40OUTU5LH01FV5JEA3" localSheetId="0" hidden="1">'[3]AMI P &amp; L'!#REF!</definedName>
    <definedName name="BExW2ZITSE40OUTU5LH01FV5JEA3" localSheetId="11" hidden="1">'[3]AMI P &amp; L'!#REF!</definedName>
    <definedName name="BExW2ZITSE40OUTU5LH01FV5JEA3" hidden="1">'[3]AMI P &amp; L'!#REF!</definedName>
    <definedName name="BExW36V9N91OHCUMGWJQL3I5P4JK" hidden="1">'[2]Reco Sheet for Fcast'!$F$15</definedName>
    <definedName name="BExW3E7HW3NMLQEPIHSOP33UGJEC" hidden="1">'[4]Bud Mth'!$E$1</definedName>
    <definedName name="BExW3EIBA1J9Q9NA9VCGZGRS8WV7" hidden="1">'[2]Reco Sheet for Fcast'!$F$9:$G$9</definedName>
    <definedName name="BExW3FEO8FI8N6AGQKYEG4SQVJWB" hidden="1">'[2]Reco Sheet for Fcast'!$K$2</definedName>
    <definedName name="BExW3GB28STOMJUSZEIA7YKYNS4Y" hidden="1">'[2]Reco Sheet for Fcast'!$H$2:$I$2</definedName>
    <definedName name="BExW3T1K638HT5E0Y8MMK108P5JT" hidden="1">'[2]Reco Sheet for Fcast'!$F$6:$G$6</definedName>
    <definedName name="BExW4217ZHL9VO39POSTJOD090WU" hidden="1">'[2]Reco Sheet for Fcast'!$F$6:$G$6</definedName>
    <definedName name="BExW4GPW71EBF8XPS2QGVQHBCDX3" hidden="1">'[2]Reco Sheet for Fcast'!$H$2:$I$2</definedName>
    <definedName name="BExW4JKC5837JBPCOJV337ZVYYY3" hidden="1">'[2]Reco Sheet for Fcast'!$G$2</definedName>
    <definedName name="BExW4QR9FV9MP5K610THBSM51RYO" hidden="1">'[2]Reco Sheet for Fcast'!$H$2:$I$2</definedName>
    <definedName name="BExW4Z029R9E19ZENN3WEA3VDAD1" hidden="1">'[2]Reco Sheet for Fcast'!$G$2</definedName>
    <definedName name="BExW4ZLNV6FJGQP2WOU4NKG3GNYO" localSheetId="8" hidden="1">#REF!</definedName>
    <definedName name="BExW4ZLNV6FJGQP2WOU4NKG3GNYO" localSheetId="4" hidden="1">#REF!</definedName>
    <definedName name="BExW4ZLNV6FJGQP2WOU4NKG3GNYO" localSheetId="3" hidden="1">#REF!</definedName>
    <definedName name="BExW4ZLNV6FJGQP2WOU4NKG3GNYO" localSheetId="0" hidden="1">#REF!</definedName>
    <definedName name="BExW4ZLNV6FJGQP2WOU4NKG3GNYO" localSheetId="11" hidden="1">#REF!</definedName>
    <definedName name="BExW4ZLNV6FJGQP2WOU4NKG3GNYO" hidden="1">#REF!</definedName>
    <definedName name="BExW5AZNT6IAZGNF2C879ODHY1B8" hidden="1">'[2]Reco Sheet for Fcast'!$F$11:$G$11</definedName>
    <definedName name="BExW5FMU99PBR9I4QY9LWERMXPCD" hidden="1">'[4]Bud Mth'!$J$2:$K$2</definedName>
    <definedName name="BExW5WPU27WD4NWZOT0ZEJIDLX5J" hidden="1">'[2]Reco Sheet for Fcast'!$I$6:$J$6</definedName>
    <definedName name="BExW660AV1TUV2XNUPD65RZR3QOO" hidden="1">'[2]Reco Sheet for Fcast'!$F$9:$G$9</definedName>
    <definedName name="BExW66LVVZK656PQY1257QMHP2AY" localSheetId="8" hidden="1">'[3]AMI P &amp; L'!#REF!</definedName>
    <definedName name="BExW66LVVZK656PQY1257QMHP2AY" localSheetId="4" hidden="1">'[3]AMI P &amp; L'!#REF!</definedName>
    <definedName name="BExW66LVVZK656PQY1257QMHP2AY" localSheetId="3" hidden="1">'[3]AMI P &amp; L'!#REF!</definedName>
    <definedName name="BExW66LVVZK656PQY1257QMHP2AY" localSheetId="0" hidden="1">'[3]AMI P &amp; L'!#REF!</definedName>
    <definedName name="BExW66LVVZK656PQY1257QMHP2AY" localSheetId="11" hidden="1">'[3]AMI P &amp; L'!#REF!</definedName>
    <definedName name="BExW66LVVZK656PQY1257QMHP2AY" hidden="1">'[3]AMI P &amp; L'!#REF!</definedName>
    <definedName name="BExW6AY8KWN3C31NX1MZHXBFTSK7" localSheetId="8" hidden="1">#REF!</definedName>
    <definedName name="BExW6AY8KWN3C31NX1MZHXBFTSK7" localSheetId="4" hidden="1">#REF!</definedName>
    <definedName name="BExW6AY8KWN3C31NX1MZHXBFTSK7" localSheetId="3" hidden="1">#REF!</definedName>
    <definedName name="BExW6AY8KWN3C31NX1MZHXBFTSK7" localSheetId="0" hidden="1">#REF!</definedName>
    <definedName name="BExW6AY8KWN3C31NX1MZHXBFTSK7" localSheetId="11" hidden="1">#REF!</definedName>
    <definedName name="BExW6AY8KWN3C31NX1MZHXBFTSK7" hidden="1">#REF!</definedName>
    <definedName name="BExW6EJPHAP1TWT380AZLXNHR22P" hidden="1">'[2]Reco Sheet for Fcast'!$I$7:$J$7</definedName>
    <definedName name="BExW6G1PJ38H10DVLL8WPQ736OEB" hidden="1">'[2]Reco Sheet for Fcast'!$I$6:$J$6</definedName>
    <definedName name="BExW75OA5AS517IHUYDHRJXDDOWS" hidden="1">'[2]Reco Sheet for Fcast'!$J$2:$K$2</definedName>
    <definedName name="BExW794A74Z5F2K8LVQLD6VSKXUE" hidden="1">'[2]Reco Sheet for Fcast'!$F$8:$G$8</definedName>
    <definedName name="BExW7H7MHCUHD1MA5VUKYPO21U2I" localSheetId="8" hidden="1">#REF!</definedName>
    <definedName name="BExW7H7MHCUHD1MA5VUKYPO21U2I" localSheetId="4" hidden="1">#REF!</definedName>
    <definedName name="BExW7H7MHCUHD1MA5VUKYPO21U2I" localSheetId="3" hidden="1">#REF!</definedName>
    <definedName name="BExW7H7MHCUHD1MA5VUKYPO21U2I" localSheetId="0" hidden="1">#REF!</definedName>
    <definedName name="BExW7H7MHCUHD1MA5VUKYPO21U2I" localSheetId="11" hidden="1">#REF!</definedName>
    <definedName name="BExW7H7MHCUHD1MA5VUKYPO21U2I" hidden="1">#REF!</definedName>
    <definedName name="BExW7O3S5FIOKIM535S9J7PKA52A" localSheetId="8" hidden="1">#REF!</definedName>
    <definedName name="BExW7O3S5FIOKIM535S9J7PKA52A" localSheetId="4" hidden="1">#REF!</definedName>
    <definedName name="BExW7O3S5FIOKIM535S9J7PKA52A" localSheetId="3" hidden="1">#REF!</definedName>
    <definedName name="BExW7O3S5FIOKIM535S9J7PKA52A" localSheetId="0" hidden="1">#REF!</definedName>
    <definedName name="BExW7O3S5FIOKIM535S9J7PKA52A" localSheetId="11"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8" hidden="1">#REF!</definedName>
    <definedName name="BExW8AFIEPGHQDY6PZGJPQ7YFTB1" localSheetId="4" hidden="1">#REF!</definedName>
    <definedName name="BExW8AFIEPGHQDY6PZGJPQ7YFTB1" localSheetId="3" hidden="1">#REF!</definedName>
    <definedName name="BExW8AFIEPGHQDY6PZGJPQ7YFTB1" localSheetId="0" hidden="1">#REF!</definedName>
    <definedName name="BExW8AFIEPGHQDY6PZGJPQ7YFTB1" localSheetId="11" hidden="1">#REF!</definedName>
    <definedName name="BExW8AFIEPGHQDY6PZGJPQ7YFTB1" hidden="1">#REF!</definedName>
    <definedName name="BExW8K0SSIPSKBVP06IJ71600HJZ" hidden="1">'[2]Reco Sheet for Fcast'!$H$2:$I$2</definedName>
    <definedName name="BExW8T0GVY3ZYO4ACSBLHS8SH895" hidden="1">'[2]Reco Sheet for Fcast'!$F$15</definedName>
    <definedName name="BExW8YEP73JMMU9HZ08PM4WHJQZ4" hidden="1">'[2]Reco Sheet for Fcast'!$I$8:$J$8</definedName>
    <definedName name="BExW937AT53OZQRHNWQZ5BVH24IE" hidden="1">'[2]Reco Sheet for Fcast'!$I$11:$J$11</definedName>
    <definedName name="BExW95LN5N0LYFFVP7GJEGDVDLF0" hidden="1">'[2]Reco Sheet for Fcast'!$G$2</definedName>
    <definedName name="BExW967733Q8RAJOHR2GJ3HO8JIW" hidden="1">'[2]Reco Sheet for Fcast'!$I$6:$J$6</definedName>
    <definedName name="BExW9POK1KIOI0ALS5MZIKTDIYMA" hidden="1">'[2]Reco Sheet for Fcast'!$I$10:$J$10</definedName>
    <definedName name="BExXLDE6PN4ESWT3LXJNQCY94NE4" localSheetId="8" hidden="1">'[3]AMI P &amp; L'!#REF!</definedName>
    <definedName name="BExXLDE6PN4ESWT3LXJNQCY94NE4" localSheetId="4" hidden="1">'[3]AMI P &amp; L'!#REF!</definedName>
    <definedName name="BExXLDE6PN4ESWT3LXJNQCY94NE4" localSheetId="3" hidden="1">'[3]AMI P &amp; L'!#REF!</definedName>
    <definedName name="BExXLDE6PN4ESWT3LXJNQCY94NE4" localSheetId="0" hidden="1">'[3]AMI P &amp; L'!#REF!</definedName>
    <definedName name="BExXLDE6PN4ESWT3LXJNQCY94NE4" localSheetId="11" hidden="1">'[3]AMI P &amp; L'!#REF!</definedName>
    <definedName name="BExXLDE6PN4ESWT3LXJNQCY94NE4" hidden="1">'[3]AMI P &amp; L'!#REF!</definedName>
    <definedName name="BExXLQVPK2H3IF0NDDA5CT612EUK" hidden="1">'[2]Reco Sheet for Fcast'!$I$6:$J$6</definedName>
    <definedName name="BExXLR6IO70TYTACKQH9M5PGV24J" hidden="1">'[2]Reco Sheet for Fcast'!$F$11:$G$11</definedName>
    <definedName name="BExXM065WOLYRYHGHOJE0OOFXA4M" localSheetId="8" hidden="1">'[3]AMI P &amp; L'!#REF!</definedName>
    <definedName name="BExXM065WOLYRYHGHOJE0OOFXA4M" localSheetId="4" hidden="1">'[3]AMI P &amp; L'!#REF!</definedName>
    <definedName name="BExXM065WOLYRYHGHOJE0OOFXA4M" localSheetId="3" hidden="1">'[3]AMI P &amp; L'!#REF!</definedName>
    <definedName name="BExXM065WOLYRYHGHOJE0OOFXA4M" localSheetId="0" hidden="1">'[3]AMI P &amp; L'!#REF!</definedName>
    <definedName name="BExXM065WOLYRYHGHOJE0OOFXA4M" localSheetId="11" hidden="1">'[3]AMI P &amp; L'!#REF!</definedName>
    <definedName name="BExXM065WOLYRYHGHOJE0OOFXA4M" hidden="1">'[3]AMI P &amp; L'!#REF!</definedName>
    <definedName name="BExXM3GUNXVDM82KUR17NNUMQCNI" hidden="1">'[2]Reco Sheet for Fcast'!$F$7:$G$7</definedName>
    <definedName name="BExXMA28M8SH7MKIGETSDA72WUIZ" hidden="1">'[2]Reco Sheet for Fcast'!$I$9:$J$9</definedName>
    <definedName name="BExXMJYBFUWD4HN6WTKX2CX41JCA" hidden="1">'[2]Reco Sheet for Fcast'!$I$10:$J$10</definedName>
    <definedName name="BExXMOLHIAHDLFSA31PUB36SC3I9" hidden="1">'[2]Reco Sheet for Fcast'!$G$2</definedName>
    <definedName name="BExXMT8T5Z3M2JBQN65X2LKH0YQI" hidden="1">'[2]Reco Sheet for Fcast'!$I$7:$J$7</definedName>
    <definedName name="BExXN1XNO7H60M9X1E7EVWFJDM5N" hidden="1">'[2]Reco Sheet for Fcast'!$I$7:$J$7</definedName>
    <definedName name="BExXN22ZOTIW49GPLWFYKVM90FNZ" hidden="1">'[2]Reco Sheet for Fcast'!$F$6:$G$6</definedName>
    <definedName name="BExXN6QAP8UJQVN4R4BQKPP4QK35" hidden="1">'[2]Reco Sheet for Fcast'!$F$7:$G$7</definedName>
    <definedName name="BExXNBOA39T2X6Y5Y5GZ5DDNA1AX" hidden="1">'[2]Reco Sheet for Fcast'!$F$8:$G$8</definedName>
    <definedName name="BExXND6872VJ3M2PGT056WQMWBHD" hidden="1">'[2]Reco Sheet for Fcast'!$G$2</definedName>
    <definedName name="BExXNF4F0489IITD5JLD8XFY5JNZ" localSheetId="8" hidden="1">#REF!</definedName>
    <definedName name="BExXNF4F0489IITD5JLD8XFY5JNZ" localSheetId="4" hidden="1">#REF!</definedName>
    <definedName name="BExXNF4F0489IITD5JLD8XFY5JNZ" localSheetId="3" hidden="1">#REF!</definedName>
    <definedName name="BExXNF4F0489IITD5JLD8XFY5JNZ" localSheetId="0" hidden="1">#REF!</definedName>
    <definedName name="BExXNF4F0489IITD5JLD8XFY5JNZ" localSheetId="11" hidden="1">#REF!</definedName>
    <definedName name="BExXNF4F0489IITD5JLD8XFY5JNZ" hidden="1">#REF!</definedName>
    <definedName name="BExXNPM24UN2PGVL9D1TUBFRIKR4" hidden="1">'[2]Reco Sheet for Fcast'!$F$7:$G$7</definedName>
    <definedName name="BExXNWYB165VO9MHARCL5WLCHWS0" localSheetId="8" hidden="1">'[3]AMI P &amp; L'!#REF!</definedName>
    <definedName name="BExXNWYB165VO9MHARCL5WLCHWS0" localSheetId="4" hidden="1">'[3]AMI P &amp; L'!#REF!</definedName>
    <definedName name="BExXNWYB165VO9MHARCL5WLCHWS0" localSheetId="3" hidden="1">'[3]AMI P &amp; L'!#REF!</definedName>
    <definedName name="BExXNWYB165VO9MHARCL5WLCHWS0" localSheetId="0" hidden="1">'[3]AMI P &amp; L'!#REF!</definedName>
    <definedName name="BExXNWYB165VO9MHARCL5WLCHWS0" localSheetId="11" hidden="1">'[3]AMI P &amp; L'!#REF!</definedName>
    <definedName name="BExXNWYB165VO9MHARCL5WLCHWS0" hidden="1">'[3]AMI P &amp; L'!#REF!</definedName>
    <definedName name="BExXO278QHQN8JDK5425EJ615ECC" hidden="1">'[2]Reco Sheet for Fcast'!$F$7:$G$7</definedName>
    <definedName name="BExXO8N5ROLIUVFKV9AVT4EASFRY" localSheetId="8" hidden="1">'[5]Capital orders'!#REF!</definedName>
    <definedName name="BExXO8N5ROLIUVFKV9AVT4EASFRY" localSheetId="4" hidden="1">'[5]Capital orders'!#REF!</definedName>
    <definedName name="BExXO8N5ROLIUVFKV9AVT4EASFRY" localSheetId="3" hidden="1">'[5]Capital orders'!#REF!</definedName>
    <definedName name="BExXO8N5ROLIUVFKV9AVT4EASFRY" localSheetId="0" hidden="1">'[5]Capital orders'!#REF!</definedName>
    <definedName name="BExXO8N5ROLIUVFKV9AVT4EASFRY" localSheetId="11" hidden="1">'[5]Capital orders'!#REF!</definedName>
    <definedName name="BExXO8N5ROLIUVFKV9AVT4EASFRY" hidden="1">'[5]Capital orders'!#REF!</definedName>
    <definedName name="BExXOBHOP0WGFHI2Y9AO4L440UVQ" hidden="1">'[2]Reco Sheet for Fcast'!$F$11:$G$11</definedName>
    <definedName name="BExXOHSAD2NSHOLLMZ2JWA4I3I1R" hidden="1">'[2]Reco Sheet for Fcast'!$I$7:$J$7</definedName>
    <definedName name="BExXOKH8LRQ9BNMQSYR3RTWXFPLJ" localSheetId="8" hidden="1">'[5]Capital orders'!#REF!</definedName>
    <definedName name="BExXOKH8LRQ9BNMQSYR3RTWXFPLJ" localSheetId="4" hidden="1">'[5]Capital orders'!#REF!</definedName>
    <definedName name="BExXOKH8LRQ9BNMQSYR3RTWXFPLJ" localSheetId="3" hidden="1">'[5]Capital orders'!#REF!</definedName>
    <definedName name="BExXOKH8LRQ9BNMQSYR3RTWXFPLJ" localSheetId="0" hidden="1">'[5]Capital orders'!#REF!</definedName>
    <definedName name="BExXOKH8LRQ9BNMQSYR3RTWXFPLJ" localSheetId="11" hidden="1">'[5]Capital orders'!#REF!</definedName>
    <definedName name="BExXOKH8LRQ9BNMQSYR3RTWXFPLJ" hidden="1">'[5]Capital orders'!#REF!</definedName>
    <definedName name="BExXP80B5FGA00JCM7UXKPI3PB7Y" hidden="1">'[2]Reco Sheet for Fcast'!$I$9:$J$9</definedName>
    <definedName name="BExXP85M4WXYVN1UVHUTOEKEG5XS" hidden="1">'[2]Reco Sheet for Fcast'!$F$8:$G$8</definedName>
    <definedName name="BExXPELOTHOAG0OWILLAH94OZV5J" hidden="1">'[2]Reco Sheet for Fcast'!$H$2:$I$2</definedName>
    <definedName name="BExXPLXY0H93MFKJ5WQCZHXQYOUA" localSheetId="8" hidden="1">#REF!</definedName>
    <definedName name="BExXPLXY0H93MFKJ5WQCZHXQYOUA" localSheetId="4" hidden="1">#REF!</definedName>
    <definedName name="BExXPLXY0H93MFKJ5WQCZHXQYOUA" localSheetId="3" hidden="1">#REF!</definedName>
    <definedName name="BExXPLXY0H93MFKJ5WQCZHXQYOUA" localSheetId="0" hidden="1">#REF!</definedName>
    <definedName name="BExXPLXY0H93MFKJ5WQCZHXQYOUA" localSheetId="11" hidden="1">#REF!</definedName>
    <definedName name="BExXPLXY0H93MFKJ5WQCZHXQYOUA" hidden="1">#REF!</definedName>
    <definedName name="BExXPS31W1VD2NMIE4E37LHVDF0L" hidden="1">'[2]Reco Sheet for Fcast'!$F$8:$G$8</definedName>
    <definedName name="BExXPZKYEMVF5JOC14HYOOYQK6JK" hidden="1">'[2]Reco Sheet for Fcast'!$G$2</definedName>
    <definedName name="BExXQ89PA10X79WBWOEP1AJX1OQM" hidden="1">'[2]Reco Sheet for Fcast'!$F$11:$G$11</definedName>
    <definedName name="BExXQCGQGGYSI0LTRVR73MUO50AW" hidden="1">'[2]Reco Sheet for Fcast'!$I$6:$J$6</definedName>
    <definedName name="BExXQEEXFHDQ8DSRAJSB5ET6J004" hidden="1">'[2]Reco Sheet for Fcast'!$F$6:$G$6</definedName>
    <definedName name="BExXQH41O5HZAH8BO6HCFY8YC3TU" localSheetId="8" hidden="1">'[3]AMI P &amp; L'!#REF!</definedName>
    <definedName name="BExXQH41O5HZAH8BO6HCFY8YC3TU" localSheetId="4" hidden="1">'[3]AMI P &amp; L'!#REF!</definedName>
    <definedName name="BExXQH41O5HZAH8BO6HCFY8YC3TU" localSheetId="3" hidden="1">'[3]AMI P &amp; L'!#REF!</definedName>
    <definedName name="BExXQH41O5HZAH8BO6HCFY8YC3TU" localSheetId="0" hidden="1">'[3]AMI P &amp; L'!#REF!</definedName>
    <definedName name="BExXQH41O5HZAH8BO6HCFY8YC3TU" localSheetId="11" hidden="1">'[3]AMI P &amp; L'!#REF!</definedName>
    <definedName name="BExXQH41O5HZAH8BO6HCFY8YC3TU" hidden="1">'[3]AMI P &amp; L'!#REF!</definedName>
    <definedName name="BExXQJIEF5R3QQ6D8HO3NGPU0IQC" hidden="1">'[2]Reco Sheet for Fcast'!$G$2</definedName>
    <definedName name="BExXQR0550UX7PZCHV6RMVWU8PH7" hidden="1">'[4]Bud Mth'!$E$1</definedName>
    <definedName name="BExXQU00K9ER4I1WM7T9J0W1E7ZC" hidden="1">'[2]Reco Sheet for Fcast'!$I$10:$J$10</definedName>
    <definedName name="BExXQU00KOR7XLM8B13DGJ1MIQDY" hidden="1">'[2]Reco Sheet for Fcast'!$F$10:$G$10</definedName>
    <definedName name="BExXQXG18PS8HGBOS03OSTQ0KEYC" hidden="1">'[2]Reco Sheet for Fcast'!$G$2</definedName>
    <definedName name="BExXQXQT4OAFQT5B0YB3USDJOJOB" hidden="1">'[2]Reco Sheet for Fcast'!$I$9:$J$9</definedName>
    <definedName name="BExXR3FSEXAHSXEQNJORWFCPX86N" hidden="1">'[2]Reco Sheet for Fcast'!$I$6:$J$6</definedName>
    <definedName name="BExXR3W3FKYQBLR299HO9RZ70C43" hidden="1">'[2]Reco Sheet for Fcast'!$F$6:$G$6</definedName>
    <definedName name="BExXR46U23CRRBV6IZT982MAEQKI" hidden="1">'[2]Reco Sheet for Fcast'!$I$7:$J$7</definedName>
    <definedName name="BExXR8OKAVX7O70V5IYG2PRKXSTI" hidden="1">'[2]Reco Sheet for Fcast'!$I$7:$J$7</definedName>
    <definedName name="BExXRA6N6XCLQM6XDV724ZIH6G93" hidden="1">'[2]Reco Sheet for Fcast'!$F$10:$G$10</definedName>
    <definedName name="BExXRABZ1CNKCG6K1MR6OUFHF7J9" hidden="1">'[2]Reco Sheet for Fcast'!$F$10:$G$10</definedName>
    <definedName name="BExXRBOFETC0OTJ6WY3VPMFH03VB" hidden="1">'[2]Reco Sheet for Fcast'!$I$8:$J$8</definedName>
    <definedName name="BExXRD13K1S9Y3JGR7CXSONT7RJZ" localSheetId="8" hidden="1">'[3]AMI P &amp; L'!#REF!</definedName>
    <definedName name="BExXRD13K1S9Y3JGR7CXSONT7RJZ" localSheetId="4" hidden="1">'[3]AMI P &amp; L'!#REF!</definedName>
    <definedName name="BExXRD13K1S9Y3JGR7CXSONT7RJZ" localSheetId="3" hidden="1">'[3]AMI P &amp; L'!#REF!</definedName>
    <definedName name="BExXRD13K1S9Y3JGR7CXSONT7RJZ" localSheetId="0" hidden="1">'[3]AMI P &amp; L'!#REF!</definedName>
    <definedName name="BExXRD13K1S9Y3JGR7CXSONT7RJZ" localSheetId="11" hidden="1">'[3]AMI P &amp; L'!#REF!</definedName>
    <definedName name="BExXRD13K1S9Y3JGR7CXSONT7RJZ" hidden="1">'[3]AMI P &amp; L'!#REF!</definedName>
    <definedName name="BExXRIFB4QQ87QIGA9AG0NXP577K" hidden="1">'[2]Reco Sheet for Fcast'!$F$10:$G$10</definedName>
    <definedName name="BExXRIQ2JF2CVTRDQX2D9SPH7FTN" hidden="1">'[2]Reco Sheet for Fcast'!$I$11:$J$11</definedName>
    <definedName name="BExXRLKJ6CS4AJYAEHD0WH96AEBA" localSheetId="8" hidden="1">#REF!</definedName>
    <definedName name="BExXRLKJ6CS4AJYAEHD0WH96AEBA" localSheetId="4" hidden="1">#REF!</definedName>
    <definedName name="BExXRLKJ6CS4AJYAEHD0WH96AEBA" localSheetId="3" hidden="1">#REF!</definedName>
    <definedName name="BExXRLKJ6CS4AJYAEHD0WH96AEBA" localSheetId="0" hidden="1">#REF!</definedName>
    <definedName name="BExXRLKJ6CS4AJYAEHD0WH96AEBA" localSheetId="11" hidden="1">#REF!</definedName>
    <definedName name="BExXRLKJ6CS4AJYAEHD0WH96AEBA" hidden="1">#REF!</definedName>
    <definedName name="BExXRO4A6VUH1F4XV8N1BRJ4896W" localSheetId="8" hidden="1">'[3]AMI P &amp; L'!#REF!</definedName>
    <definedName name="BExXRO4A6VUH1F4XV8N1BRJ4896W" localSheetId="4" hidden="1">'[3]AMI P &amp; L'!#REF!</definedName>
    <definedName name="BExXRO4A6VUH1F4XV8N1BRJ4896W" localSheetId="3" hidden="1">'[3]AMI P &amp; L'!#REF!</definedName>
    <definedName name="BExXRO4A6VUH1F4XV8N1BRJ4896W" localSheetId="0" hidden="1">'[3]AMI P &amp; L'!#REF!</definedName>
    <definedName name="BExXRO4A6VUH1F4XV8N1BRJ4896W" localSheetId="11" hidden="1">'[3]AMI P &amp; L'!#REF!</definedName>
    <definedName name="BExXRO4A6VUH1F4XV8N1BRJ4896W" hidden="1">'[3]AMI P &amp; L'!#REF!</definedName>
    <definedName name="BExXRO9N1SNJZGKD90P4K7FU1J0P" hidden="1">'[2]Reco Sheet for Fcast'!$F$15</definedName>
    <definedName name="BExXRV5QP3Z0KAQ1EQT9JYT2FV0L" hidden="1">'[2]Reco Sheet for Fcast'!$F$10:$G$10</definedName>
    <definedName name="BExXRZ20LZZCW8LVGDK0XETOTSAI" hidden="1">'[2]Reco Sheet for Fcast'!$F$15</definedName>
    <definedName name="BExXS63O4OMWMNXXAODZQFSDG33N" hidden="1">'[2]Reco Sheet for Fcast'!$F$6:$G$6</definedName>
    <definedName name="BExXS702KUBW3EFNSAYMW64C95M3" localSheetId="8" hidden="1">'[5]Capital orders'!#REF!</definedName>
    <definedName name="BExXS702KUBW3EFNSAYMW64C95M3" localSheetId="4" hidden="1">'[5]Capital orders'!#REF!</definedName>
    <definedName name="BExXS702KUBW3EFNSAYMW64C95M3" localSheetId="3" hidden="1">'[5]Capital orders'!#REF!</definedName>
    <definedName name="BExXS702KUBW3EFNSAYMW64C95M3" localSheetId="0" hidden="1">'[5]Capital orders'!#REF!</definedName>
    <definedName name="BExXS702KUBW3EFNSAYMW64C95M3" localSheetId="11" hidden="1">'[5]Capital orders'!#REF!</definedName>
    <definedName name="BExXS702KUBW3EFNSAYMW64C95M3" hidden="1">'[5]Capital orders'!#REF!</definedName>
    <definedName name="BExXSBSP1TOY051HSPEPM0AEIO2M" hidden="1">'[2]Reco Sheet for Fcast'!$F$6:$G$6</definedName>
    <definedName name="BExXSC8RFK5D68FJD2HI4K66SA6I" hidden="1">'[2]Reco Sheet for Fcast'!$F$10:$G$10</definedName>
    <definedName name="BExXSNHC88W4UMXEOIOOATJAIKZO" hidden="1">'[2]Reco Sheet for Fcast'!$I$8:$J$8</definedName>
    <definedName name="BExXSTBS08WIA9TLALV3UQ2Z3MRG" hidden="1">'[2]Reco Sheet for Fcast'!$I$7:$J$7</definedName>
    <definedName name="BExXSVQ2WOJJ73YEO8Q2FK60V4G8" hidden="1">'[2]Reco Sheet for Fcast'!$I$8:$J$8</definedName>
    <definedName name="BExXTA9CMTC19FSCX4UIQBV2C7R9" localSheetId="8" hidden="1">'[5]Capital orders'!#REF!</definedName>
    <definedName name="BExXTA9CMTC19FSCX4UIQBV2C7R9" localSheetId="4" hidden="1">'[5]Capital orders'!#REF!</definedName>
    <definedName name="BExXTA9CMTC19FSCX4UIQBV2C7R9" localSheetId="3" hidden="1">'[5]Capital orders'!#REF!</definedName>
    <definedName name="BExXTA9CMTC19FSCX4UIQBV2C7R9" localSheetId="0" hidden="1">'[5]Capital orders'!#REF!</definedName>
    <definedName name="BExXTA9CMTC19FSCX4UIQBV2C7R9" localSheetId="11" hidden="1">'[5]Capital orders'!#REF!</definedName>
    <definedName name="BExXTA9CMTC19FSCX4UIQBV2C7R9" hidden="1">'[5]Capital orders'!#REF!</definedName>
    <definedName name="BExXTHLRNL82GN7KZY3TOLO508N7" hidden="1">'[2]Reco Sheet for Fcast'!$F$8:$G$8</definedName>
    <definedName name="BExXTIY89DH3YOJMAQ0Q8WTGODVQ" localSheetId="8" hidden="1">#REF!</definedName>
    <definedName name="BExXTIY89DH3YOJMAQ0Q8WTGODVQ" localSheetId="4" hidden="1">#REF!</definedName>
    <definedName name="BExXTIY89DH3YOJMAQ0Q8WTGODVQ" localSheetId="3" hidden="1">#REF!</definedName>
    <definedName name="BExXTIY89DH3YOJMAQ0Q8WTGODVQ" localSheetId="0" hidden="1">#REF!</definedName>
    <definedName name="BExXTIY89DH3YOJMAQ0Q8WTGODVQ" localSheetId="11" hidden="1">#REF!</definedName>
    <definedName name="BExXTIY89DH3YOJMAQ0Q8WTGODVQ" hidden="1">#REF!</definedName>
    <definedName name="BExXTL72MKEQSQH9L2OTFLU8DM2B" hidden="1">'[2]Reco Sheet for Fcast'!$F$8:$G$8</definedName>
    <definedName name="BExXTM3M4RTCRSX7VGAXGQNPP668" hidden="1">'[2]Reco Sheet for Fcast'!$F$7:$G$7</definedName>
    <definedName name="BExXTOCF78J7WY6FOVBRY1N2RBBR" hidden="1">'[2]Reco Sheet for Fcast'!$H$2:$I$2</definedName>
    <definedName name="BExXTP3GYO6Z9RTKKT10XA0UTV3T" hidden="1">'[2]Reco Sheet for Fcast'!$I$8:$J$8</definedName>
    <definedName name="BExXTZKZ4CG92ZQLIRKEXXH9BFIR" hidden="1">'[2]Reco Sheet for Fcast'!$F$7:$G$7</definedName>
    <definedName name="BExXU4J2BM2964GD5UZHM752Q4NS" hidden="1">'[2]Reco Sheet for Fcast'!$F$9:$G$9</definedName>
    <definedName name="BExXU4ZC2TLLQLLN5Z55LSE6D0AG" hidden="1">'[2]Reco Sheet for Fcast'!$O$6:$P$10</definedName>
    <definedName name="BExXU6XDTT7RM93KILIDEYPA9XKF" hidden="1">'[2]Reco Sheet for Fcast'!$I$6:$J$6</definedName>
    <definedName name="BExXU8VLZA7WLPZ3RAQZGNERUD26" localSheetId="8" hidden="1">'[3]AMI P &amp; L'!#REF!</definedName>
    <definedName name="BExXU8VLZA7WLPZ3RAQZGNERUD26" localSheetId="4" hidden="1">'[3]AMI P &amp; L'!#REF!</definedName>
    <definedName name="BExXU8VLZA7WLPZ3RAQZGNERUD26" localSheetId="3" hidden="1">'[3]AMI P &amp; L'!#REF!</definedName>
    <definedName name="BExXU8VLZA7WLPZ3RAQZGNERUD26" localSheetId="0" hidden="1">'[3]AMI P &amp; L'!#REF!</definedName>
    <definedName name="BExXU8VLZA7WLPZ3RAQZGNERUD26" localSheetId="11" hidden="1">'[3]AMI P &amp; L'!#REF!</definedName>
    <definedName name="BExXU8VLZA7WLPZ3RAQZGNERUD26" hidden="1">'[3]AMI P &amp; L'!#REF!</definedName>
    <definedName name="BExXUB9RSLSCNN5ETLXY72DAPZZM" hidden="1">'[2]Reco Sheet for Fcast'!$I$10:$J$10</definedName>
    <definedName name="BExXUEV8QPATH32AX9XYWBHUVOO8" localSheetId="8" hidden="1">#REF!</definedName>
    <definedName name="BExXUEV8QPATH32AX9XYWBHUVOO8" localSheetId="4" hidden="1">#REF!</definedName>
    <definedName name="BExXUEV8QPATH32AX9XYWBHUVOO8" localSheetId="3" hidden="1">#REF!</definedName>
    <definedName name="BExXUEV8QPATH32AX9XYWBHUVOO8" localSheetId="0" hidden="1">#REF!</definedName>
    <definedName name="BExXUEV8QPATH32AX9XYWBHUVOO8" localSheetId="11" hidden="1">#REF!</definedName>
    <definedName name="BExXUEV8QPATH32AX9XYWBHUVOO8" hidden="1">#REF!</definedName>
    <definedName name="BExXUFRM82XQIN2T8KGLDQL1IBQW" hidden="1">'[2]Reco Sheet for Fcast'!$G$2</definedName>
    <definedName name="BExXUFX23FE72H6IM4JSHIQV4VNK" localSheetId="8" hidden="1">#REF!</definedName>
    <definedName name="BExXUFX23FE72H6IM4JSHIQV4VNK" localSheetId="4" hidden="1">#REF!</definedName>
    <definedName name="BExXUFX23FE72H6IM4JSHIQV4VNK" localSheetId="3" hidden="1">#REF!</definedName>
    <definedName name="BExXUFX23FE72H6IM4JSHIQV4VNK" localSheetId="0" hidden="1">#REF!</definedName>
    <definedName name="BExXUFX23FE72H6IM4JSHIQV4VNK" localSheetId="11" hidden="1">#REF!</definedName>
    <definedName name="BExXUFX23FE72H6IM4JSHIQV4VNK" hidden="1">#REF!</definedName>
    <definedName name="BExXUM27VX063JGHF9FYOOLNOP4V" localSheetId="8" hidden="1">#REF!</definedName>
    <definedName name="BExXUM27VX063JGHF9FYOOLNOP4V" localSheetId="4" hidden="1">#REF!</definedName>
    <definedName name="BExXUM27VX063JGHF9FYOOLNOP4V" localSheetId="3" hidden="1">#REF!</definedName>
    <definedName name="BExXUM27VX063JGHF9FYOOLNOP4V" localSheetId="0" hidden="1">#REF!</definedName>
    <definedName name="BExXUM27VX063JGHF9FYOOLNOP4V" localSheetId="11" hidden="1">#REF!</definedName>
    <definedName name="BExXUM27VX063JGHF9FYOOLNOP4V" hidden="1">#REF!</definedName>
    <definedName name="BExXUQEQBF6FI240ZGIF9YXZSRAU" hidden="1">'[2]Reco Sheet for Fcast'!$F$10:$G$10</definedName>
    <definedName name="BExXUYND6EJO7CJ5KRICV4O1JNWK" hidden="1">'[2]Reco Sheet for Fcast'!$F$9:$G$9</definedName>
    <definedName name="BExXV3LG12X440HUOAJXFCK9NX6J" localSheetId="8" hidden="1">#REF!</definedName>
    <definedName name="BExXV3LG12X440HUOAJXFCK9NX6J" localSheetId="4" hidden="1">#REF!</definedName>
    <definedName name="BExXV3LG12X440HUOAJXFCK9NX6J" localSheetId="3" hidden="1">#REF!</definedName>
    <definedName name="BExXV3LG12X440HUOAJXFCK9NX6J" localSheetId="0" hidden="1">#REF!</definedName>
    <definedName name="BExXV3LG12X440HUOAJXFCK9NX6J" localSheetId="11" hidden="1">#REF!</definedName>
    <definedName name="BExXV3LG12X440HUOAJXFCK9NX6J" hidden="1">#REF!</definedName>
    <definedName name="BExXV6FWG4H3S2QEUJZYIXILNGJ7" hidden="1">'[2]Reco Sheet for Fcast'!$F$8:$G$8</definedName>
    <definedName name="BExXVK87BMMO6LHKV0CFDNIQVIBS" hidden="1">'[2]Reco Sheet for Fcast'!$I$11:$J$11</definedName>
    <definedName name="BExXVKZ9WXPGL6IVY6T61IDD771I" hidden="1">'[2]Reco Sheet for Fcast'!$F$8:$G$8</definedName>
    <definedName name="BExXVLVNRJK2QSK3UMZRFRADS2G4" localSheetId="8" hidden="1">'[3]AMI P &amp; L'!#REF!</definedName>
    <definedName name="BExXVLVNRJK2QSK3UMZRFRADS2G4" localSheetId="4" hidden="1">'[3]AMI P &amp; L'!#REF!</definedName>
    <definedName name="BExXVLVNRJK2QSK3UMZRFRADS2G4" localSheetId="3" hidden="1">'[3]AMI P &amp; L'!#REF!</definedName>
    <definedName name="BExXVLVNRJK2QSK3UMZRFRADS2G4" localSheetId="0" hidden="1">'[3]AMI P &amp; L'!#REF!</definedName>
    <definedName name="BExXVLVNRJK2QSK3UMZRFRADS2G4" localSheetId="11" hidden="1">'[3]AMI P &amp; L'!#REF!</definedName>
    <definedName name="BExXVLVNRJK2QSK3UMZRFRADS2G4" hidden="1">'[3]AMI P &amp; L'!#REF!</definedName>
    <definedName name="BExXW27MMXHXUXX78SDTBE1JYTHT" hidden="1">'[2]Reco Sheet for Fcast'!$I$7:$J$7</definedName>
    <definedName name="BExXW2YIM2MYBSHRIX0RP9D4PRMN" hidden="1">'[2]Reco Sheet for Fcast'!$I$6:$J$6</definedName>
    <definedName name="BExXWBNE4KTFSXKVSRF6WX039WPB" hidden="1">'[2]Reco Sheet for Fcast'!$F$9:$G$9</definedName>
    <definedName name="BExXWFP5AYE7EHYTJWBZSQ8PQ0YX" hidden="1">'[2]Reco Sheet for Fcast'!$I$9:$J$9</definedName>
    <definedName name="BExXWLJG5TBEL46BL8CA7MCLGTUZ" localSheetId="8" hidden="1">#REF!</definedName>
    <definedName name="BExXWLJG5TBEL46BL8CA7MCLGTUZ" localSheetId="4" hidden="1">#REF!</definedName>
    <definedName name="BExXWLJG5TBEL46BL8CA7MCLGTUZ" localSheetId="3" hidden="1">#REF!</definedName>
    <definedName name="BExXWLJG5TBEL46BL8CA7MCLGTUZ" localSheetId="0" hidden="1">#REF!</definedName>
    <definedName name="BExXWLJG5TBEL46BL8CA7MCLGTUZ" localSheetId="11" hidden="1">#REF!</definedName>
    <definedName name="BExXWLJG5TBEL46BL8CA7MCLGTUZ" hidden="1">#REF!</definedName>
    <definedName name="BExXWVFIBQT8OY1O41FRFPFGXQHK" hidden="1">'[2]Reco Sheet for Fcast'!$K$2</definedName>
    <definedName name="BExXWWXHBZHA9J3N8K47F84X0M0L" hidden="1">'[2]Reco Sheet for Fcast'!$I$10:$J$10</definedName>
    <definedName name="BExXXBM521DL8R4ZX7NZ3DBCUOR5" localSheetId="8" hidden="1">'[3]AMI P &amp; L'!#REF!</definedName>
    <definedName name="BExXXBM521DL8R4ZX7NZ3DBCUOR5" localSheetId="4" hidden="1">'[3]AMI P &amp; L'!#REF!</definedName>
    <definedName name="BExXXBM521DL8R4ZX7NZ3DBCUOR5" localSheetId="3" hidden="1">'[3]AMI P &amp; L'!#REF!</definedName>
    <definedName name="BExXXBM521DL8R4ZX7NZ3DBCUOR5" localSheetId="0" hidden="1">'[3]AMI P &amp; L'!#REF!</definedName>
    <definedName name="BExXXBM521DL8R4ZX7NZ3DBCUOR5" localSheetId="11" hidden="1">'[3]AMI P &amp; L'!#REF!</definedName>
    <definedName name="BExXXBM521DL8R4ZX7NZ3DBCUOR5" hidden="1">'[3]AMI P &amp; L'!#REF!</definedName>
    <definedName name="BExXXC7OZI33XZ03NRMEP7VRLQK4" hidden="1">'[2]Reco Sheet for Fcast'!$I$7:$J$7</definedName>
    <definedName name="BExXXH5N3NKBQ7BCJPJTBF8CYM2Q" hidden="1">'[2]Reco Sheet for Fcast'!$I$6:$J$6</definedName>
    <definedName name="BExXXKWLM4D541BH6O8GOJMHFHMW" hidden="1">'[2]Reco Sheet for Fcast'!$I$9:$J$9</definedName>
    <definedName name="BExXXPPA1Q87XPI97X0OXCPBPDON" hidden="1">'[2]Reco Sheet for Fcast'!$I$11:$J$11</definedName>
    <definedName name="BExXXVUDA98IZTQ6MANKU4MTTDVR" hidden="1">'[2]Reco Sheet for Fcast'!$I$10:$J$10</definedName>
    <definedName name="BExXXZQNZY6IZI45DJXJK0MQZWA7" localSheetId="8" hidden="1">'[3]AMI P &amp; L'!#REF!</definedName>
    <definedName name="BExXXZQNZY6IZI45DJXJK0MQZWA7" localSheetId="4" hidden="1">'[3]AMI P &amp; L'!#REF!</definedName>
    <definedName name="BExXXZQNZY6IZI45DJXJK0MQZWA7" localSheetId="3" hidden="1">'[3]AMI P &amp; L'!#REF!</definedName>
    <definedName name="BExXXZQNZY6IZI45DJXJK0MQZWA7" localSheetId="0" hidden="1">'[3]AMI P &amp; L'!#REF!</definedName>
    <definedName name="BExXXZQNZY6IZI45DJXJK0MQZWA7" localSheetId="11" hidden="1">'[3]AMI P &amp; L'!#REF!</definedName>
    <definedName name="BExXXZQNZY6IZI45DJXJK0MQZWA7" hidden="1">'[3]AMI P &amp; L'!#REF!</definedName>
    <definedName name="BExXY5QFG6QP94SFT3935OBM8Y4K" hidden="1">'[2]Reco Sheet for Fcast'!$I$7:$J$7</definedName>
    <definedName name="BExXY7TYEBFXRYUYIFHTN65RJ8EW" localSheetId="8" hidden="1">'[3]AMI P &amp; L'!#REF!</definedName>
    <definedName name="BExXY7TYEBFXRYUYIFHTN65RJ8EW" localSheetId="4" hidden="1">'[3]AMI P &amp; L'!#REF!</definedName>
    <definedName name="BExXY7TYEBFXRYUYIFHTN65RJ8EW" localSheetId="3" hidden="1">'[3]AMI P &amp; L'!#REF!</definedName>
    <definedName name="BExXY7TYEBFXRYUYIFHTN65RJ8EW" localSheetId="0" hidden="1">'[3]AMI P &amp; L'!#REF!</definedName>
    <definedName name="BExXY7TYEBFXRYUYIFHTN65RJ8EW" localSheetId="11" hidden="1">'[3]AMI P &amp; L'!#REF!</definedName>
    <definedName name="BExXY7TYEBFXRYUYIFHTN65RJ8EW" hidden="1">'[3]AMI P &amp; L'!#REF!</definedName>
    <definedName name="BExXYCBSIHFUY3BDHNBY5TMPFMGL" localSheetId="8" hidden="1">#REF!</definedName>
    <definedName name="BExXYCBSIHFUY3BDHNBY5TMPFMGL" localSheetId="4" hidden="1">#REF!</definedName>
    <definedName name="BExXYCBSIHFUY3BDHNBY5TMPFMGL" localSheetId="3" hidden="1">#REF!</definedName>
    <definedName name="BExXYCBSIHFUY3BDHNBY5TMPFMGL" localSheetId="0" hidden="1">#REF!</definedName>
    <definedName name="BExXYCBSIHFUY3BDHNBY5TMPFMGL" localSheetId="11" hidden="1">#REF!</definedName>
    <definedName name="BExXYCBSIHFUY3BDHNBY5TMPFMGL" hidden="1">#REF!</definedName>
    <definedName name="BExXYLBHANUXC5FCTDDTGOVD3GQS" hidden="1">'[2]Reco Sheet for Fcast'!$I$8:$J$8</definedName>
    <definedName name="BExXYMNYAYH3WA2ZCFAYKZID9ZCI" hidden="1">'[2]Reco Sheet for Fcast'!$I$9:$J$9</definedName>
    <definedName name="BExXYYT12SVN2VDMLVNV4P3ISD8T" hidden="1">'[2]Reco Sheet for Fcast'!$I$7:$J$7</definedName>
    <definedName name="BExXZ3LNUGA4E1LWS1MPLGG3LXKD" localSheetId="8" hidden="1">#REF!</definedName>
    <definedName name="BExXZ3LNUGA4E1LWS1MPLGG3LXKD" localSheetId="4" hidden="1">#REF!</definedName>
    <definedName name="BExXZ3LNUGA4E1LWS1MPLGG3LXKD" localSheetId="3" hidden="1">#REF!</definedName>
    <definedName name="BExXZ3LNUGA4E1LWS1MPLGG3LXKD" localSheetId="0" hidden="1">#REF!</definedName>
    <definedName name="BExXZ3LNUGA4E1LWS1MPLGG3LXKD" localSheetId="11" hidden="1">#REF!</definedName>
    <definedName name="BExXZ3LNUGA4E1LWS1MPLGG3LXKD" hidden="1">#REF!</definedName>
    <definedName name="BExXZFVV4YB42AZ3H1I40YG3JAPU" hidden="1">'[2]Reco Sheet for Fcast'!$I$11:$J$11</definedName>
    <definedName name="BExXZHJ9T2JELF12CHHGD54J1B0C" hidden="1">'[2]Reco Sheet for Fcast'!$F$7:$G$7</definedName>
    <definedName name="BExXZMBX5F1N53KQHPU92S4B5ZZ4" hidden="1">'[2]Reco Sheet for Fcast'!$E$1</definedName>
    <definedName name="BExXZNJ2X1TK2LRK5ZY3MX49H5T7" hidden="1">'[2]Reco Sheet for Fcast'!$J$2:$K$2</definedName>
    <definedName name="BExXZOVPCEP495TQSON6PSRQ8XCY" localSheetId="8" hidden="1">'[3]AMI P &amp; L'!#REF!</definedName>
    <definedName name="BExXZOVPCEP495TQSON6PSRQ8XCY" localSheetId="4" hidden="1">'[3]AMI P &amp; L'!#REF!</definedName>
    <definedName name="BExXZOVPCEP495TQSON6PSRQ8XCY" localSheetId="3" hidden="1">'[3]AMI P &amp; L'!#REF!</definedName>
    <definedName name="BExXZOVPCEP495TQSON6PSRQ8XCY" localSheetId="0" hidden="1">'[3]AMI P &amp; L'!#REF!</definedName>
    <definedName name="BExXZOVPCEP495TQSON6PSRQ8XCY" localSheetId="11" hidden="1">'[3]AMI P &amp; L'!#REF!</definedName>
    <definedName name="BExXZOVPCEP495TQSON6PSRQ8XCY" hidden="1">'[3]AMI P &amp; L'!#REF!</definedName>
    <definedName name="BExXZS0XCQNYYY1DP75R3PCXFSRH" localSheetId="8" hidden="1">#REF!</definedName>
    <definedName name="BExXZS0XCQNYYY1DP75R3PCXFSRH" localSheetId="4" hidden="1">#REF!</definedName>
    <definedName name="BExXZS0XCQNYYY1DP75R3PCXFSRH" localSheetId="3" hidden="1">#REF!</definedName>
    <definedName name="BExXZS0XCQNYYY1DP75R3PCXFSRH" localSheetId="0" hidden="1">#REF!</definedName>
    <definedName name="BExXZS0XCQNYYY1DP75R3PCXFSRH" localSheetId="11" hidden="1">#REF!</definedName>
    <definedName name="BExXZS0XCQNYYY1DP75R3PCXFSRH" hidden="1">#REF!</definedName>
    <definedName name="BExXZXKH7NBARQQAZM69Z57IH1MM" hidden="1">'[2]Reco Sheet for Fcast'!$F$6:$G$6</definedName>
    <definedName name="BExY06EUGA7EW4VVDQKIUQW4P39O" localSheetId="8" hidden="1">#REF!</definedName>
    <definedName name="BExY06EUGA7EW4VVDQKIUQW4P39O" localSheetId="4" hidden="1">#REF!</definedName>
    <definedName name="BExY06EUGA7EW4VVDQKIUQW4P39O" localSheetId="3" hidden="1">#REF!</definedName>
    <definedName name="BExY06EUGA7EW4VVDQKIUQW4P39O" localSheetId="0" hidden="1">#REF!</definedName>
    <definedName name="BExY06EUGA7EW4VVDQKIUQW4P39O" localSheetId="11" hidden="1">#REF!</definedName>
    <definedName name="BExY06EUGA7EW4VVDQKIUQW4P39O" hidden="1">#REF!</definedName>
    <definedName name="BExY07WSDH5QEVM7BJXJK2ZRAI1O" localSheetId="8" hidden="1">'[3]AMI P &amp; L'!#REF!</definedName>
    <definedName name="BExY07WSDH5QEVM7BJXJK2ZRAI1O" localSheetId="4" hidden="1">'[3]AMI P &amp; L'!#REF!</definedName>
    <definedName name="BExY07WSDH5QEVM7BJXJK2ZRAI1O" localSheetId="3" hidden="1">'[3]AMI P &amp; L'!#REF!</definedName>
    <definedName name="BExY07WSDH5QEVM7BJXJK2ZRAI1O" localSheetId="0" hidden="1">'[3]AMI P &amp; L'!#REF!</definedName>
    <definedName name="BExY07WSDH5QEVM7BJXJK2ZRAI1O" localSheetId="11" hidden="1">'[3]AMI P &amp; L'!#REF!</definedName>
    <definedName name="BExY07WSDH5QEVM7BJXJK2ZRAI1O" hidden="1">'[3]AMI P &amp; L'!#REF!</definedName>
    <definedName name="BExY0BI99V6MXLHXBCSPUL0OPF3M" localSheetId="8" hidden="1">#REF!</definedName>
    <definedName name="BExY0BI99V6MXLHXBCSPUL0OPF3M" localSheetId="4" hidden="1">#REF!</definedName>
    <definedName name="BExY0BI99V6MXLHXBCSPUL0OPF3M" localSheetId="3" hidden="1">#REF!</definedName>
    <definedName name="BExY0BI99V6MXLHXBCSPUL0OPF3M" localSheetId="0" hidden="1">#REF!</definedName>
    <definedName name="BExY0BI99V6MXLHXBCSPUL0OPF3M" localSheetId="11" hidden="1">#REF!</definedName>
    <definedName name="BExY0BI99V6MXLHXBCSPUL0OPF3M" hidden="1">#REF!</definedName>
    <definedName name="BExY0C3UBVC4M59JIRXVQ8OWAJC1" hidden="1">'[2]Reco Sheet for Fcast'!$I$7:$J$7</definedName>
    <definedName name="BExY0OE8GFHMLLTEAFIOQTOPEVPB" hidden="1">'[2]Reco Sheet for Fcast'!$F$8:$G$8</definedName>
    <definedName name="BExY0OJHW85S0VKBA8T4HTYPYBOS" hidden="1">'[2]Reco Sheet for Fcast'!$I$10:$J$10</definedName>
    <definedName name="BExY0T1E034D7XAXNC6F7540LLIE" hidden="1">'[2]Reco Sheet for Fcast'!$F$15</definedName>
    <definedName name="BExY0V4VNPA7ZZUMJNNU0ZHE1KOH" localSheetId="8" hidden="1">#REF!</definedName>
    <definedName name="BExY0V4VNPA7ZZUMJNNU0ZHE1KOH" localSheetId="4" hidden="1">#REF!</definedName>
    <definedName name="BExY0V4VNPA7ZZUMJNNU0ZHE1KOH" localSheetId="3" hidden="1">#REF!</definedName>
    <definedName name="BExY0V4VNPA7ZZUMJNNU0ZHE1KOH" localSheetId="0" hidden="1">#REF!</definedName>
    <definedName name="BExY0V4VNPA7ZZUMJNNU0ZHE1KOH" localSheetId="11" hidden="1">#REF!</definedName>
    <definedName name="BExY0V4VNPA7ZZUMJNNU0ZHE1KOH" hidden="1">#REF!</definedName>
    <definedName name="BExY0XTZLHN49J2JH94BYTKBJLT3" hidden="1">'[2]Reco Sheet for Fcast'!$F$10:$G$10</definedName>
    <definedName name="BExY11FH9TXHERUYGG8FE50U7H7J" hidden="1">'[2]Reco Sheet for Fcast'!$F$10:$G$10</definedName>
    <definedName name="BExY16IWJ7CI1QGWVNBVHPYS9JPN" localSheetId="8" hidden="1">#REF!</definedName>
    <definedName name="BExY16IWJ7CI1QGWVNBVHPYS9JPN" localSheetId="4" hidden="1">#REF!</definedName>
    <definedName name="BExY16IWJ7CI1QGWVNBVHPYS9JPN" localSheetId="3" hidden="1">#REF!</definedName>
    <definedName name="BExY16IWJ7CI1QGWVNBVHPYS9JPN" localSheetId="0" hidden="1">#REF!</definedName>
    <definedName name="BExY16IWJ7CI1QGWVNBVHPYS9JPN" localSheetId="11" hidden="1">#REF!</definedName>
    <definedName name="BExY16IWJ7CI1QGWVNBVHPYS9JPN" hidden="1">#REF!</definedName>
    <definedName name="BExY180UKNW5NIAWD6ZUYTFEH8QS" hidden="1">'[2]Reco Sheet for Fcast'!$F$15</definedName>
    <definedName name="BExY1DPTV4LSY9MEOUGXF8X052NA" hidden="1">'[2]Reco Sheet for Fcast'!$F$7:$G$7</definedName>
    <definedName name="BExY1GK9ELBEKDD7O6HR6DUO8YGO" hidden="1">'[2]Reco Sheet for Fcast'!$I$11:$J$11</definedName>
    <definedName name="BExY1HBBZWCVKT5KEBLCKMKR9LKK" hidden="1">'[2]Reco Sheet for Fcast'!$F$9:$G$9</definedName>
    <definedName name="BExY1NWOXXFV9GGZ3PX444LZ8TVX" hidden="1">'[2]Reco Sheet for Fcast'!$F$10:$G$10</definedName>
    <definedName name="BExY1UCL0RND63LLSM9X5SFRG117" hidden="1">'[2]Reco Sheet for Fcast'!$H$2:$I$2</definedName>
    <definedName name="BExY1WAT3937L08HLHIRQHMP2A3H" hidden="1">'[2]Reco Sheet for Fcast'!$I$10:$J$10</definedName>
    <definedName name="BExY1YEBOSLMID7LURP8QB46AI91" hidden="1">'[2]Reco Sheet for Fcast'!$I$10:$J$10</definedName>
    <definedName name="BExY2FS4LFX9OHOTQT7SJ2PXAC25" hidden="1">'[2]Reco Sheet for Fcast'!$I$10:$J$10</definedName>
    <definedName name="BExY2GDPCZPVU0IQ6IJIB1YQQRQ6" hidden="1">'[2]Reco Sheet for Fcast'!$F$6:$G$6</definedName>
    <definedName name="BExY2GTSZ3VA9TXLY7KW1LIAKJ61" hidden="1">'[2]Reco Sheet for Fcast'!$F$6:$G$6</definedName>
    <definedName name="BExY2IXBR1SGYZH08T7QHKEFS8HA" hidden="1">'[2]Reco Sheet for Fcast'!$F$15</definedName>
    <definedName name="BExY2Q4B5FUDA5VU4VRUHX327QN0" hidden="1">'[2]Reco Sheet for Fcast'!$F$9:$G$9</definedName>
    <definedName name="BExY3HOSK7YI364K15OX70AVR6F1" localSheetId="8" hidden="1">'[3]AMI P &amp; L'!#REF!</definedName>
    <definedName name="BExY3HOSK7YI364K15OX70AVR6F1" localSheetId="4" hidden="1">'[3]AMI P &amp; L'!#REF!</definedName>
    <definedName name="BExY3HOSK7YI364K15OX70AVR6F1" localSheetId="3" hidden="1">'[3]AMI P &amp; L'!#REF!</definedName>
    <definedName name="BExY3HOSK7YI364K15OX70AVR6F1" localSheetId="0" hidden="1">'[3]AMI P &amp; L'!#REF!</definedName>
    <definedName name="BExY3HOSK7YI364K15OX70AVR6F1" localSheetId="11" hidden="1">'[3]AMI P &amp; L'!#REF!</definedName>
    <definedName name="BExY3HOSK7YI364K15OX70AVR6F1" hidden="1">'[3]AMI P &amp; L'!#REF!</definedName>
    <definedName name="BExY3T89AUR83SOAZZ3OMDEJDQ39" hidden="1">'[2]Reco Sheet for Fcast'!$F$10:$G$10</definedName>
    <definedName name="BExY45O3XSWT6MQU6R33GI3YUAUM" localSheetId="8" hidden="1">#REF!</definedName>
    <definedName name="BExY45O3XSWT6MQU6R33GI3YUAUM" localSheetId="4" hidden="1">#REF!</definedName>
    <definedName name="BExY45O3XSWT6MQU6R33GI3YUAUM" localSheetId="3" hidden="1">#REF!</definedName>
    <definedName name="BExY45O3XSWT6MQU6R33GI3YUAUM" localSheetId="0" hidden="1">#REF!</definedName>
    <definedName name="BExY45O3XSWT6MQU6R33GI3YUAUM" localSheetId="11" hidden="1">#REF!</definedName>
    <definedName name="BExY45O3XSWT6MQU6R33GI3YUAUM" hidden="1">#REF!</definedName>
    <definedName name="BExY4ET3RLNWSSJL6DIXQZOTATID" hidden="1">'[4]Bud Mth'!$G$2:$H$2</definedName>
    <definedName name="BExY4MG771JQ84EMIVB6HQGGHZY7" hidden="1">'[2]Reco Sheet for Fcast'!$H$2:$I$2</definedName>
    <definedName name="BExY4PWCSFB8P3J3TBQB2MD67263" hidden="1">'[2]Reco Sheet for Fcast'!$I$8:$J$8</definedName>
    <definedName name="BExY4RZW3KK11JLYBA4DWZ92M6LQ" hidden="1">'[2]Reco Sheet for Fcast'!$I$11:$J$11</definedName>
    <definedName name="BExY4XOVTTNVZ577RLIEC7NZQFIX" hidden="1">'[2]Reco Sheet for Fcast'!$F$7:$G$7</definedName>
    <definedName name="BExY50JAF5CG01GTHAUS7I4ZLUDC" hidden="1">'[2]Reco Sheet for Fcast'!$I$8:$J$8</definedName>
    <definedName name="BExY53J7EXFEOFTRNAHLK7IH3ACB" hidden="1">'[2]Reco Sheet for Fcast'!$F$8:$G$8</definedName>
    <definedName name="BExY5515SJTJS3VM80M3YYR0WF37" hidden="1">'[2]Reco Sheet for Fcast'!$F$15:$G$16</definedName>
    <definedName name="BExY5515WE39FQ3EG5QHG67V9C0O" hidden="1">'[2]Reco Sheet for Fcast'!$F$11:$G$11</definedName>
    <definedName name="BExY5986WNAD8NFCPXC9TVLBU4FG" hidden="1">'[2]Reco Sheet for Fcast'!$K$2</definedName>
    <definedName name="BExY5DF9MS25IFNWGJ1YAS5MDN8R" hidden="1">'[2]Reco Sheet for Fcast'!$K$2</definedName>
    <definedName name="BExY5ERVGL3UM2MGT8LJ0XPKTZEK" hidden="1">'[2]Reco Sheet for Fcast'!$I$7:$J$7</definedName>
    <definedName name="BExY5EX6NJFK8W754ZVZDN5DS04K" hidden="1">'[2]Reco Sheet for Fcast'!$I$6:$J$6</definedName>
    <definedName name="BExY5S3XD1NJT109CV54IFOHVLQ6" hidden="1">'[2]Reco Sheet for Fcast'!$F$9:$G$9</definedName>
    <definedName name="BExY5V3UFTA5NUDN1GI8BVHFL1ZK" localSheetId="8" hidden="1">'[5]Capital orders'!#REF!</definedName>
    <definedName name="BExY5V3UFTA5NUDN1GI8BVHFL1ZK" localSheetId="4" hidden="1">'[5]Capital orders'!#REF!</definedName>
    <definedName name="BExY5V3UFTA5NUDN1GI8BVHFL1ZK" localSheetId="3" hidden="1">'[5]Capital orders'!#REF!</definedName>
    <definedName name="BExY5V3UFTA5NUDN1GI8BVHFL1ZK" localSheetId="0" hidden="1">'[5]Capital orders'!#REF!</definedName>
    <definedName name="BExY5V3UFTA5NUDN1GI8BVHFL1ZK" localSheetId="11" hidden="1">'[5]Capital orders'!#REF!</definedName>
    <definedName name="BExY5V3UFTA5NUDN1GI8BVHFL1ZK" hidden="1">'[5]Capital orders'!#REF!</definedName>
    <definedName name="BExY6KVS1MMZ2R34PGEFR2BMTU9W" hidden="1">'[2]Reco Sheet for Fcast'!$I$11:$J$11</definedName>
    <definedName name="BExY6Q9YY7LW745GP7CYOGGSPHGE" hidden="1">'[2]Reco Sheet for Fcast'!$F$6:$G$6</definedName>
    <definedName name="BExZIA3C8LKJTEH3MKQ57KJH5TA2" hidden="1">'[2]Reco Sheet for Fcast'!$I$11:$J$11</definedName>
    <definedName name="BExZIIHH3QNQE3GFMHEE4UMHY6WQ" hidden="1">'[2]Reco Sheet for Fcast'!$F$6:$G$6</definedName>
    <definedName name="BExZIYO22G5UXOB42GDLYGVRJ6U7" hidden="1">'[2]Reco Sheet for Fcast'!$F$11:$G$11</definedName>
    <definedName name="BExZJ7CYXTDLM412P6E5FAC4YB5M" hidden="1">'[2]Reco Sheet for Fcast'!$F$15:$AI$18</definedName>
    <definedName name="BExZJ7I9T8XU4MZRKJ1VVU76V2LZ" hidden="1">'[2]Reco Sheet for Fcast'!$F$15</definedName>
    <definedName name="BExZJMY170JCUU1RWASNZ1HJPRTA" hidden="1">'[2]Reco Sheet for Fcast'!$F$8:$G$8</definedName>
    <definedName name="BExZJOQR77H0P4SUKVYACDCFBBXO" hidden="1">'[2]Reco Sheet for Fcast'!$I$6:$J$6</definedName>
    <definedName name="BExZJS6RG34ODDY9HMZ0O34MEMSB" hidden="1">'[2]Reco Sheet for Fcast'!$I$8:$J$8</definedName>
    <definedName name="BExZJWDUEYTV7TBR6HSM97T24VTT" localSheetId="8" hidden="1">#REF!</definedName>
    <definedName name="BExZJWDUEYTV7TBR6HSM97T24VTT" localSheetId="4" hidden="1">#REF!</definedName>
    <definedName name="BExZJWDUEYTV7TBR6HSM97T24VTT" localSheetId="3" hidden="1">#REF!</definedName>
    <definedName name="BExZJWDUEYTV7TBR6HSM97T24VTT" localSheetId="0" hidden="1">#REF!</definedName>
    <definedName name="BExZJWDUEYTV7TBR6HSM97T24VTT" localSheetId="11" hidden="1">#REF!</definedName>
    <definedName name="BExZJWDUEYTV7TBR6HSM97T24VTT" hidden="1">#REF!</definedName>
    <definedName name="BExZK34NR4BAD7HJAP7SQ926UQP3" hidden="1">'[2]Reco Sheet for Fcast'!$F$11:$G$11</definedName>
    <definedName name="BExZK3FGPHH5H771U7D5XY7XBS6E" localSheetId="8" hidden="1">'[3]AMI P &amp; L'!#REF!</definedName>
    <definedName name="BExZK3FGPHH5H771U7D5XY7XBS6E" localSheetId="4" hidden="1">'[3]AMI P &amp; L'!#REF!</definedName>
    <definedName name="BExZK3FGPHH5H771U7D5XY7XBS6E" localSheetId="3" hidden="1">'[3]AMI P &amp; L'!#REF!</definedName>
    <definedName name="BExZK3FGPHH5H771U7D5XY7XBS6E" localSheetId="0" hidden="1">'[3]AMI P &amp; L'!#REF!</definedName>
    <definedName name="BExZK3FGPHH5H771U7D5XY7XBS6E" localSheetId="11" hidden="1">'[3]AMI P &amp; L'!#REF!</definedName>
    <definedName name="BExZK3FGPHH5H771U7D5XY7XBS6E" hidden="1">'[3]AMI P &amp; L'!#REF!</definedName>
    <definedName name="BExZKHYORG3O8C772XPFHM1N8T80" localSheetId="8" hidden="1">'[3]AMI P &amp; L'!#REF!</definedName>
    <definedName name="BExZKHYORG3O8C772XPFHM1N8T80" localSheetId="4" hidden="1">'[3]AMI P &amp; L'!#REF!</definedName>
    <definedName name="BExZKHYORG3O8C772XPFHM1N8T80" localSheetId="3" hidden="1">'[3]AMI P &amp; L'!#REF!</definedName>
    <definedName name="BExZKHYORG3O8C772XPFHM1N8T80" localSheetId="0" hidden="1">'[3]AMI P &amp; L'!#REF!</definedName>
    <definedName name="BExZKHYORG3O8C772XPFHM1N8T80" localSheetId="11" hidden="1">'[3]AMI P &amp; L'!#REF!</definedName>
    <definedName name="BExZKHYORG3O8C772XPFHM1N8T80" hidden="1">'[3]AMI P &amp; L'!#REF!</definedName>
    <definedName name="BExZKJRF2IRR57DG9CLC7MSHWNNN" hidden="1">'[2]Reco Sheet for Fcast'!$F$8:$G$8</definedName>
    <definedName name="BExZKV5GYXO0X760SBD9TWTIQHGI" hidden="1">'[2]Reco Sheet for Fcast'!$F$10:$G$10</definedName>
    <definedName name="BExZL6E4YVXRUN7ZGF2BIGIXFR8K" localSheetId="8" hidden="1">'[3]AMI P &amp; L'!#REF!</definedName>
    <definedName name="BExZL6E4YVXRUN7ZGF2BIGIXFR8K" localSheetId="4" hidden="1">'[3]AMI P &amp; L'!#REF!</definedName>
    <definedName name="BExZL6E4YVXRUN7ZGF2BIGIXFR8K" localSheetId="3" hidden="1">'[3]AMI P &amp; L'!#REF!</definedName>
    <definedName name="BExZL6E4YVXRUN7ZGF2BIGIXFR8K" localSheetId="0" hidden="1">'[3]AMI P &amp; L'!#REF!</definedName>
    <definedName name="BExZL6E4YVXRUN7ZGF2BIGIXFR8K" localSheetId="11" hidden="1">'[3]AMI P &amp; L'!#REF!</definedName>
    <definedName name="BExZL6E4YVXRUN7ZGF2BIGIXFR8K" hidden="1">'[3]AMI P &amp; L'!#REF!</definedName>
    <definedName name="BExZLGVLMKTPFXG42QYT0PO81G7F" hidden="1">'[2]Reco Sheet for Fcast'!$F$9:$G$9</definedName>
    <definedName name="BExZLKMK7LRK14S09WLMH7MXSQXM" hidden="1">'[2]Reco Sheet for Fcast'!$F$7:$G$7</definedName>
    <definedName name="BExZM7JVLG0W8EG5RBU915U3SKBY" hidden="1">'[2]Reco Sheet for Fcast'!$F$7:$G$7</definedName>
    <definedName name="BExZM85FOVUFF110XMQ9O2ODSJUK" hidden="1">'[2]Reco Sheet for Fcast'!$I$7:$J$7</definedName>
    <definedName name="BExZMF1MMTZ1TA14PZ8ASSU2CBSP" hidden="1">'[2]Reco Sheet for Fcast'!$I$8:$J$8</definedName>
    <definedName name="BExZMKL5YQZD7F0FUCSVFGLPFK52" hidden="1">'[2]Reco Sheet for Fcast'!$F$9:$G$9</definedName>
    <definedName name="BExZMOC3VNZALJM71X2T6FV91GTB" hidden="1">'[2]Reco Sheet for Fcast'!$I$8:$J$8</definedName>
    <definedName name="BExZMXH39OB0I43XEL3K11U3G9PM" hidden="1">'[2]Reco Sheet for Fcast'!$I$6:$J$6</definedName>
    <definedName name="BExZMZQ3RBKDHT5GLFNLS52OSJA0" hidden="1">'[2]Reco Sheet for Fcast'!$F$11:$G$11</definedName>
    <definedName name="BExZN2F7Y2J2L2LN5WZRG949MS4A" hidden="1">'[2]Reco Sheet for Fcast'!$F$6:$G$6</definedName>
    <definedName name="BExZN847WUWKRYTZWG9TCQZJS3OL" hidden="1">'[2]Reco Sheet for Fcast'!$I$6:$J$6</definedName>
    <definedName name="BExZNH3VISFF4NQI11BZDP5IQ7VG" hidden="1">'[2]Reco Sheet for Fcast'!$F$6:$G$6</definedName>
    <definedName name="BExZNJYCFYVMAOI62GB2BABK1ELE" hidden="1">'[2]Reco Sheet for Fcast'!$I$8:$J$8</definedName>
    <definedName name="BExZNMCNFLS6EUF357U7TXQ4U84V" localSheetId="8" hidden="1">'[5]Capital orders'!#REF!</definedName>
    <definedName name="BExZNMCNFLS6EUF357U7TXQ4U84V" localSheetId="4" hidden="1">'[5]Capital orders'!#REF!</definedName>
    <definedName name="BExZNMCNFLS6EUF357U7TXQ4U84V" localSheetId="3" hidden="1">'[5]Capital orders'!#REF!</definedName>
    <definedName name="BExZNMCNFLS6EUF357U7TXQ4U84V" localSheetId="0" hidden="1">'[5]Capital orders'!#REF!</definedName>
    <definedName name="BExZNMCNFLS6EUF357U7TXQ4U84V" localSheetId="11" hidden="1">'[5]Capital orders'!#REF!</definedName>
    <definedName name="BExZNMCNFLS6EUF357U7TXQ4U84V" hidden="1">'[5]Capital orders'!#REF!</definedName>
    <definedName name="BExZNV707LIU6Z5H6QI6H67LHTI1" hidden="1">'[2]Reco Sheet for Fcast'!$F$9:$G$9</definedName>
    <definedName name="BExZNVCBKB930QQ9QW7KSGOZ0V1M" hidden="1">'[2]Reco Sheet for Fcast'!$I$9:$J$9</definedName>
    <definedName name="BExZNW8QJ18X0RSGFDWAE9ZSDX39" hidden="1">'[2]Reco Sheet for Fcast'!$H$2:$I$2</definedName>
    <definedName name="BExZNZDWRS6Q40L8OCWFEIVI0A1O" hidden="1">'[2]Reco Sheet for Fcast'!$I$6:$J$6</definedName>
    <definedName name="BExZO8TVZX68PZ4ENQ8QOILK16OS" localSheetId="8" hidden="1">#REF!</definedName>
    <definedName name="BExZO8TVZX68PZ4ENQ8QOILK16OS" localSheetId="4" hidden="1">#REF!</definedName>
    <definedName name="BExZO8TVZX68PZ4ENQ8QOILK16OS" localSheetId="3" hidden="1">#REF!</definedName>
    <definedName name="BExZO8TVZX68PZ4ENQ8QOILK16OS" localSheetId="0" hidden="1">#REF!</definedName>
    <definedName name="BExZO8TVZX68PZ4ENQ8QOILK16OS" localSheetId="11" hidden="1">#REF!</definedName>
    <definedName name="BExZO8TVZX68PZ4ENQ8QOILK16OS" hidden="1">#REF!</definedName>
    <definedName name="BExZOAH4GDULQO35ZGF099VIFGNC" localSheetId="8" hidden="1">#REF!</definedName>
    <definedName name="BExZOAH4GDULQO35ZGF099VIFGNC" localSheetId="4" hidden="1">#REF!</definedName>
    <definedName name="BExZOAH4GDULQO35ZGF099VIFGNC" localSheetId="3" hidden="1">#REF!</definedName>
    <definedName name="BExZOAH4GDULQO35ZGF099VIFGNC" localSheetId="0" hidden="1">#REF!</definedName>
    <definedName name="BExZOAH4GDULQO35ZGF099VIFGNC" localSheetId="11" hidden="1">#REF!</definedName>
    <definedName name="BExZOAH4GDULQO35ZGF099VIFGNC" hidden="1">#REF!</definedName>
    <definedName name="BExZOBO9NYLGVJQ31LVQ9XS2ZT4N" hidden="1">'[2]Reco Sheet for Fcast'!$I$10:$J$10</definedName>
    <definedName name="BExZOETNB1CJ3Y2RKLI1ZK0S8Z6H" hidden="1">'[2]Reco Sheet for Fcast'!$I$10:$J$10</definedName>
    <definedName name="BExZOREMVSK4E5VSWM838KHUB8AI" hidden="1">'[2]Reco Sheet for Fcast'!$I$6:$J$6</definedName>
    <definedName name="BExZOVR745T5P1KS9NV2PXZPZVRG" hidden="1">'[2]Reco Sheet for Fcast'!$I$11:$J$11</definedName>
    <definedName name="BExZOZSWGLSY2XYVRIS6VSNJDSGD" hidden="1">'[2]Reco Sheet for Fcast'!$I$8:$J$8</definedName>
    <definedName name="BExZP7AIJKLM6C6CSUIIFAHFBNX2" hidden="1">'[2]Reco Sheet for Fcast'!$G$2</definedName>
    <definedName name="BExZPIU08CG16AZ72BD0PB5ISUQE" localSheetId="8" hidden="1">'[5]Capital orders'!#REF!</definedName>
    <definedName name="BExZPIU08CG16AZ72BD0PB5ISUQE" localSheetId="4" hidden="1">'[5]Capital orders'!#REF!</definedName>
    <definedName name="BExZPIU08CG16AZ72BD0PB5ISUQE" localSheetId="3" hidden="1">'[5]Capital orders'!#REF!</definedName>
    <definedName name="BExZPIU08CG16AZ72BD0PB5ISUQE" localSheetId="0" hidden="1">'[5]Capital orders'!#REF!</definedName>
    <definedName name="BExZPIU08CG16AZ72BD0PB5ISUQE" localSheetId="11" hidden="1">'[5]Capital orders'!#REF!</definedName>
    <definedName name="BExZPIU08CG16AZ72BD0PB5ISUQE" hidden="1">'[5]Capital orders'!#REF!</definedName>
    <definedName name="BExZPQ0XY507N8FJMVPKCTK8HC9H" hidden="1">'[2]Reco Sheet for Fcast'!$K$2</definedName>
    <definedName name="BExZQ37OVBR25U32CO2YYVPZOMR5" hidden="1">'[2]Reco Sheet for Fcast'!$K$2</definedName>
    <definedName name="BExZQ3NT7H06VO0AR48WHZULZB93" hidden="1">'[2]Reco Sheet for Fcast'!$I$8:$J$8</definedName>
    <definedName name="BExZQ7PJU07SEJMDX18U9YVDC2GU" hidden="1">'[2]Reco Sheet for Fcast'!$F$6:$G$6</definedName>
    <definedName name="BExZQBLMR2P2GZNI8IW6QBSS5ZV9" localSheetId="8" hidden="1">'[5]Capital orders'!#REF!</definedName>
    <definedName name="BExZQBLMR2P2GZNI8IW6QBSS5ZV9" localSheetId="4" hidden="1">'[5]Capital orders'!#REF!</definedName>
    <definedName name="BExZQBLMR2P2GZNI8IW6QBSS5ZV9" localSheetId="3" hidden="1">'[5]Capital orders'!#REF!</definedName>
    <definedName name="BExZQBLMR2P2GZNI8IW6QBSS5ZV9" localSheetId="0" hidden="1">'[5]Capital orders'!#REF!</definedName>
    <definedName name="BExZQBLMR2P2GZNI8IW6QBSS5ZV9" localSheetId="11" hidden="1">'[5]Capital orders'!#REF!</definedName>
    <definedName name="BExZQBLMR2P2GZNI8IW6QBSS5ZV9" hidden="1">'[5]Capital orders'!#REF!</definedName>
    <definedName name="BExZQIHTGHK7OOI2Y2PN3JYBY82I" localSheetId="8" hidden="1">'[3]AMI P &amp; L'!#REF!</definedName>
    <definedName name="BExZQIHTGHK7OOI2Y2PN3JYBY82I" localSheetId="4" hidden="1">'[3]AMI P &amp; L'!#REF!</definedName>
    <definedName name="BExZQIHTGHK7OOI2Y2PN3JYBY82I" localSheetId="3" hidden="1">'[3]AMI P &amp; L'!#REF!</definedName>
    <definedName name="BExZQIHTGHK7OOI2Y2PN3JYBY82I" localSheetId="0" hidden="1">'[3]AMI P &amp; L'!#REF!</definedName>
    <definedName name="BExZQIHTGHK7OOI2Y2PN3JYBY82I" localSheetId="11" hidden="1">'[3]AMI P &amp; L'!#REF!</definedName>
    <definedName name="BExZQIHTGHK7OOI2Y2PN3JYBY82I" hidden="1">'[3]AMI P &amp; L'!#REF!</definedName>
    <definedName name="BExZQJJMGU5MHQOILGXGJPAQI5XI" localSheetId="8" hidden="1">'[3]AMI P &amp; L'!#REF!</definedName>
    <definedName name="BExZQJJMGU5MHQOILGXGJPAQI5XI" localSheetId="4" hidden="1">'[3]AMI P &amp; L'!#REF!</definedName>
    <definedName name="BExZQJJMGU5MHQOILGXGJPAQI5XI" localSheetId="3" hidden="1">'[3]AMI P &amp; L'!#REF!</definedName>
    <definedName name="BExZQJJMGU5MHQOILGXGJPAQI5XI" localSheetId="0" hidden="1">'[3]AMI P &amp; L'!#REF!</definedName>
    <definedName name="BExZQJJMGU5MHQOILGXGJPAQI5XI" localSheetId="11" hidden="1">'[3]AMI P &amp; L'!#REF!</definedName>
    <definedName name="BExZQJJMGU5MHQOILGXGJPAQI5XI" hidden="1">'[3]AMI P &amp; L'!#REF!</definedName>
    <definedName name="BExZQP3CUHU0IRXBVRJLP1KYRDVE" localSheetId="8" hidden="1">#REF!</definedName>
    <definedName name="BExZQP3CUHU0IRXBVRJLP1KYRDVE" localSheetId="4" hidden="1">#REF!</definedName>
    <definedName name="BExZQP3CUHU0IRXBVRJLP1KYRDVE" localSheetId="3" hidden="1">#REF!</definedName>
    <definedName name="BExZQP3CUHU0IRXBVRJLP1KYRDVE" localSheetId="0" hidden="1">#REF!</definedName>
    <definedName name="BExZQP3CUHU0IRXBVRJLP1KYRDVE" localSheetId="11" hidden="1">#REF!</definedName>
    <definedName name="BExZQP3CUHU0IRXBVRJLP1KYRDVE" hidden="1">#REF!</definedName>
    <definedName name="BExZQRHGZ7WP7RQ2CX0H6W1CIP9U" localSheetId="8" hidden="1">#REF!</definedName>
    <definedName name="BExZQRHGZ7WP7RQ2CX0H6W1CIP9U" localSheetId="4" hidden="1">#REF!</definedName>
    <definedName name="BExZQRHGZ7WP7RQ2CX0H6W1CIP9U" localSheetId="3" hidden="1">#REF!</definedName>
    <definedName name="BExZQRHGZ7WP7RQ2CX0H6W1CIP9U" localSheetId="0" hidden="1">#REF!</definedName>
    <definedName name="BExZQRHGZ7WP7RQ2CX0H6W1CIP9U" localSheetId="11" hidden="1">#REF!</definedName>
    <definedName name="BExZQRHGZ7WP7RQ2CX0H6W1CIP9U" hidden="1">#REF!</definedName>
    <definedName name="BExZQWFMANQLA8Z37ZECN1VLXVSB" localSheetId="8" hidden="1">#REF!</definedName>
    <definedName name="BExZQWFMANQLA8Z37ZECN1VLXVSB" localSheetId="4" hidden="1">#REF!</definedName>
    <definedName name="BExZQWFMANQLA8Z37ZECN1VLXVSB" localSheetId="3" hidden="1">#REF!</definedName>
    <definedName name="BExZQWFMANQLA8Z37ZECN1VLXVSB" localSheetId="0" hidden="1">#REF!</definedName>
    <definedName name="BExZQWFMANQLA8Z37ZECN1VLXVSB" localSheetId="11" hidden="1">#REF!</definedName>
    <definedName name="BExZQWFMANQLA8Z37ZECN1VLXVSB" hidden="1">#REF!</definedName>
    <definedName name="BExZQXBYEBN28QUH1KOVW6KKA5UM" hidden="1">'[2]Reco Sheet for Fcast'!$F$15</definedName>
    <definedName name="BExZQZKT146WEN8FTVZ7Y5TSB8L5" localSheetId="8" hidden="1">'[3]AMI P &amp; L'!#REF!</definedName>
    <definedName name="BExZQZKT146WEN8FTVZ7Y5TSB8L5" localSheetId="4" hidden="1">'[3]AMI P &amp; L'!#REF!</definedName>
    <definedName name="BExZQZKT146WEN8FTVZ7Y5TSB8L5" localSheetId="3" hidden="1">'[3]AMI P &amp; L'!#REF!</definedName>
    <definedName name="BExZQZKT146WEN8FTVZ7Y5TSB8L5" localSheetId="0" hidden="1">'[3]AMI P &amp; L'!#REF!</definedName>
    <definedName name="BExZQZKT146WEN8FTVZ7Y5TSB8L5" localSheetId="11" hidden="1">'[3]AMI P &amp; L'!#REF!</definedName>
    <definedName name="BExZQZKT146WEN8FTVZ7Y5TSB8L5" hidden="1">'[3]AMI P &amp; L'!#REF!</definedName>
    <definedName name="BExZR485AKBH93YZ08CMUC3WROED" hidden="1">'[2]Reco Sheet for Fcast'!$I$10:$J$10</definedName>
    <definedName name="BExZR7TL98P2PPUVGIZYR5873DWW" hidden="1">'[2]Reco Sheet for Fcast'!$F$9:$G$9</definedName>
    <definedName name="BExZRGD1603X5ACFALUUDKCD7X48" hidden="1">'[2]Reco Sheet for Fcast'!$I$9:$J$9</definedName>
    <definedName name="BExZRP1X6UVLN1UOLHH5VF4STP1O" localSheetId="8" hidden="1">'[3]AMI P &amp; L'!#REF!</definedName>
    <definedName name="BExZRP1X6UVLN1UOLHH5VF4STP1O" localSheetId="4" hidden="1">'[3]AMI P &amp; L'!#REF!</definedName>
    <definedName name="BExZRP1X6UVLN1UOLHH5VF4STP1O" localSheetId="3" hidden="1">'[3]AMI P &amp; L'!#REF!</definedName>
    <definedName name="BExZRP1X6UVLN1UOLHH5VF4STP1O" localSheetId="0" hidden="1">'[3]AMI P &amp; L'!#REF!</definedName>
    <definedName name="BExZRP1X6UVLN1UOLHH5VF4STP1O" localSheetId="11" hidden="1">'[3]AMI P &amp; L'!#REF!</definedName>
    <definedName name="BExZRP1X6UVLN1UOLHH5VF4STP1O" hidden="1">'[3]AMI P &amp; L'!#REF!</definedName>
    <definedName name="BExZRQ930U6OCYNV00CH5I0Q4LPE" hidden="1">'[2]Reco Sheet for Fcast'!$I$8:$J$8</definedName>
    <definedName name="BExZRW8W514W8OZ72YBONYJ64GXF" localSheetId="8" hidden="1">'[3]AMI P &amp; L'!#REF!</definedName>
    <definedName name="BExZRW8W514W8OZ72YBONYJ64GXF" localSheetId="4" hidden="1">'[3]AMI P &amp; L'!#REF!</definedName>
    <definedName name="BExZRW8W514W8OZ72YBONYJ64GXF" localSheetId="3" hidden="1">'[3]AMI P &amp; L'!#REF!</definedName>
    <definedName name="BExZRW8W514W8OZ72YBONYJ64GXF" localSheetId="0" hidden="1">'[3]AMI P &amp; L'!#REF!</definedName>
    <definedName name="BExZRW8W514W8OZ72YBONYJ64GXF" localSheetId="11" hidden="1">'[3]AMI P &amp; L'!#REF!</definedName>
    <definedName name="BExZRW8W514W8OZ72YBONYJ64GXF" hidden="1">'[3]AMI P &amp; L'!#REF!</definedName>
    <definedName name="BExZRWJP2BUVFJPO8U8ATQEP0LZU" hidden="1">'[2]Reco Sheet for Fcast'!$F$15</definedName>
    <definedName name="BExZRZUBL5A1WH7YZJXBZG8HPWC7" localSheetId="8" hidden="1">#REF!</definedName>
    <definedName name="BExZRZUBL5A1WH7YZJXBZG8HPWC7" localSheetId="4" hidden="1">#REF!</definedName>
    <definedName name="BExZRZUBL5A1WH7YZJXBZG8HPWC7" localSheetId="3" hidden="1">#REF!</definedName>
    <definedName name="BExZRZUBL5A1WH7YZJXBZG8HPWC7" localSheetId="0" hidden="1">#REF!</definedName>
    <definedName name="BExZRZUBL5A1WH7YZJXBZG8HPWC7" localSheetId="11" hidden="1">#REF!</definedName>
    <definedName name="BExZRZUBL5A1WH7YZJXBZG8HPWC7" hidden="1">#REF!</definedName>
    <definedName name="BExZSI9USDLZAN8LI8M4YYQL24GZ" hidden="1">'[2]Reco Sheet for Fcast'!$F$7:$G$7</definedName>
    <definedName name="BExZSS0LA2JY4ZLJ1Z5YCMLJJZCH" hidden="1">'[2]Reco Sheet for Fcast'!$F$11:$G$11</definedName>
    <definedName name="BExZT394ULBLT8EUHBM7KV741HQI" localSheetId="8" hidden="1">#REF!</definedName>
    <definedName name="BExZT394ULBLT8EUHBM7KV741HQI" localSheetId="4" hidden="1">#REF!</definedName>
    <definedName name="BExZT394ULBLT8EUHBM7KV741HQI" localSheetId="3" hidden="1">#REF!</definedName>
    <definedName name="BExZT394ULBLT8EUHBM7KV741HQI" localSheetId="0" hidden="1">#REF!</definedName>
    <definedName name="BExZT394ULBLT8EUHBM7KV741HQI" localSheetId="11" hidden="1">#REF!</definedName>
    <definedName name="BExZT394ULBLT8EUHBM7KV741HQI" hidden="1">#REF!</definedName>
    <definedName name="BExZTAQV2QVSZY5Y3VCCWUBSBW9P" localSheetId="8" hidden="1">'[3]AMI P &amp; L'!#REF!</definedName>
    <definedName name="BExZTAQV2QVSZY5Y3VCCWUBSBW9P" localSheetId="4" hidden="1">'[3]AMI P &amp; L'!#REF!</definedName>
    <definedName name="BExZTAQV2QVSZY5Y3VCCWUBSBW9P" localSheetId="3" hidden="1">'[3]AMI P &amp; L'!#REF!</definedName>
    <definedName name="BExZTAQV2QVSZY5Y3VCCWUBSBW9P" localSheetId="0" hidden="1">'[3]AMI P &amp; L'!#REF!</definedName>
    <definedName name="BExZTAQV2QVSZY5Y3VCCWUBSBW9P" localSheetId="11" hidden="1">'[3]AMI P &amp; L'!#REF!</definedName>
    <definedName name="BExZTAQV2QVSZY5Y3VCCWUBSBW9P" hidden="1">'[3]AMI P &amp; L'!#REF!</definedName>
    <definedName name="BExZTHSI2FX56PWRSNX9H5EWTZFO" hidden="1">'[2]Reco Sheet for Fcast'!$F$6:$G$6</definedName>
    <definedName name="BExZTJL3HVBFY139H6CJHEQCT1EL" hidden="1">'[2]Reco Sheet for Fcast'!$F$9:$G$9</definedName>
    <definedName name="BExZTLOL8OPABZI453E0KVNA1GJS" hidden="1">'[2]Reco Sheet for Fcast'!$F$11:$G$11</definedName>
    <definedName name="BExZTT6J3X0TOX0ZY6YPLUVMCW9X" localSheetId="8" hidden="1">'[3]AMI P &amp; L'!#REF!</definedName>
    <definedName name="BExZTT6J3X0TOX0ZY6YPLUVMCW9X" localSheetId="4" hidden="1">'[3]AMI P &amp; L'!#REF!</definedName>
    <definedName name="BExZTT6J3X0TOX0ZY6YPLUVMCW9X" localSheetId="3" hidden="1">'[3]AMI P &amp; L'!#REF!</definedName>
    <definedName name="BExZTT6J3X0TOX0ZY6YPLUVMCW9X" localSheetId="0" hidden="1">'[3]AMI P &amp; L'!#REF!</definedName>
    <definedName name="BExZTT6J3X0TOX0ZY6YPLUVMCW9X" localSheetId="11" hidden="1">'[3]AMI P &amp; L'!#REF!</definedName>
    <definedName name="BExZTT6J3X0TOX0ZY6YPLUVMCW9X" hidden="1">'[3]AMI P &amp; L'!#REF!</definedName>
    <definedName name="BExZTW6ECBRA0BBITWBQ8R93RMCL" hidden="1">'[2]Reco Sheet for Fcast'!$G$2</definedName>
    <definedName name="BExZU2BHYAOKSCBM3C5014ZF6IXS" hidden="1">'[2]Reco Sheet for Fcast'!$H$2:$I$2</definedName>
    <definedName name="BExZU2RMJTXOCS0ROPMYPE6WTD87" hidden="1">'[2]Reco Sheet for Fcast'!$F$7:$G$7</definedName>
    <definedName name="BExZUF7G8FENTJKH9R1XUWXM6CWD" hidden="1">'[2]Reco Sheet for Fcast'!$I$9:$J$9</definedName>
    <definedName name="BExZUHWEEZO4WXP5DG5P4U6A70KN" localSheetId="8" hidden="1">#REF!</definedName>
    <definedName name="BExZUHWEEZO4WXP5DG5P4U6A70KN" localSheetId="4" hidden="1">#REF!</definedName>
    <definedName name="BExZUHWEEZO4WXP5DG5P4U6A70KN" localSheetId="3" hidden="1">#REF!</definedName>
    <definedName name="BExZUHWEEZO4WXP5DG5P4U6A70KN" localSheetId="0" hidden="1">#REF!</definedName>
    <definedName name="BExZUHWEEZO4WXP5DG5P4U6A70KN" localSheetId="11" hidden="1">#REF!</definedName>
    <definedName name="BExZUHWEEZO4WXP5DG5P4U6A70KN" hidden="1">#REF!</definedName>
    <definedName name="BExZUNARUJBIZ08VCAV3GEVBIR3D" hidden="1">'[2]Reco Sheet for Fcast'!$I$8:$J$8</definedName>
    <definedName name="BExZUSZT5496UMBP4LFSLTR1GVEW" hidden="1">'[2]Reco Sheet for Fcast'!$I$9:$J$9</definedName>
    <definedName name="BExZUT54340I38GVCV79EL116WR0" hidden="1">'[2]Reco Sheet for Fcast'!$I$11:$J$11</definedName>
    <definedName name="BExZUYDULCX65H9OZ9JHPBNKF3MI" hidden="1">'[2]Reco Sheet for Fcast'!$F$7:$G$7</definedName>
    <definedName name="BExZV2QD5ZDK3AGDRULLA7JB46C3" hidden="1">'[2]Reco Sheet for Fcast'!$F$8:$G$8</definedName>
    <definedName name="BExZVBQ29OM0V8XAL3HL0JIM0MMU" hidden="1">'[2]Reco Sheet for Fcast'!$I$9:$J$9</definedName>
    <definedName name="BExZVBQ3B8IIQW88DDLAW5BA4PL4" localSheetId="8" hidden="1">#REF!</definedName>
    <definedName name="BExZVBQ3B8IIQW88DDLAW5BA4PL4" localSheetId="4" hidden="1">#REF!</definedName>
    <definedName name="BExZVBQ3B8IIQW88DDLAW5BA4PL4" localSheetId="3" hidden="1">#REF!</definedName>
    <definedName name="BExZVBQ3B8IIQW88DDLAW5BA4PL4" localSheetId="0" hidden="1">#REF!</definedName>
    <definedName name="BExZVBQ3B8IIQW88DDLAW5BA4PL4" localSheetId="11" hidden="1">#REF!</definedName>
    <definedName name="BExZVBQ3B8IIQW88DDLAW5BA4PL4" hidden="1">#REF!</definedName>
    <definedName name="BExZVLM4T9ORS4ZWHME46U4Q103C" hidden="1">'[2]Reco Sheet for Fcast'!$I$10:$J$10</definedName>
    <definedName name="BExZVM7OZWPPRH5YQW50EYMMIW1A" hidden="1">'[2]Reco Sheet for Fcast'!$I$6:$J$6</definedName>
    <definedName name="BExZVP7KJEUGEZ1AZ15Z29XW6KAH" hidden="1">'[2]Reco Sheet for Fcast'!$I$7:$J$7</definedName>
    <definedName name="BExZVPYGX2C5OSHMZ6F0KBKZ6B1S" hidden="1">'[2]Reco Sheet for Fcast'!$H$2:$I$2</definedName>
    <definedName name="BExZW5UARC8W9AQNLJX2I5WQWS5F" hidden="1">'[2]Reco Sheet for Fcast'!$I$9:$J$9</definedName>
    <definedName name="BExZW7HRGN6A9YS41KI2B2UUMJ7X" hidden="1">'[2]Reco Sheet for Fcast'!$I$7:$J$7</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hidden="1">'[2]Reco Sheet for Fcast'!$F$6:$G$6</definedName>
    <definedName name="BExZWSMC9T48W74GFGQCIUJ8ZPP3" hidden="1">'[2]Reco Sheet for Fcast'!$G$2:$H$2</definedName>
    <definedName name="BExZWUF2V4HY3HI8JN9ZVPRWK1H3" hidden="1">'[2]Reco Sheet for Fcast'!$I$9:$J$9</definedName>
    <definedName name="BExZWX45URTK9KYDJHEXL1OTZ833" hidden="1">'[2]Reco Sheet for Fcast'!$I$9:$J$9</definedName>
    <definedName name="BExZX0EWQEZO86WDAD9A4EAEZ012" hidden="1">'[2]Reco Sheet for Fcast'!$F$9:$G$9</definedName>
    <definedName name="BExZX2T6ZT2DZLYSDJJBPVIT5OK2" hidden="1">'[2]Reco Sheet for Fcast'!$I$10:$J$10</definedName>
    <definedName name="BExZXHY0PBOVDNV2NSZ1Y4G6WMNK" localSheetId="8" hidden="1">#REF!</definedName>
    <definedName name="BExZXHY0PBOVDNV2NSZ1Y4G6WMNK" localSheetId="4" hidden="1">#REF!</definedName>
    <definedName name="BExZXHY0PBOVDNV2NSZ1Y4G6WMNK" localSheetId="3" hidden="1">#REF!</definedName>
    <definedName name="BExZXHY0PBOVDNV2NSZ1Y4G6WMNK" localSheetId="0" hidden="1">#REF!</definedName>
    <definedName name="BExZXHY0PBOVDNV2NSZ1Y4G6WMNK" localSheetId="11" hidden="1">#REF!</definedName>
    <definedName name="BExZXHY0PBOVDNV2NSZ1Y4G6WMNK" hidden="1">#REF!</definedName>
    <definedName name="BExZXOJDELULNLEH7WG0OYJT0NJ4" hidden="1">'[2]Reco Sheet for Fcast'!$I$6:$J$6</definedName>
    <definedName name="BExZXOOTRNUK8LGEAZ8ZCFW9KXQ1" hidden="1">'[2]Reco Sheet for Fcast'!$J$2:$K$2</definedName>
    <definedName name="BExZXQSD2T3TQZ268XCC2NG9O3JQ" localSheetId="8" hidden="1">#REF!</definedName>
    <definedName name="BExZXQSD2T3TQZ268XCC2NG9O3JQ" localSheetId="4" hidden="1">#REF!</definedName>
    <definedName name="BExZXQSD2T3TQZ268XCC2NG9O3JQ" localSheetId="3" hidden="1">#REF!</definedName>
    <definedName name="BExZXQSD2T3TQZ268XCC2NG9O3JQ" localSheetId="0" hidden="1">#REF!</definedName>
    <definedName name="BExZXQSD2T3TQZ268XCC2NG9O3JQ" localSheetId="11" hidden="1">#REF!</definedName>
    <definedName name="BExZXQSD2T3TQZ268XCC2NG9O3JQ" hidden="1">#REF!</definedName>
    <definedName name="BExZXT6JOXNKEDU23DKL8XZAJZIH" hidden="1">'[2]Reco Sheet for Fcast'!$I$8:$J$8</definedName>
    <definedName name="BExZXUTYW1HWEEZ1LIX4OQWC7HL1" hidden="1">'[2]Reco Sheet for Fcast'!$F$9:$G$9</definedName>
    <definedName name="BExZXY4NKQL9QD76YMQJ15U1C2G8" hidden="1">'[2]Reco Sheet for Fcast'!$I$11:$J$11</definedName>
    <definedName name="BExZXYQ7U5G08FQGUIGYT14QCBOF" hidden="1">'[2]Reco Sheet for Fcast'!$F$9:$G$9</definedName>
    <definedName name="BExZY02V77YJBMODJSWZOYCMPS5X" localSheetId="8" hidden="1">'[3]AMI P &amp; L'!#REF!</definedName>
    <definedName name="BExZY02V77YJBMODJSWZOYCMPS5X" localSheetId="4" hidden="1">'[3]AMI P &amp; L'!#REF!</definedName>
    <definedName name="BExZY02V77YJBMODJSWZOYCMPS5X" localSheetId="3" hidden="1">'[3]AMI P &amp; L'!#REF!</definedName>
    <definedName name="BExZY02V77YJBMODJSWZOYCMPS5X" localSheetId="0" hidden="1">'[3]AMI P &amp; L'!#REF!</definedName>
    <definedName name="BExZY02V77YJBMODJSWZOYCMPS5X" localSheetId="11" hidden="1">'[3]AMI P &amp; L'!#REF!</definedName>
    <definedName name="BExZY02V77YJBMODJSWZOYCMPS5X" hidden="1">'[3]AMI P &amp; L'!#REF!</definedName>
    <definedName name="BExZY49QRZIR6CA41LFA9LM6EULU" hidden="1">'[2]Reco Sheet for Fcast'!$F$7:$G$7</definedName>
    <definedName name="BExZZ2FQA9A8C7CJKMEFQ9VPSLCE" hidden="1">'[2]Reco Sheet for Fcast'!$G$2</definedName>
    <definedName name="BExZZ8VO1HB3783L61XHP87HBCBE" localSheetId="8" hidden="1">#REF!</definedName>
    <definedName name="BExZZ8VO1HB3783L61XHP87HBCBE" localSheetId="4" hidden="1">#REF!</definedName>
    <definedName name="BExZZ8VO1HB3783L61XHP87HBCBE" localSheetId="3" hidden="1">#REF!</definedName>
    <definedName name="BExZZ8VO1HB3783L61XHP87HBCBE" localSheetId="0" hidden="1">#REF!</definedName>
    <definedName name="BExZZ8VO1HB3783L61XHP87HBCBE" localSheetId="11" hidden="1">#REF!</definedName>
    <definedName name="BExZZ8VO1HB3783L61XHP87HBCBE" hidden="1">#REF!</definedName>
    <definedName name="BExZZCHAVHW8C2H649KRGVQ0WVRT" hidden="1">'[2]Reco Sheet for Fcast'!$I$9:$J$9</definedName>
    <definedName name="BExZZTK54OTLF2YB68BHGOS27GEN" localSheetId="8" hidden="1">'[3]AMI P &amp; L'!#REF!</definedName>
    <definedName name="BExZZTK54OTLF2YB68BHGOS27GEN" localSheetId="4" hidden="1">'[3]AMI P &amp; L'!#REF!</definedName>
    <definedName name="BExZZTK54OTLF2YB68BHGOS27GEN" localSheetId="3" hidden="1">'[3]AMI P &amp; L'!#REF!</definedName>
    <definedName name="BExZZTK54OTLF2YB68BHGOS27GEN" localSheetId="0" hidden="1">'[3]AMI P &amp; L'!#REF!</definedName>
    <definedName name="BExZZTK54OTLF2YB68BHGOS27GEN" localSheetId="11" hidden="1">'[3]AMI P &amp; L'!#REF!</definedName>
    <definedName name="BExZZTK54OTLF2YB68BHGOS27GEN" hidden="1">'[3]AMI P &amp; L'!#REF!</definedName>
    <definedName name="BExZZXB3JQQG4SIZS4MRU6NNW7HI" hidden="1">'[2]Reco Sheet for Fcast'!$F$7:$G$7</definedName>
    <definedName name="BExZZZEMIIFKMLLV4DJKX5TB9R5V" localSheetId="8" hidden="1">'[3]AMI P &amp; L'!#REF!</definedName>
    <definedName name="BExZZZEMIIFKMLLV4DJKX5TB9R5V" localSheetId="4" hidden="1">'[3]AMI P &amp; L'!#REF!</definedName>
    <definedName name="BExZZZEMIIFKMLLV4DJKX5TB9R5V" localSheetId="3" hidden="1">'[3]AMI P &amp; L'!#REF!</definedName>
    <definedName name="BExZZZEMIIFKMLLV4DJKX5TB9R5V" localSheetId="0" hidden="1">'[3]AMI P &amp; L'!#REF!</definedName>
    <definedName name="BExZZZEMIIFKMLLV4DJKX5TB9R5V" localSheetId="11" hidden="1">'[3]AMI P &amp; L'!#REF!</definedName>
    <definedName name="BExZZZEMIIFKMLLV4DJKX5TB9R5V" hidden="1">'[3]AMI P &amp; L'!#REF!</definedName>
    <definedName name="cat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 localSheetId="4"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0"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4"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0"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 localSheetId="4" hidden="1">{#N/A,#N/A,FALSE,"Bgt";#N/A,#N/A,FALSE,"Act";#N/A,#N/A,FALSE,"Chrt Data";#N/A,#N/A,FALSE,"Bus Result";#N/A,#N/A,FALSE,"Main Charts";#N/A,#N/A,FALSE,"P&amp;L Ttl";#N/A,#N/A,FALSE,"P&amp;L C_Ttl";#N/A,#N/A,FALSE,"P&amp;L C_Oct";#N/A,#N/A,FALSE,"P&amp;L C_Sep";#N/A,#N/A,FALSE,"1996";#N/A,#N/A,FALSE,"Data"}</definedName>
    <definedName name="d" localSheetId="3" hidden="1">{#N/A,#N/A,FALSE,"Bgt";#N/A,#N/A,FALSE,"Act";#N/A,#N/A,FALSE,"Chrt Data";#N/A,#N/A,FALSE,"Bus Result";#N/A,#N/A,FALSE,"Main Charts";#N/A,#N/A,FALSE,"P&amp;L Ttl";#N/A,#N/A,FALSE,"P&amp;L C_Ttl";#N/A,#N/A,FALSE,"P&amp;L C_Oct";#N/A,#N/A,FALSE,"P&amp;L C_Sep";#N/A,#N/A,FALSE,"1996";#N/A,#N/A,FALSE,"Data"}</definedName>
    <definedName name="d" localSheetId="0" hidden="1">{#N/A,#N/A,FALSE,"Bgt";#N/A,#N/A,FALSE,"Act";#N/A,#N/A,FALSE,"Chrt Data";#N/A,#N/A,FALSE,"Bus Result";#N/A,#N/A,FALSE,"Main Charts";#N/A,#N/A,FALSE,"P&amp;L Ttl";#N/A,#N/A,FALSE,"P&amp;L C_Ttl";#N/A,#N/A,FALSE,"P&amp;L C_Oct";#N/A,#N/A,FALSE,"P&amp;L C_Sep";#N/A,#N/A,FALSE,"1996";#N/A,#N/A,FALSE,"Data"}</definedName>
    <definedName name="d" hidden="1">{#N/A,#N/A,FALSE,"Bgt";#N/A,#N/A,FALSE,"Act";#N/A,#N/A,FALSE,"Chrt Data";#N/A,#N/A,FALSE,"Bus Result";#N/A,#N/A,FALSE,"Main Charts";#N/A,#N/A,FALSE,"P&amp;L Ttl";#N/A,#N/A,FALSE,"P&amp;L C_Ttl";#N/A,#N/A,FALSE,"P&amp;L C_Oct";#N/A,#N/A,FALSE,"P&amp;L C_Sep";#N/A,#N/A,FALSE,"1996";#N/A,#N/A,FALSE,"Data"}</definedName>
    <definedName name="Dauy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4"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0"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4" hidden="1">{#N/A,#N/A,FALSE,"Bgt";#N/A,#N/A,FALSE,"Act";#N/A,#N/A,FALSE,"Chrt Data";#N/A,#N/A,FALSE,"Bus Result";#N/A,#N/A,FALSE,"Main Charts";#N/A,#N/A,FALSE,"P&amp;L Ttl";#N/A,#N/A,FALSE,"P&amp;L C_Ttl";#N/A,#N/A,FALSE,"P&amp;L C_Oct";#N/A,#N/A,FALSE,"P&amp;L C_Sep";#N/A,#N/A,FALSE,"1996";#N/A,#N/A,FALSE,"Data"}</definedName>
    <definedName name="e" localSheetId="3" hidden="1">{#N/A,#N/A,FALSE,"Bgt";#N/A,#N/A,FALSE,"Act";#N/A,#N/A,FALSE,"Chrt Data";#N/A,#N/A,FALSE,"Bus Result";#N/A,#N/A,FALSE,"Main Charts";#N/A,#N/A,FALSE,"P&amp;L Ttl";#N/A,#N/A,FALSE,"P&amp;L C_Ttl";#N/A,#N/A,FALSE,"P&amp;L C_Oct";#N/A,#N/A,FALSE,"P&amp;L C_Sep";#N/A,#N/A,FALSE,"1996";#N/A,#N/A,FALSE,"Data"}</definedName>
    <definedName name="e" localSheetId="0"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4"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0"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4"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0"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4"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0"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4"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0"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4" hidden="1">{#N/A,#N/A,FALSE,"Bgt";#N/A,#N/A,FALSE,"Act";#N/A,#N/A,FALSE,"Chrt Data";#N/A,#N/A,FALSE,"Bus Result";#N/A,#N/A,FALSE,"Main Charts";#N/A,#N/A,FALSE,"P&amp;L Ttl";#N/A,#N/A,FALSE,"P&amp;L C_Ttl";#N/A,#N/A,FALSE,"P&amp;L C_Oct";#N/A,#N/A,FALSE,"P&amp;L C_Sep";#N/A,#N/A,FALSE,"1996";#N/A,#N/A,FALSE,"Data"}</definedName>
    <definedName name="ertyier76" localSheetId="3" hidden="1">{#N/A,#N/A,FALSE,"Bgt";#N/A,#N/A,FALSE,"Act";#N/A,#N/A,FALSE,"Chrt Data";#N/A,#N/A,FALSE,"Bus Result";#N/A,#N/A,FALSE,"Main Charts";#N/A,#N/A,FALSE,"P&amp;L Ttl";#N/A,#N/A,FALSE,"P&amp;L C_Ttl";#N/A,#N/A,FALSE,"P&amp;L C_Oct";#N/A,#N/A,FALSE,"P&amp;L C_Sep";#N/A,#N/A,FALSE,"1996";#N/A,#N/A,FALSE,"Data"}</definedName>
    <definedName name="ertyier76" localSheetId="0"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4"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0"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localSheetId="4"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0"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4" hidden="1">{#N/A,#N/A,FALSE,"pcf";#N/A,#N/A,FALSE,"pcr"}</definedName>
    <definedName name="FF" localSheetId="3" hidden="1">{#N/A,#N/A,FALSE,"pcf";#N/A,#N/A,FALSE,"pcr"}</definedName>
    <definedName name="FF" localSheetId="0" hidden="1">{#N/A,#N/A,FALSE,"pcf";#N/A,#N/A,FALSE,"pcr"}</definedName>
    <definedName name="FF" hidden="1">{#N/A,#N/A,FALSE,"pcf";#N/A,#N/A,FALSE,"pcr"}</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PFirstYear">'[6]Input|General'!$G$13</definedName>
    <definedName name="FPLastYear">'[6]Input|General'!$G$14</definedName>
    <definedName name="gbes" localSheetId="4"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0"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4"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0"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4" hidden="1">{#N/A,#N/A,FALSE,"pcf";#N/A,#N/A,FALSE,"pcr"}</definedName>
    <definedName name="GFGFH" localSheetId="3" hidden="1">{#N/A,#N/A,FALSE,"pcf";#N/A,#N/A,FALSE,"pcr"}</definedName>
    <definedName name="GFGFH" localSheetId="0" hidden="1">{#N/A,#N/A,FALSE,"pcf";#N/A,#N/A,FALSE,"pcr"}</definedName>
    <definedName name="GFGFH" hidden="1">{#N/A,#N/A,FALSE,"pcf";#N/A,#N/A,FALSE,"pcr"}</definedName>
    <definedName name="grrrr" localSheetId="4" hidden="1">{#N/A,#N/A,FALSE,"Bgt";#N/A,#N/A,FALSE,"Act";#N/A,#N/A,FALSE,"Chrt Data";#N/A,#N/A,FALSE,"Bus Result";#N/A,#N/A,FALSE,"Main Charts";#N/A,#N/A,FALSE,"P&amp;L Ttl";#N/A,#N/A,FALSE,"P&amp;L C_Ttl";#N/A,#N/A,FALSE,"P&amp;L C_Oct";#N/A,#N/A,FALSE,"P&amp;L C_Sep";#N/A,#N/A,FALSE,"1996";#N/A,#N/A,FALSE,"Data"}</definedName>
    <definedName name="grrrr" localSheetId="3" hidden="1">{#N/A,#N/A,FALSE,"Bgt";#N/A,#N/A,FALSE,"Act";#N/A,#N/A,FALSE,"Chrt Data";#N/A,#N/A,FALSE,"Bus Result";#N/A,#N/A,FALSE,"Main Charts";#N/A,#N/A,FALSE,"P&amp;L Ttl";#N/A,#N/A,FALSE,"P&amp;L C_Ttl";#N/A,#N/A,FALSE,"P&amp;L C_Oct";#N/A,#N/A,FALSE,"P&amp;L C_Sep";#N/A,#N/A,FALSE,"1996";#N/A,#N/A,FALSE,"Data"}</definedName>
    <definedName name="grrrr" localSheetId="0"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eader_Table_Comparators_long">'Data|Comparators'!$7:$7</definedName>
    <definedName name="Header_Table_Comparators_short">'Data|Comparators'!$24:$24</definedName>
    <definedName name="Header_Table_Data_benchmarking">'[7]Data|Benchmarking data'!$7:$7</definedName>
    <definedName name="Header_Table_Data_capex">'[7]Data|Capex'!$8:$8</definedName>
    <definedName name="Header_Table_Data_capex_pivot_table">'[7]Data|Capex'!$26:$26</definedName>
    <definedName name="Header_Table_Data_customer_numbers">'Data|Customer numbers'!$12:$12</definedName>
    <definedName name="Header_Table_Data_MPFP_opex">'[7]Data|Productivity indexes'!$24:$24</definedName>
    <definedName name="Header_Table_Data_MTFP">'[7]Data|Productivity indexes'!$7:$7</definedName>
    <definedName name="Header_Table_Data_opex">'Data|Division of responsibility'!$13:$13</definedName>
    <definedName name="Header_Table_Data_opex_vegetation_management">'Data|Division of responsibility'!$36:$36</definedName>
    <definedName name="Header_Table_Inflators_per_base_year">'Lookup tables'!$8:$8</definedName>
    <definedName name="Header_Table_Inflators_per_base_year_OLD">'Lookup tables'!#REF!</definedName>
    <definedName name="Header_Table_Summary">'[7]Calc|Summary'!$9:$9</definedName>
    <definedName name="hj" localSheetId="4" hidden="1">{#N/A,#N/A,FALSE,"pcf";#N/A,#N/A,FALSE,"pcr"}</definedName>
    <definedName name="hj" localSheetId="3" hidden="1">{#N/A,#N/A,FALSE,"pcf";#N/A,#N/A,FALSE,"pcr"}</definedName>
    <definedName name="hj" localSheetId="0" hidden="1">{#N/A,#N/A,FALSE,"pcf";#N/A,#N/A,FALSE,"pcr"}</definedName>
    <definedName name="hj" hidden="1">{#N/A,#N/A,FALSE,"pcf";#N/A,#N/A,FALSE,"pcr"}</definedName>
    <definedName name="III" localSheetId="4"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0"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4" hidden="1">{#N/A,#N/A,FALSE,"Bgt";#N/A,#N/A,FALSE,"Act";#N/A,#N/A,FALSE,"Chrt Data";#N/A,#N/A,FALSE,"Bus Result";#N/A,#N/A,FALSE,"Main Charts";#N/A,#N/A,FALSE,"P&amp;L Ttl";#N/A,#N/A,FALSE,"P&amp;L C_Ttl";#N/A,#N/A,FALSE,"P&amp;L C_Oct";#N/A,#N/A,FALSE,"P&amp;L C_Sep";#N/A,#N/A,FALSE,"1996";#N/A,#N/A,FALSE,"Data"}</definedName>
    <definedName name="j" localSheetId="3" hidden="1">{#N/A,#N/A,FALSE,"Bgt";#N/A,#N/A,FALSE,"Act";#N/A,#N/A,FALSE,"Chrt Data";#N/A,#N/A,FALSE,"Bus Result";#N/A,#N/A,FALSE,"Main Charts";#N/A,#N/A,FALSE,"P&amp;L Ttl";#N/A,#N/A,FALSE,"P&amp;L C_Ttl";#N/A,#N/A,FALSE,"P&amp;L C_Oct";#N/A,#N/A,FALSE,"P&amp;L C_Sep";#N/A,#N/A,FALSE,"1996";#N/A,#N/A,FALSE,"Data"}</definedName>
    <definedName name="j" localSheetId="0"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4"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0"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4"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0"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4" hidden="1">{#N/A,#N/A,FALSE,"pcf";#N/A,#N/A,FALSE,"pcr"}</definedName>
    <definedName name="kmhjyuk" localSheetId="3" hidden="1">{#N/A,#N/A,FALSE,"pcf";#N/A,#N/A,FALSE,"pcr"}</definedName>
    <definedName name="kmhjyuk" localSheetId="0" hidden="1">{#N/A,#N/A,FALSE,"pcf";#N/A,#N/A,FALSE,"pcr"}</definedName>
    <definedName name="kmhjyuk" hidden="1">{#N/A,#N/A,FALSE,"pcf";#N/A,#N/A,FALSE,"pcr"}</definedName>
    <definedName name="kmim" localSheetId="4"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0"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4"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0"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AN" hidden="1">{"Ownership",#N/A,FALSE,"Ownership";"Contents",#N/A,FALSE,"Contents"}</definedName>
    <definedName name="List_Average_line_group">'[7]Lookup tables'!$A$8:$A$9</definedName>
    <definedName name="List_Average_line_type">'[7]Lookup tables'!$A$14:$A$15</definedName>
    <definedName name="List_Opex_series">'[7]Lookup tables'!$A$20:$A$22</definedName>
    <definedName name="List_Years">'Data|Customer numbers'!$C$12:$XFD$12</definedName>
    <definedName name="nhdtyjdf" localSheetId="4" hidden="1">{#N/A,#N/A,FALSE,"pcf";#N/A,#N/A,FALSE,"pcr"}</definedName>
    <definedName name="nhdtyjdf" localSheetId="3" hidden="1">{#N/A,#N/A,FALSE,"pcf";#N/A,#N/A,FALSE,"pcr"}</definedName>
    <definedName name="nhdtyjdf" localSheetId="0" hidden="1">{#N/A,#N/A,FALSE,"pcf";#N/A,#N/A,FALSE,"pcr"}</definedName>
    <definedName name="nhdtyjdf" hidden="1">{#N/A,#N/A,FALSE,"pcf";#N/A,#N/A,FALSE,"pcr"}</definedName>
    <definedName name="Parameter_Average_line_group">'[7]Output|Charts'!$B$9</definedName>
    <definedName name="Parameter_Average_line_type">'[7]Output|Charts'!$B$8</definedName>
    <definedName name="Parameter_last_five_years">'Data|Customer numbers'!$T$12</definedName>
    <definedName name="Parameter_Opex_series_selected">'[7]Input|Parameters'!$B$12</definedName>
    <definedName name="Parameter_Period_end">'Input|Parameters'!$B$10</definedName>
    <definedName name="Parameter_Period_end_long" localSheetId="4">'[7]Input|Parameters'!$B$9</definedName>
    <definedName name="Parameter_Period_end_long">'Input|Parameters'!#REF!</definedName>
    <definedName name="Parameter_Period_end_short" localSheetId="4">'[7]Input|Parameters'!$B$11</definedName>
    <definedName name="Parameter_Period_end_short">'Input|Parameters'!#REF!</definedName>
    <definedName name="Parameter_Period_start_long" localSheetId="4">'[7]Input|Parameters'!$B$8</definedName>
    <definedName name="Parameter_Period_start_long">'Input|Parameters'!$B$8</definedName>
    <definedName name="Parameter_Period_start_short" localSheetId="4">'[7]Input|Parameters'!$B$10</definedName>
    <definedName name="Parameter_Period_start_short">'Input|Parameters'!$B$9</definedName>
    <definedName name="PPP" localSheetId="4"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0"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 localSheetId="4" hidden="1">{#N/A,#N/A,FALSE,"Bgt";#N/A,#N/A,FALSE,"Act";#N/A,#N/A,FALSE,"Chrt Data";#N/A,#N/A,FALSE,"Bus Result";#N/A,#N/A,FALSE,"Main Charts";#N/A,#N/A,FALSE,"P&amp;L Ttl";#N/A,#N/A,FALSE,"P&amp;L C_Ttl";#N/A,#N/A,FALSE,"P&amp;L C_Oct";#N/A,#N/A,FALSE,"P&amp;L C_Sep";#N/A,#N/A,FALSE,"1996";#N/A,#N/A,FALSE,"Data"}</definedName>
    <definedName name="q" localSheetId="3" hidden="1">{#N/A,#N/A,FALSE,"Bgt";#N/A,#N/A,FALSE,"Act";#N/A,#N/A,FALSE,"Chrt Data";#N/A,#N/A,FALSE,"Bus Result";#N/A,#N/A,FALSE,"Main Charts";#N/A,#N/A,FALSE,"P&amp;L Ttl";#N/A,#N/A,FALSE,"P&amp;L C_Ttl";#N/A,#N/A,FALSE,"P&amp;L C_Oct";#N/A,#N/A,FALSE,"P&amp;L C_Sep";#N/A,#N/A,FALSE,"1996";#N/A,#N/A,FALSE,"Data"}</definedName>
    <definedName name="q" localSheetId="0"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w_Table_Capital_ratios_opex_to_total_cost">'[7]Calc|Summary'!$34:$34</definedName>
    <definedName name="Row_Table_Capital_ratios_opex_to_total_inputs">'[7]Calc|Summary'!$35:$35</definedName>
    <definedName name="Row_Table_Capital_ratios_opex_to_totex">'[7]Calc|Summary'!$33:$33</definedName>
    <definedName name="Row_Table_Summary_customer_numbers">'[7]Calc|Summary'!$21:$21</definedName>
    <definedName name="Row_Table_Summary_DNSP">'[7]Calc|Summary'!$7:$7</definedName>
    <definedName name="Row_Table_Summary_year">'[7]Calc|Summary'!$8:$8</definedName>
    <definedName name="RRR" localSheetId="4"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0"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4" hidden="1">{#N/A,#N/A,FALSE,"pcf";#N/A,#N/A,FALSE,"pcr"}</definedName>
    <definedName name="RRRR" localSheetId="3" hidden="1">{#N/A,#N/A,FALSE,"pcf";#N/A,#N/A,FALSE,"pcr"}</definedName>
    <definedName name="RRRR" localSheetId="0" hidden="1">{#N/A,#N/A,FALSE,"pcf";#N/A,#N/A,FALSE,"pcr"}</definedName>
    <definedName name="RRRR" hidden="1">{#N/A,#N/A,FALSE,"pcf";#N/A,#N/A,FALSE,"pcr"}</definedName>
    <definedName name="rtgbr" localSheetId="4"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0"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localSheetId="4" hidden="1">{#N/A,#N/A,FALSE,"pcf";#N/A,#N/A,FALSE,"pcr"}</definedName>
    <definedName name="sdfasdf" localSheetId="3" hidden="1">{#N/A,#N/A,FALSE,"pcf";#N/A,#N/A,FALSE,"pcr"}</definedName>
    <definedName name="sdfasdf" localSheetId="0" hidden="1">{#N/A,#N/A,FALSE,"pcf";#N/A,#N/A,FALSE,"pcr"}</definedName>
    <definedName name="sdfasdf" hidden="1">{#N/A,#N/A,FALSE,"pcf";#N/A,#N/A,FALSE,"pcr"}</definedName>
    <definedName name="sertyuw"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4"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0"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4" hidden="1">{#N/A,#N/A,FALSE,"Bgt";#N/A,#N/A,FALSE,"Act";#N/A,#N/A,FALSE,"Chrt Data";#N/A,#N/A,FALSE,"Bus Result";#N/A,#N/A,FALSE,"Main Charts";#N/A,#N/A,FALSE,"P&amp;L Ttl";#N/A,#N/A,FALSE,"P&amp;L C_Ttl";#N/A,#N/A,FALSE,"P&amp;L C_Oct";#N/A,#N/A,FALSE,"P&amp;L C_Sep";#N/A,#N/A,FALSE,"1996";#N/A,#N/A,FALSE,"Data"}</definedName>
    <definedName name="sgfstryn" localSheetId="3" hidden="1">{#N/A,#N/A,FALSE,"Bgt";#N/A,#N/A,FALSE,"Act";#N/A,#N/A,FALSE,"Chrt Data";#N/A,#N/A,FALSE,"Bus Result";#N/A,#N/A,FALSE,"Main Charts";#N/A,#N/A,FALSE,"P&amp;L Ttl";#N/A,#N/A,FALSE,"P&amp;L C_Ttl";#N/A,#N/A,FALSE,"P&amp;L C_Oct";#N/A,#N/A,FALSE,"P&amp;L C_Sep";#N/A,#N/A,FALSE,"1996";#N/A,#N/A,FALSE,"Data"}</definedName>
    <definedName name="sgfstryn" localSheetId="0"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4" hidden="1">{#N/A,#N/A,FALSE,"Bgt";#N/A,#N/A,FALSE,"Act";#N/A,#N/A,FALSE,"Chrt Data";#N/A,#N/A,FALSE,"Bus Result";#N/A,#N/A,FALSE,"Main Charts";#N/A,#N/A,FALSE,"P&amp;L Ttl";#N/A,#N/A,FALSE,"P&amp;L C_Ttl";#N/A,#N/A,FALSE,"P&amp;L C_Oct";#N/A,#N/A,FALSE,"P&amp;L C_Sep";#N/A,#N/A,FALSE,"1996";#N/A,#N/A,FALSE,"Data"}</definedName>
    <definedName name="sggs" localSheetId="3" hidden="1">{#N/A,#N/A,FALSE,"Bgt";#N/A,#N/A,FALSE,"Act";#N/A,#N/A,FALSE,"Chrt Data";#N/A,#N/A,FALSE,"Bus Result";#N/A,#N/A,FALSE,"Main Charts";#N/A,#N/A,FALSE,"P&amp;L Ttl";#N/A,#N/A,FALSE,"P&amp;L C_Ttl";#N/A,#N/A,FALSE,"P&amp;L C_Oct";#N/A,#N/A,FALSE,"P&amp;L C_Sep";#N/A,#N/A,FALSE,"1996";#N/A,#N/A,FALSE,"Data"}</definedName>
    <definedName name="sggs" localSheetId="0"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4" hidden="1">{#N/A,#N/A,FALSE,"Bgt";#N/A,#N/A,FALSE,"Act";#N/A,#N/A,FALSE,"Chrt Data";#N/A,#N/A,FALSE,"Bus Result";#N/A,#N/A,FALSE,"Main Charts";#N/A,#N/A,FALSE,"P&amp;L Ttl";#N/A,#N/A,FALSE,"P&amp;L C_Ttl";#N/A,#N/A,FALSE,"P&amp;L C_Oct";#N/A,#N/A,FALSE,"P&amp;L C_Sep";#N/A,#N/A,FALSE,"1996";#N/A,#N/A,FALSE,"Data"}</definedName>
    <definedName name="sgh" localSheetId="3" hidden="1">{#N/A,#N/A,FALSE,"Bgt";#N/A,#N/A,FALSE,"Act";#N/A,#N/A,FALSE,"Chrt Data";#N/A,#N/A,FALSE,"Bus Result";#N/A,#N/A,FALSE,"Main Charts";#N/A,#N/A,FALSE,"P&amp;L Ttl";#N/A,#N/A,FALSE,"P&amp;L C_Ttl";#N/A,#N/A,FALSE,"P&amp;L C_Oct";#N/A,#N/A,FALSE,"P&amp;L C_Sep";#N/A,#N/A,FALSE,"1996";#N/A,#N/A,FALSE,"Data"}</definedName>
    <definedName name="sgh" localSheetId="0"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4" hidden="1">{#N/A,#N/A,FALSE,"Bgt";#N/A,#N/A,FALSE,"Act";#N/A,#N/A,FALSE,"Chrt Data";#N/A,#N/A,FALSE,"Bus Result";#N/A,#N/A,FALSE,"Main Charts";#N/A,#N/A,FALSE,"P&amp;L Ttl";#N/A,#N/A,FALSE,"P&amp;L C_Ttl";#N/A,#N/A,FALSE,"P&amp;L C_Oct";#N/A,#N/A,FALSE,"P&amp;L C_Sep";#N/A,#N/A,FALSE,"1996";#N/A,#N/A,FALSE,"Data"}</definedName>
    <definedName name="shs" localSheetId="3" hidden="1">{#N/A,#N/A,FALSE,"Bgt";#N/A,#N/A,FALSE,"Act";#N/A,#N/A,FALSE,"Chrt Data";#N/A,#N/A,FALSE,"Bus Result";#N/A,#N/A,FALSE,"Main Charts";#N/A,#N/A,FALSE,"P&amp;L Ttl";#N/A,#N/A,FALSE,"P&amp;L C_Ttl";#N/A,#N/A,FALSE,"P&amp;L C_Oct";#N/A,#N/A,FALSE,"P&amp;L C_Sep";#N/A,#N/A,FALSE,"1996";#N/A,#N/A,FALSE,"Data"}</definedName>
    <definedName name="shs" localSheetId="0"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4" hidden="1">{#N/A,#N/A,FALSE,"Bgt";#N/A,#N/A,FALSE,"Act";#N/A,#N/A,FALSE,"Chrt Data";#N/A,#N/A,FALSE,"Bus Result";#N/A,#N/A,FALSE,"Main Charts";#N/A,#N/A,FALSE,"P&amp;L Ttl";#N/A,#N/A,FALSE,"P&amp;L C_Ttl";#N/A,#N/A,FALSE,"P&amp;L C_Oct";#N/A,#N/A,FALSE,"P&amp;L C_Sep";#N/A,#N/A,FALSE,"1996";#N/A,#N/A,FALSE,"Data"}</definedName>
    <definedName name="shsh" localSheetId="3" hidden="1">{#N/A,#N/A,FALSE,"Bgt";#N/A,#N/A,FALSE,"Act";#N/A,#N/A,FALSE,"Chrt Data";#N/A,#N/A,FALSE,"Bus Result";#N/A,#N/A,FALSE,"Main Charts";#N/A,#N/A,FALSE,"P&amp;L Ttl";#N/A,#N/A,FALSE,"P&amp;L C_Ttl";#N/A,#N/A,FALSE,"P&amp;L C_Oct";#N/A,#N/A,FALSE,"P&amp;L C_Sep";#N/A,#N/A,FALSE,"1996";#N/A,#N/A,FALSE,"Data"}</definedName>
    <definedName name="shsh" localSheetId="0"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4"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0"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4" hidden="1">{#N/A,#N/A,FALSE,"Bgt";#N/A,#N/A,FALSE,"Act";#N/A,#N/A,FALSE,"Chrt Data";#N/A,#N/A,FALSE,"Bus Result";#N/A,#N/A,FALSE,"Main Charts";#N/A,#N/A,FALSE,"P&amp;L Ttl";#N/A,#N/A,FALSE,"P&amp;L C_Ttl";#N/A,#N/A,FALSE,"P&amp;L C_Oct";#N/A,#N/A,FALSE,"P&amp;L C_Sep";#N/A,#N/A,FALSE,"1996";#N/A,#N/A,FALSE,"Data"}</definedName>
    <definedName name="stoopid" localSheetId="3" hidden="1">{#N/A,#N/A,FALSE,"Bgt";#N/A,#N/A,FALSE,"Act";#N/A,#N/A,FALSE,"Chrt Data";#N/A,#N/A,FALSE,"Bus Result";#N/A,#N/A,FALSE,"Main Charts";#N/A,#N/A,FALSE,"P&amp;L Ttl";#N/A,#N/A,FALSE,"P&amp;L C_Ttl";#N/A,#N/A,FALSE,"P&amp;L C_Oct";#N/A,#N/A,FALSE,"P&amp;L C_Sep";#N/A,#N/A,FALSE,"1996";#N/A,#N/A,FALSE,"Data"}</definedName>
    <definedName name="stoopid" localSheetId="0"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ble_Comparators_long">'Data|Comparators'!$7:$20</definedName>
    <definedName name="Table_Comparators_short">'Data|Comparators'!$24:$37</definedName>
    <definedName name="Table_Data_All_groups_CPI_Australia">'Data|CPI'!$18:$1006</definedName>
    <definedName name="Table_Data_All_groups_CPI_Australia_October_2010">'Data|Bushfire obligations'!$7:$13</definedName>
    <definedName name="Table_Data_benchmarking">'[7]Data|Benchmarking data'!$7:$32</definedName>
    <definedName name="Table_Data_capex">'[7]Data|Capex'!$8:$21</definedName>
    <definedName name="Table_Data_capex_pivot_table">'[7]Data|Capex'!$26:$40</definedName>
    <definedName name="Table_Data_customer_numbers">'Data|Customer numbers'!$12:$25</definedName>
    <definedName name="Table_Data_MPFP_opex">'[7]Data|Productivity indexes'!$24:$37</definedName>
    <definedName name="Table_Data_MTFP">'[7]Data|Productivity indexes'!$7:$20</definedName>
    <definedName name="Table_Data_opex">'Data|Division of responsibility'!$13:$26</definedName>
    <definedName name="Table_Data_opex_vegetation_management">'Data|Division of responsibility'!$36:$49</definedName>
    <definedName name="Table_Inflators_per_base_year">'Lookup tables'!$8:$26</definedName>
    <definedName name="Table_Inflators_per_base_year_OLD">'Lookup tables'!#REF!</definedName>
    <definedName name="Table_Regulatory_year_basis">'Lookup tables'!#REF!</definedName>
    <definedName name="Table_Summary">'[7]Calc|Summary'!$9:$24</definedName>
    <definedName name="Table_Victorian_or_non_Victorian">'Lookup tables'!$29:$42</definedName>
    <definedName name="teest" hidden="1">{"Ownership",#N/A,FALSE,"Ownership";"Contents",#N/A,FALSE,"Contents"}</definedName>
    <definedName name="test" hidden="1">{"Ownership",#N/A,FALSE,"Ownership";"Contents",#N/A,FALSE,"Contents"}</definedName>
    <definedName name="tiimt" localSheetId="4" hidden="1">{#N/A,#N/A,FALSE,"pcf";#N/A,#N/A,FALSE,"pcr"}</definedName>
    <definedName name="tiimt" localSheetId="3" hidden="1">{#N/A,#N/A,FALSE,"pcf";#N/A,#N/A,FALSE,"pcr"}</definedName>
    <definedName name="tiimt" localSheetId="0" hidden="1">{#N/A,#N/A,FALSE,"pcf";#N/A,#N/A,FALSE,"pcr"}</definedName>
    <definedName name="tiimt" hidden="1">{#N/A,#N/A,FALSE,"pcf";#N/A,#N/A,FALSE,"pcr"}</definedName>
    <definedName name="tik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4" hidden="1">{#N/A,#N/A,FALSE,"SUM QTR 3";#N/A,#N/A,FALSE,"Detail QTR 3 (w_o ly)"}</definedName>
    <definedName name="tiumut" localSheetId="3" hidden="1">{#N/A,#N/A,FALSE,"SUM QTR 3";#N/A,#N/A,FALSE,"Detail QTR 3 (w_o ly)"}</definedName>
    <definedName name="tiumut" localSheetId="0" hidden="1">{#N/A,#N/A,FALSE,"SUM QTR 3";#N/A,#N/A,FALSE,"Detail QTR 3 (w_o ly)"}</definedName>
    <definedName name="tiumut" hidden="1">{#N/A,#N/A,FALSE,"SUM QTR 3";#N/A,#N/A,FALSE,"Detail QTR 3 (w_o ly)"}</definedName>
    <definedName name="ujm" localSheetId="4"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0"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4" hidden="1">{#N/A,#N/A,FALSE,"P&amp;L Ttl";#N/A,#N/A,FALSE,"P&amp;L C_Ttl New";#N/A,#N/A,FALSE,"Bus Res";#N/A,#N/A,FALSE,"Chrts";#N/A,#N/A,FALSE,"pcf";#N/A,#N/A,FALSE,"pcr ";#N/A,#N/A,FALSE,"Exp Stmt ";#N/A,#N/A,FALSE,"Cap";#N/A,#N/A,FALSE,"IT Ytd"}</definedName>
    <definedName name="ukfykf" localSheetId="3" hidden="1">{#N/A,#N/A,FALSE,"P&amp;L Ttl";#N/A,#N/A,FALSE,"P&amp;L C_Ttl New";#N/A,#N/A,FALSE,"Bus Res";#N/A,#N/A,FALSE,"Chrts";#N/A,#N/A,FALSE,"pcf";#N/A,#N/A,FALSE,"pcr ";#N/A,#N/A,FALSE,"Exp Stmt ";#N/A,#N/A,FALSE,"Cap";#N/A,#N/A,FALSE,"IT Ytd"}</definedName>
    <definedName name="ukfykf" localSheetId="0"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4" hidden="1">{#N/A,#N/A,FALSE,"pcf";#N/A,#N/A,FALSE,"pcr"}</definedName>
    <definedName name="w" localSheetId="3" hidden="1">{#N/A,#N/A,FALSE,"pcf";#N/A,#N/A,FALSE,"pcr"}</definedName>
    <definedName name="w" localSheetId="0" hidden="1">{#N/A,#N/A,FALSE,"pcf";#N/A,#N/A,FALSE,"pcr"}</definedName>
    <definedName name="w" hidden="1">{#N/A,#N/A,FALSE,"pcf";#N/A,#N/A,FALSE,"pcr"}</definedName>
    <definedName name="w4yy"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pp._.Custodians." hidden="1">{"Ownership",#N/A,FALSE,"Ownership";"Contents",#N/A,FALSE,"Contents"}</definedName>
    <definedName name="wrn.Budget_1998."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4" hidden="1">{#N/A,#N/A,FALSE,"P&amp;L Ttl";#N/A,#N/A,FALSE,"P&amp;L C_Ttl New";#N/A,#N/A,FALSE,"Bus Res";#N/A,#N/A,FALSE,"Chrts";#N/A,#N/A,FALSE,"pcf";#N/A,#N/A,FALSE,"pcr ";#N/A,#N/A,FALSE,"Exp Stmt ";#N/A,#N/A,FALSE,"Cap";#N/A,#N/A,FALSE,"IT Ytd"}</definedName>
    <definedName name="wrn.BUS._.RPT." localSheetId="3" hidden="1">{#N/A,#N/A,FALSE,"P&amp;L Ttl";#N/A,#N/A,FALSE,"P&amp;L C_Ttl New";#N/A,#N/A,FALSE,"Bus Res";#N/A,#N/A,FALSE,"Chrts";#N/A,#N/A,FALSE,"pcf";#N/A,#N/A,FALSE,"pcr ";#N/A,#N/A,FALSE,"Exp Stmt ";#N/A,#N/A,FALSE,"Cap";#N/A,#N/A,FALSE,"IT Ytd"}</definedName>
    <definedName name="wrn.BUS._.RPT." localSheetId="0"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S_R._.tables." localSheetId="4" hidden="1">{#N/A,#N/A,FALSE,"pcf";#N/A,#N/A,FALSE,"pcr"}</definedName>
    <definedName name="wrn.S_R._.tables." localSheetId="3" hidden="1">{#N/A,#N/A,FALSE,"pcf";#N/A,#N/A,FALSE,"pcr"}</definedName>
    <definedName name="wrn.S_R._.tables." localSheetId="0" hidden="1">{#N/A,#N/A,FALSE,"pcf";#N/A,#N/A,FALSE,"pcr"}</definedName>
    <definedName name="wrn.S_R._.tables." hidden="1">{#N/A,#N/A,FALSE,"pcf";#N/A,#N/A,FALSE,"pcr"}</definedName>
    <definedName name="wrn.S_RQTR3." localSheetId="4" hidden="1">{#N/A,#N/A,FALSE,"SUM QTR 3";#N/A,#N/A,FALSE,"Detail QTR 3 (w_o ly)"}</definedName>
    <definedName name="wrn.S_RQTR3." localSheetId="3" hidden="1">{#N/A,#N/A,FALSE,"SUM QTR 3";#N/A,#N/A,FALSE,"Detail QTR 3 (w_o ly)"}</definedName>
    <definedName name="wrn.S_RQTR3." localSheetId="0" hidden="1">{#N/A,#N/A,FALSE,"SUM QTR 3";#N/A,#N/A,FALSE,"Detail QTR 3 (w_o ly)"}</definedName>
    <definedName name="wrn.S_RQTR3." hidden="1">{#N/A,#N/A,FALSE,"SUM QTR 3";#N/A,#N/A,FALSE,"Detail QTR 3 (w_o ly)"}</definedName>
    <definedName name="yht" localSheetId="4" hidden="1">{#N/A,#N/A,FALSE,"SUM QTR 3";#N/A,#N/A,FALSE,"Detail QTR 3 (w_o ly)"}</definedName>
    <definedName name="yht" localSheetId="3" hidden="1">{#N/A,#N/A,FALSE,"SUM QTR 3";#N/A,#N/A,FALSE,"Detail QTR 3 (w_o ly)"}</definedName>
    <definedName name="yht" localSheetId="0" hidden="1">{#N/A,#N/A,FALSE,"SUM QTR 3";#N/A,#N/A,FALSE,"Detail QTR 3 (w_o ly)"}</definedName>
    <definedName name="yht" hidden="1">{#N/A,#N/A,FALSE,"SUM QTR 3";#N/A,#N/A,FALSE,"Detail QTR 3 (w_o ly)"}</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3" i="34" l="1"/>
  <c r="B332" i="34" s="1"/>
  <c r="B330" i="34"/>
  <c r="B331" i="34"/>
  <c r="B26" i="30" l="1"/>
  <c r="C26" i="30"/>
  <c r="B25" i="30" l="1"/>
  <c r="C25" i="30"/>
  <c r="R59" i="33" s="1"/>
  <c r="R78" i="33" l="1"/>
  <c r="R60" i="33"/>
  <c r="R87" i="33"/>
  <c r="R65" i="33"/>
  <c r="R88" i="33"/>
  <c r="R66" i="33"/>
  <c r="R81" i="33"/>
  <c r="R82" i="33"/>
  <c r="R77" i="33"/>
  <c r="R83" i="33"/>
  <c r="R69" i="33"/>
  <c r="R84" i="33"/>
  <c r="R63" i="33"/>
  <c r="R64" i="33"/>
  <c r="R70" i="33"/>
  <c r="R86" i="33"/>
  <c r="R79" i="33"/>
  <c r="R80" i="33"/>
  <c r="R89" i="33"/>
  <c r="R67" i="33"/>
  <c r="R68" i="33"/>
  <c r="R61" i="33"/>
  <c r="R62" i="33"/>
  <c r="R85" i="33"/>
  <c r="R71" i="33"/>
  <c r="B47" i="28"/>
  <c r="B48" i="28"/>
  <c r="B49" i="28"/>
  <c r="B50" i="28"/>
  <c r="B51" i="28"/>
  <c r="B52" i="28"/>
  <c r="B53" i="28"/>
  <c r="B54" i="28"/>
  <c r="B55" i="28"/>
  <c r="B45" i="28"/>
  <c r="B44" i="28"/>
  <c r="B46" i="28" l="1"/>
  <c r="T25" i="31" l="1"/>
  <c r="T22" i="31"/>
  <c r="T23" i="31"/>
  <c r="T21" i="31"/>
  <c r="T20" i="31"/>
  <c r="B60" i="28" s="1"/>
  <c r="T19" i="31"/>
  <c r="B32" i="28" s="1"/>
  <c r="T16" i="31"/>
  <c r="B29" i="28" s="1"/>
  <c r="T14" i="31"/>
  <c r="B62" i="28" s="1"/>
  <c r="T13" i="31"/>
  <c r="B61" i="28" s="1"/>
  <c r="B71" i="28"/>
  <c r="T15" i="31"/>
  <c r="B63" i="28" s="1"/>
  <c r="T17" i="31"/>
  <c r="B30" i="28" s="1"/>
  <c r="T18" i="31"/>
  <c r="B31" i="28" s="1"/>
  <c r="T24" i="31"/>
  <c r="B36" i="28" s="1"/>
  <c r="B67" i="28" l="1"/>
  <c r="B64" i="28"/>
  <c r="B25" i="28"/>
  <c r="B37" i="28"/>
  <c r="B72" i="28"/>
  <c r="B35" i="28"/>
  <c r="B70" i="28"/>
  <c r="B69" i="28"/>
  <c r="B34" i="28"/>
  <c r="B68" i="28"/>
  <c r="B33" i="28"/>
  <c r="B66" i="28"/>
  <c r="B65" i="28"/>
  <c r="B28" i="28"/>
  <c r="B27" i="28"/>
  <c r="B26" i="28"/>
  <c r="F45" i="32" l="1"/>
  <c r="E45" i="32"/>
  <c r="F44" i="32"/>
  <c r="F46" i="32" s="1"/>
  <c r="E44" i="32"/>
  <c r="E46" i="32" s="1"/>
  <c r="F43" i="32"/>
  <c r="E43" i="32"/>
  <c r="G87" i="39"/>
  <c r="G88" i="39" l="1"/>
  <c r="G89" i="39" s="1"/>
  <c r="E55" i="32" s="1"/>
  <c r="F48" i="32"/>
  <c r="E48" i="32"/>
  <c r="F47" i="32"/>
  <c r="E47" i="32"/>
  <c r="F55" i="32" l="1"/>
  <c r="F56" i="32" s="1"/>
  <c r="E56" i="32"/>
  <c r="D8" i="32" l="1"/>
  <c r="E8" i="32"/>
  <c r="F8" i="32"/>
  <c r="C8" i="32"/>
  <c r="B8" i="32"/>
  <c r="C40" i="33" l="1"/>
  <c r="B40" i="33"/>
  <c r="C22" i="33" l="1"/>
  <c r="B22" i="33"/>
  <c r="F12" i="32" l="1"/>
  <c r="E12" i="32"/>
  <c r="D12" i="32"/>
  <c r="C12" i="32"/>
  <c r="B12" i="32"/>
  <c r="F9" i="32"/>
  <c r="E9" i="32"/>
  <c r="D9" i="32"/>
  <c r="C9" i="32"/>
  <c r="D79" i="39" l="1"/>
  <c r="D19" i="32" s="1"/>
  <c r="C79" i="39"/>
  <c r="C19" i="32" s="1"/>
  <c r="B79" i="39"/>
  <c r="B19" i="32" s="1"/>
  <c r="G78" i="39"/>
  <c r="G73" i="39"/>
  <c r="G75" i="39" s="1"/>
  <c r="D66" i="39"/>
  <c r="D21" i="32" s="1"/>
  <c r="C66" i="39"/>
  <c r="C21" i="32" s="1"/>
  <c r="B66" i="39"/>
  <c r="B21" i="32" s="1"/>
  <c r="G65" i="39"/>
  <c r="F62" i="39"/>
  <c r="E62" i="39"/>
  <c r="D62" i="39"/>
  <c r="C62" i="39"/>
  <c r="B62" i="39"/>
  <c r="G61" i="39"/>
  <c r="G60" i="39"/>
  <c r="G59" i="39"/>
  <c r="D53" i="39"/>
  <c r="D54" i="39" s="1"/>
  <c r="D18" i="32" s="1"/>
  <c r="C53" i="39"/>
  <c r="C54" i="39" s="1"/>
  <c r="C18" i="32" s="1"/>
  <c r="B53" i="39"/>
  <c r="B54" i="39" s="1"/>
  <c r="B18" i="32" s="1"/>
  <c r="G52" i="39"/>
  <c r="G48" i="39"/>
  <c r="F47" i="39"/>
  <c r="F49" i="39" s="1"/>
  <c r="E47" i="39"/>
  <c r="E49" i="39" s="1"/>
  <c r="D47" i="39"/>
  <c r="D49" i="39" s="1"/>
  <c r="C47" i="39"/>
  <c r="C49" i="39" s="1"/>
  <c r="B47" i="39"/>
  <c r="B49" i="39" s="1"/>
  <c r="B9" i="32" s="1"/>
  <c r="G46" i="39"/>
  <c r="G45" i="39"/>
  <c r="D39" i="39"/>
  <c r="D40" i="39" s="1"/>
  <c r="D20" i="32" s="1"/>
  <c r="C39" i="39"/>
  <c r="C40" i="39" s="1"/>
  <c r="C20" i="32" s="1"/>
  <c r="B39" i="39"/>
  <c r="B40" i="39" s="1"/>
  <c r="B20" i="32" s="1"/>
  <c r="G38" i="39"/>
  <c r="G34" i="39"/>
  <c r="F31" i="39"/>
  <c r="F33" i="39" s="1"/>
  <c r="F35" i="39" s="1"/>
  <c r="F11" i="32" s="1"/>
  <c r="E31" i="39"/>
  <c r="E33" i="39" s="1"/>
  <c r="E35" i="39" s="1"/>
  <c r="E11" i="32" s="1"/>
  <c r="D31" i="39"/>
  <c r="D33" i="39" s="1"/>
  <c r="D35" i="39" s="1"/>
  <c r="D11" i="32" s="1"/>
  <c r="C31" i="39"/>
  <c r="C33" i="39" s="1"/>
  <c r="C35" i="39" s="1"/>
  <c r="C11" i="32" s="1"/>
  <c r="B31" i="39"/>
  <c r="B33" i="39" s="1"/>
  <c r="B35" i="39" s="1"/>
  <c r="B11" i="32" s="1"/>
  <c r="G30" i="39"/>
  <c r="G29" i="39"/>
  <c r="G28" i="39"/>
  <c r="G27" i="39"/>
  <c r="D22" i="39"/>
  <c r="D17" i="32" s="1"/>
  <c r="C22" i="39"/>
  <c r="C17" i="32" s="1"/>
  <c r="B22" i="39"/>
  <c r="B17" i="32" s="1"/>
  <c r="G21" i="39"/>
  <c r="G18" i="39"/>
  <c r="B12" i="39"/>
  <c r="B13" i="39" s="1"/>
  <c r="E39" i="39" l="1"/>
  <c r="E40" i="39" s="1"/>
  <c r="E20" i="32" s="1"/>
  <c r="G47" i="39"/>
  <c r="E22" i="39"/>
  <c r="E17" i="32" s="1"/>
  <c r="G31" i="39"/>
  <c r="G62" i="39"/>
  <c r="G33" i="39"/>
  <c r="G35" i="39"/>
  <c r="G49" i="39"/>
  <c r="F53" i="39"/>
  <c r="F54" i="39" s="1"/>
  <c r="F18" i="32" s="1"/>
  <c r="F79" i="39"/>
  <c r="F19" i="32" s="1"/>
  <c r="F22" i="39"/>
  <c r="F17" i="32" s="1"/>
  <c r="F39" i="39"/>
  <c r="F40" i="39" s="1"/>
  <c r="F20" i="32" s="1"/>
  <c r="F66" i="39"/>
  <c r="F21" i="32" s="1"/>
  <c r="E66" i="39"/>
  <c r="E21" i="32" s="1"/>
  <c r="E79" i="39"/>
  <c r="E19" i="32" s="1"/>
  <c r="E53" i="39"/>
  <c r="G66" i="39" l="1"/>
  <c r="G22" i="39"/>
  <c r="G40" i="39"/>
  <c r="G79" i="39"/>
  <c r="G39" i="39"/>
  <c r="E54" i="39"/>
  <c r="G53" i="39"/>
  <c r="G54" i="39" l="1"/>
  <c r="E18" i="32"/>
  <c r="C52" i="32"/>
  <c r="B52" i="32"/>
  <c r="C44" i="32"/>
  <c r="C46" i="32" s="1"/>
  <c r="B44" i="32"/>
  <c r="B46" i="32" s="1"/>
  <c r="C45" i="32"/>
  <c r="C47" i="32" s="1"/>
  <c r="B45" i="32"/>
  <c r="C43" i="32"/>
  <c r="B43" i="32"/>
  <c r="C25" i="32"/>
  <c r="B25" i="32"/>
  <c r="G19" i="32"/>
  <c r="G21" i="32"/>
  <c r="G20" i="32"/>
  <c r="G18" i="32"/>
  <c r="G17" i="32"/>
  <c r="G12" i="32"/>
  <c r="G11" i="32"/>
  <c r="G9" i="32"/>
  <c r="G8" i="32"/>
  <c r="C127" i="33"/>
  <c r="B127" i="33"/>
  <c r="C110" i="33"/>
  <c r="B110" i="33"/>
  <c r="C93" i="33"/>
  <c r="B93" i="33"/>
  <c r="B43" i="28"/>
  <c r="B42" i="28"/>
  <c r="B9" i="28"/>
  <c r="B10" i="28"/>
  <c r="B11" i="28"/>
  <c r="B12" i="28"/>
  <c r="B13" i="28"/>
  <c r="B14" i="28"/>
  <c r="B15" i="28"/>
  <c r="B16" i="28"/>
  <c r="B17" i="28"/>
  <c r="B18" i="28"/>
  <c r="B19" i="28"/>
  <c r="B20" i="28"/>
  <c r="B8" i="28"/>
  <c r="B7" i="28"/>
  <c r="B29" i="32" l="1"/>
  <c r="C29" i="32"/>
  <c r="B34" i="32"/>
  <c r="C34" i="32"/>
  <c r="B28" i="32"/>
  <c r="C28" i="32"/>
  <c r="B38" i="32"/>
  <c r="C38" i="32"/>
  <c r="B35" i="32"/>
  <c r="C35" i="32"/>
  <c r="B47" i="32"/>
  <c r="B48" i="32"/>
  <c r="C48" i="32"/>
  <c r="B24" i="30" l="1"/>
  <c r="C24" i="30"/>
  <c r="B23" i="30"/>
  <c r="Q86" i="33" l="1"/>
  <c r="Q79" i="33"/>
  <c r="Q80" i="33"/>
  <c r="Q89" i="33"/>
  <c r="Q67" i="33"/>
  <c r="Q68" i="33"/>
  <c r="Q61" i="33"/>
  <c r="Q85" i="33"/>
  <c r="Q62" i="33"/>
  <c r="Q71" i="33"/>
  <c r="Q78" i="33"/>
  <c r="Q63" i="33"/>
  <c r="Q87" i="33"/>
  <c r="Q64" i="33"/>
  <c r="Q88" i="33"/>
  <c r="Q65" i="33"/>
  <c r="Q81" i="33"/>
  <c r="Q66" i="33"/>
  <c r="Q82" i="33"/>
  <c r="Q77" i="33"/>
  <c r="Q69" i="33"/>
  <c r="Q83" i="33"/>
  <c r="Q60" i="33"/>
  <c r="Q84" i="33"/>
  <c r="Q59" i="33"/>
  <c r="Q70" i="33"/>
  <c r="P80" i="33"/>
  <c r="P71" i="33"/>
  <c r="P85" i="33"/>
  <c r="P61" i="33"/>
  <c r="P68" i="33"/>
  <c r="P79" i="33"/>
  <c r="P86" i="33"/>
  <c r="P62" i="33"/>
  <c r="P89" i="33"/>
  <c r="P67" i="33"/>
  <c r="C23" i="30"/>
  <c r="C22" i="30"/>
  <c r="B22" i="30"/>
  <c r="C21" i="30"/>
  <c r="B21" i="30"/>
  <c r="C20" i="30"/>
  <c r="B20" i="30"/>
  <c r="C19" i="30"/>
  <c r="B19" i="30"/>
  <c r="C18" i="30"/>
  <c r="B18" i="30"/>
  <c r="C17" i="30"/>
  <c r="B17" i="30"/>
  <c r="C16" i="30"/>
  <c r="B16" i="30"/>
  <c r="C15" i="30"/>
  <c r="B15" i="30"/>
  <c r="C14" i="30"/>
  <c r="B14" i="30"/>
  <c r="C13" i="30"/>
  <c r="B13" i="30"/>
  <c r="C12" i="30"/>
  <c r="B12" i="30"/>
  <c r="C11" i="30"/>
  <c r="B11" i="30"/>
  <c r="C10" i="30"/>
  <c r="B10" i="30"/>
  <c r="C9" i="30"/>
  <c r="B9" i="30"/>
  <c r="M81" i="33" l="1"/>
  <c r="M88" i="33"/>
  <c r="M64" i="33"/>
  <c r="M84" i="33"/>
  <c r="M59" i="33"/>
  <c r="M77" i="33"/>
  <c r="M69" i="33"/>
  <c r="M65" i="33"/>
  <c r="M60" i="33"/>
  <c r="M82" i="33"/>
  <c r="M87" i="33"/>
  <c r="M63" i="33"/>
  <c r="M70" i="33"/>
  <c r="M83" i="33"/>
  <c r="M66" i="33"/>
  <c r="M78" i="33"/>
  <c r="F85" i="33"/>
  <c r="F61" i="33"/>
  <c r="F68" i="33"/>
  <c r="F71" i="33"/>
  <c r="F62" i="33"/>
  <c r="F89" i="33"/>
  <c r="F79" i="33"/>
  <c r="F86" i="33"/>
  <c r="F67" i="33"/>
  <c r="F80" i="33"/>
  <c r="J89" i="33"/>
  <c r="J85" i="33"/>
  <c r="J68" i="33"/>
  <c r="J67" i="33"/>
  <c r="J80" i="33"/>
  <c r="J71" i="33"/>
  <c r="J79" i="33"/>
  <c r="J86" i="33"/>
  <c r="J62" i="33"/>
  <c r="J61" i="33"/>
  <c r="N85" i="33"/>
  <c r="N61" i="33"/>
  <c r="N68" i="33"/>
  <c r="N71" i="33"/>
  <c r="N62" i="33"/>
  <c r="N79" i="33"/>
  <c r="N86" i="33"/>
  <c r="N67" i="33"/>
  <c r="N89" i="33"/>
  <c r="N80" i="33"/>
  <c r="E88" i="33"/>
  <c r="E81" i="33"/>
  <c r="E65" i="33"/>
  <c r="E60" i="33"/>
  <c r="E87" i="33"/>
  <c r="E66" i="33"/>
  <c r="E77" i="33"/>
  <c r="E59" i="33"/>
  <c r="E78" i="33"/>
  <c r="E84" i="33"/>
  <c r="E69" i="33"/>
  <c r="E82" i="33"/>
  <c r="E83" i="33"/>
  <c r="E63" i="33"/>
  <c r="E70" i="33"/>
  <c r="E64" i="33"/>
  <c r="N78" i="33"/>
  <c r="N81" i="33"/>
  <c r="N88" i="33"/>
  <c r="N64" i="33"/>
  <c r="N69" i="33"/>
  <c r="N82" i="33"/>
  <c r="N65" i="33"/>
  <c r="N84" i="33"/>
  <c r="N59" i="33"/>
  <c r="N77" i="33"/>
  <c r="N60" i="33"/>
  <c r="N66" i="33"/>
  <c r="N87" i="33"/>
  <c r="N63" i="33"/>
  <c r="N70" i="33"/>
  <c r="N83" i="33"/>
  <c r="G79" i="33"/>
  <c r="G85" i="33"/>
  <c r="G61" i="33"/>
  <c r="G68" i="33"/>
  <c r="G62" i="33"/>
  <c r="G71" i="33"/>
  <c r="G86" i="33"/>
  <c r="G89" i="33"/>
  <c r="G67" i="33"/>
  <c r="G80" i="33"/>
  <c r="K79" i="33"/>
  <c r="K86" i="33"/>
  <c r="K62" i="33"/>
  <c r="K89" i="33"/>
  <c r="K67" i="33"/>
  <c r="K80" i="33"/>
  <c r="K85" i="33"/>
  <c r="K61" i="33"/>
  <c r="K68" i="33"/>
  <c r="K71" i="33"/>
  <c r="O85" i="33"/>
  <c r="O61" i="33"/>
  <c r="O68" i="33"/>
  <c r="O86" i="33"/>
  <c r="O71" i="33"/>
  <c r="O79" i="33"/>
  <c r="O89" i="33"/>
  <c r="O62" i="33"/>
  <c r="O67" i="33"/>
  <c r="O80" i="33"/>
  <c r="I77" i="33"/>
  <c r="I60" i="33"/>
  <c r="I81" i="33"/>
  <c r="I87" i="33"/>
  <c r="I63" i="33"/>
  <c r="I70" i="33"/>
  <c r="I83" i="33"/>
  <c r="I66" i="33"/>
  <c r="I64" i="33"/>
  <c r="I78" i="33"/>
  <c r="I84" i="33"/>
  <c r="I59" i="33"/>
  <c r="I65" i="33"/>
  <c r="I69" i="33"/>
  <c r="I82" i="33"/>
  <c r="I88" i="33"/>
  <c r="K69" i="33"/>
  <c r="K82" i="33"/>
  <c r="K65" i="33"/>
  <c r="K77" i="33"/>
  <c r="K60" i="33"/>
  <c r="K63" i="33"/>
  <c r="K70" i="33"/>
  <c r="K83" i="33"/>
  <c r="K87" i="33"/>
  <c r="K78" i="33"/>
  <c r="K84" i="33"/>
  <c r="K66" i="33"/>
  <c r="K81" i="33"/>
  <c r="K88" i="33"/>
  <c r="K64" i="33"/>
  <c r="K59" i="33"/>
  <c r="O83" i="33"/>
  <c r="O66" i="33"/>
  <c r="O59" i="33"/>
  <c r="O78" i="33"/>
  <c r="O81" i="33"/>
  <c r="O88" i="33"/>
  <c r="O64" i="33"/>
  <c r="O84" i="33"/>
  <c r="O82" i="33"/>
  <c r="O65" i="33"/>
  <c r="O87" i="33"/>
  <c r="O63" i="33"/>
  <c r="O69" i="33"/>
  <c r="O77" i="33"/>
  <c r="O60" i="33"/>
  <c r="O70" i="33"/>
  <c r="F78" i="33"/>
  <c r="F69" i="33"/>
  <c r="F82" i="33"/>
  <c r="F81" i="33"/>
  <c r="F88" i="33"/>
  <c r="F64" i="33"/>
  <c r="F84" i="33"/>
  <c r="F59" i="33"/>
  <c r="F77" i="33"/>
  <c r="F60" i="33"/>
  <c r="F83" i="33"/>
  <c r="F87" i="33"/>
  <c r="F63" i="33"/>
  <c r="F70" i="33"/>
  <c r="F66" i="33"/>
  <c r="F65" i="33"/>
  <c r="G83" i="33"/>
  <c r="G66" i="33"/>
  <c r="G78" i="33"/>
  <c r="G69" i="33"/>
  <c r="G81" i="33"/>
  <c r="G88" i="33"/>
  <c r="G64" i="33"/>
  <c r="G59" i="33"/>
  <c r="G84" i="33"/>
  <c r="G82" i="33"/>
  <c r="G65" i="33"/>
  <c r="G70" i="33"/>
  <c r="G77" i="33"/>
  <c r="G60" i="33"/>
  <c r="G87" i="33"/>
  <c r="G63" i="33"/>
  <c r="H80" i="33"/>
  <c r="H71" i="33"/>
  <c r="H85" i="33"/>
  <c r="H61" i="33"/>
  <c r="H68" i="33"/>
  <c r="H79" i="33"/>
  <c r="H86" i="33"/>
  <c r="H62" i="33"/>
  <c r="H67" i="33"/>
  <c r="H89" i="33"/>
  <c r="L79" i="33"/>
  <c r="L86" i="33"/>
  <c r="L62" i="33"/>
  <c r="L67" i="33"/>
  <c r="L80" i="33"/>
  <c r="L89" i="33"/>
  <c r="L71" i="33"/>
  <c r="L85" i="33"/>
  <c r="L61" i="33"/>
  <c r="L68" i="33"/>
  <c r="P87" i="33"/>
  <c r="P63" i="33"/>
  <c r="P70" i="33"/>
  <c r="P83" i="33"/>
  <c r="P66" i="33"/>
  <c r="P78" i="33"/>
  <c r="P88" i="33"/>
  <c r="P64" i="33"/>
  <c r="P84" i="33"/>
  <c r="P59" i="33"/>
  <c r="P81" i="33"/>
  <c r="P69" i="33"/>
  <c r="P77" i="33"/>
  <c r="P60" i="33"/>
  <c r="P82" i="33"/>
  <c r="P65" i="33"/>
  <c r="J82" i="33"/>
  <c r="J65" i="33"/>
  <c r="J77" i="33"/>
  <c r="J60" i="33"/>
  <c r="J87" i="33"/>
  <c r="J63" i="33"/>
  <c r="J70" i="33"/>
  <c r="J66" i="33"/>
  <c r="J83" i="33"/>
  <c r="J78" i="33"/>
  <c r="J81" i="33"/>
  <c r="J88" i="33"/>
  <c r="J64" i="33"/>
  <c r="J84" i="33"/>
  <c r="J59" i="33"/>
  <c r="J69" i="33"/>
  <c r="H87" i="33"/>
  <c r="H63" i="33"/>
  <c r="H70" i="33"/>
  <c r="H84" i="33"/>
  <c r="H59" i="33"/>
  <c r="H83" i="33"/>
  <c r="H66" i="33"/>
  <c r="H78" i="33"/>
  <c r="H64" i="33"/>
  <c r="H81" i="33"/>
  <c r="H88" i="33"/>
  <c r="H69" i="33"/>
  <c r="H82" i="33"/>
  <c r="H65" i="33"/>
  <c r="H77" i="33"/>
  <c r="H60" i="33"/>
  <c r="L84" i="33"/>
  <c r="L59" i="33"/>
  <c r="L87" i="33"/>
  <c r="L63" i="33"/>
  <c r="L69" i="33"/>
  <c r="L82" i="33"/>
  <c r="L65" i="33"/>
  <c r="L60" i="33"/>
  <c r="L70" i="33"/>
  <c r="L77" i="33"/>
  <c r="L83" i="33"/>
  <c r="L66" i="33"/>
  <c r="L81" i="33"/>
  <c r="L78" i="33"/>
  <c r="L88" i="33"/>
  <c r="L64" i="33"/>
  <c r="E80" i="33"/>
  <c r="E68" i="33"/>
  <c r="E86" i="33"/>
  <c r="E79" i="33"/>
  <c r="E85" i="33"/>
  <c r="E67" i="33"/>
  <c r="E62" i="33"/>
  <c r="E71" i="33"/>
  <c r="E89" i="33"/>
  <c r="E61" i="33"/>
  <c r="I67" i="33"/>
  <c r="I71" i="33"/>
  <c r="I80" i="33"/>
  <c r="I61" i="33"/>
  <c r="I68" i="33"/>
  <c r="I85" i="33"/>
  <c r="I89" i="33"/>
  <c r="I79" i="33"/>
  <c r="I86" i="33"/>
  <c r="I62" i="33"/>
  <c r="M71" i="33"/>
  <c r="M79" i="33"/>
  <c r="M86" i="33"/>
  <c r="M62" i="33"/>
  <c r="M89" i="33"/>
  <c r="M80" i="33"/>
  <c r="M68" i="33"/>
  <c r="M85" i="33"/>
  <c r="M61" i="33"/>
  <c r="M67" i="33"/>
  <c r="B73" i="28"/>
  <c r="C68" i="28" s="1"/>
  <c r="C95" i="33" l="1"/>
  <c r="C94" i="33"/>
  <c r="C102" i="33"/>
  <c r="B95" i="33"/>
  <c r="B105" i="33"/>
  <c r="B98" i="33"/>
  <c r="B102" i="33"/>
  <c r="C99" i="33"/>
  <c r="C97" i="33"/>
  <c r="B94" i="33"/>
  <c r="C106" i="33"/>
  <c r="B96" i="33"/>
  <c r="C101" i="33"/>
  <c r="B103" i="33"/>
  <c r="C105" i="33"/>
  <c r="C103" i="33"/>
  <c r="B100" i="33"/>
  <c r="B104" i="33"/>
  <c r="C100" i="33"/>
  <c r="C98" i="33"/>
  <c r="C96" i="33"/>
  <c r="B99" i="33"/>
  <c r="B101" i="33"/>
  <c r="B106" i="33"/>
  <c r="B97" i="33"/>
  <c r="C104" i="33"/>
  <c r="C71" i="28"/>
  <c r="C62" i="28"/>
  <c r="C64" i="28"/>
  <c r="C70" i="28"/>
  <c r="C65" i="28"/>
  <c r="C60" i="28"/>
  <c r="C72" i="28"/>
  <c r="C66" i="28"/>
  <c r="C67" i="28"/>
  <c r="C61" i="28"/>
  <c r="C63" i="28"/>
  <c r="C69" i="28"/>
  <c r="B38" i="28"/>
  <c r="C33" i="28" s="1"/>
  <c r="C39" i="32" l="1"/>
  <c r="C53" i="32" s="1"/>
  <c r="C26" i="28"/>
  <c r="C31" i="28"/>
  <c r="C36" i="28"/>
  <c r="C35" i="28"/>
  <c r="C28" i="28"/>
  <c r="C27" i="28"/>
  <c r="C32" i="28"/>
  <c r="C34" i="28"/>
  <c r="C25" i="28"/>
  <c r="C30" i="28"/>
  <c r="C37" i="28"/>
  <c r="C29" i="28"/>
  <c r="C54" i="32" l="1"/>
  <c r="D37" i="35" s="1"/>
  <c r="B39" i="32"/>
  <c r="B53" i="32" s="1"/>
  <c r="C73" i="28"/>
  <c r="C38" i="28"/>
  <c r="D28" i="35" l="1"/>
  <c r="D36" i="35"/>
  <c r="D27" i="35"/>
  <c r="D26" i="35"/>
  <c r="D33" i="35"/>
  <c r="D35" i="35"/>
  <c r="D34" i="35"/>
  <c r="D31" i="35"/>
  <c r="D30" i="35"/>
  <c r="D29" i="35"/>
  <c r="D32" i="35"/>
  <c r="D25" i="35"/>
  <c r="B54" i="32"/>
  <c r="D8" i="35" s="1"/>
  <c r="D17" i="35" l="1"/>
  <c r="D11" i="35"/>
  <c r="D16" i="35"/>
  <c r="D20" i="35"/>
  <c r="D10" i="35"/>
  <c r="D15" i="35"/>
  <c r="D13" i="35"/>
  <c r="D14" i="35"/>
  <c r="D9" i="35"/>
  <c r="D12" i="35"/>
  <c r="D18" i="35"/>
  <c r="D19" i="35"/>
  <c r="B10" i="33"/>
  <c r="C10" i="33" s="1"/>
  <c r="C8" i="33" l="1"/>
  <c r="B18" i="33" s="1"/>
  <c r="C9" i="33"/>
  <c r="C25" i="33" l="1"/>
  <c r="B25" i="33"/>
  <c r="C31" i="33"/>
  <c r="B31" i="33"/>
  <c r="C35" i="33"/>
  <c r="B35" i="33"/>
  <c r="C33" i="33"/>
  <c r="B33" i="33"/>
  <c r="C32" i="33"/>
  <c r="B32" i="33"/>
  <c r="B26" i="33"/>
  <c r="C26" i="33"/>
  <c r="B36" i="33" l="1"/>
  <c r="C36" i="33"/>
  <c r="C41" i="33" l="1"/>
  <c r="C111" i="33" s="1"/>
  <c r="C128" i="33" s="1"/>
  <c r="C25" i="35" s="1"/>
  <c r="C51" i="33"/>
  <c r="C121" i="33" s="1"/>
  <c r="C138" i="33" s="1"/>
  <c r="C35" i="35" s="1"/>
  <c r="E35" i="35" s="1"/>
  <c r="C52" i="33"/>
  <c r="C122" i="33" s="1"/>
  <c r="C139" i="33" s="1"/>
  <c r="C36" i="35" s="1"/>
  <c r="E36" i="35" s="1"/>
  <c r="C45" i="33"/>
  <c r="C115" i="33" s="1"/>
  <c r="C132" i="33" s="1"/>
  <c r="C29" i="35" s="1"/>
  <c r="E29" i="35" s="1"/>
  <c r="C49" i="33"/>
  <c r="C119" i="33" s="1"/>
  <c r="C136" i="33" s="1"/>
  <c r="C33" i="35" s="1"/>
  <c r="E33" i="35" s="1"/>
  <c r="C53" i="33"/>
  <c r="C123" i="33" s="1"/>
  <c r="C140" i="33" s="1"/>
  <c r="C37" i="35" s="1"/>
  <c r="E37" i="35" s="1"/>
  <c r="C46" i="33"/>
  <c r="C116" i="33" s="1"/>
  <c r="C133" i="33" s="1"/>
  <c r="C30" i="35" s="1"/>
  <c r="E30" i="35" s="1"/>
  <c r="C50" i="33"/>
  <c r="C120" i="33" s="1"/>
  <c r="C137" i="33" s="1"/>
  <c r="C34" i="35" s="1"/>
  <c r="E34" i="35" s="1"/>
  <c r="C44" i="33"/>
  <c r="C114" i="33" s="1"/>
  <c r="C131" i="33" s="1"/>
  <c r="C28" i="35" s="1"/>
  <c r="E28" i="35" s="1"/>
  <c r="C42" i="33"/>
  <c r="C112" i="33" s="1"/>
  <c r="C129" i="33" s="1"/>
  <c r="C26" i="35" s="1"/>
  <c r="E26" i="35" s="1"/>
  <c r="C43" i="33"/>
  <c r="C113" i="33" s="1"/>
  <c r="C130" i="33" s="1"/>
  <c r="C27" i="35" s="1"/>
  <c r="E27" i="35" s="1"/>
  <c r="C47" i="33"/>
  <c r="C117" i="33" s="1"/>
  <c r="C134" i="33" s="1"/>
  <c r="C31" i="35" s="1"/>
  <c r="E31" i="35" s="1"/>
  <c r="C48" i="33"/>
  <c r="C118" i="33" s="1"/>
  <c r="C135" i="33" s="1"/>
  <c r="C32" i="35" s="1"/>
  <c r="E32" i="35" s="1"/>
  <c r="B45" i="33"/>
  <c r="B115" i="33" s="1"/>
  <c r="B132" i="33" s="1"/>
  <c r="C12" i="35" s="1"/>
  <c r="E12" i="35" s="1"/>
  <c r="B49" i="33"/>
  <c r="B119" i="33" s="1"/>
  <c r="B136" i="33" s="1"/>
  <c r="C16" i="35" s="1"/>
  <c r="E16" i="35" s="1"/>
  <c r="B53" i="33"/>
  <c r="B123" i="33" s="1"/>
  <c r="B140" i="33" s="1"/>
  <c r="C20" i="35" s="1"/>
  <c r="E20" i="35" s="1"/>
  <c r="B42" i="33"/>
  <c r="B112" i="33" s="1"/>
  <c r="B129" i="33" s="1"/>
  <c r="C9" i="35" s="1"/>
  <c r="E9" i="35" s="1"/>
  <c r="B46" i="33"/>
  <c r="B116" i="33" s="1"/>
  <c r="B133" i="33" s="1"/>
  <c r="C13" i="35" s="1"/>
  <c r="E13" i="35" s="1"/>
  <c r="B41" i="33"/>
  <c r="B111" i="33" s="1"/>
  <c r="B128" i="33" s="1"/>
  <c r="C8" i="35" s="1"/>
  <c r="B44" i="33"/>
  <c r="B114" i="33" s="1"/>
  <c r="B131" i="33" s="1"/>
  <c r="C11" i="35" s="1"/>
  <c r="E11" i="35" s="1"/>
  <c r="B52" i="33"/>
  <c r="B122" i="33" s="1"/>
  <c r="B139" i="33" s="1"/>
  <c r="C19" i="35" s="1"/>
  <c r="E19" i="35" s="1"/>
  <c r="B50" i="33"/>
  <c r="B120" i="33" s="1"/>
  <c r="B137" i="33" s="1"/>
  <c r="C17" i="35" s="1"/>
  <c r="E17" i="35" s="1"/>
  <c r="B47" i="33"/>
  <c r="B117" i="33" s="1"/>
  <c r="B134" i="33" s="1"/>
  <c r="C14" i="35" s="1"/>
  <c r="E14" i="35" s="1"/>
  <c r="B43" i="33"/>
  <c r="B113" i="33" s="1"/>
  <c r="B130" i="33" s="1"/>
  <c r="C10" i="35" s="1"/>
  <c r="E10" i="35" s="1"/>
  <c r="B51" i="33"/>
  <c r="B121" i="33" s="1"/>
  <c r="B138" i="33" s="1"/>
  <c r="C18" i="35" s="1"/>
  <c r="E18" i="35" s="1"/>
  <c r="B48" i="33"/>
  <c r="B118" i="33" s="1"/>
  <c r="B135" i="33" s="1"/>
  <c r="C15" i="35" s="1"/>
  <c r="E15" i="35" s="1"/>
  <c r="E8" i="35" l="1"/>
  <c r="E25" i="35"/>
</calcChain>
</file>

<file path=xl/comments1.xml><?xml version="1.0" encoding="utf-8"?>
<comments xmlns="http://schemas.openxmlformats.org/spreadsheetml/2006/main">
  <authors>
    <author>Author</author>
  </authors>
  <commentList>
    <comment ref="J34" authorId="0" shapeId="0">
      <text>
        <r>
          <rPr>
            <sz val="8"/>
            <color indexed="81"/>
            <rFont val="Arial"/>
            <family val="2"/>
          </rPr>
          <t>The opex pass through amount is presented in December 2012 dollars in the AER's decision document. We converted this to December 2010 dollars to enable a comparison with the total opex forecast, which is presented in December 2010 dollars.</t>
        </r>
      </text>
    </comment>
    <comment ref="J47" authorId="0" shapeId="0">
      <text>
        <r>
          <rPr>
            <sz val="8"/>
            <color indexed="81"/>
            <rFont val="Arial"/>
            <family val="2"/>
          </rPr>
          <t>Table L.66 in the AER's original final decision includes a value of $60,297.4 for an Electricity Safety Regulations step change.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J48" authorId="0" shapeId="0">
      <text>
        <r>
          <rPr>
            <sz val="8"/>
            <color indexed="81"/>
            <rFont val="Arial"/>
            <family val="2"/>
          </rPr>
          <t>The opex pass through amount is presented in December 2012 dollars in the AER's decision document. We converted this to December 2010 dollars to enable a comparison with the total opex forecast, which is presented in December 2010 dollars.</t>
        </r>
      </text>
    </comment>
    <comment ref="J62" authorId="0" shapeId="0">
      <text>
        <r>
          <rPr>
            <sz val="8"/>
            <color indexed="81"/>
            <rFont val="Arial"/>
            <family val="2"/>
          </rPr>
          <t>The 'Electricity safety regulations' step change for United Energy as shown in Table L.66 of our October 2010 determination includes cost escalation. The value we relied upon in this OEF spreadsheet is exclusive of cost escalation. This is inconsistent with our approach to AusNet's step change that applies the cost escalated version.</t>
        </r>
      </text>
    </comment>
  </commentList>
</comments>
</file>

<file path=xl/comments2.xml><?xml version="1.0" encoding="utf-8"?>
<comments xmlns="http://schemas.openxmlformats.org/spreadsheetml/2006/main">
  <authors>
    <author>Author</author>
  </authors>
  <commentList>
    <comment ref="B14" authorId="0" shapeId="0">
      <text>
        <r>
          <rPr>
            <sz val="8"/>
            <color indexed="81"/>
            <rFont val="Arial"/>
            <family val="2"/>
          </rPr>
          <t>2014 Electric Line Clearance regulations RIS (ESV)</t>
        </r>
      </text>
    </comment>
  </commentList>
</comments>
</file>

<file path=xl/connections.xml><?xml version="1.0" encoding="utf-8"?>
<connections xmlns="http://schemas.openxmlformats.org/spreadsheetml/2006/main">
  <connection id="1" odcFile="C:\Users\elutt\Work Folders\My Data Sources\SCBRSQ173_SSAS02 ACCC AER Cube Base.odc" keepAlive="1" name="AER Networks Database - 20191" type="5" refreshedVersion="6" background="1">
    <dbPr connection="Provider=MSOLAP.5;Integrated Security=SSPI;Persist Security Info=True;Initial Catalog=ACCC AER Cube;Data Source=SCBRSQ173\SSAS02;MDX Compatibility=1;Safety Options=2;MDX Missing Member Mode=Error;Update Isolation Level=2" command="Base" commandType="1"/>
    <olapPr sendLocale="1" rowDrillCount="1000"/>
  </connection>
</connections>
</file>

<file path=xl/sharedStrings.xml><?xml version="1.0" encoding="utf-8"?>
<sst xmlns="http://schemas.openxmlformats.org/spreadsheetml/2006/main" count="979" uniqueCount="525">
  <si>
    <t>Total</t>
  </si>
  <si>
    <t>CIT</t>
  </si>
  <si>
    <t>PCR</t>
  </si>
  <si>
    <t>UED</t>
  </si>
  <si>
    <t>Energex</t>
  </si>
  <si>
    <t>Ergon Energy</t>
  </si>
  <si>
    <t>CitiPower</t>
  </si>
  <si>
    <t>AND</t>
  </si>
  <si>
    <t>Division of responsibility</t>
  </si>
  <si>
    <t>Bushfire risk</t>
  </si>
  <si>
    <t>United Energy</t>
  </si>
  <si>
    <t>Index Numbers ;  All groups CPI ;  Australia ;</t>
  </si>
  <si>
    <t>Index Numbers</t>
  </si>
  <si>
    <t>Original</t>
  </si>
  <si>
    <t>INDEX</t>
  </si>
  <si>
    <t>Quarter</t>
  </si>
  <si>
    <t>A2325846C</t>
  </si>
  <si>
    <t>Step change</t>
  </si>
  <si>
    <t>Source</t>
  </si>
  <si>
    <t>Electricity Safety (Electric Line Clearance) Regulations - Tribunal varied</t>
  </si>
  <si>
    <t>AER 2011-15 vegetation management step change final decision (as varied by Tribunal)</t>
  </si>
  <si>
    <t>p. 2</t>
  </si>
  <si>
    <t>AER CitiPower 2011-15 revenue determination (as varied by Tribunal)</t>
  </si>
  <si>
    <t>p. 17</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</si>
  <si>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</si>
  <si>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</si>
  <si>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</si>
  <si>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</si>
  <si>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</si>
  <si>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</si>
  <si>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</si>
  <si>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</si>
  <si>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</si>
  <si>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</si>
  <si>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</si>
  <si>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</si>
  <si>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AER Final Decision on AusNet Services VBRC cost pass through application</t>
  </si>
  <si>
    <t>p. 3</t>
  </si>
  <si>
    <t>AER AusNet Services 2011-15 revenue determination (as varied by Tribunal)</t>
  </si>
  <si>
    <t>p. 20</t>
  </si>
  <si>
    <t>'At risk township' protection plans</t>
  </si>
  <si>
    <t>p. 446</t>
  </si>
  <si>
    <t>"Electricity safety regulations" step change</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</si>
  <si>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</si>
  <si>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</si>
  <si>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</si>
  <si>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</si>
  <si>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</si>
  <si>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</si>
  <si>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</si>
  <si>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</si>
  <si>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ESV levy step change (not included)</t>
  </si>
  <si>
    <t>AER Jemena 2011-15 revenue determination (as varied by Tribunal)</t>
  </si>
  <si>
    <t>JEN</t>
  </si>
  <si>
    <t>TND</t>
  </si>
  <si>
    <t>Ausgrid</t>
  </si>
  <si>
    <t>AusNet (D)</t>
  </si>
  <si>
    <t>Endeavour Energy</t>
  </si>
  <si>
    <t>Essential Energy</t>
  </si>
  <si>
    <t>Evoenergy Distribution</t>
  </si>
  <si>
    <t>Jemena Electricity</t>
  </si>
  <si>
    <t>Powercor Australia</t>
  </si>
  <si>
    <t>SA Power Networks</t>
  </si>
  <si>
    <t>TasNetworks (D)</t>
  </si>
  <si>
    <t>ESS</t>
  </si>
  <si>
    <t>SAP</t>
  </si>
  <si>
    <t>ACT</t>
  </si>
  <si>
    <t>AGD</t>
  </si>
  <si>
    <t>END</t>
  </si>
  <si>
    <t>ENX</t>
  </si>
  <si>
    <t>ERG</t>
  </si>
  <si>
    <t>Table L.4, p. 276</t>
  </si>
  <si>
    <t>Table L.28, p. 301</t>
  </si>
  <si>
    <t>Table L.30, p. 304</t>
  </si>
  <si>
    <t>Vegetation management (VM) operating environment factors (OEFs)</t>
  </si>
  <si>
    <t>Summary</t>
  </si>
  <si>
    <t>Calc | Customer weights</t>
  </si>
  <si>
    <t>Customer numbers</t>
  </si>
  <si>
    <t>DNSP</t>
  </si>
  <si>
    <t>DNSP description</t>
  </si>
  <si>
    <t>Weighting</t>
  </si>
  <si>
    <t>Long period</t>
  </si>
  <si>
    <t>Short period</t>
  </si>
  <si>
    <t>End</t>
  </si>
  <si>
    <t>Index Numbers, All groups CPI, Australia, Series ID: A2325846C</t>
  </si>
  <si>
    <t>Australian Bureau of Statistics</t>
  </si>
  <si>
    <t>TABLES 1 and 2. CPI: All Groups, Index Numbers and Percentage Changes</t>
  </si>
  <si>
    <t>Unit</t>
  </si>
  <si>
    <t>Series Type</t>
  </si>
  <si>
    <t>Data Type</t>
  </si>
  <si>
    <t>Frequency</t>
  </si>
  <si>
    <t>Collection Month</t>
  </si>
  <si>
    <t>Series Start</t>
  </si>
  <si>
    <t>Sep-1948</t>
  </si>
  <si>
    <t>Series End</t>
  </si>
  <si>
    <t>Sep-2021</t>
  </si>
  <si>
    <t>No. Obs</t>
  </si>
  <si>
    <t>Series ID</t>
  </si>
  <si>
    <t>Dec-1948</t>
  </si>
  <si>
    <t>Mar-1949</t>
  </si>
  <si>
    <t>Jun-1949</t>
  </si>
  <si>
    <t>Sep-1949</t>
  </si>
  <si>
    <t>Dec-1949</t>
  </si>
  <si>
    <t>Mar-1950</t>
  </si>
  <si>
    <t>Jun-1950</t>
  </si>
  <si>
    <t>Sep-1950</t>
  </si>
  <si>
    <t>Dec-1950</t>
  </si>
  <si>
    <t>Mar-1951</t>
  </si>
  <si>
    <t>Jun-1951</t>
  </si>
  <si>
    <t>Sep-1951</t>
  </si>
  <si>
    <t>Dec-1951</t>
  </si>
  <si>
    <t>Mar-1952</t>
  </si>
  <si>
    <t>Jun-1952</t>
  </si>
  <si>
    <t>Sep-1952</t>
  </si>
  <si>
    <t>Dec-1952</t>
  </si>
  <si>
    <t>Mar-1953</t>
  </si>
  <si>
    <t>Jun-1953</t>
  </si>
  <si>
    <t>Sep-1953</t>
  </si>
  <si>
    <t>Dec-1953</t>
  </si>
  <si>
    <t>Mar-1954</t>
  </si>
  <si>
    <t>Jun-1954</t>
  </si>
  <si>
    <t>Sep-1954</t>
  </si>
  <si>
    <t>Dec-1954</t>
  </si>
  <si>
    <t>Mar-1955</t>
  </si>
  <si>
    <t>Jun-1955</t>
  </si>
  <si>
    <t>Sep-1955</t>
  </si>
  <si>
    <t>Dec-1955</t>
  </si>
  <si>
    <t>Mar-1956</t>
  </si>
  <si>
    <t>Jun-1956</t>
  </si>
  <si>
    <t>Sep-1956</t>
  </si>
  <si>
    <t>Dec-1956</t>
  </si>
  <si>
    <t>Mar-1957</t>
  </si>
  <si>
    <t>Jun-1957</t>
  </si>
  <si>
    <t>Sep-1957</t>
  </si>
  <si>
    <t>Dec-1957</t>
  </si>
  <si>
    <t>Mar-1958</t>
  </si>
  <si>
    <t>Jun-1958</t>
  </si>
  <si>
    <t>Sep-1958</t>
  </si>
  <si>
    <t>Dec-1958</t>
  </si>
  <si>
    <t>Mar-1959</t>
  </si>
  <si>
    <t>Jun-1959</t>
  </si>
  <si>
    <t>Sep-1959</t>
  </si>
  <si>
    <t>Dec-1959</t>
  </si>
  <si>
    <t>Mar-1960</t>
  </si>
  <si>
    <t>Jun-1960</t>
  </si>
  <si>
    <t>Sep-1960</t>
  </si>
  <si>
    <t>Dec-1960</t>
  </si>
  <si>
    <t>Mar-1961</t>
  </si>
  <si>
    <t>Jun-1961</t>
  </si>
  <si>
    <t>Sep-1961</t>
  </si>
  <si>
    <t>Dec-1961</t>
  </si>
  <si>
    <t>Mar-1962</t>
  </si>
  <si>
    <t>Jun-1962</t>
  </si>
  <si>
    <t>Sep-1962</t>
  </si>
  <si>
    <t>Dec-1962</t>
  </si>
  <si>
    <t>Mar-1963</t>
  </si>
  <si>
    <t>Jun-1963</t>
  </si>
  <si>
    <t>Sep-1963</t>
  </si>
  <si>
    <t>Dec-1963</t>
  </si>
  <si>
    <t>Mar-1964</t>
  </si>
  <si>
    <t>Jun-1964</t>
  </si>
  <si>
    <t>Sep-1964</t>
  </si>
  <si>
    <t>Dec-1964</t>
  </si>
  <si>
    <t>Mar-1965</t>
  </si>
  <si>
    <t>Jun-1965</t>
  </si>
  <si>
    <t>Sep-1965</t>
  </si>
  <si>
    <t>Dec-1965</t>
  </si>
  <si>
    <t>Mar-1966</t>
  </si>
  <si>
    <t>Jun-1966</t>
  </si>
  <si>
    <t>Sep-1966</t>
  </si>
  <si>
    <t>Dec-1966</t>
  </si>
  <si>
    <t>Mar-1967</t>
  </si>
  <si>
    <t>Jun-1967</t>
  </si>
  <si>
    <t>Sep-1967</t>
  </si>
  <si>
    <t>Dec-1967</t>
  </si>
  <si>
    <t>Mar-1968</t>
  </si>
  <si>
    <t>Jun-1968</t>
  </si>
  <si>
    <t>Sep-1968</t>
  </si>
  <si>
    <t>Dec-1968</t>
  </si>
  <si>
    <t>Mar-1969</t>
  </si>
  <si>
    <t>Jun-1969</t>
  </si>
  <si>
    <t>Sep-1969</t>
  </si>
  <si>
    <t>Dec-1969</t>
  </si>
  <si>
    <t>Mar-1970</t>
  </si>
  <si>
    <t>Jun-1970</t>
  </si>
  <si>
    <t>Sep-1970</t>
  </si>
  <si>
    <t>Dec-1970</t>
  </si>
  <si>
    <t>Mar-1971</t>
  </si>
  <si>
    <t>Jun-1971</t>
  </si>
  <si>
    <t>Sep-1971</t>
  </si>
  <si>
    <t>Dec-1971</t>
  </si>
  <si>
    <t>Mar-1972</t>
  </si>
  <si>
    <t>Jun-1972</t>
  </si>
  <si>
    <t>Sep-1972</t>
  </si>
  <si>
    <t>Dec-1972</t>
  </si>
  <si>
    <t>Mar-1973</t>
  </si>
  <si>
    <t>Jun-1973</t>
  </si>
  <si>
    <t>Sep-1973</t>
  </si>
  <si>
    <t>Dec-1973</t>
  </si>
  <si>
    <t>Mar-1974</t>
  </si>
  <si>
    <t>Jun-1974</t>
  </si>
  <si>
    <t>Sep-1974</t>
  </si>
  <si>
    <t>Dec-1974</t>
  </si>
  <si>
    <t>Mar-1975</t>
  </si>
  <si>
    <t>Jun-1975</t>
  </si>
  <si>
    <t>Sep-1975</t>
  </si>
  <si>
    <t>Dec-1975</t>
  </si>
  <si>
    <t>Mar-1976</t>
  </si>
  <si>
    <t>Jun-1976</t>
  </si>
  <si>
    <t>Sep-1976</t>
  </si>
  <si>
    <t>Dec-1976</t>
  </si>
  <si>
    <t>Mar-1977</t>
  </si>
  <si>
    <t>Jun-1977</t>
  </si>
  <si>
    <t>Sep-1977</t>
  </si>
  <si>
    <t>Dec-1977</t>
  </si>
  <si>
    <t>Mar-1978</t>
  </si>
  <si>
    <t>Jun-1978</t>
  </si>
  <si>
    <t>Sep-1978</t>
  </si>
  <si>
    <t>Dec-1978</t>
  </si>
  <si>
    <t>Mar-1979</t>
  </si>
  <si>
    <t>Jun-1979</t>
  </si>
  <si>
    <t>Sep-1979</t>
  </si>
  <si>
    <t>Dec-1979</t>
  </si>
  <si>
    <t>Mar-1980</t>
  </si>
  <si>
    <t>Jun-1980</t>
  </si>
  <si>
    <t>Sep-1980</t>
  </si>
  <si>
    <t>Dec-1980</t>
  </si>
  <si>
    <t>Mar-1981</t>
  </si>
  <si>
    <t>Jun-1981</t>
  </si>
  <si>
    <t>Sep-1981</t>
  </si>
  <si>
    <t>Dec-1981</t>
  </si>
  <si>
    <t>Mar-1982</t>
  </si>
  <si>
    <t>Jun-1982</t>
  </si>
  <si>
    <t>Sep-1982</t>
  </si>
  <si>
    <t>Dec-1982</t>
  </si>
  <si>
    <t>Mar-1983</t>
  </si>
  <si>
    <t>Jun-1983</t>
  </si>
  <si>
    <t>Sep-1983</t>
  </si>
  <si>
    <t>Dec-1983</t>
  </si>
  <si>
    <t>Mar-1984</t>
  </si>
  <si>
    <t>Jun-1984</t>
  </si>
  <si>
    <t>Sep-1984</t>
  </si>
  <si>
    <t>Dec-1984</t>
  </si>
  <si>
    <t>Mar-1985</t>
  </si>
  <si>
    <t>Jun-1985</t>
  </si>
  <si>
    <t>Sep-1985</t>
  </si>
  <si>
    <t>Dec-1985</t>
  </si>
  <si>
    <t>Mar-1986</t>
  </si>
  <si>
    <t>Jun-1986</t>
  </si>
  <si>
    <t>Sep-1986</t>
  </si>
  <si>
    <t>Dec-1986</t>
  </si>
  <si>
    <t>Mar-1987</t>
  </si>
  <si>
    <t>Jun-1987</t>
  </si>
  <si>
    <t>Sep-1987</t>
  </si>
  <si>
    <t>Dec-1987</t>
  </si>
  <si>
    <t>Mar-1988</t>
  </si>
  <si>
    <t>Jun-1988</t>
  </si>
  <si>
    <t>Sep-1988</t>
  </si>
  <si>
    <t>Dec-1988</t>
  </si>
  <si>
    <t>Mar-1989</t>
  </si>
  <si>
    <t>Jun-1989</t>
  </si>
  <si>
    <t>Sep-1989</t>
  </si>
  <si>
    <t>Dec-1989</t>
  </si>
  <si>
    <t>Mar-1990</t>
  </si>
  <si>
    <t>Jun-1990</t>
  </si>
  <si>
    <t>Sep-1990</t>
  </si>
  <si>
    <t>Dec-1990</t>
  </si>
  <si>
    <t>Mar-1991</t>
  </si>
  <si>
    <t>Jun-1991</t>
  </si>
  <si>
    <t>Sep-1991</t>
  </si>
  <si>
    <t>Dec-1991</t>
  </si>
  <si>
    <t>Mar-1992</t>
  </si>
  <si>
    <t>Jun-1992</t>
  </si>
  <si>
    <t>Sep-1992</t>
  </si>
  <si>
    <t>Dec-1992</t>
  </si>
  <si>
    <t>Mar-1993</t>
  </si>
  <si>
    <t>Jun-1993</t>
  </si>
  <si>
    <t>Sep-1993</t>
  </si>
  <si>
    <t>Dec-1993</t>
  </si>
  <si>
    <t>Mar-1994</t>
  </si>
  <si>
    <t>Jun-1994</t>
  </si>
  <si>
    <t>Sep-1994</t>
  </si>
  <si>
    <t>Dec-1994</t>
  </si>
  <si>
    <t>Mar-1995</t>
  </si>
  <si>
    <t>Jun-1995</t>
  </si>
  <si>
    <t>Sep-1995</t>
  </si>
  <si>
    <t>Dec-1995</t>
  </si>
  <si>
    <t>Mar-1996</t>
  </si>
  <si>
    <t>Jun-1996</t>
  </si>
  <si>
    <t>Sep-1996</t>
  </si>
  <si>
    <t>Dec-1996</t>
  </si>
  <si>
    <t>Mar-1997</t>
  </si>
  <si>
    <t>Jun-1997</t>
  </si>
  <si>
    <t>Sep-1997</t>
  </si>
  <si>
    <t>Dec-1997</t>
  </si>
  <si>
    <t>Mar-1998</t>
  </si>
  <si>
    <t>Jun-1998</t>
  </si>
  <si>
    <t>Sep-1998</t>
  </si>
  <si>
    <t>Dec-1998</t>
  </si>
  <si>
    <t>Mar-1999</t>
  </si>
  <si>
    <t>Jun-1999</t>
  </si>
  <si>
    <t>Sep-1999</t>
  </si>
  <si>
    <t>Dec-1999</t>
  </si>
  <si>
    <t>Mar-2000</t>
  </si>
  <si>
    <t>Jun-2000</t>
  </si>
  <si>
    <t>Sep-2000</t>
  </si>
  <si>
    <t>Dec-2000</t>
  </si>
  <si>
    <t>Mar-2001</t>
  </si>
  <si>
    <t>Jun-2001</t>
  </si>
  <si>
    <t>Sep-2001</t>
  </si>
  <si>
    <t>Dec-2001</t>
  </si>
  <si>
    <t>Mar-2002</t>
  </si>
  <si>
    <t>Jun-2002</t>
  </si>
  <si>
    <t>Sep-2002</t>
  </si>
  <si>
    <t>Dec-2002</t>
  </si>
  <si>
    <t>Mar-2003</t>
  </si>
  <si>
    <t>Jun-2003</t>
  </si>
  <si>
    <t>Sep-2003</t>
  </si>
  <si>
    <t>Dec-2003</t>
  </si>
  <si>
    <t>Mar-2004</t>
  </si>
  <si>
    <t>Jun-2004</t>
  </si>
  <si>
    <t>Sep-2004</t>
  </si>
  <si>
    <t>Dec-2004</t>
  </si>
  <si>
    <t>Mar-2005</t>
  </si>
  <si>
    <t>Jun-2005</t>
  </si>
  <si>
    <t>Sep-2005</t>
  </si>
  <si>
    <t>Dec-2005</t>
  </si>
  <si>
    <t>Mar-2006</t>
  </si>
  <si>
    <t>Jun-2006</t>
  </si>
  <si>
    <t>Sep-2006</t>
  </si>
  <si>
    <t>Dec-2006</t>
  </si>
  <si>
    <t>Mar-2007</t>
  </si>
  <si>
    <t>Jun-2007</t>
  </si>
  <si>
    <t>Sep-2007</t>
  </si>
  <si>
    <t>Dec-2007</t>
  </si>
  <si>
    <t>Mar-2008</t>
  </si>
  <si>
    <t>Jun-2008</t>
  </si>
  <si>
    <t>Sep-2008</t>
  </si>
  <si>
    <t>Dec-2008</t>
  </si>
  <si>
    <t>Mar-2009</t>
  </si>
  <si>
    <t>Jun-2009</t>
  </si>
  <si>
    <t>Sep-2009</t>
  </si>
  <si>
    <t>Dec-2009</t>
  </si>
  <si>
    <t>Mar-2010</t>
  </si>
  <si>
    <t>Jun-2010</t>
  </si>
  <si>
    <t>Sep-2010</t>
  </si>
  <si>
    <t>Dec-2010</t>
  </si>
  <si>
    <t>Mar-2011</t>
  </si>
  <si>
    <t>Jun-2011</t>
  </si>
  <si>
    <t>Sep-2011</t>
  </si>
  <si>
    <t>Dec-2011</t>
  </si>
  <si>
    <t>Mar-2012</t>
  </si>
  <si>
    <t>Jun-2012</t>
  </si>
  <si>
    <t>Sep-2012</t>
  </si>
  <si>
    <t>Dec-2012</t>
  </si>
  <si>
    <t>Mar-2013</t>
  </si>
  <si>
    <t>Jun-2013</t>
  </si>
  <si>
    <t>Sep-2013</t>
  </si>
  <si>
    <t>Dec-2013</t>
  </si>
  <si>
    <t>Mar-2014</t>
  </si>
  <si>
    <t>Jun-2014</t>
  </si>
  <si>
    <t>Sep-2014</t>
  </si>
  <si>
    <t>Dec-2014</t>
  </si>
  <si>
    <t>Mar-2015</t>
  </si>
  <si>
    <t>Jun-2015</t>
  </si>
  <si>
    <t>Sep-2015</t>
  </si>
  <si>
    <t>Dec-2015</t>
  </si>
  <si>
    <t>Mar-2016</t>
  </si>
  <si>
    <t>Jun-2016</t>
  </si>
  <si>
    <t>Sep-2016</t>
  </si>
  <si>
    <t>Dec-2016</t>
  </si>
  <si>
    <t>Mar-2017</t>
  </si>
  <si>
    <t>Jun-2017</t>
  </si>
  <si>
    <t>Sep-2017</t>
  </si>
  <si>
    <t>Dec-2017</t>
  </si>
  <si>
    <t>Mar-2018</t>
  </si>
  <si>
    <t>Jun-2018</t>
  </si>
  <si>
    <t>Sep-2018</t>
  </si>
  <si>
    <t>Dec-2018</t>
  </si>
  <si>
    <t>Mar-2019</t>
  </si>
  <si>
    <t>Jun-2019</t>
  </si>
  <si>
    <t>Sep-2019</t>
  </si>
  <si>
    <t>Dec-2019</t>
  </si>
  <si>
    <t>Mar-2020</t>
  </si>
  <si>
    <t>Jun-2020</t>
  </si>
  <si>
    <t>Sep-2020</t>
  </si>
  <si>
    <t>Dec-2020</t>
  </si>
  <si>
    <t>Mar-2021</t>
  </si>
  <si>
    <t>Jun-2021</t>
  </si>
  <si>
    <t>Dec-2021</t>
  </si>
  <si>
    <t>Mar-2022</t>
  </si>
  <si>
    <t>Jun-2022</t>
  </si>
  <si>
    <t>Sep-2022</t>
  </si>
  <si>
    <t>Dec-2022</t>
  </si>
  <si>
    <t>Mar-2023</t>
  </si>
  <si>
    <t>Jun-2023</t>
  </si>
  <si>
    <t>Inflator to $Jun2015</t>
  </si>
  <si>
    <t>Base year (YYYY)</t>
  </si>
  <si>
    <t>Inflators per base year</t>
  </si>
  <si>
    <t>Data | CPI</t>
  </si>
  <si>
    <t>Data | Customer numbers</t>
  </si>
  <si>
    <t>Lookup tables</t>
  </si>
  <si>
    <t>Calc | Bushfire obligations</t>
  </si>
  <si>
    <t>Operating environment factor for bushfire risk</t>
  </si>
  <si>
    <t>Calc | Division of responsibility</t>
  </si>
  <si>
    <t>Councils responsible</t>
  </si>
  <si>
    <t>MEC</t>
  </si>
  <si>
    <t>Length (km)</t>
  </si>
  <si>
    <t>Length (%)</t>
  </si>
  <si>
    <t>Percentage of AusNet Services' network that is the responsibility of councils</t>
  </si>
  <si>
    <t>Percentage of costs that are the responsibility of councils</t>
  </si>
  <si>
    <t>$'000</t>
  </si>
  <si>
    <t>Opex for network services ($Jun2015)</t>
  </si>
  <si>
    <t>Sources:</t>
  </si>
  <si>
    <t>Series</t>
  </si>
  <si>
    <t>Forecast</t>
  </si>
  <si>
    <t>Reserve Bank of Australia</t>
  </si>
  <si>
    <t>Consumer price index</t>
  </si>
  <si>
    <t>Sep-2023</t>
  </si>
  <si>
    <t>Dec-2023</t>
  </si>
  <si>
    <t>Opex for vegetation management (nominal)</t>
  </si>
  <si>
    <t>Opex for vegetation management ($Jun2015)</t>
  </si>
  <si>
    <t>Percentage of Opex for network services that is vegetation management</t>
  </si>
  <si>
    <t>Output | Summary</t>
  </si>
  <si>
    <t>Key:</t>
  </si>
  <si>
    <t>Input cell</t>
  </si>
  <si>
    <t>Calculated cell</t>
  </si>
  <si>
    <t>Index</t>
  </si>
  <si>
    <t>Consumer Price Index data series sourced from the Australian Bureau of Statistics. Forecast sourced from Reserve Bank of Australia's quarterly (February, May, August and November) Statement on Monetary Policy. Biannual forecasts are interpolated to get quarterly values.</t>
  </si>
  <si>
    <t>Contains lookup tables and lists used in calculations throughout the spreadsheet</t>
  </si>
  <si>
    <t>Start year</t>
  </si>
  <si>
    <t>End year</t>
  </si>
  <si>
    <t>Measure</t>
  </si>
  <si>
    <t>Start year of period affected by bushfire obligations</t>
  </si>
  <si>
    <t>Consumer price index ;  Percentage change to quarter shown</t>
  </si>
  <si>
    <t>Mar-2024</t>
  </si>
  <si>
    <t>Jun-2024</t>
  </si>
  <si>
    <t>Sheet name</t>
  </si>
  <si>
    <t>Sheet description</t>
  </si>
  <si>
    <t>Input | Parameters</t>
  </si>
  <si>
    <t>General</t>
  </si>
  <si>
    <t>Input</t>
  </si>
  <si>
    <t>Value</t>
  </si>
  <si>
    <t>Actuals to FY21, then forecasts to FY24</t>
  </si>
  <si>
    <t>Start of long period</t>
  </si>
  <si>
    <t>Start of short period</t>
  </si>
  <si>
    <t>End of period</t>
  </si>
  <si>
    <t>Data | Comparators</t>
  </si>
  <si>
    <t>Benchmarking comparators - long period</t>
  </si>
  <si>
    <t>Benchmarking comparators - short period</t>
  </si>
  <si>
    <t>Customer weights - benchmarking comparators - long period</t>
  </si>
  <si>
    <t>Total - benchmarking comparators</t>
  </si>
  <si>
    <t>Customer weights - benchmarking comparators - short period</t>
  </si>
  <si>
    <t>Non-Victorian</t>
  </si>
  <si>
    <t>Victorian</t>
  </si>
  <si>
    <t>Victorian or non-Victorian</t>
  </si>
  <si>
    <t>Regulatory Determination forecasts for standard control services 2011 - 2015 ($'000, $Dec2010) - Victorian DNSPs</t>
  </si>
  <si>
    <t>Number of years affected by bushfire obligations</t>
  </si>
  <si>
    <t>Number of years in period</t>
  </si>
  <si>
    <t>Number of years affected by bushfire obligations in period</t>
  </si>
  <si>
    <t>Bushfire related regulatory obligations forecast 2011 - 2015 ($'000, $Dec2010) - Victorian DNSPs</t>
  </si>
  <si>
    <t>Allows the user to select the end year of the benchmarking period</t>
  </si>
  <si>
    <t>Calculates the weighting to be assigned to each benchmarking comparator based on the number of customers at the end of the selected benchmarking period</t>
  </si>
  <si>
    <t>Percentage of operating expenditure related to bushfire obligations - Victorian DNSPs</t>
  </si>
  <si>
    <r>
      <t xml:space="preserve">Calculates and displays the </t>
    </r>
    <r>
      <rPr>
        <i/>
        <sz val="8"/>
        <color indexed="8"/>
        <rFont val="Arial"/>
        <family val="2"/>
      </rPr>
      <t>Vegetation management</t>
    </r>
    <r>
      <rPr>
        <sz val="8"/>
        <color indexed="8"/>
        <rFont val="Arial"/>
        <family val="2"/>
      </rPr>
      <t xml:space="preserve"> (VM) operating environment factor (OEF) adjustment for each distribution network service provider used in the AER benchmarking roll-forward model by combining the adjustments for </t>
    </r>
    <r>
      <rPr>
        <i/>
        <sz val="8"/>
        <color indexed="8"/>
        <rFont val="Arial"/>
        <family val="2"/>
      </rPr>
      <t>Division of responsibility</t>
    </r>
    <r>
      <rPr>
        <sz val="8"/>
        <color indexed="8"/>
        <rFont val="Arial"/>
        <family val="2"/>
      </rPr>
      <t xml:space="preserve"> and </t>
    </r>
    <r>
      <rPr>
        <i/>
        <sz val="8"/>
        <color indexed="8"/>
        <rFont val="Arial"/>
        <family val="2"/>
      </rPr>
      <t>Bushfire obligations</t>
    </r>
  </si>
  <si>
    <t>This spreadsheet contains calculations to determine the vegetation management (VM) operating environment factor (OEF) adjustment for each distribution network service provider, which is used in the AER benchmarking roll-forward model.</t>
  </si>
  <si>
    <r>
      <t xml:space="preserve">Calculates the operating environment factor (OEF) adjustment for </t>
    </r>
    <r>
      <rPr>
        <i/>
        <sz val="8"/>
        <color indexed="8"/>
        <rFont val="Arial"/>
        <family val="2"/>
      </rPr>
      <t>Division of responsibility</t>
    </r>
    <r>
      <rPr>
        <sz val="8"/>
        <color indexed="8"/>
        <rFont val="Arial"/>
        <family val="2"/>
      </rPr>
      <t xml:space="preserve"> by approximating the percentage of operating expenditure incurred due to differences in council obligations for Victorian and South Australian distribution network service providers</t>
    </r>
  </si>
  <si>
    <r>
      <t xml:space="preserve">Calculates the operating environment factor (OEF) adjustment for </t>
    </r>
    <r>
      <rPr>
        <i/>
        <sz val="8"/>
        <color indexed="8"/>
        <rFont val="Arial"/>
        <family val="2"/>
      </rPr>
      <t>Bushfire obligations</t>
    </r>
    <r>
      <rPr>
        <sz val="8"/>
        <color indexed="8"/>
        <rFont val="Arial"/>
        <family val="2"/>
      </rPr>
      <t xml:space="preserve"> by approximating the percentage of operating expenditure incurred due to bushfire regulatory obligations for Victorian distribution network service providers</t>
    </r>
  </si>
  <si>
    <t>Contains logical data indicating which distribution network service providers were benchmarking comparators (that is, those that had an econometric model average efficiency score above 0.75) in each Annual Benchmarking Report published by the Australian Energy Regulator</t>
  </si>
  <si>
    <t>Sheets</t>
  </si>
  <si>
    <t>Data | Bushfire obligations</t>
  </si>
  <si>
    <t>CPI levels used in October 2010 decisions</t>
  </si>
  <si>
    <t>Month-Year</t>
  </si>
  <si>
    <t>CPI level</t>
  </si>
  <si>
    <t>CIT: CitiPower</t>
  </si>
  <si>
    <t>Opex forecast</t>
  </si>
  <si>
    <t>Opex forecast ('000s, nominal)</t>
  </si>
  <si>
    <t>Opex forecast ('000s, $Dec2010)</t>
  </si>
  <si>
    <t>AND: AusNet Services</t>
  </si>
  <si>
    <t>Step changes ('000s, $Dec2010)</t>
  </si>
  <si>
    <t>Victorian Bushfire Royal Commission (VBRC) opex pass through</t>
  </si>
  <si>
    <t>Opex forecast ('000s, $Dec2010) - updated for VBRC pass through</t>
  </si>
  <si>
    <t>PCR: Powercor</t>
  </si>
  <si>
    <t>UED: United Energy</t>
  </si>
  <si>
    <t>p. 276</t>
  </si>
  <si>
    <t>JEN: Jemena</t>
  </si>
  <si>
    <t>Data | Division of responsibility</t>
  </si>
  <si>
    <t>Contains operating expenditure data from revenue determinations, step change decisions and cost pass through applications for the Victorian distribution networks service providers</t>
  </si>
  <si>
    <t>Contains total and vegetation management operating expenditure data sourced from Economic Benchmarking and Annual Reporting Regulatory Information Notices</t>
  </si>
  <si>
    <t>Contains customer number data sourced from Economic Benchmarking Regulatory Information Notices</t>
  </si>
  <si>
    <t>Percentage of vegetation management undertaken by councils - Victorian and South Australian DNSPs</t>
  </si>
  <si>
    <t>Customer-weighted average for benchmarking comparators</t>
  </si>
  <si>
    <t>Cost disadvantage for benchmarking comparators over 2011 to 2015</t>
  </si>
  <si>
    <t>Cost disadvantage for benchmarking comparators over the benchmarking period</t>
  </si>
  <si>
    <t>Source:</t>
  </si>
  <si>
    <t>2.1 EXPENDITURE SUMMARY &amp; RECONCILIATION</t>
  </si>
  <si>
    <t>TABLE 2.1.2 - STANDARD CONTROL SERVICES OPEX</t>
  </si>
  <si>
    <t>Vegetation management</t>
  </si>
  <si>
    <t>Percentage of vegetation management not undertaken by DNSPs</t>
  </si>
  <si>
    <t>Percentage of Opex for network services incurred due to differences in division of responsibility</t>
  </si>
  <si>
    <t>Percentage of Opex for network services incurred due to differences in division of responsibility (adjusted)</t>
  </si>
  <si>
    <t>Percentage of vegetation management undertaken by DNSPs that is different from comparators</t>
  </si>
  <si>
    <t>3.4 OPERATIONAL DATA</t>
  </si>
  <si>
    <t>3.4.2 - CUSTOMER NUMBERS</t>
  </si>
  <si>
    <t>DOPCN01, Total customer numbers</t>
  </si>
  <si>
    <t>Statement on Monetary Policy: Forecast Table - November 2022</t>
  </si>
  <si>
    <t>Sep-2024</t>
  </si>
  <si>
    <t>Dec-2024</t>
  </si>
  <si>
    <t>Category Analysis Regulatory Information Notices (CARINs), 2009 - 2021</t>
  </si>
  <si>
    <t>Economic Benchmarking Regulatory Information Notices (EBRINs), 2006 - 2021</t>
  </si>
  <si>
    <t>Opex for network services (nominal) - CAM at submission series</t>
  </si>
  <si>
    <t>3.2 OPERATING EXPENDITURE</t>
  </si>
  <si>
    <t>TABLE 3.2.2 - OPEX CONSISTENCY</t>
  </si>
  <si>
    <t>DOPEX0201, Opex for network services</t>
  </si>
  <si>
    <t xml:space="preserve">Vegetation management step change </t>
  </si>
  <si>
    <t>Evoenergy-specific cost disadvantage over the benchmarking period</t>
  </si>
  <si>
    <t>EVO: Evoenergy</t>
  </si>
  <si>
    <t xml:space="preserve">AER, Final decision - Evoenergy distribution determination 2019-24 – Attachment 6 - Operating expenditure, pp. 18–23  </t>
  </si>
  <si>
    <t>pp. 18-23</t>
  </si>
  <si>
    <t>Step changes ($m, $Jun 2019)</t>
  </si>
  <si>
    <t>Percentage</t>
  </si>
  <si>
    <t>Period-avg</t>
  </si>
  <si>
    <t>Evoenergy-specific cost disadvantage over 2019 to 2024</t>
  </si>
  <si>
    <t>Economic Benchmarking Regulatory Information Notices (EBRINs), 2006 - 2022</t>
  </si>
  <si>
    <t>5-year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</si>
</sst>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_-;\-* #,##0_-;_-* &quot;-&quot;??_-;_-@_-"/>
    <numFmt numFmtId="170" formatCode="0.000"/>
    <numFmt numFmtId="171" formatCode="[$-C09]mmm\-yyyy;@"/>
    <numFmt numFmtId="172" formatCode="_-* #,##0.0000_-;\-* #,##0.0000_-;_-* &quot;-&quot;??_-;_-@_-"/>
    <numFmt numFmtId="173" formatCode="0.0"/>
    <numFmt numFmtId="174" formatCode="_([$€-2]* #,##0.00_);_([$€-2]* \(#,##0.00\);_([$€-2]* &quot;-&quot;??_)"/>
    <numFmt numFmtId="175" formatCode="#,##0.000_ ;[Red]\-#,##0.000\ "/>
    <numFmt numFmtId="176" formatCode="_(* #,##0.0_);_(* \(#,##0.0\);_(* &quot;-&quot;?_);_(@_)"/>
    <numFmt numFmtId="177" formatCode="_-* #,##0.00_-;[Red]\(#,##0.00\)_-;_-* &quot;-&quot;??_-;_-@_-"/>
    <numFmt numFmtId="178" formatCode="mm/dd/yy"/>
    <numFmt numFmtId="179" formatCode="0_);[Red]\(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_(* #,##0_);_(* \(#,##0\);_(* &quot;-&quot;??_);_(@_)"/>
    <numFmt numFmtId="191" formatCode="_-* #,##0.000_-;\-* #,##0.000_-;_-* &quot;-&quot;??_-;_-@_-"/>
    <numFmt numFmtId="192" formatCode="0.000%"/>
    <numFmt numFmtId="193" formatCode="_-* #,##0.0_-;\-* #,##0.0_-;_-* &quot;-&quot;??_-;_-@_-"/>
    <numFmt numFmtId="194" formatCode="mmm\ yyyy"/>
    <numFmt numFmtId="195" formatCode="_(* #,##0.0_);_(* \(#,##0.0\);_(* &quot;-&quot;??_);_(@_)"/>
    <numFmt numFmtId="196" formatCode="###,000"/>
  </numFmts>
  <fonts count="110">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b/>
      <sz val="11"/>
      <color indexed="8"/>
      <name val="Calibri"/>
      <family val="2"/>
    </font>
    <font>
      <b/>
      <sz val="11"/>
      <color rgb="FFFA7D00"/>
      <name val="Calibri"/>
      <family val="2"/>
      <scheme val="minor"/>
    </font>
    <font>
      <sz val="8"/>
      <color indexed="8"/>
      <name val="Arial"/>
      <family val="2"/>
    </font>
    <font>
      <u/>
      <sz val="11"/>
      <color theme="1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
      <b/>
      <sz val="10"/>
      <color theme="1"/>
      <name val="Arial"/>
      <family val="2"/>
    </font>
    <font>
      <b/>
      <sz val="12"/>
      <color theme="1"/>
      <name val="Arial"/>
      <family val="2"/>
    </font>
    <font>
      <sz val="8"/>
      <color theme="1"/>
      <name val="Arial"/>
      <family val="2"/>
    </font>
    <font>
      <i/>
      <sz val="10"/>
      <name val="Arial"/>
      <family val="2"/>
    </font>
    <font>
      <sz val="10"/>
      <color indexed="8"/>
      <name val="Arial"/>
      <family val="2"/>
    </font>
    <font>
      <b/>
      <sz val="8"/>
      <color theme="1"/>
      <name val="Arial"/>
      <family val="2"/>
    </font>
    <font>
      <sz val="12"/>
      <color theme="1"/>
      <name val="Arial"/>
      <family val="2"/>
    </font>
    <font>
      <sz val="12"/>
      <name val="Arial"/>
      <family val="2"/>
    </font>
    <font>
      <u/>
      <sz val="12"/>
      <name val="Arial"/>
      <family val="2"/>
    </font>
    <font>
      <u/>
      <sz val="8"/>
      <name val="Arial"/>
      <family val="2"/>
    </font>
    <font>
      <u/>
      <sz val="8"/>
      <color theme="10"/>
      <name val="Arial"/>
      <family val="2"/>
    </font>
    <font>
      <i/>
      <sz val="10"/>
      <color theme="1"/>
      <name val="Arial"/>
      <family val="2"/>
    </font>
    <font>
      <sz val="8"/>
      <color indexed="81"/>
      <name val="Arial"/>
      <family val="2"/>
    </font>
    <font>
      <b/>
      <sz val="8"/>
      <color indexed="8"/>
      <name val="Arial"/>
      <family val="2"/>
    </font>
    <font>
      <u/>
      <sz val="8"/>
      <color indexed="12"/>
      <name val="Arial"/>
      <family val="2"/>
    </font>
    <font>
      <i/>
      <u/>
      <sz val="10"/>
      <color theme="10"/>
      <name val="Arial"/>
      <family val="2"/>
    </font>
    <font>
      <b/>
      <sz val="8"/>
      <color rgb="FFFF0000"/>
      <name val="Arial"/>
      <family val="2"/>
    </font>
    <font>
      <b/>
      <sz val="8"/>
      <color theme="0" tint="-0.249977111117893"/>
      <name val="Arial"/>
      <family val="2"/>
    </font>
    <font>
      <sz val="8"/>
      <color theme="1"/>
      <name val="Calibri"/>
      <family val="2"/>
      <scheme val="minor"/>
    </font>
    <font>
      <i/>
      <sz val="8"/>
      <color indexed="8"/>
      <name val="Arial"/>
      <family val="2"/>
    </font>
    <font>
      <sz val="8"/>
      <color theme="0" tint="-0.249977111117893"/>
      <name val="Arial"/>
      <family val="2"/>
    </font>
    <font>
      <b/>
      <sz val="12"/>
      <color theme="0"/>
      <name val="Arial"/>
      <family val="2"/>
    </font>
    <font>
      <sz val="11"/>
      <color rgb="FF000000"/>
      <name val="Calibri"/>
      <family val="2"/>
    </font>
    <font>
      <b/>
      <sz val="8"/>
      <color rgb="FF000000"/>
      <name val="Arial"/>
      <family val="2"/>
    </font>
    <font>
      <sz val="8"/>
      <color rgb="FF00000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color rgb="FF000000"/>
      <name val="Arial"/>
      <family val="2"/>
    </font>
  </fonts>
  <fills count="71">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theme="0"/>
        <bgColor indexed="64"/>
      </patternFill>
    </fill>
    <fill>
      <patternFill patternType="solid">
        <fgColor rgb="FFCCFFFF"/>
        <bgColor indexed="64"/>
      </patternFill>
    </fill>
    <fill>
      <patternFill patternType="solid">
        <fgColor rgb="FFFFCC99"/>
        <bgColor indexed="64"/>
      </patternFill>
    </fill>
    <fill>
      <patternFill patternType="solid">
        <fgColor rgb="FFFFFFCC"/>
        <bgColor rgb="FF000000"/>
      </patternFill>
    </fill>
    <fill>
      <patternFill patternType="solid">
        <fgColor rgb="FFCCFFCC"/>
        <bgColor indexed="64"/>
      </patternFill>
    </fill>
    <fill>
      <patternFill patternType="solid">
        <fgColor rgb="FFFFC000"/>
        <bgColor indexed="64"/>
      </patternFill>
    </fill>
    <fill>
      <patternFill patternType="solid">
        <fgColor rgb="FFFFFFFF"/>
        <bgColor rgb="FF000000"/>
      </patternFill>
    </fill>
    <fill>
      <patternFill patternType="solid">
        <fgColor rgb="FFDBE5F1"/>
        <bgColor rgb="FF000000"/>
      </patternFill>
    </fill>
    <fill>
      <patternFill patternType="solid">
        <fgColor rgb="FFDBE5F1"/>
        <bgColor rgb="FFFFFFFF"/>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41">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top/>
      <bottom style="medium">
        <color auto="1"/>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bottom style="medium">
        <color indexed="9"/>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thin">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38"/>
      </bottom>
      <diagonal/>
    </border>
    <border>
      <left/>
      <right/>
      <top/>
      <bottom style="medium">
        <color indexed="49"/>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s>
  <cellStyleXfs count="1109">
    <xf numFmtId="0" fontId="0"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167"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8" fillId="3" borderId="4" applyNumberFormat="0" applyAlignment="0" applyProtection="0"/>
    <xf numFmtId="167" fontId="5" fillId="0" borderId="0" applyFont="0" applyFill="0" applyBorder="0" applyAlignment="0" applyProtection="0"/>
    <xf numFmtId="0" fontId="10" fillId="0" borderId="0" applyNumberFormat="0" applyFill="0" applyBorder="0" applyAlignment="0" applyProtection="0"/>
    <xf numFmtId="167" fontId="5" fillId="0" borderId="0" applyFont="0" applyFill="0" applyBorder="0" applyAlignment="0" applyProtection="0"/>
    <xf numFmtId="0" fontId="6" fillId="0" borderId="0"/>
    <xf numFmtId="174" fontId="6" fillId="0" borderId="0"/>
    <xf numFmtId="174" fontId="6" fillId="0" borderId="0"/>
    <xf numFmtId="0" fontId="16" fillId="0" borderId="0"/>
    <xf numFmtId="0" fontId="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6" fillId="0" borderId="0"/>
    <xf numFmtId="0" fontId="6" fillId="0" borderId="0" applyFill="0"/>
    <xf numFmtId="0" fontId="6" fillId="0" borderId="0"/>
    <xf numFmtId="176" fontId="6" fillId="13" borderId="0" applyFont="0" applyBorder="0">
      <alignment horizontal="right"/>
    </xf>
    <xf numFmtId="0" fontId="6" fillId="0" borderId="0"/>
    <xf numFmtId="165" fontId="6" fillId="14" borderId="0" applyFont="0" applyBorder="0" applyAlignment="0">
      <alignment horizontal="right"/>
      <protection locked="0"/>
    </xf>
    <xf numFmtId="0" fontId="6" fillId="0" borderId="0"/>
    <xf numFmtId="0" fontId="5" fillId="0" borderId="0"/>
    <xf numFmtId="174" fontId="6" fillId="0" borderId="0"/>
    <xf numFmtId="0" fontId="5" fillId="0" borderId="0"/>
    <xf numFmtId="0" fontId="6" fillId="0" borderId="0"/>
    <xf numFmtId="0" fontId="6" fillId="7" borderId="0"/>
    <xf numFmtId="0" fontId="6" fillId="0" borderId="0"/>
    <xf numFmtId="0" fontId="5" fillId="0" borderId="0"/>
    <xf numFmtId="0" fontId="6" fillId="0" borderId="0"/>
    <xf numFmtId="0" fontId="6" fillId="0" borderId="0"/>
    <xf numFmtId="0" fontId="6" fillId="0" borderId="0"/>
    <xf numFmtId="177" fontId="21" fillId="0" borderId="0"/>
    <xf numFmtId="177" fontId="21" fillId="0" borderId="0"/>
    <xf numFmtId="0" fontId="12" fillId="15" borderId="0" applyNumberFormat="0" applyBorder="0" applyAlignment="0" applyProtection="0"/>
    <xf numFmtId="0" fontId="5" fillId="4"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5" fillId="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22" fillId="25" borderId="0" applyNumberFormat="0" applyBorder="0" applyAlignment="0" applyProtection="0"/>
    <xf numFmtId="0" fontId="22" fillId="30" borderId="0" applyNumberFormat="0" applyBorder="0" applyAlignment="0" applyProtection="0"/>
    <xf numFmtId="0" fontId="12" fillId="31" borderId="0" applyNumberFormat="0" applyBorder="0" applyAlignment="0" applyProtection="0"/>
    <xf numFmtId="0" fontId="1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2" fillId="24" borderId="0" applyNumberFormat="0" applyBorder="0" applyAlignment="0" applyProtection="0"/>
    <xf numFmtId="0" fontId="12" fillId="32"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3" fillId="0" borderId="0"/>
    <xf numFmtId="164" fontId="24" fillId="0" borderId="0" applyFont="0" applyFill="0" applyBorder="0" applyAlignment="0" applyProtection="0"/>
    <xf numFmtId="0" fontId="25" fillId="34" borderId="0" applyNumberFormat="0" applyBorder="0" applyAlignment="0" applyProtection="0"/>
    <xf numFmtId="0" fontId="26" fillId="0" borderId="0" applyNumberFormat="0" applyFill="0" applyBorder="0" applyAlignment="0"/>
    <xf numFmtId="165" fontId="6" fillId="6" borderId="0" applyNumberFormat="0" applyFont="0" applyBorder="0" applyAlignment="0">
      <alignment horizontal="right"/>
    </xf>
    <xf numFmtId="165" fontId="6" fillId="6" borderId="0" applyNumberFormat="0" applyFont="0" applyBorder="0" applyAlignment="0">
      <alignment horizontal="right"/>
    </xf>
    <xf numFmtId="165" fontId="6" fillId="6" borderId="0" applyNumberFormat="0" applyFont="0" applyBorder="0" applyAlignment="0">
      <alignment horizontal="right"/>
    </xf>
    <xf numFmtId="0" fontId="27" fillId="0" borderId="0" applyNumberFormat="0" applyFill="0" applyBorder="0" applyAlignment="0">
      <protection locked="0"/>
    </xf>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9" fillId="35" borderId="12" applyNumberFormat="0" applyAlignment="0" applyProtection="0"/>
    <xf numFmtId="0" fontId="29" fillId="35" borderId="12" applyNumberFormat="0" applyAlignment="0" applyProtection="0"/>
    <xf numFmtId="165" fontId="6" fillId="0" borderId="0" applyFont="0" applyFill="0" applyBorder="0" applyAlignment="0" applyProtection="0"/>
    <xf numFmtId="0" fontId="30"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2"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3" fontId="3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174" fontId="12" fillId="0" borderId="0" applyFont="0" applyFill="0" applyBorder="0" applyAlignment="0" applyProtection="0"/>
    <xf numFmtId="0" fontId="33" fillId="0" borderId="0" applyNumberForma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0" fontId="34" fillId="0" borderId="0"/>
    <xf numFmtId="0" fontId="35" fillId="0" borderId="0"/>
    <xf numFmtId="0" fontId="36" fillId="39" borderId="0" applyNumberFormat="0" applyBorder="0" applyAlignment="0" applyProtection="0"/>
    <xf numFmtId="0" fontId="11" fillId="0" borderId="0" applyFill="0" applyBorder="0">
      <alignment vertical="center"/>
    </xf>
    <xf numFmtId="0" fontId="37" fillId="0" borderId="13" applyNumberFormat="0" applyFill="0" applyAlignment="0" applyProtection="0"/>
    <xf numFmtId="0" fontId="11" fillId="0" borderId="0" applyFill="0" applyBorder="0">
      <alignment vertical="center"/>
    </xf>
    <xf numFmtId="0" fontId="38" fillId="0" borderId="0" applyFill="0" applyBorder="0">
      <alignment vertical="center"/>
    </xf>
    <xf numFmtId="0" fontId="39" fillId="0" borderId="14" applyNumberFormat="0" applyFill="0" applyAlignment="0" applyProtection="0"/>
    <xf numFmtId="0" fontId="38" fillId="0" borderId="0" applyFill="0" applyBorder="0">
      <alignment vertical="center"/>
    </xf>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1" fillId="0" borderId="0" applyFill="0" applyBorder="0">
      <alignment vertical="center"/>
    </xf>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1" fillId="0" borderId="0" applyFill="0" applyBorder="0">
      <alignment vertical="center"/>
    </xf>
    <xf numFmtId="0" fontId="21" fillId="0" borderId="0" applyFill="0" applyBorder="0">
      <alignment vertical="center"/>
    </xf>
    <xf numFmtId="0" fontId="40" fillId="0" borderId="0" applyNumberFormat="0" applyFill="0" applyBorder="0" applyAlignment="0" applyProtection="0"/>
    <xf numFmtId="0" fontId="21" fillId="0" borderId="0" applyFill="0" applyBorder="0">
      <alignment vertical="center"/>
    </xf>
    <xf numFmtId="168" fontId="42" fillId="0" borderId="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0" fillId="0" borderId="0" applyNumberFormat="0" applyFill="0" applyBorder="0" applyAlignment="0" applyProtection="0"/>
    <xf numFmtId="0" fontId="44" fillId="0" borderId="0" applyNumberFormat="0" applyFill="0" applyBorder="0" applyAlignment="0" applyProtection="0">
      <alignment vertical="top"/>
      <protection locked="0"/>
    </xf>
    <xf numFmtId="0" fontId="46" fillId="0" borderId="0" applyFill="0" applyBorder="0">
      <alignment horizontal="center" vertical="center"/>
      <protection locked="0"/>
    </xf>
    <xf numFmtId="0" fontId="47" fillId="0" borderId="0" applyFill="0" applyBorder="0">
      <alignment horizontal="left" vertical="center"/>
      <protection locked="0"/>
    </xf>
    <xf numFmtId="176" fontId="6" fillId="13" borderId="0" applyFont="0" applyBorder="0">
      <alignment horizontal="right"/>
    </xf>
    <xf numFmtId="168" fontId="6" fillId="13" borderId="0" applyFont="0" applyBorder="0" applyAlignment="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40" borderId="0" applyFont="0" applyBorder="0" applyAlignment="0">
      <alignment horizontal="right"/>
      <protection locked="0"/>
    </xf>
    <xf numFmtId="10" fontId="6" fillId="40" borderId="0" applyFont="0" applyBorder="0">
      <alignment horizontal="right"/>
      <protection locked="0"/>
    </xf>
    <xf numFmtId="165" fontId="6" fillId="40" borderId="0" applyFont="0" applyBorder="0" applyAlignment="0">
      <alignment horizontal="right"/>
      <protection locked="0"/>
    </xf>
    <xf numFmtId="3" fontId="6" fillId="41" borderId="0" applyFont="0" applyBorder="0">
      <protection locked="0"/>
    </xf>
    <xf numFmtId="168" fontId="38" fillId="41" borderId="0" applyBorder="0" applyAlignment="0">
      <protection locked="0"/>
    </xf>
    <xf numFmtId="180" fontId="6" fillId="42" borderId="0" applyFont="0" applyBorder="0">
      <alignment horizontal="right"/>
      <protection locked="0"/>
    </xf>
    <xf numFmtId="180" fontId="6" fillId="42" borderId="0" applyFont="0" applyBorder="0">
      <alignment horizontal="right"/>
      <protection locked="0"/>
    </xf>
    <xf numFmtId="180" fontId="6" fillId="42"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75" fontId="5" fillId="8" borderId="10">
      <protection locked="0"/>
    </xf>
    <xf numFmtId="175" fontId="5" fillId="8" borderId="10">
      <protection locked="0"/>
    </xf>
    <xf numFmtId="175" fontId="5" fillId="8" borderId="10">
      <protection locked="0"/>
    </xf>
    <xf numFmtId="49" fontId="5" fillId="8" borderId="10" applyFont="0" applyAlignment="0">
      <alignment horizontal="left" vertical="center" wrapText="1"/>
      <protection locked="0"/>
    </xf>
    <xf numFmtId="49" fontId="5" fillId="8" borderId="10" applyFont="0" applyAlignment="0">
      <alignment horizontal="left" vertical="center" wrapText="1"/>
      <protection locked="0"/>
    </xf>
    <xf numFmtId="49" fontId="5" fillId="8" borderId="10" applyFont="0" applyAlignment="0">
      <alignment horizontal="left" vertical="center" wrapText="1"/>
      <protection locked="0"/>
    </xf>
    <xf numFmtId="168" fontId="49" fillId="43" borderId="0" applyBorder="0" applyAlignment="0"/>
    <xf numFmtId="0" fontId="21" fillId="6" borderId="0"/>
    <xf numFmtId="0" fontId="50" fillId="0" borderId="16" applyNumberFormat="0" applyFill="0" applyAlignment="0" applyProtection="0"/>
    <xf numFmtId="176" fontId="20" fillId="6" borderId="7" applyFont="0" applyBorder="0" applyAlignment="0"/>
    <xf numFmtId="168" fontId="38" fillId="6" borderId="0" applyFont="0" applyBorder="0" applyAlignment="0"/>
    <xf numFmtId="181" fontId="51" fillId="0" borderId="0"/>
    <xf numFmtId="0" fontId="14" fillId="0" borderId="0" applyFill="0" applyBorder="0">
      <alignment horizontal="left" vertical="center"/>
    </xf>
    <xf numFmtId="0" fontId="52" fillId="19" borderId="0" applyNumberFormat="0" applyBorder="0" applyAlignment="0" applyProtection="0"/>
    <xf numFmtId="175" fontId="5" fillId="12" borderId="10"/>
    <xf numFmtId="175" fontId="5" fillId="12" borderId="10"/>
    <xf numFmtId="175" fontId="5" fillId="12" borderId="10"/>
    <xf numFmtId="182" fontId="53" fillId="0" borderId="0"/>
    <xf numFmtId="0" fontId="6" fillId="0" borderId="0"/>
    <xf numFmtId="0" fontId="6" fillId="7" borderId="0"/>
    <xf numFmtId="0" fontId="6" fillId="0" borderId="0"/>
    <xf numFmtId="0" fontId="6" fillId="7" borderId="0"/>
    <xf numFmtId="0" fontId="5" fillId="0" borderId="0"/>
    <xf numFmtId="0" fontId="6" fillId="0" borderId="0" applyFill="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7"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7" borderId="0"/>
    <xf numFmtId="0" fontId="6" fillId="7" borderId="0"/>
    <xf numFmtId="0" fontId="6" fillId="0" borderId="0"/>
    <xf numFmtId="0" fontId="6" fillId="7" borderId="0"/>
    <xf numFmtId="0" fontId="6" fillId="0" borderId="0"/>
    <xf numFmtId="0" fontId="31"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applyFill="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7" borderId="0"/>
    <xf numFmtId="0" fontId="6" fillId="7" borderId="0"/>
    <xf numFmtId="0" fontId="6" fillId="0" borderId="0"/>
    <xf numFmtId="0" fontId="6" fillId="7" borderId="0"/>
    <xf numFmtId="0" fontId="5" fillId="0" borderId="0"/>
    <xf numFmtId="0" fontId="5" fillId="0" borderId="0"/>
    <xf numFmtId="0" fontId="5" fillId="0" borderId="0"/>
    <xf numFmtId="0" fontId="6" fillId="0" borderId="0"/>
    <xf numFmtId="0" fontId="6" fillId="0" borderId="0"/>
    <xf numFmtId="0" fontId="6" fillId="0" borderId="0"/>
    <xf numFmtId="0" fontId="5" fillId="0" borderId="0">
      <protection locked="0"/>
    </xf>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pplyFill="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12" fillId="0" borderId="0"/>
    <xf numFmtId="0" fontId="24" fillId="0" borderId="0"/>
    <xf numFmtId="0" fontId="6" fillId="0" borderId="0"/>
    <xf numFmtId="0" fontId="6" fillId="7"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183" fontId="6" fillId="0" borderId="0" applyFill="0" applyBorder="0"/>
    <xf numFmtId="183" fontId="6" fillId="0" borderId="0" applyFill="0" applyBorder="0"/>
    <xf numFmtId="183" fontId="6"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8" fontId="55" fillId="0" borderId="0"/>
    <xf numFmtId="0" fontId="41" fillId="0" borderId="0" applyFill="0" applyBorder="0">
      <alignment vertical="center"/>
    </xf>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184" fontId="56" fillId="0" borderId="3"/>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3" fontId="30" fillId="0" borderId="0" applyFont="0" applyFill="0" applyBorder="0" applyAlignment="0" applyProtection="0"/>
    <xf numFmtId="0" fontId="30" fillId="44" borderId="0" applyNumberFormat="0" applyFont="0" applyBorder="0" applyAlignment="0" applyProtection="0"/>
    <xf numFmtId="185" fontId="6" fillId="0" borderId="0"/>
    <xf numFmtId="185" fontId="6" fillId="0" borderId="0"/>
    <xf numFmtId="185" fontId="6" fillId="0" borderId="0"/>
    <xf numFmtId="186" fontId="21" fillId="0" borderId="0" applyFill="0" applyBorder="0">
      <alignment horizontal="right" vertical="center"/>
    </xf>
    <xf numFmtId="187" fontId="21" fillId="0" borderId="0" applyFill="0" applyBorder="0">
      <alignment horizontal="right" vertical="center"/>
    </xf>
    <xf numFmtId="188" fontId="21" fillId="0" borderId="0" applyFill="0" applyBorder="0">
      <alignment horizontal="right" vertical="center"/>
    </xf>
    <xf numFmtId="175" fontId="15" fillId="8" borderId="9">
      <alignment horizontal="right" indent="2"/>
      <protection locked="0"/>
    </xf>
    <xf numFmtId="0" fontId="6" fillId="17"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8" borderId="0" applyNumberFormat="0" applyFont="0" applyBorder="0" applyAlignment="0" applyProtection="0"/>
    <xf numFmtId="0" fontId="6" fillId="20" borderId="0" applyNumberFormat="0" applyFont="0" applyBorder="0" applyAlignment="0" applyProtection="0"/>
    <xf numFmtId="0" fontId="6" fillId="2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20" borderId="0" applyNumberFormat="0" applyFont="0" applyBorder="0" applyAlignment="0" applyProtection="0"/>
    <xf numFmtId="0" fontId="6" fillId="2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58" fillId="0" borderId="0" applyNumberFormat="0" applyFill="0" applyBorder="0" applyAlignment="0" applyProtection="0"/>
    <xf numFmtId="0" fontId="13" fillId="45"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19" fillId="0" borderId="0"/>
    <xf numFmtId="15" fontId="6" fillId="0" borderId="0"/>
    <xf numFmtId="15" fontId="6" fillId="0" borderId="0"/>
    <xf numFmtId="15" fontId="6" fillId="0" borderId="0"/>
    <xf numFmtId="10" fontId="6" fillId="0" borderId="0"/>
    <xf numFmtId="10" fontId="6" fillId="0" borderId="0"/>
    <xf numFmtId="10" fontId="6" fillId="0" borderId="0"/>
    <xf numFmtId="0" fontId="59" fillId="11" borderId="1" applyBorder="0" applyProtection="0">
      <alignment horizontal="centerContinuous" vertical="center"/>
    </xf>
    <xf numFmtId="0" fontId="60" fillId="0" borderId="0" applyBorder="0" applyProtection="0">
      <alignment vertical="center"/>
    </xf>
    <xf numFmtId="0" fontId="61" fillId="0" borderId="0">
      <alignment horizontal="left"/>
    </xf>
    <xf numFmtId="0" fontId="61" fillId="0" borderId="2" applyFill="0" applyBorder="0" applyProtection="0">
      <alignment horizontal="left" vertical="top"/>
    </xf>
    <xf numFmtId="0" fontId="13" fillId="10" borderId="0">
      <alignment horizontal="left" vertical="center"/>
      <protection locked="0"/>
    </xf>
    <xf numFmtId="0" fontId="18" fillId="9" borderId="0">
      <alignment vertical="center"/>
      <protection locked="0"/>
    </xf>
    <xf numFmtId="49" fontId="6" fillId="0" borderId="0" applyFont="0" applyFill="0" applyBorder="0" applyAlignment="0" applyProtection="0"/>
    <xf numFmtId="0" fontId="62" fillId="0" borderId="0"/>
    <xf numFmtId="49" fontId="6" fillId="0" borderId="0" applyFont="0" applyFill="0" applyBorder="0" applyAlignment="0" applyProtection="0"/>
    <xf numFmtId="0" fontId="63" fillId="0" borderId="0"/>
    <xf numFmtId="0" fontId="63" fillId="0" borderId="0"/>
    <xf numFmtId="0" fontId="62" fillId="0" borderId="0"/>
    <xf numFmtId="181" fontId="64" fillId="0" borderId="0"/>
    <xf numFmtId="0" fontId="58"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67" fillId="0" borderId="0" applyNumberFormat="0" applyFill="0" applyBorder="0" applyAlignment="0" applyProtection="0"/>
    <xf numFmtId="189" fontId="6" fillId="0" borderId="1" applyBorder="0" applyProtection="0">
      <alignment horizontal="right"/>
    </xf>
    <xf numFmtId="189" fontId="6" fillId="0" borderId="1" applyBorder="0" applyProtection="0">
      <alignment horizontal="right"/>
    </xf>
    <xf numFmtId="189" fontId="6" fillId="0" borderId="1" applyBorder="0" applyProtection="0">
      <alignment horizontal="right"/>
    </xf>
    <xf numFmtId="0" fontId="6" fillId="0" borderId="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6" fillId="7" borderId="0"/>
    <xf numFmtId="0" fontId="6" fillId="7" borderId="0"/>
    <xf numFmtId="0" fontId="6" fillId="7"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12" fillId="18" borderId="0" applyNumberFormat="0" applyBorder="0" applyAlignment="0" applyProtection="0"/>
    <xf numFmtId="0" fontId="12" fillId="46" borderId="0" applyNumberFormat="0" applyBorder="0" applyAlignment="0" applyProtection="0"/>
    <xf numFmtId="0" fontId="12" fillId="20" borderId="0" applyNumberFormat="0" applyBorder="0" applyAlignment="0" applyProtection="0"/>
    <xf numFmtId="0" fontId="12" fillId="47"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165" fontId="6" fillId="6" borderId="0" applyNumberFormat="0" applyFont="0" applyBorder="0" applyAlignment="0">
      <alignment horizontal="right"/>
    </xf>
    <xf numFmtId="165" fontId="6" fillId="6" borderId="0" applyNumberFormat="0" applyFont="0" applyBorder="0" applyAlignment="0">
      <alignment horizontal="right"/>
    </xf>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9" fillId="35" borderId="12" applyNumberFormat="0" applyAlignment="0" applyProtection="0"/>
    <xf numFmtId="0" fontId="29" fillId="35" borderId="12" applyNumberFormat="0" applyAlignment="0" applyProtection="0"/>
    <xf numFmtId="167" fontId="6" fillId="0" borderId="0" applyFont="0" applyFill="0" applyBorder="0" applyAlignment="0" applyProtection="0"/>
    <xf numFmtId="167" fontId="68" fillId="0" borderId="0" applyFont="0" applyFill="0" applyBorder="0" applyAlignment="0" applyProtection="0"/>
    <xf numFmtId="166" fontId="5" fillId="0" borderId="0" applyFon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69" fillId="0" borderId="0" applyNumberFormat="0" applyFill="0" applyBorder="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165" fontId="6" fillId="14" borderId="0" applyFont="0" applyBorder="0" applyAlignment="0">
      <alignment horizontal="right"/>
      <protection locked="0"/>
    </xf>
    <xf numFmtId="165" fontId="6" fillId="40" borderId="0" applyFont="0" applyBorder="0" applyAlignment="0">
      <alignment horizontal="right"/>
      <protection locked="0"/>
    </xf>
    <xf numFmtId="165" fontId="6" fillId="40" borderId="0" applyFont="0" applyBorder="0" applyAlignment="0">
      <alignment horizontal="right"/>
      <protection locked="0"/>
    </xf>
    <xf numFmtId="165" fontId="6" fillId="14" borderId="0" applyFont="0" applyBorder="0" applyAlignment="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applyFill="0"/>
    <xf numFmtId="0" fontId="12" fillId="0" borderId="0"/>
    <xf numFmtId="0" fontId="6" fillId="0" borderId="0" applyFill="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9" fontId="12" fillId="0" borderId="0" applyFont="0" applyFill="0" applyBorder="0" applyAlignment="0" applyProtection="0"/>
    <xf numFmtId="9" fontId="5" fillId="0" borderId="0" applyFont="0" applyFill="0" applyBorder="0" applyAlignment="0" applyProtection="0"/>
    <xf numFmtId="184" fontId="56" fillId="0" borderId="3"/>
    <xf numFmtId="0" fontId="70" fillId="11" borderId="1" applyBorder="0" applyProtection="0">
      <alignment horizontal="centerContinuous" vertical="center"/>
    </xf>
    <xf numFmtId="0" fontId="70" fillId="11" borderId="1" applyBorder="0" applyProtection="0">
      <alignment horizontal="centerContinuous" vertical="center"/>
    </xf>
    <xf numFmtId="0" fontId="70" fillId="11" borderId="1" applyBorder="0" applyProtection="0">
      <alignment horizontal="centerContinuous" vertical="center"/>
    </xf>
    <xf numFmtId="0" fontId="70" fillId="11" borderId="1" applyBorder="0" applyProtection="0">
      <alignment horizontal="centerContinuous" vertical="center"/>
    </xf>
    <xf numFmtId="0" fontId="61" fillId="0" borderId="2" applyFill="0" applyBorder="0" applyProtection="0">
      <alignment horizontal="left" vertical="top"/>
    </xf>
    <xf numFmtId="0" fontId="71" fillId="0" borderId="0"/>
    <xf numFmtId="0" fontId="71" fillId="0" borderId="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189" fontId="6" fillId="0" borderId="1" applyBorder="0" applyProtection="0">
      <alignment horizontal="right"/>
    </xf>
    <xf numFmtId="189" fontId="6" fillId="0" borderId="1" applyBorder="0" applyProtection="0">
      <alignment horizontal="right"/>
    </xf>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74" fillId="0" borderId="0"/>
    <xf numFmtId="43" fontId="5" fillId="0" borderId="0" applyFont="0" applyFill="0" applyBorder="0" applyAlignment="0" applyProtection="0"/>
    <xf numFmtId="0" fontId="93" fillId="9" borderId="31">
      <alignment vertical="center"/>
    </xf>
    <xf numFmtId="0" fontId="94" fillId="0" borderId="0"/>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3" fontId="5"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0" fillId="0" borderId="33"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3" fillId="0" borderId="0" applyNumberFormat="0" applyFill="0" applyBorder="0" applyAlignment="0" applyProtection="0">
      <alignment vertical="top"/>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40" borderId="0" applyFont="0" applyBorder="0" applyAlignment="0">
      <alignment horizontal="right"/>
      <protection locked="0"/>
    </xf>
    <xf numFmtId="41" fontId="6" fillId="14" borderId="0" applyFont="0" applyBorder="0" applyAlignment="0">
      <alignment horizontal="right"/>
      <protection locked="0"/>
    </xf>
    <xf numFmtId="41" fontId="6" fillId="40" borderId="0" applyFont="0" applyBorder="0" applyAlignment="0">
      <alignment horizontal="right"/>
      <protection locked="0"/>
    </xf>
    <xf numFmtId="41" fontId="6" fillId="40" borderId="0" applyFont="0" applyBorder="0" applyAlignment="0">
      <alignment horizontal="right"/>
      <protection locked="0"/>
    </xf>
    <xf numFmtId="41" fontId="6" fillId="14" borderId="0" applyFont="0" applyBorder="0" applyAlignment="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43" fontId="5" fillId="0" borderId="0" applyFont="0" applyFill="0" applyBorder="0" applyAlignment="0" applyProtection="0"/>
    <xf numFmtId="43" fontId="5"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97" fillId="55" borderId="35" applyNumberFormat="0" applyAlignment="0" applyProtection="0">
      <alignment horizontal="left" vertical="center" indent="1"/>
    </xf>
    <xf numFmtId="196" fontId="98" fillId="0" borderId="36" applyNumberFormat="0" applyProtection="0">
      <alignment horizontal="right" vertical="center"/>
    </xf>
    <xf numFmtId="196" fontId="97" fillId="0" borderId="37" applyNumberFormat="0" applyProtection="0">
      <alignment horizontal="right" vertical="center"/>
    </xf>
    <xf numFmtId="196" fontId="98" fillId="56" borderId="35" applyNumberFormat="0" applyAlignment="0" applyProtection="0">
      <alignment horizontal="left" vertical="center" indent="1"/>
    </xf>
    <xf numFmtId="0" fontId="99" fillId="54" borderId="37" applyNumberFormat="0" applyAlignment="0">
      <alignment horizontal="left" vertical="center" indent="1"/>
      <protection locked="0"/>
    </xf>
    <xf numFmtId="0" fontId="99" fillId="57" borderId="37" applyNumberFormat="0" applyAlignment="0" applyProtection="0">
      <alignment horizontal="left" vertical="center" indent="1"/>
    </xf>
    <xf numFmtId="196" fontId="98" fillId="58" borderId="36" applyNumberFormat="0" applyBorder="0">
      <alignment horizontal="right" vertical="center"/>
      <protection locked="0"/>
    </xf>
    <xf numFmtId="0" fontId="99" fillId="54" borderId="37" applyNumberFormat="0" applyAlignment="0">
      <alignment horizontal="left" vertical="center" indent="1"/>
      <protection locked="0"/>
    </xf>
    <xf numFmtId="196" fontId="97" fillId="57" borderId="37" applyNumberFormat="0" applyProtection="0">
      <alignment horizontal="right" vertical="center"/>
    </xf>
    <xf numFmtId="196" fontId="97" fillId="58" borderId="37" applyNumberFormat="0" applyBorder="0">
      <alignment horizontal="right" vertical="center"/>
      <protection locked="0"/>
    </xf>
    <xf numFmtId="196" fontId="100" fillId="59" borderId="38" applyNumberFormat="0" applyBorder="0" applyAlignment="0" applyProtection="0">
      <alignment horizontal="right" vertical="center" indent="1"/>
    </xf>
    <xf numFmtId="196" fontId="101" fillId="60" borderId="38" applyNumberFormat="0" applyBorder="0" applyAlignment="0" applyProtection="0">
      <alignment horizontal="right" vertical="center" indent="1"/>
    </xf>
    <xf numFmtId="196" fontId="101" fillId="61" borderId="38" applyNumberFormat="0" applyBorder="0" applyAlignment="0" applyProtection="0">
      <alignment horizontal="right" vertical="center" indent="1"/>
    </xf>
    <xf numFmtId="196" fontId="102" fillId="62" borderId="38" applyNumberFormat="0" applyBorder="0" applyAlignment="0" applyProtection="0">
      <alignment horizontal="right" vertical="center" indent="1"/>
    </xf>
    <xf numFmtId="196" fontId="102" fillId="63" borderId="38" applyNumberFormat="0" applyBorder="0" applyAlignment="0" applyProtection="0">
      <alignment horizontal="right" vertical="center" indent="1"/>
    </xf>
    <xf numFmtId="196" fontId="102" fillId="64" borderId="38" applyNumberFormat="0" applyBorder="0" applyAlignment="0" applyProtection="0">
      <alignment horizontal="right" vertical="center" indent="1"/>
    </xf>
    <xf numFmtId="196" fontId="103" fillId="65" borderId="38" applyNumberFormat="0" applyBorder="0" applyAlignment="0" applyProtection="0">
      <alignment horizontal="right" vertical="center" indent="1"/>
    </xf>
    <xf numFmtId="196" fontId="103" fillId="66" borderId="38" applyNumberFormat="0" applyBorder="0" applyAlignment="0" applyProtection="0">
      <alignment horizontal="right" vertical="center" indent="1"/>
    </xf>
    <xf numFmtId="196" fontId="103" fillId="67" borderId="38" applyNumberFormat="0" applyBorder="0" applyAlignment="0" applyProtection="0">
      <alignment horizontal="right" vertical="center" indent="1"/>
    </xf>
    <xf numFmtId="0" fontId="96" fillId="0" borderId="35" applyNumberFormat="0" applyFont="0" applyFill="0" applyAlignment="0" applyProtection="0"/>
    <xf numFmtId="196" fontId="104" fillId="56" borderId="0" applyNumberFormat="0" applyAlignment="0" applyProtection="0">
      <alignment horizontal="left" vertical="center" indent="1"/>
    </xf>
    <xf numFmtId="0" fontId="96" fillId="0" borderId="39" applyNumberFormat="0" applyFont="0" applyFill="0" applyAlignment="0" applyProtection="0"/>
    <xf numFmtId="196" fontId="98" fillId="0" borderId="36" applyNumberFormat="0" applyFill="0" applyBorder="0" applyAlignment="0" applyProtection="0">
      <alignment horizontal="right" vertical="center"/>
    </xf>
    <xf numFmtId="196" fontId="98" fillId="56" borderId="35" applyNumberFormat="0" applyAlignment="0" applyProtection="0">
      <alignment horizontal="left" vertical="center" indent="1"/>
    </xf>
    <xf numFmtId="0" fontId="97" fillId="55" borderId="37" applyNumberFormat="0" applyAlignment="0" applyProtection="0">
      <alignment horizontal="left" vertical="center" indent="1"/>
    </xf>
    <xf numFmtId="0" fontId="99" fillId="68" borderId="35" applyNumberFormat="0" applyAlignment="0" applyProtection="0">
      <alignment horizontal="left" vertical="center" indent="1"/>
    </xf>
    <xf numFmtId="0" fontId="99" fillId="69" borderId="35" applyNumberFormat="0" applyAlignment="0" applyProtection="0">
      <alignment horizontal="left" vertical="center" indent="1"/>
    </xf>
    <xf numFmtId="0" fontId="99" fillId="70" borderId="35" applyNumberFormat="0" applyAlignment="0" applyProtection="0">
      <alignment horizontal="left" vertical="center" indent="1"/>
    </xf>
    <xf numFmtId="0" fontId="99" fillId="58" borderId="35" applyNumberFormat="0" applyAlignment="0" applyProtection="0">
      <alignment horizontal="left" vertical="center" indent="1"/>
    </xf>
    <xf numFmtId="0" fontId="99" fillId="57" borderId="37" applyNumberFormat="0" applyAlignment="0" applyProtection="0">
      <alignment horizontal="left" vertical="center" indent="1"/>
    </xf>
    <xf numFmtId="0" fontId="105" fillId="0" borderId="40" applyNumberFormat="0" applyFill="0" applyBorder="0" applyAlignment="0" applyProtection="0"/>
    <xf numFmtId="0" fontId="106" fillId="0" borderId="40" applyNumberFormat="0" applyBorder="0" applyAlignment="0" applyProtection="0"/>
    <xf numFmtId="0" fontId="105" fillId="54" borderId="37" applyNumberFormat="0" applyAlignment="0">
      <alignment horizontal="left" vertical="center" indent="1"/>
      <protection locked="0"/>
    </xf>
    <xf numFmtId="0" fontId="105" fillId="54" borderId="37" applyNumberFormat="0" applyAlignment="0">
      <alignment horizontal="left" vertical="center" indent="1"/>
      <protection locked="0"/>
    </xf>
    <xf numFmtId="0" fontId="105" fillId="57" borderId="37" applyNumberFormat="0" applyAlignment="0" applyProtection="0">
      <alignment horizontal="left" vertical="center" indent="1"/>
    </xf>
    <xf numFmtId="196" fontId="107" fillId="57" borderId="37" applyNumberFormat="0" applyProtection="0">
      <alignment horizontal="right" vertical="center"/>
    </xf>
    <xf numFmtId="196" fontId="108" fillId="58" borderId="36" applyNumberFormat="0" applyBorder="0">
      <alignment horizontal="right" vertical="center"/>
      <protection locked="0"/>
    </xf>
    <xf numFmtId="196" fontId="107" fillId="58" borderId="37" applyNumberFormat="0" applyBorder="0">
      <alignment horizontal="right" vertical="center"/>
      <protection locked="0"/>
    </xf>
    <xf numFmtId="196" fontId="98" fillId="0" borderId="36" applyNumberFormat="0" applyFill="0" applyBorder="0" applyAlignment="0" applyProtection="0">
      <alignment horizontal="right" vertical="center"/>
    </xf>
    <xf numFmtId="43" fontId="5" fillId="0" borderId="0" applyFont="0" applyFill="0" applyBorder="0" applyAlignment="0" applyProtection="0"/>
    <xf numFmtId="0" fontId="5" fillId="0" borderId="0"/>
    <xf numFmtId="43" fontId="109" fillId="0" borderId="0" applyFont="0" applyFill="0" applyBorder="0" applyAlignment="0" applyProtection="0"/>
    <xf numFmtId="43" fontId="109" fillId="0" borderId="0" applyFont="0" applyFill="0" applyBorder="0" applyAlignment="0" applyProtection="0"/>
    <xf numFmtId="43" fontId="6" fillId="0" borderId="0" applyFont="0" applyFill="0" applyBorder="0" applyAlignment="0" applyProtection="0"/>
    <xf numFmtId="9" fontId="109" fillId="0" borderId="0" applyFont="0" applyFill="0" applyBorder="0" applyAlignment="0" applyProtection="0"/>
    <xf numFmtId="0" fontId="1" fillId="0" borderId="0"/>
  </cellStyleXfs>
  <cellXfs count="246">
    <xf numFmtId="0" fontId="0" fillId="0" borderId="0" xfId="0"/>
    <xf numFmtId="49" fontId="73" fillId="48" borderId="0" xfId="0" applyNumberFormat="1" applyFont="1" applyFill="1" applyAlignment="1">
      <alignment horizontal="left" vertical="center"/>
    </xf>
    <xf numFmtId="0" fontId="75" fillId="48" borderId="0" xfId="10" applyFont="1" applyFill="1" applyAlignment="1">
      <alignment horizontal="left" vertical="center"/>
    </xf>
    <xf numFmtId="49" fontId="4" fillId="48" borderId="0" xfId="0" applyNumberFormat="1" applyFont="1" applyFill="1" applyAlignment="1">
      <alignment vertical="center"/>
    </xf>
    <xf numFmtId="49" fontId="76" fillId="48" borderId="0" xfId="0" applyNumberFormat="1" applyFont="1" applyFill="1" applyAlignment="1">
      <alignment vertical="center"/>
    </xf>
    <xf numFmtId="49" fontId="77" fillId="50" borderId="23" xfId="0" applyNumberFormat="1" applyFont="1" applyFill="1" applyBorder="1" applyAlignment="1">
      <alignment vertical="center"/>
    </xf>
    <xf numFmtId="49" fontId="74" fillId="50" borderId="23" xfId="0" applyNumberFormat="1" applyFont="1" applyFill="1" applyBorder="1" applyAlignment="1">
      <alignment vertical="center"/>
    </xf>
    <xf numFmtId="0" fontId="4" fillId="48" borderId="0" xfId="0" applyFont="1" applyFill="1" applyAlignment="1">
      <alignment vertical="center"/>
    </xf>
    <xf numFmtId="0" fontId="78" fillId="48" borderId="0" xfId="0" applyFont="1" applyFill="1" applyAlignment="1">
      <alignment vertical="center"/>
    </xf>
    <xf numFmtId="0" fontId="74" fillId="50" borderId="23" xfId="0" applyFont="1" applyFill="1" applyBorder="1" applyAlignment="1">
      <alignment vertical="center"/>
    </xf>
    <xf numFmtId="49" fontId="77" fillId="48" borderId="0" xfId="0" applyNumberFormat="1" applyFont="1" applyFill="1" applyAlignment="1">
      <alignment vertical="center"/>
    </xf>
    <xf numFmtId="49" fontId="74" fillId="48" borderId="0" xfId="0" applyNumberFormat="1" applyFont="1" applyFill="1" applyAlignment="1">
      <alignment vertical="center"/>
    </xf>
    <xf numFmtId="0" fontId="74" fillId="48" borderId="0" xfId="0" applyFont="1" applyFill="1" applyAlignment="1">
      <alignment vertical="center"/>
    </xf>
    <xf numFmtId="0" fontId="4" fillId="48" borderId="0" xfId="0" applyFont="1" applyFill="1"/>
    <xf numFmtId="0" fontId="21" fillId="48" borderId="0" xfId="5" applyFont="1" applyFill="1" applyAlignment="1">
      <alignment vertical="center"/>
    </xf>
    <xf numFmtId="3" fontId="41" fillId="48" borderId="0" xfId="0" applyNumberFormat="1" applyFont="1" applyFill="1" applyAlignment="1">
      <alignment horizontal="left" vertical="center"/>
    </xf>
    <xf numFmtId="190" fontId="21" fillId="48" borderId="0" xfId="3" applyNumberFormat="1" applyFont="1" applyFill="1" applyBorder="1" applyAlignment="1">
      <alignment vertical="center"/>
    </xf>
    <xf numFmtId="49" fontId="14" fillId="48" borderId="0" xfId="0" applyNumberFormat="1" applyFont="1" applyFill="1" applyAlignment="1">
      <alignment horizontal="left" vertical="center"/>
    </xf>
    <xf numFmtId="0" fontId="79" fillId="48" borderId="0" xfId="0" applyFont="1" applyFill="1" applyAlignment="1">
      <alignment vertical="center"/>
    </xf>
    <xf numFmtId="0" fontId="80" fillId="48" borderId="0" xfId="10" applyFont="1" applyFill="1" applyAlignment="1">
      <alignment horizontal="left" vertical="center"/>
    </xf>
    <xf numFmtId="0" fontId="21" fillId="48" borderId="0" xfId="0" applyFont="1" applyFill="1" applyAlignment="1">
      <alignment vertical="center"/>
    </xf>
    <xf numFmtId="0" fontId="81" fillId="48" borderId="0" xfId="10" applyFont="1" applyFill="1" applyAlignment="1">
      <alignment horizontal="left" vertical="center"/>
    </xf>
    <xf numFmtId="49" fontId="21" fillId="48" borderId="0" xfId="0" applyNumberFormat="1" applyFont="1" applyFill="1" applyAlignment="1">
      <alignment vertical="center"/>
    </xf>
    <xf numFmtId="49" fontId="41" fillId="50" borderId="23" xfId="0" applyNumberFormat="1" applyFont="1" applyFill="1" applyBorder="1" applyAlignment="1">
      <alignment vertical="center"/>
    </xf>
    <xf numFmtId="49" fontId="21" fillId="50" borderId="23" xfId="0" applyNumberFormat="1" applyFont="1" applyFill="1" applyBorder="1" applyAlignment="1">
      <alignment vertical="center"/>
    </xf>
    <xf numFmtId="0" fontId="21" fillId="50" borderId="23" xfId="0" applyFont="1" applyFill="1" applyBorder="1" applyAlignment="1">
      <alignment vertical="center"/>
    </xf>
    <xf numFmtId="49" fontId="41" fillId="48" borderId="0" xfId="0" applyNumberFormat="1" applyFont="1" applyFill="1" applyAlignment="1">
      <alignment vertical="center"/>
    </xf>
    <xf numFmtId="0" fontId="41" fillId="48" borderId="0" xfId="0" applyFont="1" applyFill="1" applyAlignment="1">
      <alignment horizontal="right" vertical="center"/>
    </xf>
    <xf numFmtId="0" fontId="41" fillId="48" borderId="0" xfId="0" applyFont="1" applyFill="1" applyAlignment="1">
      <alignment horizontal="left" vertical="center"/>
    </xf>
    <xf numFmtId="169" fontId="41" fillId="48" borderId="0" xfId="0" applyNumberFormat="1" applyFont="1" applyFill="1" applyAlignment="1">
      <alignment horizontal="left" vertical="center"/>
    </xf>
    <xf numFmtId="168" fontId="41" fillId="48" borderId="0" xfId="1" applyNumberFormat="1" applyFont="1" applyFill="1" applyBorder="1" applyAlignment="1">
      <alignment horizontal="left" vertical="center"/>
    </xf>
    <xf numFmtId="0" fontId="21" fillId="48" borderId="0" xfId="2" applyFont="1" applyFill="1" applyAlignment="1">
      <alignment vertical="center"/>
    </xf>
    <xf numFmtId="10" fontId="21" fillId="48" borderId="0" xfId="0" applyNumberFormat="1" applyFont="1" applyFill="1" applyAlignment="1">
      <alignment vertical="center"/>
    </xf>
    <xf numFmtId="0" fontId="41" fillId="48" borderId="0" xfId="0" applyFont="1" applyFill="1" applyAlignment="1">
      <alignment vertical="center"/>
    </xf>
    <xf numFmtId="167" fontId="21" fillId="48" borderId="0" xfId="3" applyFont="1" applyFill="1" applyBorder="1" applyAlignment="1">
      <alignment vertical="center"/>
    </xf>
    <xf numFmtId="169" fontId="41" fillId="48" borderId="0" xfId="0" applyNumberFormat="1" applyFont="1" applyFill="1" applyAlignment="1">
      <alignment horizontal="center" vertical="center"/>
    </xf>
    <xf numFmtId="3" fontId="21" fillId="48" borderId="0" xfId="0" applyNumberFormat="1" applyFont="1" applyFill="1" applyAlignment="1">
      <alignment vertical="center"/>
    </xf>
    <xf numFmtId="190" fontId="21" fillId="48" borderId="0" xfId="3" applyNumberFormat="1" applyFont="1" applyFill="1" applyBorder="1" applyAlignment="1">
      <alignment horizontal="left" vertical="center"/>
    </xf>
    <xf numFmtId="190" fontId="41" fillId="48" borderId="0" xfId="3" applyNumberFormat="1" applyFont="1" applyFill="1" applyBorder="1" applyAlignment="1">
      <alignment vertical="center"/>
    </xf>
    <xf numFmtId="190" fontId="21" fillId="48" borderId="0" xfId="3" applyNumberFormat="1" applyFont="1" applyFill="1" applyAlignment="1">
      <alignment vertical="center"/>
    </xf>
    <xf numFmtId="190" fontId="21" fillId="8" borderId="22" xfId="3" applyNumberFormat="1" applyFont="1" applyFill="1" applyBorder="1" applyAlignment="1">
      <alignment horizontal="center" vertical="center"/>
    </xf>
    <xf numFmtId="190" fontId="21" fillId="8" borderId="22" xfId="3" applyNumberFormat="1" applyFont="1" applyFill="1" applyBorder="1" applyAlignment="1">
      <alignment vertical="center"/>
    </xf>
    <xf numFmtId="190" fontId="21" fillId="49" borderId="22" xfId="3" applyNumberFormat="1" applyFont="1" applyFill="1" applyBorder="1" applyAlignment="1">
      <alignment vertical="center"/>
    </xf>
    <xf numFmtId="10" fontId="21" fillId="49" borderId="22" xfId="1" applyNumberFormat="1" applyFont="1" applyFill="1" applyBorder="1" applyAlignment="1">
      <alignment vertical="center"/>
    </xf>
    <xf numFmtId="190" fontId="41" fillId="49" borderId="22" xfId="3" applyNumberFormat="1" applyFont="1" applyFill="1" applyBorder="1" applyAlignment="1">
      <alignment vertical="center"/>
    </xf>
    <xf numFmtId="10" fontId="41" fillId="49" borderId="22" xfId="1" applyNumberFormat="1" applyFont="1" applyFill="1" applyBorder="1" applyAlignment="1">
      <alignment vertical="center"/>
    </xf>
    <xf numFmtId="173" fontId="79" fillId="48" borderId="0" xfId="5" applyNumberFormat="1" applyFont="1" applyFill="1" applyAlignment="1">
      <alignment vertical="center"/>
    </xf>
    <xf numFmtId="0" fontId="79" fillId="48" borderId="0" xfId="5" applyFont="1" applyFill="1" applyAlignment="1">
      <alignment vertical="center"/>
    </xf>
    <xf numFmtId="173" fontId="6" fillId="48" borderId="0" xfId="5" applyNumberFormat="1" applyFill="1" applyAlignment="1">
      <alignment vertical="center"/>
    </xf>
    <xf numFmtId="0" fontId="6" fillId="48" borderId="0" xfId="5" applyFill="1" applyAlignment="1">
      <alignment vertical="center"/>
    </xf>
    <xf numFmtId="49" fontId="6" fillId="48" borderId="0" xfId="5" applyNumberFormat="1" applyFill="1" applyAlignment="1">
      <alignment vertical="center"/>
    </xf>
    <xf numFmtId="173" fontId="74" fillId="50" borderId="23" xfId="0" applyNumberFormat="1" applyFont="1" applyFill="1" applyBorder="1" applyAlignment="1">
      <alignment vertical="center"/>
    </xf>
    <xf numFmtId="49" fontId="74" fillId="50" borderId="23" xfId="0" applyNumberFormat="1" applyFont="1" applyFill="1" applyBorder="1" applyAlignment="1">
      <alignment vertical="center" wrapText="1"/>
    </xf>
    <xf numFmtId="49" fontId="41" fillId="50" borderId="23" xfId="0" applyNumberFormat="1" applyFont="1" applyFill="1" applyBorder="1" applyAlignment="1">
      <alignment horizontal="center" vertical="center" wrapText="1"/>
    </xf>
    <xf numFmtId="173" fontId="82" fillId="48" borderId="0" xfId="10" applyNumberFormat="1" applyFont="1" applyFill="1" applyAlignment="1">
      <alignment vertical="center"/>
    </xf>
    <xf numFmtId="0" fontId="15" fillId="48" borderId="0" xfId="0" applyFont="1" applyFill="1" applyAlignment="1">
      <alignment vertical="center"/>
    </xf>
    <xf numFmtId="173" fontId="21" fillId="48" borderId="0" xfId="10" applyNumberFormat="1" applyFont="1" applyFill="1" applyAlignment="1">
      <alignment vertical="center"/>
    </xf>
    <xf numFmtId="173" fontId="74" fillId="48" borderId="0" xfId="0" applyNumberFormat="1" applyFont="1" applyFill="1" applyAlignment="1">
      <alignment horizontal="right" vertical="center" wrapText="1"/>
    </xf>
    <xf numFmtId="173" fontId="74" fillId="48" borderId="0" xfId="0" applyNumberFormat="1" applyFont="1" applyFill="1" applyAlignment="1">
      <alignment horizontal="right" vertical="center"/>
    </xf>
    <xf numFmtId="1" fontId="74" fillId="48" borderId="0" xfId="0" applyNumberFormat="1" applyFont="1" applyFill="1" applyAlignment="1">
      <alignment vertical="center"/>
    </xf>
    <xf numFmtId="49" fontId="74" fillId="48" borderId="0" xfId="0" applyNumberFormat="1" applyFont="1" applyFill="1" applyAlignment="1">
      <alignment horizontal="right" vertical="center"/>
    </xf>
    <xf numFmtId="49" fontId="74" fillId="0" borderId="0" xfId="0" applyNumberFormat="1" applyFont="1" applyAlignment="1">
      <alignment horizontal="right" vertical="center"/>
    </xf>
    <xf numFmtId="0" fontId="77" fillId="48" borderId="0" xfId="0" applyFont="1" applyFill="1" applyAlignment="1">
      <alignment vertical="center"/>
    </xf>
    <xf numFmtId="171" fontId="9" fillId="48" borderId="0" xfId="920" applyNumberFormat="1" applyFont="1" applyFill="1" applyAlignment="1">
      <alignment horizontal="left" vertical="center"/>
    </xf>
    <xf numFmtId="49" fontId="9" fillId="8" borderId="22" xfId="920" applyNumberFormat="1" applyFont="1" applyFill="1" applyBorder="1" applyAlignment="1">
      <alignment horizontal="left" vertical="center"/>
    </xf>
    <xf numFmtId="173" fontId="74" fillId="8" borderId="22" xfId="0" applyNumberFormat="1" applyFont="1" applyFill="1" applyBorder="1" applyAlignment="1">
      <alignment vertical="center"/>
    </xf>
    <xf numFmtId="173" fontId="74" fillId="49" borderId="22" xfId="0" applyNumberFormat="1" applyFont="1" applyFill="1" applyBorder="1" applyAlignment="1">
      <alignment vertical="center"/>
    </xf>
    <xf numFmtId="0" fontId="15" fillId="50" borderId="23" xfId="0" applyFont="1" applyFill="1" applyBorder="1" applyAlignment="1">
      <alignment vertical="center"/>
    </xf>
    <xf numFmtId="49" fontId="15" fillId="48" borderId="0" xfId="0" applyNumberFormat="1" applyFont="1" applyFill="1" applyAlignment="1">
      <alignment vertical="center"/>
    </xf>
    <xf numFmtId="173" fontId="15" fillId="48" borderId="0" xfId="0" applyNumberFormat="1" applyFont="1" applyFill="1" applyAlignment="1">
      <alignment vertical="center"/>
    </xf>
    <xf numFmtId="0" fontId="21" fillId="48" borderId="0" xfId="0" applyFont="1" applyFill="1" applyAlignment="1">
      <alignment horizontal="right" vertical="center"/>
    </xf>
    <xf numFmtId="170" fontId="41" fillId="48" borderId="0" xfId="8" applyNumberFormat="1" applyFont="1" applyFill="1" applyBorder="1" applyAlignment="1">
      <alignment vertical="center"/>
    </xf>
    <xf numFmtId="0" fontId="74" fillId="48" borderId="0" xfId="0" applyFont="1" applyFill="1" applyAlignment="1">
      <alignment horizontal="left" vertical="center"/>
    </xf>
    <xf numFmtId="170" fontId="74" fillId="49" borderId="22" xfId="0" applyNumberFormat="1" applyFont="1" applyFill="1" applyBorder="1" applyAlignment="1">
      <alignment vertical="center"/>
    </xf>
    <xf numFmtId="190" fontId="41" fillId="48" borderId="0" xfId="3" applyNumberFormat="1" applyFont="1" applyFill="1" applyAlignment="1">
      <alignment vertical="center"/>
    </xf>
    <xf numFmtId="3" fontId="41" fillId="48" borderId="0" xfId="0" applyNumberFormat="1" applyFont="1" applyFill="1" applyAlignment="1">
      <alignment horizontal="right" vertical="center"/>
    </xf>
    <xf numFmtId="9" fontId="21" fillId="8" borderId="22" xfId="1" applyFont="1" applyFill="1" applyBorder="1" applyAlignment="1">
      <alignment vertical="center"/>
    </xf>
    <xf numFmtId="9" fontId="21" fillId="49" borderId="22" xfId="1" applyFont="1" applyFill="1" applyBorder="1" applyAlignment="1">
      <alignment vertical="center"/>
    </xf>
    <xf numFmtId="9" fontId="41" fillId="49" borderId="22" xfId="1" applyFont="1" applyFill="1" applyBorder="1" applyAlignment="1">
      <alignment vertical="center"/>
    </xf>
    <xf numFmtId="190" fontId="21" fillId="49" borderId="22" xfId="3" applyNumberFormat="1" applyFont="1" applyFill="1" applyBorder="1" applyAlignment="1">
      <alignment horizontal="center" vertical="center"/>
    </xf>
    <xf numFmtId="173" fontId="41" fillId="48" borderId="0" xfId="10" applyNumberFormat="1" applyFont="1" applyFill="1" applyAlignment="1">
      <alignment vertical="center"/>
    </xf>
    <xf numFmtId="49" fontId="74" fillId="48" borderId="0" xfId="0" applyNumberFormat="1" applyFont="1" applyFill="1"/>
    <xf numFmtId="0" fontId="74" fillId="48" borderId="0" xfId="0" applyFont="1" applyFill="1"/>
    <xf numFmtId="169" fontId="21" fillId="49" borderId="22" xfId="3" applyNumberFormat="1" applyFont="1" applyFill="1" applyBorder="1" applyAlignment="1">
      <alignment horizontal="center" vertical="center"/>
    </xf>
    <xf numFmtId="43" fontId="21" fillId="48" borderId="0" xfId="3" applyNumberFormat="1" applyFont="1" applyFill="1" applyBorder="1" applyAlignment="1">
      <alignment vertical="center"/>
    </xf>
    <xf numFmtId="169" fontId="41" fillId="48" borderId="0" xfId="0" applyNumberFormat="1" applyFont="1" applyFill="1" applyAlignment="1">
      <alignment horizontal="right" vertical="center"/>
    </xf>
    <xf numFmtId="168" fontId="41" fillId="48" borderId="0" xfId="1" applyNumberFormat="1" applyFont="1" applyFill="1" applyBorder="1" applyAlignment="1">
      <alignment horizontal="right" vertical="center"/>
    </xf>
    <xf numFmtId="10" fontId="21" fillId="49" borderId="22" xfId="1" applyNumberFormat="1" applyFont="1" applyFill="1" applyBorder="1" applyAlignment="1">
      <alignment horizontal="right" vertical="center"/>
    </xf>
    <xf numFmtId="0" fontId="0" fillId="48" borderId="0" xfId="0" applyFill="1" applyAlignment="1">
      <alignment vertical="center"/>
    </xf>
    <xf numFmtId="49" fontId="72" fillId="48" borderId="0" xfId="0" applyNumberFormat="1" applyFont="1" applyFill="1" applyAlignment="1">
      <alignment horizontal="center" vertical="center"/>
    </xf>
    <xf numFmtId="0" fontId="74" fillId="8" borderId="22" xfId="0" applyFont="1" applyFill="1" applyBorder="1" applyAlignment="1">
      <alignment horizontal="center" vertical="center"/>
    </xf>
    <xf numFmtId="0" fontId="74" fillId="49" borderId="22" xfId="0" applyFont="1" applyFill="1" applyBorder="1" applyAlignment="1">
      <alignment horizontal="center" vertical="center"/>
    </xf>
    <xf numFmtId="49" fontId="3" fillId="48" borderId="0" xfId="0" applyNumberFormat="1" applyFont="1" applyFill="1" applyAlignment="1">
      <alignment vertical="center"/>
    </xf>
    <xf numFmtId="0" fontId="82" fillId="48" borderId="0" xfId="10" applyFont="1" applyFill="1" applyAlignment="1">
      <alignment horizontal="left" vertical="center"/>
    </xf>
    <xf numFmtId="0" fontId="0" fillId="50" borderId="23" xfId="0" applyFill="1" applyBorder="1" applyAlignment="1">
      <alignment vertical="center"/>
    </xf>
    <xf numFmtId="49" fontId="9" fillId="48" borderId="0" xfId="0" applyNumberFormat="1" applyFont="1" applyFill="1" applyAlignment="1">
      <alignment vertical="center"/>
    </xf>
    <xf numFmtId="49" fontId="85" fillId="48" borderId="0" xfId="0" applyNumberFormat="1" applyFont="1" applyFill="1" applyAlignment="1">
      <alignment horizontal="left" vertical="center"/>
    </xf>
    <xf numFmtId="49" fontId="9" fillId="48" borderId="0" xfId="0" applyNumberFormat="1" applyFont="1" applyFill="1" applyAlignment="1">
      <alignment horizontal="left" vertical="center"/>
    </xf>
    <xf numFmtId="0" fontId="0" fillId="48" borderId="0" xfId="0" applyFill="1" applyAlignment="1">
      <alignment horizontal="left" vertical="center"/>
    </xf>
    <xf numFmtId="49" fontId="82" fillId="48" borderId="0" xfId="10" applyNumberFormat="1" applyFont="1" applyFill="1" applyAlignment="1">
      <alignment horizontal="left" vertical="center"/>
    </xf>
    <xf numFmtId="49" fontId="82" fillId="48" borderId="0" xfId="10" applyNumberFormat="1" applyFont="1" applyFill="1" applyAlignment="1" applyProtection="1">
      <alignment horizontal="left" vertical="center"/>
    </xf>
    <xf numFmtId="49" fontId="86" fillId="48" borderId="0" xfId="0" applyNumberFormat="1" applyFont="1" applyFill="1" applyAlignment="1">
      <alignment vertical="center"/>
    </xf>
    <xf numFmtId="0" fontId="87" fillId="48" borderId="0" xfId="10" applyFont="1" applyFill="1" applyAlignment="1">
      <alignment horizontal="left" vertical="center"/>
    </xf>
    <xf numFmtId="0" fontId="21" fillId="8" borderId="22" xfId="0" applyFont="1" applyFill="1" applyBorder="1" applyAlignment="1">
      <alignment vertical="center"/>
    </xf>
    <xf numFmtId="0" fontId="21" fillId="49" borderId="22" xfId="0" applyFont="1" applyFill="1" applyBorder="1" applyAlignment="1">
      <alignment vertical="center"/>
    </xf>
    <xf numFmtId="190" fontId="41" fillId="8" borderId="22" xfId="3" applyNumberFormat="1" applyFont="1" applyFill="1" applyBorder="1" applyAlignment="1">
      <alignment vertical="center"/>
    </xf>
    <xf numFmtId="10" fontId="21" fillId="49" borderId="22" xfId="0" applyNumberFormat="1" applyFont="1" applyFill="1" applyBorder="1" applyAlignment="1">
      <alignment vertical="center"/>
    </xf>
    <xf numFmtId="10" fontId="77" fillId="48" borderId="0" xfId="1" applyNumberFormat="1" applyFont="1" applyFill="1" applyAlignment="1">
      <alignment vertical="center"/>
    </xf>
    <xf numFmtId="10" fontId="74" fillId="48" borderId="0" xfId="1" applyNumberFormat="1" applyFont="1" applyFill="1" applyAlignment="1">
      <alignment horizontal="right" vertical="center" wrapText="1"/>
    </xf>
    <xf numFmtId="10" fontId="74" fillId="8" borderId="22" xfId="1" applyNumberFormat="1" applyFont="1" applyFill="1" applyBorder="1" applyAlignment="1">
      <alignment vertical="center"/>
    </xf>
    <xf numFmtId="0" fontId="79" fillId="48" borderId="0" xfId="5" applyFont="1" applyFill="1" applyAlignment="1">
      <alignment horizontal="left" vertical="center"/>
    </xf>
    <xf numFmtId="49" fontId="2" fillId="48" borderId="0" xfId="0" applyNumberFormat="1" applyFont="1" applyFill="1" applyAlignment="1">
      <alignment vertical="center"/>
    </xf>
    <xf numFmtId="49" fontId="83" fillId="48" borderId="24" xfId="0" applyNumberFormat="1" applyFont="1" applyFill="1" applyBorder="1" applyAlignment="1">
      <alignment horizontal="left" vertical="center"/>
    </xf>
    <xf numFmtId="0" fontId="6" fillId="48" borderId="0" xfId="5" applyFill="1" applyAlignment="1">
      <alignment horizontal="left" vertical="center"/>
    </xf>
    <xf numFmtId="49" fontId="74" fillId="50" borderId="23" xfId="0" applyNumberFormat="1" applyFont="1" applyFill="1" applyBorder="1" applyAlignment="1">
      <alignment horizontal="left" vertical="center"/>
    </xf>
    <xf numFmtId="0" fontId="21" fillId="48" borderId="0" xfId="5" applyFont="1" applyFill="1" applyAlignment="1">
      <alignment horizontal="left" vertical="center"/>
    </xf>
    <xf numFmtId="0" fontId="41" fillId="48" borderId="0" xfId="5" applyFont="1" applyFill="1" applyAlignment="1">
      <alignment horizontal="left" vertical="center"/>
    </xf>
    <xf numFmtId="0" fontId="88" fillId="48" borderId="0" xfId="5" applyFont="1" applyFill="1" applyAlignment="1">
      <alignment horizontal="left" vertical="center"/>
    </xf>
    <xf numFmtId="171" fontId="88" fillId="48" borderId="0" xfId="920" applyNumberFormat="1" applyFont="1" applyFill="1" applyAlignment="1">
      <alignment horizontal="left" vertical="center"/>
    </xf>
    <xf numFmtId="0" fontId="89" fillId="48" borderId="0" xfId="5" applyFont="1" applyFill="1" applyAlignment="1">
      <alignment horizontal="left" vertical="center"/>
    </xf>
    <xf numFmtId="0" fontId="41" fillId="48" borderId="0" xfId="5" applyFont="1" applyFill="1" applyAlignment="1">
      <alignment vertical="center"/>
    </xf>
    <xf numFmtId="0" fontId="88" fillId="48" borderId="0" xfId="5" applyFont="1" applyFill="1" applyAlignment="1">
      <alignment vertical="center"/>
    </xf>
    <xf numFmtId="0" fontId="89" fillId="48" borderId="0" xfId="5" applyFont="1" applyFill="1" applyAlignment="1">
      <alignment vertical="center"/>
    </xf>
    <xf numFmtId="1" fontId="21" fillId="8" borderId="22" xfId="5" applyNumberFormat="1" applyFont="1" applyFill="1" applyBorder="1" applyAlignment="1">
      <alignment horizontal="right" vertical="center"/>
    </xf>
    <xf numFmtId="0" fontId="87" fillId="0" borderId="0" xfId="10" applyFont="1" applyFill="1" applyAlignment="1">
      <alignment vertical="center"/>
    </xf>
    <xf numFmtId="0" fontId="83" fillId="48" borderId="0" xfId="0" applyFont="1" applyFill="1" applyAlignment="1">
      <alignment vertical="center"/>
    </xf>
    <xf numFmtId="0" fontId="90" fillId="50" borderId="23" xfId="0" applyFont="1" applyFill="1" applyBorder="1" applyAlignment="1">
      <alignment vertical="center"/>
    </xf>
    <xf numFmtId="0" fontId="21" fillId="48" borderId="0" xfId="7" applyFont="1" applyFill="1" applyAlignment="1">
      <alignment vertical="center"/>
    </xf>
    <xf numFmtId="1" fontId="41" fillId="48" borderId="0" xfId="7" applyNumberFormat="1" applyFont="1" applyFill="1" applyAlignment="1">
      <alignment horizontal="left" vertical="center"/>
    </xf>
    <xf numFmtId="1" fontId="77" fillId="48" borderId="0" xfId="0" applyNumberFormat="1" applyFont="1" applyFill="1" applyAlignment="1">
      <alignment horizontal="right" vertical="center"/>
    </xf>
    <xf numFmtId="1" fontId="21" fillId="48" borderId="0" xfId="7" applyNumberFormat="1" applyFont="1" applyFill="1" applyAlignment="1">
      <alignment horizontal="right" vertical="center"/>
    </xf>
    <xf numFmtId="1" fontId="41" fillId="48" borderId="0" xfId="7" applyNumberFormat="1" applyFont="1" applyFill="1" applyAlignment="1">
      <alignment horizontal="right" vertical="center"/>
    </xf>
    <xf numFmtId="1" fontId="74" fillId="48" borderId="0" xfId="0" applyNumberFormat="1" applyFont="1" applyFill="1" applyAlignment="1">
      <alignment horizontal="right" vertical="center"/>
    </xf>
    <xf numFmtId="191" fontId="21" fillId="48" borderId="0" xfId="921" applyNumberFormat="1" applyFont="1" applyFill="1" applyAlignment="1">
      <alignment vertical="center"/>
    </xf>
    <xf numFmtId="191" fontId="21" fillId="8" borderId="22" xfId="921" applyNumberFormat="1" applyFont="1" applyFill="1" applyBorder="1" applyAlignment="1">
      <alignment vertical="center"/>
    </xf>
    <xf numFmtId="169" fontId="21" fillId="8" borderId="22" xfId="921" applyNumberFormat="1" applyFont="1" applyFill="1" applyBorder="1" applyAlignment="1">
      <alignment vertical="center"/>
    </xf>
    <xf numFmtId="191" fontId="74" fillId="48" borderId="0" xfId="921" applyNumberFormat="1" applyFont="1" applyFill="1" applyAlignment="1">
      <alignment vertical="center"/>
    </xf>
    <xf numFmtId="0" fontId="41" fillId="48" borderId="0" xfId="7" applyFont="1" applyFill="1" applyAlignment="1">
      <alignment vertical="center"/>
    </xf>
    <xf numFmtId="0" fontId="21" fillId="48" borderId="0" xfId="7" applyFont="1" applyFill="1" applyAlignment="1">
      <alignment vertical="center" wrapText="1"/>
    </xf>
    <xf numFmtId="170" fontId="21" fillId="48" borderId="0" xfId="7" applyNumberFormat="1" applyFont="1" applyFill="1" applyAlignment="1">
      <alignment vertical="center"/>
    </xf>
    <xf numFmtId="170" fontId="21" fillId="48" borderId="0" xfId="7" applyNumberFormat="1" applyFont="1" applyFill="1" applyAlignment="1">
      <alignment vertical="center" wrapText="1"/>
    </xf>
    <xf numFmtId="170" fontId="41" fillId="48" borderId="0" xfId="7" applyNumberFormat="1" applyFont="1" applyFill="1" applyAlignment="1">
      <alignment vertical="center" wrapText="1"/>
    </xf>
    <xf numFmtId="0" fontId="21" fillId="48" borderId="0" xfId="7" applyFont="1" applyFill="1" applyAlignment="1">
      <alignment horizontal="right" vertical="center" wrapText="1"/>
    </xf>
    <xf numFmtId="40" fontId="21" fillId="48" borderId="0" xfId="7" applyNumberFormat="1" applyFont="1" applyFill="1" applyAlignment="1">
      <alignment vertical="center"/>
    </xf>
    <xf numFmtId="168" fontId="74" fillId="48" borderId="0" xfId="468" applyNumberFormat="1" applyFont="1" applyFill="1" applyBorder="1" applyAlignment="1">
      <alignment vertical="center"/>
    </xf>
    <xf numFmtId="169" fontId="74" fillId="48" borderId="0" xfId="126" applyNumberFormat="1" applyFont="1" applyFill="1" applyBorder="1" applyAlignment="1">
      <alignment vertical="center"/>
    </xf>
    <xf numFmtId="9" fontId="74" fillId="48" borderId="0" xfId="468" applyFont="1" applyFill="1" applyBorder="1" applyAlignment="1">
      <alignment vertical="center"/>
    </xf>
    <xf numFmtId="167" fontId="74" fillId="48" borderId="0" xfId="126" applyFont="1" applyFill="1" applyBorder="1" applyAlignment="1">
      <alignment vertical="center"/>
    </xf>
    <xf numFmtId="168" fontId="21" fillId="48" borderId="0" xfId="468" applyNumberFormat="1" applyFont="1" applyFill="1" applyBorder="1" applyAlignment="1">
      <alignment vertical="center"/>
    </xf>
    <xf numFmtId="167" fontId="21" fillId="48" borderId="0" xfId="7" applyNumberFormat="1" applyFont="1" applyFill="1" applyAlignment="1">
      <alignment vertical="center"/>
    </xf>
    <xf numFmtId="0" fontId="21" fillId="48" borderId="0" xfId="5" applyFont="1" applyFill="1" applyAlignment="1">
      <alignment horizontal="right" vertical="center"/>
    </xf>
    <xf numFmtId="43" fontId="74" fillId="48" borderId="0" xfId="921" applyFont="1" applyFill="1" applyAlignment="1">
      <alignment vertical="center"/>
    </xf>
    <xf numFmtId="169" fontId="74" fillId="49" borderId="22" xfId="921" applyNumberFormat="1" applyFont="1" applyFill="1" applyBorder="1" applyAlignment="1">
      <alignment horizontal="right" vertical="center"/>
    </xf>
    <xf numFmtId="1" fontId="41" fillId="48" borderId="0" xfId="0" applyNumberFormat="1" applyFont="1" applyFill="1" applyAlignment="1">
      <alignment horizontal="left" vertical="center"/>
    </xf>
    <xf numFmtId="10" fontId="21" fillId="2" borderId="22" xfId="1" applyNumberFormat="1" applyFont="1" applyFill="1" applyBorder="1" applyAlignment="1">
      <alignment vertical="center"/>
    </xf>
    <xf numFmtId="10" fontId="41" fillId="2" borderId="22" xfId="1" applyNumberFormat="1" applyFont="1" applyFill="1" applyBorder="1" applyAlignment="1">
      <alignment vertical="center"/>
    </xf>
    <xf numFmtId="49" fontId="1" fillId="48" borderId="0" xfId="0" applyNumberFormat="1" applyFont="1" applyFill="1" applyAlignment="1">
      <alignment vertical="center"/>
    </xf>
    <xf numFmtId="0" fontId="1" fillId="48" borderId="0" xfId="0" applyFont="1" applyFill="1" applyAlignment="1">
      <alignment vertical="center"/>
    </xf>
    <xf numFmtId="0" fontId="77" fillId="48" borderId="0" xfId="0" applyFont="1" applyFill="1" applyAlignment="1">
      <alignment horizontal="right" vertical="center"/>
    </xf>
    <xf numFmtId="190" fontId="74" fillId="48" borderId="0" xfId="3" applyNumberFormat="1" applyFont="1" applyFill="1" applyBorder="1" applyAlignment="1">
      <alignment vertical="center"/>
    </xf>
    <xf numFmtId="190" fontId="74" fillId="8" borderId="22" xfId="3" applyNumberFormat="1" applyFont="1" applyFill="1" applyBorder="1" applyAlignment="1">
      <alignment horizontal="center" vertical="center"/>
    </xf>
    <xf numFmtId="190" fontId="77" fillId="49" borderId="22" xfId="3" applyNumberFormat="1" applyFont="1" applyFill="1" applyBorder="1" applyAlignment="1">
      <alignment horizontal="center" vertical="center"/>
    </xf>
    <xf numFmtId="0" fontId="82" fillId="48" borderId="0" xfId="10" applyFont="1" applyFill="1" applyBorder="1" applyAlignment="1">
      <alignment vertical="center"/>
    </xf>
    <xf numFmtId="169" fontId="74" fillId="48" borderId="0" xfId="0" applyNumberFormat="1" applyFont="1" applyFill="1" applyAlignment="1">
      <alignment horizontal="center" vertical="center"/>
    </xf>
    <xf numFmtId="190" fontId="74" fillId="49" borderId="22" xfId="3" applyNumberFormat="1" applyFont="1" applyFill="1" applyBorder="1" applyAlignment="1">
      <alignment horizontal="center" vertical="center"/>
    </xf>
    <xf numFmtId="169" fontId="74" fillId="49" borderId="22" xfId="3" applyNumberFormat="1" applyFont="1" applyFill="1" applyBorder="1" applyAlignment="1">
      <alignment horizontal="center" vertical="center"/>
    </xf>
    <xf numFmtId="0" fontId="74" fillId="48" borderId="0" xfId="0" applyFont="1" applyFill="1" applyAlignment="1">
      <alignment horizontal="center" vertical="center"/>
    </xf>
    <xf numFmtId="169" fontId="74" fillId="8" borderId="22" xfId="0" applyNumberFormat="1" applyFont="1" applyFill="1" applyBorder="1" applyAlignment="1">
      <alignment horizontal="center" vertical="center"/>
    </xf>
    <xf numFmtId="169" fontId="74" fillId="49" borderId="22" xfId="0" applyNumberFormat="1" applyFont="1" applyFill="1" applyBorder="1" applyAlignment="1">
      <alignment horizontal="center" vertical="center"/>
    </xf>
    <xf numFmtId="0" fontId="82" fillId="48" borderId="0" xfId="10" applyFont="1" applyFill="1" applyAlignment="1">
      <alignment vertical="center"/>
    </xf>
    <xf numFmtId="169" fontId="74" fillId="8" borderId="25" xfId="0" applyNumberFormat="1" applyFont="1" applyFill="1" applyBorder="1" applyAlignment="1">
      <alignment horizontal="center" vertical="center"/>
    </xf>
    <xf numFmtId="169" fontId="74" fillId="49" borderId="25" xfId="0" applyNumberFormat="1" applyFont="1" applyFill="1" applyBorder="1" applyAlignment="1">
      <alignment horizontal="center" vertical="center"/>
    </xf>
    <xf numFmtId="0" fontId="74" fillId="48" borderId="6" xfId="0" quotePrefix="1" applyFont="1" applyFill="1" applyBorder="1" applyAlignment="1">
      <alignment vertical="center"/>
    </xf>
    <xf numFmtId="169" fontId="74" fillId="49" borderId="26" xfId="0" applyNumberFormat="1" applyFont="1" applyFill="1" applyBorder="1" applyAlignment="1">
      <alignment horizontal="center" vertical="center"/>
    </xf>
    <xf numFmtId="168" fontId="74" fillId="8" borderId="27" xfId="1" applyNumberFormat="1" applyFont="1" applyFill="1" applyBorder="1" applyAlignment="1">
      <alignment vertical="center"/>
    </xf>
    <xf numFmtId="172" fontId="74" fillId="2" borderId="27" xfId="9" applyNumberFormat="1" applyFont="1" applyFill="1" applyBorder="1" applyAlignment="1">
      <alignment horizontal="center" vertical="center"/>
    </xf>
    <xf numFmtId="0" fontId="74" fillId="48" borderId="1" xfId="0" applyFont="1" applyFill="1" applyBorder="1" applyAlignment="1">
      <alignment vertical="center"/>
    </xf>
    <xf numFmtId="169" fontId="74" fillId="8" borderId="27" xfId="0" applyNumberFormat="1" applyFont="1" applyFill="1" applyBorder="1" applyAlignment="1">
      <alignment horizontal="center" vertical="center"/>
    </xf>
    <xf numFmtId="169" fontId="74" fillId="49" borderId="27" xfId="0" applyNumberFormat="1" applyFont="1" applyFill="1" applyBorder="1" applyAlignment="1">
      <alignment horizontal="center" vertical="center"/>
    </xf>
    <xf numFmtId="0" fontId="77" fillId="48" borderId="28" xfId="0" applyFont="1" applyFill="1" applyBorder="1" applyAlignment="1">
      <alignment vertical="center"/>
    </xf>
    <xf numFmtId="169" fontId="74" fillId="49" borderId="29" xfId="0" applyNumberFormat="1" applyFont="1" applyFill="1" applyBorder="1" applyAlignment="1">
      <alignment horizontal="center" vertical="center"/>
    </xf>
    <xf numFmtId="169" fontId="77" fillId="49" borderId="29" xfId="9" applyNumberFormat="1" applyFont="1" applyFill="1" applyBorder="1" applyAlignment="1">
      <alignment horizontal="center" vertical="center"/>
    </xf>
    <xf numFmtId="169" fontId="74" fillId="49" borderId="27" xfId="9" applyNumberFormat="1" applyFont="1" applyFill="1" applyBorder="1" applyAlignment="1">
      <alignment horizontal="center" vertical="center"/>
    </xf>
    <xf numFmtId="0" fontId="74" fillId="48" borderId="5" xfId="0" applyFont="1" applyFill="1" applyBorder="1" applyAlignment="1">
      <alignment vertical="center"/>
    </xf>
    <xf numFmtId="169" fontId="74" fillId="49" borderId="30" xfId="0" applyNumberFormat="1" applyFont="1" applyFill="1" applyBorder="1" applyAlignment="1">
      <alignment horizontal="center" vertical="center"/>
    </xf>
    <xf numFmtId="169" fontId="77" fillId="49" borderId="30" xfId="9" applyNumberFormat="1" applyFont="1" applyFill="1" applyBorder="1" applyAlignment="1">
      <alignment horizontal="center" vertical="center"/>
    </xf>
    <xf numFmtId="167" fontId="74" fillId="48" borderId="0" xfId="0" applyNumberFormat="1" applyFont="1" applyFill="1" applyAlignment="1">
      <alignment vertical="center"/>
    </xf>
    <xf numFmtId="169" fontId="74" fillId="48" borderId="0" xfId="9" applyNumberFormat="1" applyFont="1" applyFill="1" applyAlignment="1">
      <alignment horizontal="center" vertical="center"/>
    </xf>
    <xf numFmtId="169" fontId="77" fillId="49" borderId="29" xfId="0" applyNumberFormat="1" applyFont="1" applyFill="1" applyBorder="1" applyAlignment="1">
      <alignment horizontal="center" vertical="center"/>
    </xf>
    <xf numFmtId="169" fontId="77" fillId="49" borderId="30" xfId="0" applyNumberFormat="1" applyFont="1" applyFill="1" applyBorder="1" applyAlignment="1">
      <alignment horizontal="center" vertical="center"/>
    </xf>
    <xf numFmtId="0" fontId="74" fillId="48" borderId="5" xfId="0" quotePrefix="1" applyFont="1" applyFill="1" applyBorder="1" applyAlignment="1">
      <alignment vertical="center"/>
    </xf>
    <xf numFmtId="169" fontId="77" fillId="49" borderId="22" xfId="9" applyNumberFormat="1" applyFont="1" applyFill="1" applyBorder="1" applyAlignment="1">
      <alignment horizontal="center" vertical="center"/>
    </xf>
    <xf numFmtId="0" fontId="74" fillId="2" borderId="22" xfId="0" applyFont="1" applyFill="1" applyBorder="1" applyAlignment="1">
      <alignment vertical="center"/>
    </xf>
    <xf numFmtId="0" fontId="74" fillId="2" borderId="27" xfId="0" applyFont="1" applyFill="1" applyBorder="1" applyAlignment="1">
      <alignment vertical="center"/>
    </xf>
    <xf numFmtId="169" fontId="74" fillId="8" borderId="27" xfId="9" applyNumberFormat="1" applyFont="1" applyFill="1" applyBorder="1" applyAlignment="1">
      <alignment horizontal="center" vertical="center"/>
    </xf>
    <xf numFmtId="0" fontId="74" fillId="48" borderId="28" xfId="0" quotePrefix="1" applyFont="1" applyFill="1" applyBorder="1" applyAlignment="1">
      <alignment vertical="center"/>
    </xf>
    <xf numFmtId="0" fontId="74" fillId="2" borderId="29" xfId="0" applyFont="1" applyFill="1" applyBorder="1" applyAlignment="1">
      <alignment vertical="center"/>
    </xf>
    <xf numFmtId="169" fontId="74" fillId="48" borderId="0" xfId="0" applyNumberFormat="1" applyFont="1" applyFill="1" applyAlignment="1">
      <alignment vertical="center"/>
    </xf>
    <xf numFmtId="10" fontId="92" fillId="48" borderId="0" xfId="1" applyNumberFormat="1" applyFont="1" applyFill="1" applyAlignment="1">
      <alignment vertical="center"/>
    </xf>
    <xf numFmtId="10" fontId="74" fillId="48" borderId="0" xfId="1" applyNumberFormat="1" applyFont="1" applyFill="1" applyAlignment="1">
      <alignment vertical="center"/>
    </xf>
    <xf numFmtId="169" fontId="21" fillId="48" borderId="0" xfId="0" applyNumberFormat="1" applyFont="1" applyFill="1" applyAlignment="1">
      <alignment horizontal="right" vertical="center"/>
    </xf>
    <xf numFmtId="43" fontId="21" fillId="48" borderId="0" xfId="0" applyNumberFormat="1" applyFont="1" applyFill="1" applyAlignment="1">
      <alignment horizontal="right" vertical="center"/>
    </xf>
    <xf numFmtId="192" fontId="21" fillId="48" borderId="0" xfId="1" applyNumberFormat="1" applyFont="1" applyFill="1" applyBorder="1" applyAlignment="1">
      <alignment horizontal="right" vertical="center"/>
    </xf>
    <xf numFmtId="173" fontId="74" fillId="48" borderId="0" xfId="0" applyNumberFormat="1" applyFont="1" applyFill="1" applyAlignment="1">
      <alignment vertical="center"/>
    </xf>
    <xf numFmtId="0" fontId="21" fillId="48" borderId="0" xfId="732" applyFont="1" applyFill="1" applyAlignment="1">
      <alignment vertical="center"/>
    </xf>
    <xf numFmtId="0" fontId="0" fillId="48" borderId="0" xfId="0" applyFill="1"/>
    <xf numFmtId="168" fontId="21" fillId="48" borderId="0" xfId="1" applyNumberFormat="1" applyFont="1" applyFill="1" applyBorder="1" applyAlignment="1">
      <alignment vertical="center"/>
    </xf>
    <xf numFmtId="10" fontId="21" fillId="48" borderId="0" xfId="1" applyNumberFormat="1" applyFont="1" applyFill="1" applyBorder="1" applyAlignment="1">
      <alignment vertical="center"/>
    </xf>
    <xf numFmtId="10" fontId="79" fillId="48" borderId="0" xfId="1" applyNumberFormat="1" applyFont="1" applyFill="1" applyAlignment="1">
      <alignment vertical="center"/>
    </xf>
    <xf numFmtId="49" fontId="87" fillId="48" borderId="0" xfId="10" applyNumberFormat="1" applyFont="1" applyFill="1" applyAlignment="1">
      <alignment horizontal="left" vertical="center"/>
    </xf>
    <xf numFmtId="173" fontId="0" fillId="48" borderId="0" xfId="0" applyNumberFormat="1" applyFill="1" applyAlignment="1">
      <alignment vertical="center"/>
    </xf>
    <xf numFmtId="10" fontId="1" fillId="48" borderId="0" xfId="1" applyNumberFormat="1" applyFont="1" applyFill="1" applyBorder="1" applyAlignment="1">
      <alignment vertical="center"/>
    </xf>
    <xf numFmtId="10" fontId="6" fillId="48" borderId="0" xfId="1" applyNumberFormat="1" applyFont="1" applyFill="1" applyAlignment="1">
      <alignment vertical="center"/>
    </xf>
    <xf numFmtId="10" fontId="41" fillId="50" borderId="23" xfId="1" applyNumberFormat="1" applyFont="1" applyFill="1" applyBorder="1" applyAlignment="1">
      <alignment vertical="center"/>
    </xf>
    <xf numFmtId="10" fontId="15" fillId="48" borderId="0" xfId="1" applyNumberFormat="1" applyFont="1" applyFill="1" applyAlignment="1">
      <alignment vertical="center"/>
    </xf>
    <xf numFmtId="168" fontId="15" fillId="48" borderId="0" xfId="1" applyNumberFormat="1" applyFont="1" applyFill="1" applyAlignment="1">
      <alignment vertical="center"/>
    </xf>
    <xf numFmtId="10" fontId="74" fillId="50" borderId="23" xfId="1" applyNumberFormat="1" applyFont="1" applyFill="1" applyBorder="1" applyAlignment="1">
      <alignment vertical="center"/>
    </xf>
    <xf numFmtId="43" fontId="77" fillId="48" borderId="0" xfId="0" applyNumberFormat="1" applyFont="1" applyFill="1" applyAlignment="1">
      <alignment horizontal="right" vertical="center"/>
    </xf>
    <xf numFmtId="1" fontId="74" fillId="48" borderId="0" xfId="0" applyNumberFormat="1" applyFont="1" applyFill="1" applyBorder="1" applyAlignment="1">
      <alignment horizontal="left"/>
    </xf>
    <xf numFmtId="0" fontId="0" fillId="48" borderId="0" xfId="0" applyFill="1" applyBorder="1"/>
    <xf numFmtId="169" fontId="74" fillId="48" borderId="0" xfId="921" applyNumberFormat="1" applyFont="1" applyFill="1" applyBorder="1" applyAlignment="1">
      <alignment vertical="center"/>
    </xf>
    <xf numFmtId="193" fontId="74" fillId="8" borderId="25" xfId="0" applyNumberFormat="1" applyFont="1" applyFill="1" applyBorder="1" applyAlignment="1">
      <alignment horizontal="center" vertical="center"/>
    </xf>
    <xf numFmtId="194" fontId="95" fillId="0" borderId="0" xfId="0" applyNumberFormat="1" applyFont="1" applyFill="1" applyBorder="1" applyAlignment="1" applyProtection="1">
      <alignment horizontal="center"/>
    </xf>
    <xf numFmtId="17" fontId="74" fillId="48" borderId="0" xfId="0" applyNumberFormat="1" applyFont="1" applyFill="1" applyAlignment="1">
      <alignment vertical="center"/>
    </xf>
    <xf numFmtId="0" fontId="74" fillId="48" borderId="0" xfId="0" quotePrefix="1" applyFont="1" applyFill="1" applyAlignment="1">
      <alignment vertical="center"/>
    </xf>
    <xf numFmtId="193" fontId="74" fillId="48" borderId="0" xfId="0" applyNumberFormat="1" applyFont="1" applyFill="1" applyAlignment="1">
      <alignment vertical="center"/>
    </xf>
    <xf numFmtId="168" fontId="74" fillId="48" borderId="0" xfId="1" applyNumberFormat="1" applyFont="1" applyFill="1" applyAlignment="1">
      <alignment vertical="center"/>
    </xf>
    <xf numFmtId="0" fontId="21" fillId="0" borderId="0" xfId="0" applyFont="1" applyFill="1" applyAlignment="1">
      <alignment vertical="center"/>
    </xf>
    <xf numFmtId="173" fontId="96" fillId="51" borderId="22" xfId="0" applyNumberFormat="1" applyFont="1" applyFill="1" applyBorder="1" applyAlignment="1">
      <alignment vertical="center"/>
    </xf>
    <xf numFmtId="10" fontId="21" fillId="48" borderId="0" xfId="0" applyNumberFormat="1" applyFont="1" applyFill="1" applyBorder="1" applyAlignment="1">
      <alignment vertical="center"/>
    </xf>
    <xf numFmtId="0" fontId="41" fillId="48" borderId="0" xfId="0" applyFont="1" applyFill="1" applyBorder="1" applyAlignment="1">
      <alignment horizontal="left" vertical="center"/>
    </xf>
    <xf numFmtId="0" fontId="10" fillId="48" borderId="0" xfId="10" applyFill="1"/>
    <xf numFmtId="195" fontId="74" fillId="52" borderId="22" xfId="3" applyNumberFormat="1" applyFont="1" applyFill="1" applyBorder="1" applyAlignment="1">
      <alignment vertical="center"/>
    </xf>
    <xf numFmtId="0" fontId="74" fillId="53" borderId="0" xfId="0" applyFont="1" applyFill="1" applyAlignment="1">
      <alignment vertical="center"/>
    </xf>
    <xf numFmtId="0" fontId="21" fillId="53" borderId="22" xfId="0" applyFont="1" applyFill="1" applyBorder="1" applyAlignment="1">
      <alignment vertical="center"/>
    </xf>
    <xf numFmtId="190" fontId="21" fillId="53" borderId="0" xfId="3" applyNumberFormat="1" applyFont="1" applyFill="1" applyBorder="1" applyAlignment="1">
      <alignment horizontal="left" vertical="center"/>
    </xf>
    <xf numFmtId="0" fontId="74" fillId="48" borderId="0" xfId="0" applyFont="1" applyFill="1" applyAlignment="1">
      <alignment vertical="center"/>
    </xf>
    <xf numFmtId="0" fontId="74" fillId="48" borderId="0" xfId="0" applyFont="1" applyFill="1" applyAlignment="1">
      <alignment horizontal="left" vertical="center"/>
    </xf>
    <xf numFmtId="0" fontId="21" fillId="48" borderId="0" xfId="0" applyFont="1" applyFill="1" applyAlignment="1">
      <alignment vertical="center"/>
    </xf>
    <xf numFmtId="168" fontId="21" fillId="49" borderId="22" xfId="1" applyNumberFormat="1" applyFont="1" applyFill="1" applyBorder="1" applyAlignment="1">
      <alignment horizontal="right" vertical="center"/>
    </xf>
    <xf numFmtId="9" fontId="21" fillId="49" borderId="22" xfId="1" applyNumberFormat="1" applyFont="1" applyFill="1" applyBorder="1" applyAlignment="1">
      <alignment horizontal="right" vertical="center"/>
    </xf>
    <xf numFmtId="168" fontId="21" fillId="8" borderId="22" xfId="1" applyNumberFormat="1" applyFont="1" applyFill="1" applyBorder="1" applyAlignment="1">
      <alignment horizontal="right" vertical="center"/>
    </xf>
    <xf numFmtId="168" fontId="41" fillId="49" borderId="22" xfId="1" applyNumberFormat="1" applyFont="1" applyFill="1" applyBorder="1" applyAlignment="1">
      <alignment vertical="center"/>
    </xf>
    <xf numFmtId="0" fontId="41" fillId="0" borderId="0" xfId="0" applyFont="1" applyFill="1" applyAlignment="1">
      <alignment horizontal="right" vertical="center"/>
    </xf>
    <xf numFmtId="1" fontId="77" fillId="0" borderId="0" xfId="0" applyNumberFormat="1" applyFont="1" applyFill="1" applyAlignment="1">
      <alignment horizontal="right" vertical="center"/>
    </xf>
    <xf numFmtId="168" fontId="21" fillId="49" borderId="22" xfId="1" applyNumberFormat="1" applyFont="1" applyFill="1" applyBorder="1" applyAlignment="1">
      <alignment vertical="center"/>
    </xf>
  </cellXfs>
  <cellStyles count="1109">
    <cellStyle name=" 1" xfId="12"/>
    <cellStyle name=" 1 2" xfId="14"/>
    <cellStyle name=" 1 2 2" xfId="16"/>
    <cellStyle name=" 1 2 3" xfId="42"/>
    <cellStyle name=" 1 3" xfId="13"/>
    <cellStyle name=" 1 3 2" xfId="33"/>
    <cellStyle name=" 1 4" xfId="15"/>
    <cellStyle name=" 1_29(d) - Gas extensions -tariffs" xfId="36"/>
    <cellStyle name="_3GIS model v2.77_Distribution Business_Retail Fin Perform " xfId="17"/>
    <cellStyle name="_3GIS model v2.77_Fleet Overhead Costs 2_Retail Fin Perform " xfId="18"/>
    <cellStyle name="_3GIS model v2.77_Fleet Overhead Costs_Retail Fin Perform " xfId="19"/>
    <cellStyle name="_3GIS model v2.77_Forecast 2_Retail Fin Perform " xfId="20"/>
    <cellStyle name="_3GIS model v2.77_Forecast_Retail Fin Perform " xfId="21"/>
    <cellStyle name="_3GIS model v2.77_Funding &amp; Cashflow_1_Retail Fin Perform " xfId="22"/>
    <cellStyle name="_3GIS model v2.77_Funding &amp; Cashflow_Retail Fin Perform " xfId="23"/>
    <cellStyle name="_3GIS model v2.77_Group P&amp;L_1_Retail Fin Perform " xfId="24"/>
    <cellStyle name="_3GIS model v2.77_Group P&amp;L_Retail Fin Perform " xfId="25"/>
    <cellStyle name="_3GIS model v2.77_Opening  Detailed BS_Retail Fin Perform " xfId="26"/>
    <cellStyle name="_3GIS model v2.77_OUTPUT DB_Retail Fin Perform " xfId="27"/>
    <cellStyle name="_3GIS model v2.77_OUTPUT EB_Retail Fin Perform " xfId="28"/>
    <cellStyle name="_3GIS model v2.77_Report_Retail Fin Perform " xfId="29"/>
    <cellStyle name="_3GIS model v2.77_Retail Fin Perform " xfId="30"/>
    <cellStyle name="_3GIS model v2.77_Sheet2 2_Retail Fin Perform " xfId="31"/>
    <cellStyle name="_3GIS model v2.77_Sheet2_Retail Fin Perform " xfId="32"/>
    <cellStyle name="_Capex" xfId="48"/>
    <cellStyle name="_Capex 2" xfId="49"/>
    <cellStyle name="_Capex_29(d) - Gas extensions -tariffs" xfId="50"/>
    <cellStyle name="_UED AMP 2009-14 Final 250309 Less PU" xfId="51"/>
    <cellStyle name="_UED AMP 2009-14 Final 250309 Less PU_1011 monthly" xfId="52"/>
    <cellStyle name="20% - Accent1 2" xfId="53"/>
    <cellStyle name="20% - Accent1 2 2" xfId="590"/>
    <cellStyle name="20% - Accent1 3" xfId="54"/>
    <cellStyle name="20% - Accent2 2" xfId="55"/>
    <cellStyle name="20% - Accent3 2" xfId="56"/>
    <cellStyle name="20% - Accent4 2" xfId="57"/>
    <cellStyle name="20% - Accent5 2" xfId="58"/>
    <cellStyle name="20% - Accent5 2 2" xfId="591"/>
    <cellStyle name="20% - Accent6 2" xfId="59"/>
    <cellStyle name="40% - Accent1 2" xfId="60"/>
    <cellStyle name="40% - Accent1 2 2" xfId="592"/>
    <cellStyle name="40% - Accent1 3" xfId="61"/>
    <cellStyle name="40% - Accent2 2" xfId="62"/>
    <cellStyle name="40% - Accent3 2" xfId="63"/>
    <cellStyle name="40% - Accent4 2" xfId="64"/>
    <cellStyle name="40% - Accent5 2" xfId="65"/>
    <cellStyle name="40% - Accent5 2 2" xfId="593"/>
    <cellStyle name="40% - Accent6 2" xfId="66"/>
    <cellStyle name="60% - Accent1 2" xfId="67"/>
    <cellStyle name="60% - Accent1 2 2" xfId="594"/>
    <cellStyle name="60% - Accent2 2" xfId="68"/>
    <cellStyle name="60% - Accent3 2" xfId="69"/>
    <cellStyle name="60% - Accent4 2" xfId="70"/>
    <cellStyle name="60% - Accent5 2" xfId="71"/>
    <cellStyle name="60% - Accent5 2 2" xfId="595"/>
    <cellStyle name="60% - Accent6 2" xfId="72"/>
    <cellStyle name="Accent1 - 20%" xfId="73"/>
    <cellStyle name="Accent1 - 40%" xfId="74"/>
    <cellStyle name="Accent1 - 60%" xfId="75"/>
    <cellStyle name="Accent1 2" xfId="76"/>
    <cellStyle name="Accent1 3" xfId="559"/>
    <cellStyle name="Accent1 4" xfId="560"/>
    <cellStyle name="Accent1 5" xfId="561"/>
    <cellStyle name="Accent2 - 20%" xfId="77"/>
    <cellStyle name="Accent2 - 40%" xfId="78"/>
    <cellStyle name="Accent2 - 60%" xfId="79"/>
    <cellStyle name="Accent2 2" xfId="80"/>
    <cellStyle name="Accent2 3" xfId="562"/>
    <cellStyle name="Accent2 4" xfId="563"/>
    <cellStyle name="Accent2 5" xfId="564"/>
    <cellStyle name="Accent3 - 20%" xfId="81"/>
    <cellStyle name="Accent3 - 40%" xfId="82"/>
    <cellStyle name="Accent3 - 60%" xfId="83"/>
    <cellStyle name="Accent3 2" xfId="84"/>
    <cellStyle name="Accent3 3" xfId="565"/>
    <cellStyle name="Accent3 4" xfId="566"/>
    <cellStyle name="Accent3 5" xfId="567"/>
    <cellStyle name="Accent4 - 20%" xfId="85"/>
    <cellStyle name="Accent4 - 40%" xfId="86"/>
    <cellStyle name="Accent4 - 60%" xfId="87"/>
    <cellStyle name="Accent4 2" xfId="88"/>
    <cellStyle name="Accent4 3" xfId="568"/>
    <cellStyle name="Accent4 4" xfId="569"/>
    <cellStyle name="Accent4 5" xfId="570"/>
    <cellStyle name="Accent5 - 20%" xfId="89"/>
    <cellStyle name="Accent5 - 40%" xfId="90"/>
    <cellStyle name="Accent5 - 60%" xfId="91"/>
    <cellStyle name="Accent5 2" xfId="92"/>
    <cellStyle name="Accent5 3" xfId="571"/>
    <cellStyle name="Accent5 4" xfId="572"/>
    <cellStyle name="Accent5 5" xfId="573"/>
    <cellStyle name="Accent6 - 20%" xfId="93"/>
    <cellStyle name="Accent6 - 40%" xfId="94"/>
    <cellStyle name="Accent6 - 60%" xfId="95"/>
    <cellStyle name="Accent6 2" xfId="96"/>
    <cellStyle name="Accent6 3" xfId="574"/>
    <cellStyle name="Accent6 4" xfId="575"/>
    <cellStyle name="Accent6 5" xfId="576"/>
    <cellStyle name="Agara" xfId="97"/>
    <cellStyle name="B79812_.wvu.PrintTitlest" xfId="98"/>
    <cellStyle name="Bad 2" xfId="99"/>
    <cellStyle name="Black" xfId="100"/>
    <cellStyle name="Blockout" xfId="101"/>
    <cellStyle name="Blockout 2" xfId="102"/>
    <cellStyle name="Blockout 2 2" xfId="596"/>
    <cellStyle name="Blockout 2 2 2" xfId="926"/>
    <cellStyle name="Blockout 2 3" xfId="925"/>
    <cellStyle name="Blockout 3" xfId="103"/>
    <cellStyle name="Blockout 3 2" xfId="927"/>
    <cellStyle name="Blockout 4" xfId="597"/>
    <cellStyle name="Blockout 4 2" xfId="928"/>
    <cellStyle name="Blockout 5" xfId="924"/>
    <cellStyle name="Blue" xfId="104"/>
    <cellStyle name="Calculation" xfId="8" builtinId="22"/>
    <cellStyle name="Calculation 2" xfId="105"/>
    <cellStyle name="Calculation 2 2" xfId="106"/>
    <cellStyle name="Calculation 2 2 2" xfId="598"/>
    <cellStyle name="Calculation 2 2 2 2" xfId="599"/>
    <cellStyle name="Calculation 2 2 3" xfId="600"/>
    <cellStyle name="Calculation 2 2 3 2" xfId="601"/>
    <cellStyle name="Calculation 2 2 4" xfId="602"/>
    <cellStyle name="Calculation 2 2 5" xfId="603"/>
    <cellStyle name="Calculation 2 3" xfId="107"/>
    <cellStyle name="Calculation 2 3 2" xfId="604"/>
    <cellStyle name="Calculation 2 3 2 2" xfId="605"/>
    <cellStyle name="Calculation 2 3 3" xfId="606"/>
    <cellStyle name="Calculation 2 3 3 2" xfId="607"/>
    <cellStyle name="Calculation 2 3 4" xfId="608"/>
    <cellStyle name="Calculation 2 3 5" xfId="609"/>
    <cellStyle name="Calculation 2 4" xfId="610"/>
    <cellStyle name="Calculation 2 4 2" xfId="611"/>
    <cellStyle name="Calculation 2 4 2 2" xfId="612"/>
    <cellStyle name="Calculation 2 4 3" xfId="613"/>
    <cellStyle name="Calculation 2 4 3 2" xfId="614"/>
    <cellStyle name="Calculation 2 4 4" xfId="615"/>
    <cellStyle name="Calculation 2 5" xfId="616"/>
    <cellStyle name="Calculation 2 5 2" xfId="617"/>
    <cellStyle name="Calculation 2 5 2 2" xfId="618"/>
    <cellStyle name="Calculation 2 5 3" xfId="619"/>
    <cellStyle name="Calculation 2 5 3 2" xfId="620"/>
    <cellStyle name="Calculation 2 5 4" xfId="621"/>
    <cellStyle name="Calculation 2 6" xfId="622"/>
    <cellStyle name="Calculation 2 7" xfId="623"/>
    <cellStyle name="Check Cell 2" xfId="108"/>
    <cellStyle name="Check Cell 2 2" xfId="624"/>
    <cellStyle name="Check Cell 2 2 2" xfId="625"/>
    <cellStyle name="Check Cell 2 2 2 2" xfId="109"/>
    <cellStyle name="Comma" xfId="3" builtinId="3"/>
    <cellStyle name="Comma [0]7Z_87C" xfId="110"/>
    <cellStyle name="Comma 0" xfId="111"/>
    <cellStyle name="Comma 1" xfId="112"/>
    <cellStyle name="Comma 1 2" xfId="113"/>
    <cellStyle name="Comma 10" xfId="114"/>
    <cellStyle name="Comma 10 2" xfId="929"/>
    <cellStyle name="Comma 11" xfId="115"/>
    <cellStyle name="Comma 11 2" xfId="930"/>
    <cellStyle name="Comma 12" xfId="11"/>
    <cellStyle name="Comma 13" xfId="921"/>
    <cellStyle name="Comma 13 2" xfId="1061"/>
    <cellStyle name="Comma 14" xfId="1057"/>
    <cellStyle name="Comma 2" xfId="4"/>
    <cellStyle name="Comma 2 2" xfId="117"/>
    <cellStyle name="Comma 2 2 2" xfId="118"/>
    <cellStyle name="Comma 2 2 2 2" xfId="933"/>
    <cellStyle name="Comma 2 2 3" xfId="119"/>
    <cellStyle name="Comma 2 2 3 2" xfId="934"/>
    <cellStyle name="Comma 2 2 4" xfId="932"/>
    <cellStyle name="Comma 2 2 5" xfId="1102"/>
    <cellStyle name="Comma 2 3" xfId="120"/>
    <cellStyle name="Comma 2 3 2" xfId="121"/>
    <cellStyle name="Comma 2 3 2 2" xfId="936"/>
    <cellStyle name="Comma 2 3 3" xfId="935"/>
    <cellStyle name="Comma 2 4" xfId="122"/>
    <cellStyle name="Comma 2 4 2" xfId="937"/>
    <cellStyle name="Comma 2 5" xfId="123"/>
    <cellStyle name="Comma 2 5 2" xfId="626"/>
    <cellStyle name="Comma 2 5 2 2" xfId="939"/>
    <cellStyle name="Comma 2 5 3" xfId="938"/>
    <cellStyle name="Comma 2 6" xfId="124"/>
    <cellStyle name="Comma 2 6 2" xfId="940"/>
    <cellStyle name="Comma 2 7" xfId="116"/>
    <cellStyle name="Comma 2 8" xfId="931"/>
    <cellStyle name="Comma 2 9" xfId="1060"/>
    <cellStyle name="Comma 3" xfId="9"/>
    <cellStyle name="Comma 3 2" xfId="126"/>
    <cellStyle name="Comma 3 2 2" xfId="127"/>
    <cellStyle name="Comma 3 2 3" xfId="942"/>
    <cellStyle name="Comma 3 3" xfId="128"/>
    <cellStyle name="Comma 3 3 2" xfId="129"/>
    <cellStyle name="Comma 3 3 2 2" xfId="944"/>
    <cellStyle name="Comma 3 3 3" xfId="943"/>
    <cellStyle name="Comma 3 4" xfId="130"/>
    <cellStyle name="Comma 3 4 2" xfId="945"/>
    <cellStyle name="Comma 3 5" xfId="131"/>
    <cellStyle name="Comma 3 6" xfId="132"/>
    <cellStyle name="Comma 3 6 2" xfId="946"/>
    <cellStyle name="Comma 3 7" xfId="125"/>
    <cellStyle name="Comma 3 8" xfId="941"/>
    <cellStyle name="Comma 3 9" xfId="1104"/>
    <cellStyle name="Comma 4" xfId="133"/>
    <cellStyle name="Comma 4 2" xfId="134"/>
    <cellStyle name="Comma 4 2 2" xfId="948"/>
    <cellStyle name="Comma 4 3" xfId="947"/>
    <cellStyle name="Comma 4 4" xfId="1105"/>
    <cellStyle name="Comma 5" xfId="135"/>
    <cellStyle name="Comma 5 2" xfId="627"/>
    <cellStyle name="Comma 5 2 2" xfId="950"/>
    <cellStyle name="Comma 5 3" xfId="949"/>
    <cellStyle name="Comma 5 4" xfId="1106"/>
    <cellStyle name="Comma 6" xfId="136"/>
    <cellStyle name="Comma 6 2" xfId="951"/>
    <cellStyle name="Comma 6 3" xfId="1058"/>
    <cellStyle name="Comma 7" xfId="137"/>
    <cellStyle name="Comma 7 2" xfId="952"/>
    <cellStyle name="Comma 8" xfId="138"/>
    <cellStyle name="Comma 8 2" xfId="953"/>
    <cellStyle name="Comma 9" xfId="139"/>
    <cellStyle name="Comma 9 2" xfId="140"/>
    <cellStyle name="Comma 9 2 2" xfId="955"/>
    <cellStyle name="Comma 9 3" xfId="141"/>
    <cellStyle name="Comma 9 3 2" xfId="956"/>
    <cellStyle name="Comma 9 4" xfId="954"/>
    <cellStyle name="Comma0" xfId="142"/>
    <cellStyle name="Currency 11" xfId="143"/>
    <cellStyle name="Currency 11 2" xfId="144"/>
    <cellStyle name="Currency 11 2 2" xfId="958"/>
    <cellStyle name="Currency 11 3" xfId="957"/>
    <cellStyle name="Currency 2" xfId="145"/>
    <cellStyle name="Currency 2 2" xfId="146"/>
    <cellStyle name="Currency 2 2 2" xfId="960"/>
    <cellStyle name="Currency 2 3" xfId="147"/>
    <cellStyle name="Currency 2 3 2" xfId="961"/>
    <cellStyle name="Currency 2 4" xfId="959"/>
    <cellStyle name="Currency 3" xfId="148"/>
    <cellStyle name="Currency 3 2" xfId="149"/>
    <cellStyle name="Currency 3 2 2" xfId="963"/>
    <cellStyle name="Currency 3 3" xfId="962"/>
    <cellStyle name="Currency 4" xfId="150"/>
    <cellStyle name="Currency 4 2" xfId="151"/>
    <cellStyle name="Currency 4 2 2" xfId="965"/>
    <cellStyle name="Currency 4 3" xfId="964"/>
    <cellStyle name="Currency 5" xfId="152"/>
    <cellStyle name="Currency 5 2" xfId="628"/>
    <cellStyle name="Currency 5 2 2" xfId="967"/>
    <cellStyle name="Currency 5 3" xfId="966"/>
    <cellStyle name="Currency 6" xfId="153"/>
    <cellStyle name="Currency 6 2" xfId="154"/>
    <cellStyle name="Currency 6 2 2" xfId="969"/>
    <cellStyle name="Currency 6 3" xfId="155"/>
    <cellStyle name="Currency 6 3 2" xfId="970"/>
    <cellStyle name="Currency 6 4" xfId="968"/>
    <cellStyle name="Currency 7" xfId="156"/>
    <cellStyle name="Currency 7 2" xfId="971"/>
    <cellStyle name="D4_B8B1_005004B79812_.wvu.PrintTitlest" xfId="157"/>
    <cellStyle name="Date" xfId="158"/>
    <cellStyle name="Date 2" xfId="159"/>
    <cellStyle name="dms_1" xfId="922"/>
    <cellStyle name="Emphasis 1" xfId="160"/>
    <cellStyle name="Emphasis 2" xfId="161"/>
    <cellStyle name="Emphasis 3" xfId="162"/>
    <cellStyle name="Euro" xfId="163"/>
    <cellStyle name="Explanatory Text 2" xfId="164"/>
    <cellStyle name="Fixed" xfId="165"/>
    <cellStyle name="Fixed 2" xfId="166"/>
    <cellStyle name="Gilsans" xfId="167"/>
    <cellStyle name="Gilsansl" xfId="168"/>
    <cellStyle name="Good 2" xfId="169"/>
    <cellStyle name="Heading 1 2" xfId="170"/>
    <cellStyle name="Heading 1 2 2" xfId="171"/>
    <cellStyle name="Heading 1 3" xfId="172"/>
    <cellStyle name="Heading 2 2" xfId="173"/>
    <cellStyle name="Heading 2 2 2" xfId="174"/>
    <cellStyle name="Heading 2 2 3" xfId="629"/>
    <cellStyle name="Heading 2 3" xfId="175"/>
    <cellStyle name="Heading 3 2" xfId="176"/>
    <cellStyle name="Heading 3 2 2" xfId="177"/>
    <cellStyle name="Heading 3 2 2 2" xfId="178"/>
    <cellStyle name="Heading 3 2 2 2 2" xfId="179"/>
    <cellStyle name="Heading 3 2 2 2 2 2" xfId="180"/>
    <cellStyle name="Heading 3 2 2 2 2 2 2" xfId="976"/>
    <cellStyle name="Heading 3 2 2 2 2 3" xfId="181"/>
    <cellStyle name="Heading 3 2 2 2 2 3 2" xfId="977"/>
    <cellStyle name="Heading 3 2 2 2 2 4" xfId="182"/>
    <cellStyle name="Heading 3 2 2 2 2 4 2" xfId="978"/>
    <cellStyle name="Heading 3 2 2 2 2 5" xfId="975"/>
    <cellStyle name="Heading 3 2 2 2 3" xfId="183"/>
    <cellStyle name="Heading 3 2 2 2 3 2" xfId="979"/>
    <cellStyle name="Heading 3 2 2 2 4" xfId="184"/>
    <cellStyle name="Heading 3 2 2 2 4 2" xfId="980"/>
    <cellStyle name="Heading 3 2 2 2 5" xfId="185"/>
    <cellStyle name="Heading 3 2 2 2 5 2" xfId="981"/>
    <cellStyle name="Heading 3 2 2 2 6" xfId="630"/>
    <cellStyle name="Heading 3 2 2 2 6 2" xfId="982"/>
    <cellStyle name="Heading 3 2 2 2 7" xfId="974"/>
    <cellStyle name="Heading 3 2 2 3" xfId="186"/>
    <cellStyle name="Heading 3 2 2 3 2" xfId="187"/>
    <cellStyle name="Heading 3 2 2 3 2 2" xfId="188"/>
    <cellStyle name="Heading 3 2 2 3 2 2 2" xfId="985"/>
    <cellStyle name="Heading 3 2 2 3 2 3" xfId="189"/>
    <cellStyle name="Heading 3 2 2 3 2 3 2" xfId="986"/>
    <cellStyle name="Heading 3 2 2 3 2 4" xfId="190"/>
    <cellStyle name="Heading 3 2 2 3 2 4 2" xfId="987"/>
    <cellStyle name="Heading 3 2 2 3 2 5" xfId="984"/>
    <cellStyle name="Heading 3 2 2 3 3" xfId="191"/>
    <cellStyle name="Heading 3 2 2 3 3 2" xfId="988"/>
    <cellStyle name="Heading 3 2 2 3 4" xfId="192"/>
    <cellStyle name="Heading 3 2 2 3 4 2" xfId="989"/>
    <cellStyle name="Heading 3 2 2 3 5" xfId="193"/>
    <cellStyle name="Heading 3 2 2 3 5 2" xfId="990"/>
    <cellStyle name="Heading 3 2 2 3 6" xfId="983"/>
    <cellStyle name="Heading 3 2 2 4" xfId="194"/>
    <cellStyle name="Heading 3 2 2 4 2" xfId="195"/>
    <cellStyle name="Heading 3 2 2 4 2 2" xfId="992"/>
    <cellStyle name="Heading 3 2 2 4 3" xfId="196"/>
    <cellStyle name="Heading 3 2 2 4 3 2" xfId="993"/>
    <cellStyle name="Heading 3 2 2 4 4" xfId="197"/>
    <cellStyle name="Heading 3 2 2 4 4 2" xfId="994"/>
    <cellStyle name="Heading 3 2 2 4 5" xfId="991"/>
    <cellStyle name="Heading 3 2 2 5" xfId="198"/>
    <cellStyle name="Heading 3 2 2 5 2" xfId="199"/>
    <cellStyle name="Heading 3 2 2 5 2 2" xfId="996"/>
    <cellStyle name="Heading 3 2 2 5 3" xfId="200"/>
    <cellStyle name="Heading 3 2 2 5 3 2" xfId="997"/>
    <cellStyle name="Heading 3 2 2 5 4" xfId="995"/>
    <cellStyle name="Heading 3 2 2 6" xfId="631"/>
    <cellStyle name="Heading 3 2 2 6 2" xfId="998"/>
    <cellStyle name="Heading 3 2 2 7" xfId="973"/>
    <cellStyle name="Heading 3 2 3" xfId="201"/>
    <cellStyle name="Heading 3 2 3 2" xfId="632"/>
    <cellStyle name="Heading 3 2 3 2 2" xfId="999"/>
    <cellStyle name="Heading 3 2 4" xfId="202"/>
    <cellStyle name="Heading 3 2 4 2" xfId="203"/>
    <cellStyle name="Heading 3 2 4 2 2" xfId="204"/>
    <cellStyle name="Heading 3 2 4 2 2 2" xfId="1002"/>
    <cellStyle name="Heading 3 2 4 2 3" xfId="205"/>
    <cellStyle name="Heading 3 2 4 2 3 2" xfId="1003"/>
    <cellStyle name="Heading 3 2 4 2 4" xfId="206"/>
    <cellStyle name="Heading 3 2 4 2 4 2" xfId="1004"/>
    <cellStyle name="Heading 3 2 4 2 5" xfId="1001"/>
    <cellStyle name="Heading 3 2 4 3" xfId="207"/>
    <cellStyle name="Heading 3 2 4 3 2" xfId="1005"/>
    <cellStyle name="Heading 3 2 4 4" xfId="208"/>
    <cellStyle name="Heading 3 2 4 4 2" xfId="1006"/>
    <cellStyle name="Heading 3 2 4 5" xfId="209"/>
    <cellStyle name="Heading 3 2 4 5 2" xfId="1007"/>
    <cellStyle name="Heading 3 2 4 6" xfId="1000"/>
    <cellStyle name="Heading 3 2 5" xfId="210"/>
    <cellStyle name="Heading 3 2 5 2" xfId="211"/>
    <cellStyle name="Heading 3 2 5 2 2" xfId="212"/>
    <cellStyle name="Heading 3 2 5 2 2 2" xfId="1010"/>
    <cellStyle name="Heading 3 2 5 2 3" xfId="213"/>
    <cellStyle name="Heading 3 2 5 2 3 2" xfId="1011"/>
    <cellStyle name="Heading 3 2 5 2 4" xfId="214"/>
    <cellStyle name="Heading 3 2 5 2 4 2" xfId="1012"/>
    <cellStyle name="Heading 3 2 5 2 5" xfId="1009"/>
    <cellStyle name="Heading 3 2 5 3" xfId="215"/>
    <cellStyle name="Heading 3 2 5 3 2" xfId="1013"/>
    <cellStyle name="Heading 3 2 5 4" xfId="216"/>
    <cellStyle name="Heading 3 2 5 4 2" xfId="1014"/>
    <cellStyle name="Heading 3 2 5 5" xfId="217"/>
    <cellStyle name="Heading 3 2 5 5 2" xfId="1015"/>
    <cellStyle name="Heading 3 2 5 6" xfId="1008"/>
    <cellStyle name="Heading 3 2 6" xfId="218"/>
    <cellStyle name="Heading 3 2 6 2" xfId="219"/>
    <cellStyle name="Heading 3 2 6 2 2" xfId="1017"/>
    <cellStyle name="Heading 3 2 6 3" xfId="220"/>
    <cellStyle name="Heading 3 2 6 3 2" xfId="1018"/>
    <cellStyle name="Heading 3 2 6 4" xfId="221"/>
    <cellStyle name="Heading 3 2 6 4 2" xfId="1019"/>
    <cellStyle name="Heading 3 2 6 5" xfId="1016"/>
    <cellStyle name="Heading 3 2 7" xfId="222"/>
    <cellStyle name="Heading 3 2 7 2" xfId="223"/>
    <cellStyle name="Heading 3 2 7 2 2" xfId="1021"/>
    <cellStyle name="Heading 3 2 7 3" xfId="224"/>
    <cellStyle name="Heading 3 2 7 3 2" xfId="1022"/>
    <cellStyle name="Heading 3 2 7 4" xfId="1020"/>
    <cellStyle name="Heading 3 2 8" xfId="633"/>
    <cellStyle name="Heading 3 2 8 2" xfId="1023"/>
    <cellStyle name="Heading 3 2 9" xfId="972"/>
    <cellStyle name="Heading 3 3" xfId="225"/>
    <cellStyle name="Heading 4 2" xfId="226"/>
    <cellStyle name="Heading 4 2 2" xfId="227"/>
    <cellStyle name="Heading 4 3" xfId="228"/>
    <cellStyle name="Heading(4)" xfId="229"/>
    <cellStyle name="Hyperlink" xfId="10" builtinId="8"/>
    <cellStyle name="Hyperlink 2" xfId="230"/>
    <cellStyle name="Hyperlink 2 2" xfId="231"/>
    <cellStyle name="Hyperlink 2 3" xfId="232"/>
    <cellStyle name="Hyperlink 2_3.2 Operating expenditure" xfId="1024"/>
    <cellStyle name="Hyperlink 3" xfId="233"/>
    <cellStyle name="Hyperlink 3 2" xfId="634"/>
    <cellStyle name="Hyperlink 4" xfId="234"/>
    <cellStyle name="Hyperlink Arrow" xfId="235"/>
    <cellStyle name="Hyperlink Text" xfId="236"/>
    <cellStyle name="import" xfId="237"/>
    <cellStyle name="import%" xfId="238"/>
    <cellStyle name="import_ICRC Electricity model 1-1  (1 Feb 2003) " xfId="37"/>
    <cellStyle name="Input 2" xfId="239"/>
    <cellStyle name="Input 2 2" xfId="240"/>
    <cellStyle name="Input 2 2 2" xfId="635"/>
    <cellStyle name="Input 2 2 2 2" xfId="636"/>
    <cellStyle name="Input 2 2 3" xfId="637"/>
    <cellStyle name="Input 2 2 3 2" xfId="638"/>
    <cellStyle name="Input 2 2 4" xfId="639"/>
    <cellStyle name="Input 2 2 5" xfId="640"/>
    <cellStyle name="Input 2 3" xfId="241"/>
    <cellStyle name="Input 2 3 2" xfId="641"/>
    <cellStyle name="Input 2 3 2 2" xfId="642"/>
    <cellStyle name="Input 2 3 3" xfId="643"/>
    <cellStyle name="Input 2 3 3 2" xfId="644"/>
    <cellStyle name="Input 2 3 4" xfId="645"/>
    <cellStyle name="Input 2 3 5" xfId="646"/>
    <cellStyle name="Input 2 4" xfId="647"/>
    <cellStyle name="Input 2 4 2" xfId="648"/>
    <cellStyle name="Input 2 4 2 2" xfId="649"/>
    <cellStyle name="Input 2 4 3" xfId="650"/>
    <cellStyle name="Input 2 4 3 2" xfId="651"/>
    <cellStyle name="Input 2 4 4" xfId="652"/>
    <cellStyle name="Input 2 5" xfId="653"/>
    <cellStyle name="Input 2 5 2" xfId="654"/>
    <cellStyle name="Input 2 5 2 2" xfId="655"/>
    <cellStyle name="Input 2 5 3" xfId="656"/>
    <cellStyle name="Input 2 5 3 2" xfId="657"/>
    <cellStyle name="Input 2 5 4" xfId="658"/>
    <cellStyle name="Input 2 6" xfId="659"/>
    <cellStyle name="Input 2 7" xfId="660"/>
    <cellStyle name="Input1" xfId="39"/>
    <cellStyle name="Input1 2" xfId="242"/>
    <cellStyle name="Input1 2 2" xfId="243"/>
    <cellStyle name="Input1 2 2 2" xfId="1027"/>
    <cellStyle name="Input1 2 3" xfId="661"/>
    <cellStyle name="Input1 2 3 2" xfId="1028"/>
    <cellStyle name="Input1 2 4" xfId="1026"/>
    <cellStyle name="Input1 3" xfId="244"/>
    <cellStyle name="Input1 3 2" xfId="245"/>
    <cellStyle name="Input1 3 2 2" xfId="1030"/>
    <cellStyle name="Input1 3 3" xfId="662"/>
    <cellStyle name="Input1 3 3 2" xfId="1031"/>
    <cellStyle name="Input1 3 4" xfId="1029"/>
    <cellStyle name="Input1 4" xfId="246"/>
    <cellStyle name="Input1 4 2" xfId="663"/>
    <cellStyle name="Input1 4 2 2" xfId="1033"/>
    <cellStyle name="Input1 4 3" xfId="1032"/>
    <cellStyle name="Input1 5" xfId="247"/>
    <cellStyle name="Input1 5 2" xfId="1034"/>
    <cellStyle name="Input1 6" xfId="664"/>
    <cellStyle name="Input1 6 2" xfId="1035"/>
    <cellStyle name="Input1 7" xfId="1025"/>
    <cellStyle name="Input1%" xfId="248"/>
    <cellStyle name="Input1_ICRC Electricity model 1-1  (1 Feb 2003) " xfId="249"/>
    <cellStyle name="Input1default" xfId="250"/>
    <cellStyle name="Input1default%" xfId="251"/>
    <cellStyle name="Input2" xfId="252"/>
    <cellStyle name="Input2 2" xfId="253"/>
    <cellStyle name="Input2 3" xfId="254"/>
    <cellStyle name="Input3" xfId="255"/>
    <cellStyle name="Input3 2" xfId="256"/>
    <cellStyle name="Input3 2 2" xfId="665"/>
    <cellStyle name="Input3 2 2 2" xfId="1038"/>
    <cellStyle name="Input3 2 3" xfId="1037"/>
    <cellStyle name="Input3 3" xfId="257"/>
    <cellStyle name="Input3 3 2" xfId="666"/>
    <cellStyle name="Input3 3 2 2" xfId="1040"/>
    <cellStyle name="Input3 3 3" xfId="1039"/>
    <cellStyle name="Input3 4" xfId="667"/>
    <cellStyle name="Input3 4 2" xfId="1041"/>
    <cellStyle name="Input3 5" xfId="668"/>
    <cellStyle name="Input3 5 2" xfId="1042"/>
    <cellStyle name="Input3 6" xfId="1036"/>
    <cellStyle name="InputCell" xfId="258"/>
    <cellStyle name="InputCell 2" xfId="259"/>
    <cellStyle name="InputCell 3" xfId="260"/>
    <cellStyle name="InputCellText" xfId="261"/>
    <cellStyle name="InputCellText 2" xfId="262"/>
    <cellStyle name="InputCellText 3" xfId="263"/>
    <cellStyle name="key result" xfId="264"/>
    <cellStyle name="Lines" xfId="265"/>
    <cellStyle name="Linked Cell 2" xfId="266"/>
    <cellStyle name="Local import" xfId="267"/>
    <cellStyle name="Local import %" xfId="268"/>
    <cellStyle name="Mine" xfId="269"/>
    <cellStyle name="Model Name" xfId="270"/>
    <cellStyle name="Neutral 2" xfId="271"/>
    <cellStyle name="NonInputCell" xfId="272"/>
    <cellStyle name="NonInputCell 2" xfId="273"/>
    <cellStyle name="NonInputCell 3" xfId="274"/>
    <cellStyle name="Normal" xfId="0" builtinId="0"/>
    <cellStyle name="Normal - Style1" xfId="275"/>
    <cellStyle name="Normal 10" xfId="40"/>
    <cellStyle name="Normal 10 2" xfId="276"/>
    <cellStyle name="Normal 10 2 2 2" xfId="558"/>
    <cellStyle name="Normal 10 2 2 2 7" xfId="914"/>
    <cellStyle name="Normal 11" xfId="277"/>
    <cellStyle name="Normal 11 2" xfId="278"/>
    <cellStyle name="Normal 11 3" xfId="279"/>
    <cellStyle name="Normal 11 4" xfId="280"/>
    <cellStyle name="Normal 114" xfId="35"/>
    <cellStyle name="Normal 114 2" xfId="281"/>
    <cellStyle name="Normal 12" xfId="282"/>
    <cellStyle name="Normal 12 2" xfId="283"/>
    <cellStyle name="Normal 13" xfId="284"/>
    <cellStyle name="Normal 13 2" xfId="34"/>
    <cellStyle name="Normal 13_29(d) - Gas extensions -tariffs" xfId="285"/>
    <cellStyle name="Normal 14" xfId="43"/>
    <cellStyle name="Normal 14 2" xfId="286"/>
    <cellStyle name="Normal 14 2 2" xfId="669"/>
    <cellStyle name="Normal 14 3" xfId="287"/>
    <cellStyle name="Normal 14 3 2" xfId="288"/>
    <cellStyle name="Normal 14 3 3" xfId="289"/>
    <cellStyle name="Normal 14 4" xfId="290"/>
    <cellStyle name="Normal 14 5" xfId="291"/>
    <cellStyle name="Normal 14 9" xfId="916"/>
    <cellStyle name="Normal 14 9 2" xfId="917"/>
    <cellStyle name="Normal 143" xfId="670"/>
    <cellStyle name="Normal 144" xfId="671"/>
    <cellStyle name="Normal 147" xfId="672"/>
    <cellStyle name="Normal 148" xfId="673"/>
    <cellStyle name="Normal 149" xfId="674"/>
    <cellStyle name="Normal 15" xfId="292"/>
    <cellStyle name="Normal 15 2" xfId="293"/>
    <cellStyle name="Normal 15 3" xfId="675"/>
    <cellStyle name="Normal 150" xfId="676"/>
    <cellStyle name="Normal 151" xfId="677"/>
    <cellStyle name="Normal 152" xfId="678"/>
    <cellStyle name="Normal 153" xfId="679"/>
    <cellStyle name="Normal 154" xfId="680"/>
    <cellStyle name="Normal 155" xfId="681"/>
    <cellStyle name="Normal 156" xfId="682"/>
    <cellStyle name="Normal 159" xfId="912"/>
    <cellStyle name="Normal 16" xfId="294"/>
    <cellStyle name="Normal 16 2" xfId="295"/>
    <cellStyle name="Normal 16 3" xfId="683"/>
    <cellStyle name="Normal 161" xfId="684"/>
    <cellStyle name="Normal 162" xfId="685"/>
    <cellStyle name="Normal 163" xfId="686"/>
    <cellStyle name="Normal 164" xfId="687"/>
    <cellStyle name="Normal 169" xfId="688"/>
    <cellStyle name="Normal 17" xfId="296"/>
    <cellStyle name="Normal 17 2" xfId="297"/>
    <cellStyle name="Normal 17 2 2" xfId="298"/>
    <cellStyle name="Normal 17 2 2 2" xfId="299"/>
    <cellStyle name="Normal 17 2 2 3" xfId="300"/>
    <cellStyle name="Normal 17 2 3" xfId="301"/>
    <cellStyle name="Normal 17 2 4" xfId="302"/>
    <cellStyle name="Normal 17 3" xfId="303"/>
    <cellStyle name="Normal 17 3 2" xfId="304"/>
    <cellStyle name="Normal 17 3 2 2" xfId="305"/>
    <cellStyle name="Normal 17 3 2 3" xfId="306"/>
    <cellStyle name="Normal 17 3 3" xfId="307"/>
    <cellStyle name="Normal 17 3 4" xfId="308"/>
    <cellStyle name="Normal 17 4" xfId="309"/>
    <cellStyle name="Normal 17 4 2" xfId="310"/>
    <cellStyle name="Normal 17 4 3" xfId="311"/>
    <cellStyle name="Normal 17 5" xfId="312"/>
    <cellStyle name="Normal 17 6" xfId="313"/>
    <cellStyle name="Normal 170" xfId="689"/>
    <cellStyle name="Normal 171" xfId="690"/>
    <cellStyle name="Normal 172" xfId="691"/>
    <cellStyle name="Normal 177" xfId="692"/>
    <cellStyle name="Normal 178" xfId="693"/>
    <cellStyle name="Normal 179" xfId="694"/>
    <cellStyle name="Normal 18" xfId="314"/>
    <cellStyle name="Normal 18 2" xfId="315"/>
    <cellStyle name="Normal 180" xfId="695"/>
    <cellStyle name="Normal 181" xfId="696"/>
    <cellStyle name="Normal 182" xfId="697"/>
    <cellStyle name="Normal 183" xfId="698"/>
    <cellStyle name="Normal 184" xfId="699"/>
    <cellStyle name="Normal 185" xfId="700"/>
    <cellStyle name="Normal 186" xfId="701"/>
    <cellStyle name="Normal 187" xfId="702"/>
    <cellStyle name="Normal 188" xfId="703"/>
    <cellStyle name="Normal 189" xfId="704"/>
    <cellStyle name="Normal 19" xfId="316"/>
    <cellStyle name="Normal 190" xfId="705"/>
    <cellStyle name="Normal 192" xfId="706"/>
    <cellStyle name="Normal 193" xfId="707"/>
    <cellStyle name="Normal 196" xfId="708"/>
    <cellStyle name="Normal 197" xfId="709"/>
    <cellStyle name="Normal 198" xfId="710"/>
    <cellStyle name="Normal 199" xfId="711"/>
    <cellStyle name="Normal 2" xfId="5"/>
    <cellStyle name="Normal 2 2" xfId="318"/>
    <cellStyle name="Normal 2 2 2" xfId="38"/>
    <cellStyle name="Normal 2 2 3" xfId="319"/>
    <cellStyle name="Normal 2 2 4" xfId="320"/>
    <cellStyle name="Normal 2 2 5" xfId="321"/>
    <cellStyle name="Normal 2 3" xfId="322"/>
    <cellStyle name="Normal 2 3 2" xfId="323"/>
    <cellStyle name="Normal 2 3_29(d) - Gas extensions -tariffs" xfId="324"/>
    <cellStyle name="Normal 2 4" xfId="325"/>
    <cellStyle name="Normal 2 4 2" xfId="326"/>
    <cellStyle name="Normal 2 4 3" xfId="327"/>
    <cellStyle name="Normal 2 5" xfId="45"/>
    <cellStyle name="Normal 2 6" xfId="317"/>
    <cellStyle name="Normal 2_29(d) - Gas extensions -tariffs" xfId="328"/>
    <cellStyle name="Normal 20" xfId="329"/>
    <cellStyle name="Normal 20 2" xfId="330"/>
    <cellStyle name="Normal 20 2 2" xfId="331"/>
    <cellStyle name="Normal 20 3" xfId="332"/>
    <cellStyle name="Normal 20 4" xfId="333"/>
    <cellStyle name="Normal 20 5" xfId="712"/>
    <cellStyle name="Normal 200" xfId="713"/>
    <cellStyle name="Normal 201" xfId="714"/>
    <cellStyle name="Normal 202" xfId="715"/>
    <cellStyle name="Normal 203" xfId="716"/>
    <cellStyle name="Normal 204" xfId="717"/>
    <cellStyle name="Normal 205" xfId="718"/>
    <cellStyle name="Normal 207" xfId="719"/>
    <cellStyle name="Normal 208" xfId="720"/>
    <cellStyle name="Normal 209" xfId="721"/>
    <cellStyle name="Normal 21" xfId="334"/>
    <cellStyle name="Normal 21 2" xfId="335"/>
    <cellStyle name="Normal 21 3" xfId="336"/>
    <cellStyle name="Normal 210" xfId="722"/>
    <cellStyle name="Normal 211" xfId="723"/>
    <cellStyle name="Normal 212" xfId="724"/>
    <cellStyle name="Normal 213" xfId="725"/>
    <cellStyle name="Normal 214" xfId="726"/>
    <cellStyle name="Normal 215" xfId="727"/>
    <cellStyle name="Normal 216" xfId="728"/>
    <cellStyle name="Normal 22" xfId="337"/>
    <cellStyle name="Normal 23" xfId="338"/>
    <cellStyle name="Normal 23 2" xfId="339"/>
    <cellStyle name="Normal 23 2 2" xfId="340"/>
    <cellStyle name="Normal 23 3" xfId="341"/>
    <cellStyle name="Normal 23 4" xfId="342"/>
    <cellStyle name="Normal 24" xfId="343"/>
    <cellStyle name="Normal 24 2" xfId="344"/>
    <cellStyle name="Normal 24 2 2" xfId="345"/>
    <cellStyle name="Normal 24 3" xfId="346"/>
    <cellStyle name="Normal 24 4" xfId="347"/>
    <cellStyle name="Normal 25" xfId="348"/>
    <cellStyle name="Normal 25 2" xfId="349"/>
    <cellStyle name="Normal 25 2 2" xfId="350"/>
    <cellStyle name="Normal 25 3" xfId="351"/>
    <cellStyle name="Normal 25 4" xfId="352"/>
    <cellStyle name="Normal 26" xfId="353"/>
    <cellStyle name="Normal 26 2" xfId="354"/>
    <cellStyle name="Normal 26 2 2" xfId="355"/>
    <cellStyle name="Normal 26 3" xfId="356"/>
    <cellStyle name="Normal 26 4" xfId="357"/>
    <cellStyle name="Normal 27" xfId="358"/>
    <cellStyle name="Normal 28" xfId="41"/>
    <cellStyle name="Normal 28 4" xfId="915"/>
    <cellStyle name="Normal 29" xfId="359"/>
    <cellStyle name="Normal 3" xfId="2"/>
    <cellStyle name="Normal 3 2" xfId="7"/>
    <cellStyle name="Normal 3 2 2" xfId="1103"/>
    <cellStyle name="Normal 3 3" xfId="360"/>
    <cellStyle name="Normal 3 3 2" xfId="361"/>
    <cellStyle name="Normal 3 3 3" xfId="362"/>
    <cellStyle name="Normal 3 4" xfId="363"/>
    <cellStyle name="Normal 3 5" xfId="364"/>
    <cellStyle name="Normal 3 5 2" xfId="365"/>
    <cellStyle name="Normal 3 5 3" xfId="366"/>
    <cellStyle name="Normal 3_29(d) - Gas extensions -tariffs" xfId="367"/>
    <cellStyle name="Normal 30" xfId="368"/>
    <cellStyle name="Normal 31" xfId="369"/>
    <cellStyle name="Normal 32" xfId="47"/>
    <cellStyle name="Normal 32 3" xfId="913"/>
    <cellStyle name="Normal 33" xfId="370"/>
    <cellStyle name="Normal 34" xfId="371"/>
    <cellStyle name="Normal 34 2" xfId="729"/>
    <cellStyle name="Normal 35" xfId="577"/>
    <cellStyle name="Normal 36" xfId="578"/>
    <cellStyle name="Normal 37" xfId="579"/>
    <cellStyle name="Normal 37 2" xfId="730"/>
    <cellStyle name="Normal 38" xfId="372"/>
    <cellStyle name="Normal 38 2" xfId="373"/>
    <cellStyle name="Normal 38_29(d) - Gas extensions -tariffs" xfId="374"/>
    <cellStyle name="Normal 39" xfId="731"/>
    <cellStyle name="Normal 4" xfId="44"/>
    <cellStyle name="Normal 4 2" xfId="375"/>
    <cellStyle name="Normal 4 2 2" xfId="376"/>
    <cellStyle name="Normal 4 2 2 2" xfId="377"/>
    <cellStyle name="Normal 4 2 2 2 2" xfId="378"/>
    <cellStyle name="Normal 4 2 2 2 3" xfId="379"/>
    <cellStyle name="Normal 4 2 2 3" xfId="380"/>
    <cellStyle name="Normal 4 2 2 4" xfId="381"/>
    <cellStyle name="Normal 4 2 3" xfId="382"/>
    <cellStyle name="Normal 4 2 3 2" xfId="383"/>
    <cellStyle name="Normal 4 2 3 2 2" xfId="384"/>
    <cellStyle name="Normal 4 2 3 2 3" xfId="385"/>
    <cellStyle name="Normal 4 2 3 3" xfId="386"/>
    <cellStyle name="Normal 4 2 3 4" xfId="387"/>
    <cellStyle name="Normal 4 3" xfId="388"/>
    <cellStyle name="Normal 4 3 2" xfId="389"/>
    <cellStyle name="Normal 4 3 2 2" xfId="390"/>
    <cellStyle name="Normal 4 3 2 3" xfId="391"/>
    <cellStyle name="Normal 4 3 3" xfId="392"/>
    <cellStyle name="Normal 4 3 3 2" xfId="393"/>
    <cellStyle name="Normal 4 3 4" xfId="394"/>
    <cellStyle name="Normal 4 3 5" xfId="732"/>
    <cellStyle name="Normal 4 4" xfId="395"/>
    <cellStyle name="Normal 4 5" xfId="396"/>
    <cellStyle name="Normal 4 6" xfId="397"/>
    <cellStyle name="Normal 4_29(d) - Gas extensions -tariffs" xfId="398"/>
    <cellStyle name="Normal 40" xfId="399"/>
    <cellStyle name="Normal 40 2" xfId="400"/>
    <cellStyle name="Normal 40_29(d) - Gas extensions -tariffs" xfId="401"/>
    <cellStyle name="Normal 41" xfId="918"/>
    <cellStyle name="Normal 41 2" xfId="919"/>
    <cellStyle name="Normal 42" xfId="923"/>
    <cellStyle name="Normal 5" xfId="46"/>
    <cellStyle name="Normal 5 2" xfId="402"/>
    <cellStyle name="Normal 5 2 2" xfId="733"/>
    <cellStyle name="Normal 5 3" xfId="403"/>
    <cellStyle name="Normal 5 4" xfId="1108"/>
    <cellStyle name="Normal 6" xfId="404"/>
    <cellStyle name="Normal 6 2" xfId="405"/>
    <cellStyle name="Normal 6 2 2" xfId="406"/>
    <cellStyle name="Normal 6 3" xfId="920"/>
    <cellStyle name="Normal 7" xfId="407"/>
    <cellStyle name="Normal 7 2" xfId="408"/>
    <cellStyle name="Normal 7 2 2" xfId="409"/>
    <cellStyle name="Normal 7 2 2 2" xfId="410"/>
    <cellStyle name="Normal 7 2 2 3" xfId="411"/>
    <cellStyle name="Normal 7 2 3" xfId="412"/>
    <cellStyle name="Normal 7 2 4" xfId="413"/>
    <cellStyle name="Normal 7 3" xfId="734"/>
    <cellStyle name="Normal 8" xfId="414"/>
    <cellStyle name="Normal 8 2" xfId="415"/>
    <cellStyle name="Normal 8 2 2" xfId="416"/>
    <cellStyle name="Normal 8 2 3" xfId="417"/>
    <cellStyle name="Normal 8 2 3 2" xfId="418"/>
    <cellStyle name="Normal 8 2 3 3" xfId="419"/>
    <cellStyle name="Normal 8 2 4" xfId="420"/>
    <cellStyle name="Normal 9" xfId="421"/>
    <cellStyle name="Normal 9 2" xfId="422"/>
    <cellStyle name="Note 2" xfId="423"/>
    <cellStyle name="Note 2 2" xfId="424"/>
    <cellStyle name="Note 2 2 2" xfId="735"/>
    <cellStyle name="Note 2 2 2 2" xfId="736"/>
    <cellStyle name="Note 2 2 2 3" xfId="737"/>
    <cellStyle name="Note 2 2 3" xfId="738"/>
    <cellStyle name="Note 2 2 4" xfId="739"/>
    <cellStyle name="Note 2 2 5" xfId="740"/>
    <cellStyle name="Note 2 3" xfId="425"/>
    <cellStyle name="Note 2 3 2" xfId="741"/>
    <cellStyle name="Note 2 3 2 2" xfId="742"/>
    <cellStyle name="Note 2 3 2 3" xfId="743"/>
    <cellStyle name="Note 2 3 3" xfId="744"/>
    <cellStyle name="Note 2 3 4" xfId="745"/>
    <cellStyle name="Note 2 3 5" xfId="746"/>
    <cellStyle name="Note 2 4" xfId="747"/>
    <cellStyle name="Note 2 4 2" xfId="748"/>
    <cellStyle name="Note 2 4 2 2" xfId="749"/>
    <cellStyle name="Note 2 4 2 3" xfId="750"/>
    <cellStyle name="Note 2 4 3" xfId="751"/>
    <cellStyle name="Note 2 4 4" xfId="752"/>
    <cellStyle name="Note 2 5" xfId="753"/>
    <cellStyle name="Note 2 5 2" xfId="754"/>
    <cellStyle name="Note 2 5 2 2" xfId="755"/>
    <cellStyle name="Note 2 5 2 3" xfId="756"/>
    <cellStyle name="Note 2 5 3" xfId="757"/>
    <cellStyle name="Note 2 5 4" xfId="758"/>
    <cellStyle name="Note 2 6" xfId="759"/>
    <cellStyle name="Note 2 6 2" xfId="760"/>
    <cellStyle name="Note 2 6 2 2" xfId="761"/>
    <cellStyle name="Note 2 6 2 3" xfId="762"/>
    <cellStyle name="Note 2 6 3" xfId="763"/>
    <cellStyle name="Note 2 6 4" xfId="764"/>
    <cellStyle name="Note 2 7" xfId="765"/>
    <cellStyle name="Note 2 8" xfId="766"/>
    <cellStyle name="Note 2 9" xfId="767"/>
    <cellStyle name="Note 3" xfId="426"/>
    <cellStyle name="Note 3 2" xfId="427"/>
    <cellStyle name="Note 3 2 2" xfId="768"/>
    <cellStyle name="Note 3 3" xfId="428"/>
    <cellStyle name="Note 3 3 2" xfId="769"/>
    <cellStyle name="Note 3 4" xfId="770"/>
    <cellStyle name="Note 4" xfId="429"/>
    <cellStyle name="Note 4 2" xfId="430"/>
    <cellStyle name="Note 4 2 2" xfId="771"/>
    <cellStyle name="Note 4 3" xfId="431"/>
    <cellStyle name="Note 4 3 2" xfId="772"/>
    <cellStyle name="Note 4 4" xfId="773"/>
    <cellStyle name="Output 2" xfId="432"/>
    <cellStyle name="Output 2 10" xfId="774"/>
    <cellStyle name="Output 2 11" xfId="775"/>
    <cellStyle name="Output 2 12" xfId="776"/>
    <cellStyle name="Output 2 2" xfId="433"/>
    <cellStyle name="Output 2 2 2" xfId="777"/>
    <cellStyle name="Output 2 2 2 2" xfId="778"/>
    <cellStyle name="Output 2 2 2 3" xfId="779"/>
    <cellStyle name="Output 2 2 3" xfId="780"/>
    <cellStyle name="Output 2 2 3 2" xfId="781"/>
    <cellStyle name="Output 2 2 3 3" xfId="782"/>
    <cellStyle name="Output 2 2 4" xfId="783"/>
    <cellStyle name="Output 2 2 5" xfId="784"/>
    <cellStyle name="Output 2 2 6" xfId="785"/>
    <cellStyle name="Output 2 3" xfId="434"/>
    <cellStyle name="Output 2 3 2" xfId="786"/>
    <cellStyle name="Output 2 3 2 2" xfId="787"/>
    <cellStyle name="Output 2 3 2 3" xfId="788"/>
    <cellStyle name="Output 2 3 3" xfId="789"/>
    <cellStyle name="Output 2 3 3 2" xfId="790"/>
    <cellStyle name="Output 2 3 3 3" xfId="791"/>
    <cellStyle name="Output 2 3 4" xfId="792"/>
    <cellStyle name="Output 2 3 5" xfId="793"/>
    <cellStyle name="Output 2 3 6" xfId="794"/>
    <cellStyle name="Output 2 4" xfId="795"/>
    <cellStyle name="Output 2 4 2" xfId="796"/>
    <cellStyle name="Output 2 4 2 2" xfId="797"/>
    <cellStyle name="Output 2 4 2 3" xfId="798"/>
    <cellStyle name="Output 2 4 3" xfId="799"/>
    <cellStyle name="Output 2 4 3 2" xfId="800"/>
    <cellStyle name="Output 2 4 3 3" xfId="801"/>
    <cellStyle name="Output 2 4 4" xfId="802"/>
    <cellStyle name="Output 2 4 5" xfId="803"/>
    <cellStyle name="Output 2 5" xfId="804"/>
    <cellStyle name="Output 2 5 2" xfId="805"/>
    <cellStyle name="Output 2 5 2 2" xfId="806"/>
    <cellStyle name="Output 2 5 2 3" xfId="807"/>
    <cellStyle name="Output 2 5 3" xfId="808"/>
    <cellStyle name="Output 2 5 3 2" xfId="809"/>
    <cellStyle name="Output 2 5 3 3" xfId="810"/>
    <cellStyle name="Output 2 5 4" xfId="811"/>
    <cellStyle name="Output 2 5 5" xfId="812"/>
    <cellStyle name="Output 2 6" xfId="813"/>
    <cellStyle name="Output 2 6 2" xfId="814"/>
    <cellStyle name="Output 2 6 2 2" xfId="815"/>
    <cellStyle name="Output 2 6 2 3" xfId="816"/>
    <cellStyle name="Output 2 6 3" xfId="817"/>
    <cellStyle name="Output 2 6 3 2" xfId="818"/>
    <cellStyle name="Output 2 6 3 3" xfId="819"/>
    <cellStyle name="Output 2 6 4" xfId="820"/>
    <cellStyle name="Output 2 6 5" xfId="821"/>
    <cellStyle name="Output 2 7" xfId="822"/>
    <cellStyle name="Output 2 7 2" xfId="823"/>
    <cellStyle name="Output 2 7 2 2" xfId="824"/>
    <cellStyle name="Output 2 7 2 3" xfId="825"/>
    <cellStyle name="Output 2 7 3" xfId="826"/>
    <cellStyle name="Output 2 7 3 2" xfId="827"/>
    <cellStyle name="Output 2 7 3 3" xfId="828"/>
    <cellStyle name="Output 2 7 4" xfId="829"/>
    <cellStyle name="Output 2 7 5" xfId="830"/>
    <cellStyle name="Output 2 8" xfId="831"/>
    <cellStyle name="Output 2 8 2" xfId="832"/>
    <cellStyle name="Output 2 8 3" xfId="833"/>
    <cellStyle name="Output 2 9" xfId="834"/>
    <cellStyle name="Output 2 9 2" xfId="835"/>
    <cellStyle name="Output 2 9 3" xfId="836"/>
    <cellStyle name="Percent" xfId="1" builtinId="5"/>
    <cellStyle name="Percent [2]" xfId="435"/>
    <cellStyle name="Percent [2] 2" xfId="436"/>
    <cellStyle name="Percent [2]_29(d) - Gas extensions -tariffs" xfId="437"/>
    <cellStyle name="Percent 10" xfId="580"/>
    <cellStyle name="Percent 11" xfId="581"/>
    <cellStyle name="Percent 12" xfId="438"/>
    <cellStyle name="Percent 12 2" xfId="439"/>
    <cellStyle name="Percent 12 2 2" xfId="440"/>
    <cellStyle name="Percent 12 3" xfId="441"/>
    <cellStyle name="Percent 12 4" xfId="442"/>
    <cellStyle name="Percent 2" xfId="6"/>
    <cellStyle name="Percent 2 2" xfId="443"/>
    <cellStyle name="Percent 2 2 2" xfId="444"/>
    <cellStyle name="Percent 2 2 2 2" xfId="445"/>
    <cellStyle name="Percent 2 2 2 2 2" xfId="446"/>
    <cellStyle name="Percent 2 2 2 2 3" xfId="447"/>
    <cellStyle name="Percent 2 2 2 3" xfId="448"/>
    <cellStyle name="Percent 2 2 2 4" xfId="449"/>
    <cellStyle name="Percent 2 2 3" xfId="450"/>
    <cellStyle name="Percent 2 2 3 2" xfId="451"/>
    <cellStyle name="Percent 2 2 3 2 2" xfId="452"/>
    <cellStyle name="Percent 2 2 3 2 3" xfId="453"/>
    <cellStyle name="Percent 2 2 3 3" xfId="454"/>
    <cellStyle name="Percent 2 2 3 4" xfId="455"/>
    <cellStyle name="Percent 2 3" xfId="456"/>
    <cellStyle name="Percent 2 3 2" xfId="457"/>
    <cellStyle name="Percent 2 3 2 2" xfId="458"/>
    <cellStyle name="Percent 2 3 2 3" xfId="459"/>
    <cellStyle name="Percent 2 3 3" xfId="460"/>
    <cellStyle name="Percent 2 3 4" xfId="461"/>
    <cellStyle name="Percent 2 4" xfId="462"/>
    <cellStyle name="Percent 2 4 2" xfId="463"/>
    <cellStyle name="Percent 2 4 2 2" xfId="464"/>
    <cellStyle name="Percent 2 4 2 3" xfId="465"/>
    <cellStyle name="Percent 2 4 3" xfId="466"/>
    <cellStyle name="Percent 2 4 4" xfId="467"/>
    <cellStyle name="Percent 2 5" xfId="1107"/>
    <cellStyle name="Percent 3" xfId="468"/>
    <cellStyle name="Percent 3 2" xfId="469"/>
    <cellStyle name="Percent 3 3" xfId="837"/>
    <cellStyle name="Percent 3 4" xfId="470"/>
    <cellStyle name="Percent 3 4 2" xfId="471"/>
    <cellStyle name="Percent 3 4 3" xfId="472"/>
    <cellStyle name="Percent 4" xfId="473"/>
    <cellStyle name="Percent 4 2" xfId="838"/>
    <cellStyle name="Percent 5" xfId="474"/>
    <cellStyle name="Percent 5 2" xfId="475"/>
    <cellStyle name="Percent 5 3" xfId="476"/>
    <cellStyle name="Percent 5 4" xfId="1059"/>
    <cellStyle name="Percent 6" xfId="477"/>
    <cellStyle name="Percent 7" xfId="478"/>
    <cellStyle name="Percent 8" xfId="479"/>
    <cellStyle name="Percent 8 2" xfId="1062"/>
    <cellStyle name="Percent 9" xfId="582"/>
    <cellStyle name="Percentage" xfId="480"/>
    <cellStyle name="Period Title" xfId="481"/>
    <cellStyle name="PSChar" xfId="482"/>
    <cellStyle name="PSDate" xfId="483"/>
    <cellStyle name="PSDec" xfId="484"/>
    <cellStyle name="PSDetail" xfId="485"/>
    <cellStyle name="PSDetail 2" xfId="839"/>
    <cellStyle name="PSHeading" xfId="486"/>
    <cellStyle name="PSHeading 2" xfId="487"/>
    <cellStyle name="PSHeading 2 2" xfId="488"/>
    <cellStyle name="PSHeading 2 2 2" xfId="583"/>
    <cellStyle name="PSHeading 2 2 2 2" xfId="1046"/>
    <cellStyle name="PSHeading 2 2 3" xfId="1045"/>
    <cellStyle name="PSHeading 2 3" xfId="584"/>
    <cellStyle name="PSHeading 2 3 2" xfId="1047"/>
    <cellStyle name="PSHeading 2 4" xfId="1044"/>
    <cellStyle name="PSHeading 3" xfId="489"/>
    <cellStyle name="PSHeading 3 2" xfId="490"/>
    <cellStyle name="PSHeading 3 2 2" xfId="491"/>
    <cellStyle name="PSHeading 3 2 2 2" xfId="585"/>
    <cellStyle name="PSHeading 3 2 2 2 2" xfId="1051"/>
    <cellStyle name="PSHeading 3 2 2 3" xfId="1050"/>
    <cellStyle name="PSHeading 3 2 3" xfId="586"/>
    <cellStyle name="PSHeading 3 2 3 2" xfId="1052"/>
    <cellStyle name="PSHeading 3 2 4" xfId="1049"/>
    <cellStyle name="PSHeading 3 3" xfId="587"/>
    <cellStyle name="PSHeading 3 3 2" xfId="1053"/>
    <cellStyle name="PSHeading 3 4" xfId="1048"/>
    <cellStyle name="PSHeading 4" xfId="492"/>
    <cellStyle name="PSHeading 4 2" xfId="588"/>
    <cellStyle name="PSHeading 4 2 2" xfId="1055"/>
    <cellStyle name="PSHeading 4 3" xfId="1054"/>
    <cellStyle name="PSHeading 5" xfId="589"/>
    <cellStyle name="PSHeading 5 2" xfId="1056"/>
    <cellStyle name="PSHeading 6" xfId="1043"/>
    <cellStyle name="PSInt" xfId="493"/>
    <cellStyle name="PSSpacer" xfId="494"/>
    <cellStyle name="Ratio" xfId="495"/>
    <cellStyle name="Ratio 2" xfId="496"/>
    <cellStyle name="Ratio_29(d) - Gas extensions -tariffs" xfId="497"/>
    <cellStyle name="Right Date" xfId="498"/>
    <cellStyle name="Right Number" xfId="499"/>
    <cellStyle name="Right Year" xfId="500"/>
    <cellStyle name="RIN_Input$_3dp" xfId="501"/>
    <cellStyle name="SAPBorder" xfId="1082"/>
    <cellStyle name="SAPDataCell" xfId="1064"/>
    <cellStyle name="SAPDataRemoved" xfId="1083"/>
    <cellStyle name="SAPDataTotalCell" xfId="1065"/>
    <cellStyle name="SAPDimensionCell" xfId="1063"/>
    <cellStyle name="SAPEditableDataCell" xfId="1067"/>
    <cellStyle name="SAPEditableDataTotalCell" xfId="1070"/>
    <cellStyle name="SAPEmphasized" xfId="1093"/>
    <cellStyle name="SAPEmphasizedEditableDataCell" xfId="1095"/>
    <cellStyle name="SAPEmphasizedEditableDataTotalCell" xfId="1096"/>
    <cellStyle name="SAPEmphasizedLockedDataCell" xfId="1099"/>
    <cellStyle name="SAPEmphasizedLockedDataTotalCell" xfId="1100"/>
    <cellStyle name="SAPEmphasizedReadonlyDataCell" xfId="1097"/>
    <cellStyle name="SAPEmphasizedReadonlyDataTotalCell" xfId="1098"/>
    <cellStyle name="SAPEmphasizedTotal" xfId="1094"/>
    <cellStyle name="SAPError" xfId="502"/>
    <cellStyle name="SAPError 2" xfId="503"/>
    <cellStyle name="SAPError 3" xfId="1084"/>
    <cellStyle name="SAPExceptionLevel1" xfId="1073"/>
    <cellStyle name="SAPExceptionLevel2" xfId="1074"/>
    <cellStyle name="SAPExceptionLevel3" xfId="1075"/>
    <cellStyle name="SAPExceptionLevel4" xfId="1076"/>
    <cellStyle name="SAPExceptionLevel5" xfId="1077"/>
    <cellStyle name="SAPExceptionLevel6" xfId="1078"/>
    <cellStyle name="SAPExceptionLevel7" xfId="1079"/>
    <cellStyle name="SAPExceptionLevel8" xfId="1080"/>
    <cellStyle name="SAPExceptionLevel9" xfId="1081"/>
    <cellStyle name="SAPFormula" xfId="1101"/>
    <cellStyle name="SAPGroupingFillCell" xfId="1066"/>
    <cellStyle name="SAPHierarchyCell0" xfId="1088"/>
    <cellStyle name="SAPHierarchyCell1" xfId="1089"/>
    <cellStyle name="SAPHierarchyCell2" xfId="1090"/>
    <cellStyle name="SAPHierarchyCell3" xfId="1091"/>
    <cellStyle name="SAPHierarchyCell4" xfId="1092"/>
    <cellStyle name="SAPKey" xfId="504"/>
    <cellStyle name="SAPKey 2" xfId="505"/>
    <cellStyle name="SAPLocked" xfId="506"/>
    <cellStyle name="SAPLocked 2" xfId="507"/>
    <cellStyle name="SAPLockedDataCell" xfId="1069"/>
    <cellStyle name="SAPLockedDataTotalCell" xfId="1072"/>
    <cellStyle name="SAPMemberCell" xfId="1086"/>
    <cellStyle name="SAPMemberTotalCell" xfId="1087"/>
    <cellStyle name="SAPMessageText" xfId="1085"/>
    <cellStyle name="SAPOutput" xfId="508"/>
    <cellStyle name="SAPOutput 2" xfId="509"/>
    <cellStyle name="SAPReadonlyDataCell" xfId="1068"/>
    <cellStyle name="SAPReadonlyDataTotalCell" xfId="1071"/>
    <cellStyle name="SAPSpace" xfId="510"/>
    <cellStyle name="SAPSpace 2" xfId="511"/>
    <cellStyle name="SAPText" xfId="512"/>
    <cellStyle name="SAPText 2" xfId="513"/>
    <cellStyle name="SAPUnLocked" xfId="514"/>
    <cellStyle name="SAPUnLocked 2" xfId="515"/>
    <cellStyle name="Sheet Title" xfId="516"/>
    <cellStyle name="SheetHeader1" xfId="517"/>
    <cellStyle name="Style 1" xfId="518"/>
    <cellStyle name="Style 1 2" xfId="519"/>
    <cellStyle name="Style 1 2 2" xfId="520"/>
    <cellStyle name="Style 1 3" xfId="521"/>
    <cellStyle name="Style 1 3 2" xfId="522"/>
    <cellStyle name="Style 1 3 3" xfId="523"/>
    <cellStyle name="Style 1 4" xfId="524"/>
    <cellStyle name="Style 1_29(d) - Gas extensions -tariffs" xfId="525"/>
    <cellStyle name="Style2" xfId="526"/>
    <cellStyle name="Style3" xfId="527"/>
    <cellStyle name="Style4" xfId="528"/>
    <cellStyle name="Style4 2" xfId="529"/>
    <cellStyle name="Style4_29(d) - Gas extensions -tariffs" xfId="530"/>
    <cellStyle name="Style5" xfId="531"/>
    <cellStyle name="Style5 2" xfId="532"/>
    <cellStyle name="Style5_29(d) - Gas extensions -tariffs" xfId="533"/>
    <cellStyle name="Table Head Green" xfId="534"/>
    <cellStyle name="Table Head Green 2" xfId="840"/>
    <cellStyle name="Table Head Green 2 2" xfId="841"/>
    <cellStyle name="Table Head Green 3" xfId="842"/>
    <cellStyle name="Table Head Green 4" xfId="843"/>
    <cellStyle name="Table Head_pldt" xfId="535"/>
    <cellStyle name="Table Source" xfId="536"/>
    <cellStyle name="Table Units" xfId="537"/>
    <cellStyle name="Table Units 2" xfId="844"/>
    <cellStyle name="TableLvl2" xfId="538"/>
    <cellStyle name="TableLvl3" xfId="539"/>
    <cellStyle name="Text" xfId="540"/>
    <cellStyle name="Text 2" xfId="541"/>
    <cellStyle name="Text 3" xfId="542"/>
    <cellStyle name="Text Head 1" xfId="543"/>
    <cellStyle name="Text Head 1 2" xfId="845"/>
    <cellStyle name="Text Head 2" xfId="544"/>
    <cellStyle name="Text Head 2 2" xfId="846"/>
    <cellStyle name="Text Indent 2" xfId="545"/>
    <cellStyle name="Theirs" xfId="546"/>
    <cellStyle name="Title 2" xfId="547"/>
    <cellStyle name="TOC 1" xfId="548"/>
    <cellStyle name="TOC 2" xfId="549"/>
    <cellStyle name="TOC 3" xfId="550"/>
    <cellStyle name="Total 2" xfId="551"/>
    <cellStyle name="Total 2 10" xfId="847"/>
    <cellStyle name="Total 2 11" xfId="848"/>
    <cellStyle name="Total 2 12" xfId="849"/>
    <cellStyle name="Total 2 2" xfId="552"/>
    <cellStyle name="Total 2 2 2" xfId="850"/>
    <cellStyle name="Total 2 2 2 2" xfId="851"/>
    <cellStyle name="Total 2 2 2 3" xfId="852"/>
    <cellStyle name="Total 2 2 3" xfId="853"/>
    <cellStyle name="Total 2 2 3 2" xfId="854"/>
    <cellStyle name="Total 2 2 3 3" xfId="855"/>
    <cellStyle name="Total 2 2 4" xfId="856"/>
    <cellStyle name="Total 2 2 5" xfId="857"/>
    <cellStyle name="Total 2 2 6" xfId="858"/>
    <cellStyle name="Total 2 3" xfId="553"/>
    <cellStyle name="Total 2 3 2" xfId="859"/>
    <cellStyle name="Total 2 3 2 2" xfId="860"/>
    <cellStyle name="Total 2 3 2 3" xfId="861"/>
    <cellStyle name="Total 2 3 3" xfId="862"/>
    <cellStyle name="Total 2 3 3 2" xfId="863"/>
    <cellStyle name="Total 2 3 3 3" xfId="864"/>
    <cellStyle name="Total 2 3 4" xfId="865"/>
    <cellStyle name="Total 2 3 5" xfId="866"/>
    <cellStyle name="Total 2 3 6" xfId="867"/>
    <cellStyle name="Total 2 4" xfId="868"/>
    <cellStyle name="Total 2 4 2" xfId="869"/>
    <cellStyle name="Total 2 4 2 2" xfId="870"/>
    <cellStyle name="Total 2 4 2 3" xfId="871"/>
    <cellStyle name="Total 2 4 3" xfId="872"/>
    <cellStyle name="Total 2 4 3 2" xfId="873"/>
    <cellStyle name="Total 2 4 3 3" xfId="874"/>
    <cellStyle name="Total 2 4 4" xfId="875"/>
    <cellStyle name="Total 2 4 5" xfId="876"/>
    <cellStyle name="Total 2 5" xfId="877"/>
    <cellStyle name="Total 2 5 2" xfId="878"/>
    <cellStyle name="Total 2 5 2 2" xfId="879"/>
    <cellStyle name="Total 2 5 2 3" xfId="880"/>
    <cellStyle name="Total 2 5 3" xfId="881"/>
    <cellStyle name="Total 2 5 3 2" xfId="882"/>
    <cellStyle name="Total 2 5 3 3" xfId="883"/>
    <cellStyle name="Total 2 5 4" xfId="884"/>
    <cellStyle name="Total 2 5 5" xfId="885"/>
    <cellStyle name="Total 2 6" xfId="886"/>
    <cellStyle name="Total 2 6 2" xfId="887"/>
    <cellStyle name="Total 2 6 2 2" xfId="888"/>
    <cellStyle name="Total 2 6 2 3" xfId="889"/>
    <cellStyle name="Total 2 6 3" xfId="890"/>
    <cellStyle name="Total 2 6 3 2" xfId="891"/>
    <cellStyle name="Total 2 6 3 3" xfId="892"/>
    <cellStyle name="Total 2 6 4" xfId="893"/>
    <cellStyle name="Total 2 6 5" xfId="894"/>
    <cellStyle name="Total 2 7" xfId="895"/>
    <cellStyle name="Total 2 7 2" xfId="896"/>
    <cellStyle name="Total 2 7 2 2" xfId="897"/>
    <cellStyle name="Total 2 7 2 3" xfId="898"/>
    <cellStyle name="Total 2 7 3" xfId="899"/>
    <cellStyle name="Total 2 7 3 2" xfId="900"/>
    <cellStyle name="Total 2 7 3 3" xfId="901"/>
    <cellStyle name="Total 2 7 4" xfId="902"/>
    <cellStyle name="Total 2 7 5" xfId="903"/>
    <cellStyle name="Total 2 8" xfId="904"/>
    <cellStyle name="Total 2 8 2" xfId="905"/>
    <cellStyle name="Total 2 8 3" xfId="906"/>
    <cellStyle name="Total 2 9" xfId="907"/>
    <cellStyle name="Total 2 9 2" xfId="908"/>
    <cellStyle name="Total 2 9 3" xfId="909"/>
    <cellStyle name="Warning Text 2" xfId="554"/>
    <cellStyle name="year" xfId="555"/>
    <cellStyle name="year 2" xfId="556"/>
    <cellStyle name="year 2 2" xfId="910"/>
    <cellStyle name="year 3" xfId="911"/>
    <cellStyle name="year_29(d) - Gas extensions -tariffs" xfId="557"/>
  </cellStyles>
  <dxfs count="1">
    <dxf>
      <border>
        <bottom style="thin">
          <color auto="1"/>
        </bottom>
        <vertical/>
        <horizontal/>
      </border>
    </dxf>
  </dxfs>
  <tableStyles count="0" defaultTableStyle="TableStyleMedium2" defaultPivotStyle="PivotStyleMedium9"/>
  <colors>
    <mruColors>
      <color rgb="FFCCFFFF"/>
      <color rgb="FFFFFFCC"/>
      <color rgb="FFFFCCFF"/>
      <color rgb="FFCCFFCC"/>
      <color rgb="FF99CCFF"/>
      <color rgb="FFE4801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apo\Work%20Folders\Downloads\AER%20-%20Final%20decision%20-%20Evoenergy%202019-24%20-%20Opex%20model%20-%20Public%20-%20April%20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ER/Opex%20modelling/CAM%20and%20Capitalisation%20policy%20review/Analysis/Econometrics/Sourcedata/AER%20-%20Dx%20-%20Analysis%20-%20Capitalisation%20ratios%20-%20all%20DNSPs%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Lookup|Tables"/>
      <sheetName val="Check|List"/>
    </sheetNames>
    <sheetDataSet>
      <sheetData sheetId="0" refreshError="1"/>
      <sheetData sheetId="1">
        <row r="13">
          <cell r="G13">
            <v>2020</v>
          </cell>
        </row>
        <row r="14">
          <cell r="G14">
            <v>2024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Version history"/>
      <sheetName val="Lookup tables"/>
      <sheetName val="Data|Benchmarking data"/>
      <sheetName val="Data|Capex"/>
      <sheetName val="Data|CIT ERG PCR recast"/>
      <sheetName val="Data|Productivity indexes"/>
      <sheetName val="Data|Comparators"/>
      <sheetName val="Data|Overheads"/>
      <sheetName val="Input|Parameters"/>
      <sheetName val="Calc|Summary"/>
      <sheetName val="Calc|Ratio analysis"/>
      <sheetName val="Output|Ratio comparison"/>
      <sheetName val="Output|Charts"/>
      <sheetName val="Data|CIT and PCR recast"/>
    </sheetNames>
    <sheetDataSet>
      <sheetData sheetId="0"/>
      <sheetData sheetId="1"/>
      <sheetData sheetId="2">
        <row r="8">
          <cell r="A8" t="str">
            <v>All DNSPs</v>
          </cell>
        </row>
        <row r="9">
          <cell r="A9" t="str">
            <v>Benchmarking comparators</v>
          </cell>
        </row>
        <row r="14">
          <cell r="A14" t="str">
            <v>Simple</v>
          </cell>
        </row>
        <row r="15">
          <cell r="A15" t="str">
            <v>Customer-weighted</v>
          </cell>
        </row>
        <row r="20">
          <cell r="A20" t="str">
            <v>Opex - Benchmarking series</v>
          </cell>
        </row>
        <row r="21">
          <cell r="A21" t="str">
            <v>Opex - CAM at submission</v>
          </cell>
        </row>
        <row r="22">
          <cell r="A22" t="str">
            <v>Opex - Current CAM backcast</v>
          </cell>
        </row>
      </sheetData>
      <sheetData sheetId="3">
        <row r="7">
          <cell r="A7" t="str">
            <v>Measure</v>
          </cell>
          <cell r="B7" t="str">
            <v>Units</v>
          </cell>
          <cell r="C7" t="str">
            <v>Category</v>
          </cell>
          <cell r="D7" t="str">
            <v>2006EVO</v>
          </cell>
          <cell r="E7" t="str">
            <v>2007EVO</v>
          </cell>
          <cell r="F7" t="str">
            <v>2008EVO</v>
          </cell>
          <cell r="G7" t="str">
            <v>2009EVO</v>
          </cell>
          <cell r="H7" t="str">
            <v>2010EVO</v>
          </cell>
          <cell r="I7" t="str">
            <v>2011EVO</v>
          </cell>
          <cell r="J7" t="str">
            <v>2012EVO</v>
          </cell>
          <cell r="K7" t="str">
            <v>2013EVO</v>
          </cell>
          <cell r="L7" t="str">
            <v>2014EVO</v>
          </cell>
          <cell r="M7" t="str">
            <v>2015EVO</v>
          </cell>
          <cell r="N7" t="str">
            <v>2016EVO</v>
          </cell>
          <cell r="O7" t="str">
            <v>2017EVO</v>
          </cell>
          <cell r="P7" t="str">
            <v>2018EVO</v>
          </cell>
          <cell r="Q7" t="str">
            <v>2019EVO</v>
          </cell>
          <cell r="R7" t="str">
            <v>2020EVO</v>
          </cell>
          <cell r="S7" t="str">
            <v>2021EVO</v>
          </cell>
          <cell r="T7" t="str">
            <v>2006AGD</v>
          </cell>
          <cell r="U7" t="str">
            <v>2007AGD</v>
          </cell>
          <cell r="V7" t="str">
            <v>2008AGD</v>
          </cell>
          <cell r="W7" t="str">
            <v>2009AGD</v>
          </cell>
          <cell r="X7" t="str">
            <v>2010AGD</v>
          </cell>
          <cell r="Y7" t="str">
            <v>2011AGD</v>
          </cell>
          <cell r="Z7" t="str">
            <v>2012AGD</v>
          </cell>
          <cell r="AA7" t="str">
            <v>2013AGD</v>
          </cell>
          <cell r="AB7" t="str">
            <v>2014AGD</v>
          </cell>
          <cell r="AC7" t="str">
            <v>2015AGD</v>
          </cell>
          <cell r="AD7" t="str">
            <v>2016AGD</v>
          </cell>
          <cell r="AE7" t="str">
            <v>2017AGD</v>
          </cell>
          <cell r="AF7" t="str">
            <v>2018AGD</v>
          </cell>
          <cell r="AG7" t="str">
            <v>2019AGD</v>
          </cell>
          <cell r="AH7" t="str">
            <v>2020AGD</v>
          </cell>
          <cell r="AI7" t="str">
            <v>2021AGD</v>
          </cell>
          <cell r="AJ7" t="str">
            <v>2006CIT</v>
          </cell>
          <cell r="AK7" t="str">
            <v>2007CIT</v>
          </cell>
          <cell r="AL7" t="str">
            <v>2008CIT</v>
          </cell>
          <cell r="AM7" t="str">
            <v>2009CIT</v>
          </cell>
          <cell r="AN7" t="str">
            <v>2010CIT</v>
          </cell>
          <cell r="AO7" t="str">
            <v>2011CIT</v>
          </cell>
          <cell r="AP7" t="str">
            <v>2012CIT</v>
          </cell>
          <cell r="AQ7" t="str">
            <v>2013CIT</v>
          </cell>
          <cell r="AR7" t="str">
            <v>2014CIT</v>
          </cell>
          <cell r="AS7" t="str">
            <v>2015CIT</v>
          </cell>
          <cell r="AT7" t="str">
            <v>2016CIT</v>
          </cell>
          <cell r="AU7" t="str">
            <v>2017CIT</v>
          </cell>
          <cell r="AV7" t="str">
            <v>2018CIT</v>
          </cell>
          <cell r="AW7" t="str">
            <v>2019CIT</v>
          </cell>
          <cell r="AX7" t="str">
            <v>2020CIT</v>
          </cell>
          <cell r="AY7" t="str">
            <v>2021CIT</v>
          </cell>
          <cell r="AZ7" t="str">
            <v>2006END</v>
          </cell>
          <cell r="BA7" t="str">
            <v>2007END</v>
          </cell>
          <cell r="BB7" t="str">
            <v>2008END</v>
          </cell>
          <cell r="BC7" t="str">
            <v>2009END</v>
          </cell>
          <cell r="BD7" t="str">
            <v>2010END</v>
          </cell>
          <cell r="BE7" t="str">
            <v>2011END</v>
          </cell>
          <cell r="BF7" t="str">
            <v>2012END</v>
          </cell>
          <cell r="BG7" t="str">
            <v>2013END</v>
          </cell>
          <cell r="BH7" t="str">
            <v>2014END</v>
          </cell>
          <cell r="BI7" t="str">
            <v>2015END</v>
          </cell>
          <cell r="BJ7" t="str">
            <v>2016END</v>
          </cell>
          <cell r="BK7" t="str">
            <v>2017END</v>
          </cell>
          <cell r="BL7" t="str">
            <v>2018END</v>
          </cell>
          <cell r="BM7" t="str">
            <v>2019END</v>
          </cell>
          <cell r="BN7" t="str">
            <v>2020END</v>
          </cell>
          <cell r="BO7" t="str">
            <v>2021END</v>
          </cell>
          <cell r="BP7" t="str">
            <v>2006ENX</v>
          </cell>
          <cell r="BQ7" t="str">
            <v>2007ENX</v>
          </cell>
          <cell r="BR7" t="str">
            <v>2008ENX</v>
          </cell>
          <cell r="BS7" t="str">
            <v>2009ENX</v>
          </cell>
          <cell r="BT7" t="str">
            <v>2010ENX</v>
          </cell>
          <cell r="BU7" t="str">
            <v>2011ENX</v>
          </cell>
          <cell r="BV7" t="str">
            <v>2012ENX</v>
          </cell>
          <cell r="BW7" t="str">
            <v>2013ENX</v>
          </cell>
          <cell r="BX7" t="str">
            <v>2014ENX</v>
          </cell>
          <cell r="BY7" t="str">
            <v>2015ENX</v>
          </cell>
          <cell r="BZ7" t="str">
            <v>2016ENX</v>
          </cell>
          <cell r="CA7" t="str">
            <v>2017ENX</v>
          </cell>
          <cell r="CB7" t="str">
            <v>2018ENX</v>
          </cell>
          <cell r="CC7" t="str">
            <v>2019ENX</v>
          </cell>
          <cell r="CD7" t="str">
            <v>2020ENX</v>
          </cell>
          <cell r="CE7" t="str">
            <v>2021ENX</v>
          </cell>
          <cell r="CF7" t="str">
            <v>2006ERG</v>
          </cell>
          <cell r="CG7" t="str">
            <v>2007ERG</v>
          </cell>
          <cell r="CH7" t="str">
            <v>2008ERG</v>
          </cell>
          <cell r="CI7" t="str">
            <v>2009ERG</v>
          </cell>
          <cell r="CJ7" t="str">
            <v>2010ERG</v>
          </cell>
          <cell r="CK7" t="str">
            <v>2011ERG</v>
          </cell>
          <cell r="CL7" t="str">
            <v>2012ERG</v>
          </cell>
          <cell r="CM7" t="str">
            <v>2013ERG</v>
          </cell>
          <cell r="CN7" t="str">
            <v>2014ERG</v>
          </cell>
          <cell r="CO7" t="str">
            <v>2015ERG</v>
          </cell>
          <cell r="CP7" t="str">
            <v>2016ERG</v>
          </cell>
          <cell r="CQ7" t="str">
            <v>2017ERG</v>
          </cell>
          <cell r="CR7" t="str">
            <v>2018ERG</v>
          </cell>
          <cell r="CS7" t="str">
            <v>2019ERG</v>
          </cell>
          <cell r="CT7" t="str">
            <v>2020ERG</v>
          </cell>
          <cell r="CU7" t="str">
            <v>2021ERG</v>
          </cell>
          <cell r="CV7" t="str">
            <v>2006ESS</v>
          </cell>
          <cell r="CW7" t="str">
            <v>2007ESS</v>
          </cell>
          <cell r="CX7" t="str">
            <v>2008ESS</v>
          </cell>
          <cell r="CY7" t="str">
            <v>2009ESS</v>
          </cell>
          <cell r="CZ7" t="str">
            <v>2010ESS</v>
          </cell>
          <cell r="DA7" t="str">
            <v>2011ESS</v>
          </cell>
          <cell r="DB7" t="str">
            <v>2012ESS</v>
          </cell>
          <cell r="DC7" t="str">
            <v>2013ESS</v>
          </cell>
          <cell r="DD7" t="str">
            <v>2014ESS</v>
          </cell>
          <cell r="DE7" t="str">
            <v>2015ESS</v>
          </cell>
          <cell r="DF7" t="str">
            <v>2016ESS</v>
          </cell>
          <cell r="DG7" t="str">
            <v>2017ESS</v>
          </cell>
          <cell r="DH7" t="str">
            <v>2018ESS</v>
          </cell>
          <cell r="DI7" t="str">
            <v>2019ESS</v>
          </cell>
          <cell r="DJ7" t="str">
            <v>2020ESS</v>
          </cell>
          <cell r="DK7" t="str">
            <v>2021ESS</v>
          </cell>
          <cell r="DL7" t="str">
            <v>2006JEN</v>
          </cell>
          <cell r="DM7" t="str">
            <v>2007JEN</v>
          </cell>
          <cell r="DN7" t="str">
            <v>2008JEN</v>
          </cell>
          <cell r="DO7" t="str">
            <v>2009JEN</v>
          </cell>
          <cell r="DP7" t="str">
            <v>2010JEN</v>
          </cell>
          <cell r="DQ7" t="str">
            <v>2011JEN</v>
          </cell>
          <cell r="DR7" t="str">
            <v>2012JEN</v>
          </cell>
          <cell r="DS7" t="str">
            <v>2013JEN</v>
          </cell>
          <cell r="DT7" t="str">
            <v>2014JEN</v>
          </cell>
          <cell r="DU7" t="str">
            <v>2015JEN</v>
          </cell>
          <cell r="DV7" t="str">
            <v>2016JEN</v>
          </cell>
          <cell r="DW7" t="str">
            <v>2017JEN</v>
          </cell>
          <cell r="DX7" t="str">
            <v>2018JEN</v>
          </cell>
          <cell r="DY7" t="str">
            <v>2019JEN</v>
          </cell>
          <cell r="DZ7" t="str">
            <v>2020JEN</v>
          </cell>
          <cell r="EA7" t="str">
            <v>2021JEN</v>
          </cell>
          <cell r="EB7" t="str">
            <v>2006PCR</v>
          </cell>
          <cell r="EC7" t="str">
            <v>2007PCR</v>
          </cell>
          <cell r="ED7" t="str">
            <v>2008PCR</v>
          </cell>
          <cell r="EE7" t="str">
            <v>2009PCR</v>
          </cell>
          <cell r="EF7" t="str">
            <v>2010PCR</v>
          </cell>
          <cell r="EG7" t="str">
            <v>2011PCR</v>
          </cell>
          <cell r="EH7" t="str">
            <v>2012PCR</v>
          </cell>
          <cell r="EI7" t="str">
            <v>2013PCR</v>
          </cell>
          <cell r="EJ7" t="str">
            <v>2014PCR</v>
          </cell>
          <cell r="EK7" t="str">
            <v>2015PCR</v>
          </cell>
          <cell r="EL7" t="str">
            <v>2016PCR</v>
          </cell>
          <cell r="EM7" t="str">
            <v>2017PCR</v>
          </cell>
          <cell r="EN7" t="str">
            <v>2018PCR</v>
          </cell>
          <cell r="EO7" t="str">
            <v>2019PCR</v>
          </cell>
          <cell r="EP7" t="str">
            <v>2020PCR</v>
          </cell>
          <cell r="EQ7" t="str">
            <v>2021PCR</v>
          </cell>
          <cell r="ER7" t="str">
            <v>2006SAP</v>
          </cell>
          <cell r="ES7" t="str">
            <v>2007SAP</v>
          </cell>
          <cell r="ET7" t="str">
            <v>2008SAP</v>
          </cell>
          <cell r="EU7" t="str">
            <v>2009SAP</v>
          </cell>
          <cell r="EV7" t="str">
            <v>2010SAP</v>
          </cell>
          <cell r="EW7" t="str">
            <v>2011SAP</v>
          </cell>
          <cell r="EX7" t="str">
            <v>2012SAP</v>
          </cell>
          <cell r="EY7" t="str">
            <v>2013SAP</v>
          </cell>
          <cell r="EZ7" t="str">
            <v>2014SAP</v>
          </cell>
          <cell r="FA7" t="str">
            <v>2015SAP</v>
          </cell>
          <cell r="FB7" t="str">
            <v>2016SAP</v>
          </cell>
          <cell r="FC7" t="str">
            <v>2017SAP</v>
          </cell>
          <cell r="FD7" t="str">
            <v>2018SAP</v>
          </cell>
          <cell r="FE7" t="str">
            <v>2019SAP</v>
          </cell>
          <cell r="FF7" t="str">
            <v>2020SAP</v>
          </cell>
          <cell r="FG7" t="str">
            <v>2021SAP</v>
          </cell>
          <cell r="FH7" t="str">
            <v>2006AND</v>
          </cell>
          <cell r="FI7" t="str">
            <v>2007AND</v>
          </cell>
          <cell r="FJ7" t="str">
            <v>2008AND</v>
          </cell>
          <cell r="FK7" t="str">
            <v>2009AND</v>
          </cell>
          <cell r="FL7" t="str">
            <v>2010AND</v>
          </cell>
          <cell r="FM7" t="str">
            <v>2011AND</v>
          </cell>
          <cell r="FN7" t="str">
            <v>2012AND</v>
          </cell>
          <cell r="FO7" t="str">
            <v>2013AND</v>
          </cell>
          <cell r="FP7" t="str">
            <v>2014AND</v>
          </cell>
          <cell r="FQ7" t="str">
            <v>2015AND</v>
          </cell>
          <cell r="FR7" t="str">
            <v>2016AND</v>
          </cell>
          <cell r="FS7" t="str">
            <v>2017AND</v>
          </cell>
          <cell r="FT7" t="str">
            <v>2018AND</v>
          </cell>
          <cell r="FU7" t="str">
            <v>2019AND</v>
          </cell>
          <cell r="FV7" t="str">
            <v>2020AND</v>
          </cell>
          <cell r="FW7" t="str">
            <v>2021AND</v>
          </cell>
          <cell r="FX7" t="str">
            <v>2006TND</v>
          </cell>
          <cell r="FY7" t="str">
            <v>2007TND</v>
          </cell>
          <cell r="FZ7" t="str">
            <v>2008TND</v>
          </cell>
          <cell r="GA7" t="str">
            <v>2009TND</v>
          </cell>
          <cell r="GB7" t="str">
            <v>2010TND</v>
          </cell>
          <cell r="GC7" t="str">
            <v>2011TND</v>
          </cell>
          <cell r="GD7" t="str">
            <v>2012TND</v>
          </cell>
          <cell r="GE7" t="str">
            <v>2013TND</v>
          </cell>
          <cell r="GF7" t="str">
            <v>2014TND</v>
          </cell>
          <cell r="GG7" t="str">
            <v>2015TND</v>
          </cell>
          <cell r="GH7" t="str">
            <v>2016TND</v>
          </cell>
          <cell r="GI7" t="str">
            <v>2017TND</v>
          </cell>
          <cell r="GJ7" t="str">
            <v>2018TND</v>
          </cell>
          <cell r="GK7" t="str">
            <v>2019TND</v>
          </cell>
          <cell r="GL7" t="str">
            <v>2020TND</v>
          </cell>
          <cell r="GM7" t="str">
            <v>2021TND</v>
          </cell>
          <cell r="GN7" t="str">
            <v>2006UED</v>
          </cell>
          <cell r="GO7" t="str">
            <v>2007UED</v>
          </cell>
          <cell r="GP7" t="str">
            <v>2008UED</v>
          </cell>
          <cell r="GQ7" t="str">
            <v>2009UED</v>
          </cell>
          <cell r="GR7" t="str">
            <v>2010UED</v>
          </cell>
          <cell r="GS7" t="str">
            <v>2011UED</v>
          </cell>
          <cell r="GT7" t="str">
            <v>2012UED</v>
          </cell>
          <cell r="GU7" t="str">
            <v>2013UED</v>
          </cell>
          <cell r="GV7" t="str">
            <v>2014UED</v>
          </cell>
          <cell r="GW7" t="str">
            <v>2015UED</v>
          </cell>
          <cell r="GX7" t="str">
            <v>2016UED</v>
          </cell>
          <cell r="GY7" t="str">
            <v>2017UED</v>
          </cell>
          <cell r="GZ7" t="str">
            <v>2018UED</v>
          </cell>
          <cell r="HA7" t="str">
            <v>2019UED</v>
          </cell>
          <cell r="HB7" t="str">
            <v>2020UED</v>
          </cell>
          <cell r="HC7" t="str">
            <v>2021UED</v>
          </cell>
        </row>
        <row r="8">
          <cell r="A8" t="str">
            <v>Total Revenue</v>
          </cell>
          <cell r="B8" t="str">
            <v>$'000</v>
          </cell>
          <cell r="C8" t="str">
            <v>Outputs</v>
          </cell>
          <cell r="D8">
            <v>123812.96047000001</v>
          </cell>
          <cell r="E8">
            <v>129893.05255000004</v>
          </cell>
          <cell r="F8">
            <v>141828.84094999998</v>
          </cell>
          <cell r="G8">
            <v>153911.19712</v>
          </cell>
          <cell r="H8">
            <v>177165.81729999994</v>
          </cell>
          <cell r="I8">
            <v>201540.49049000005</v>
          </cell>
          <cell r="J8">
            <v>208839.71218999999</v>
          </cell>
          <cell r="K8">
            <v>227101.20575999995</v>
          </cell>
          <cell r="L8">
            <v>226457.70199999999</v>
          </cell>
          <cell r="M8">
            <v>186033.481</v>
          </cell>
          <cell r="N8">
            <v>160131.30600000001</v>
          </cell>
          <cell r="O8">
            <v>168320.97331343227</v>
          </cell>
          <cell r="P8">
            <v>156802.71619825801</v>
          </cell>
          <cell r="Q8">
            <v>160193.304</v>
          </cell>
          <cell r="R8">
            <v>159118.91678</v>
          </cell>
          <cell r="S8">
            <v>301450.37</v>
          </cell>
          <cell r="T8">
            <v>931134.98300000001</v>
          </cell>
          <cell r="U8">
            <v>986177.03700000001</v>
          </cell>
          <cell r="V8">
            <v>1068611.5919999999</v>
          </cell>
          <cell r="W8">
            <v>1161223.024</v>
          </cell>
          <cell r="X8">
            <v>1397318.351</v>
          </cell>
          <cell r="Y8">
            <v>1705464.0060000001</v>
          </cell>
          <cell r="Z8">
            <v>2007552.9990000001</v>
          </cell>
          <cell r="AA8">
            <v>2440566.8110000002</v>
          </cell>
          <cell r="AB8">
            <v>2388579.7429999998</v>
          </cell>
          <cell r="AC8">
            <v>2257099.8803619999</v>
          </cell>
          <cell r="AD8">
            <v>1690384.5129489999</v>
          </cell>
          <cell r="AE8">
            <v>1731583.890684</v>
          </cell>
          <cell r="AF8">
            <v>1686327.1976799998</v>
          </cell>
          <cell r="AG8">
            <v>1702683.7692200001</v>
          </cell>
          <cell r="AH8">
            <v>1494517.9201</v>
          </cell>
          <cell r="AI8">
            <v>1493567.4418900001</v>
          </cell>
          <cell r="AJ8">
            <v>200073.03136667682</v>
          </cell>
          <cell r="AK8">
            <v>206555.97587283049</v>
          </cell>
          <cell r="AL8">
            <v>203856.14609293183</v>
          </cell>
          <cell r="AM8">
            <v>209688.45736742695</v>
          </cell>
          <cell r="AN8">
            <v>216323.16287489678</v>
          </cell>
          <cell r="AO8">
            <v>200440.93685006851</v>
          </cell>
          <cell r="AP8">
            <v>215841.72190210561</v>
          </cell>
          <cell r="AQ8">
            <v>234920.70824071046</v>
          </cell>
          <cell r="AR8">
            <v>255238.19502540567</v>
          </cell>
          <cell r="AS8">
            <v>287665.23217571038</v>
          </cell>
          <cell r="AT8">
            <v>279300.35700000002</v>
          </cell>
          <cell r="AU8">
            <v>278537.163</v>
          </cell>
          <cell r="AV8">
            <v>290594.46942042134</v>
          </cell>
          <cell r="AW8">
            <v>299178.86200000002</v>
          </cell>
          <cell r="AX8">
            <v>290406.80499999999</v>
          </cell>
          <cell r="AY8">
            <v>265819.54200000002</v>
          </cell>
          <cell r="AZ8">
            <v>533636.00000000047</v>
          </cell>
          <cell r="BA8">
            <v>562936.11209093523</v>
          </cell>
          <cell r="BB8">
            <v>637518.00000000047</v>
          </cell>
          <cell r="BC8">
            <v>672638.99999999988</v>
          </cell>
          <cell r="BD8">
            <v>777696.00000000047</v>
          </cell>
          <cell r="BE8">
            <v>897763.7850000005</v>
          </cell>
          <cell r="BF8">
            <v>991679.29192332737</v>
          </cell>
          <cell r="BG8">
            <v>1028796.6007166066</v>
          </cell>
          <cell r="BH8">
            <v>1009898.5404404285</v>
          </cell>
          <cell r="BI8">
            <v>984528.01809113158</v>
          </cell>
          <cell r="BJ8">
            <v>844067.30425054953</v>
          </cell>
          <cell r="BK8">
            <v>875734.34661291656</v>
          </cell>
          <cell r="BL8">
            <v>841273.9070548109</v>
          </cell>
          <cell r="BM8">
            <v>871635.72199999995</v>
          </cell>
          <cell r="BN8">
            <v>831927.69067513</v>
          </cell>
          <cell r="BO8">
            <v>850469.11041000043</v>
          </cell>
          <cell r="BP8">
            <v>632714.9370700001</v>
          </cell>
          <cell r="BQ8">
            <v>687490.90300000005</v>
          </cell>
          <cell r="BR8">
            <v>754341.99898000003</v>
          </cell>
          <cell r="BS8">
            <v>910554.74898999999</v>
          </cell>
          <cell r="BT8">
            <v>992683.17102000001</v>
          </cell>
          <cell r="BU8">
            <v>1029442.47199</v>
          </cell>
          <cell r="BV8">
            <v>1182545.6609199997</v>
          </cell>
          <cell r="BW8">
            <v>1364438.8873800002</v>
          </cell>
          <cell r="BX8">
            <v>1608331.7000000009</v>
          </cell>
          <cell r="BY8">
            <v>1906174.3997</v>
          </cell>
          <cell r="BZ8">
            <v>1559679.6188000001</v>
          </cell>
          <cell r="CA8">
            <v>1542856.0841300001</v>
          </cell>
          <cell r="CB8">
            <v>1484134.0339600001</v>
          </cell>
          <cell r="CC8">
            <v>1385341.1059300001</v>
          </cell>
          <cell r="CD8">
            <v>1362883.56272</v>
          </cell>
          <cell r="CE8">
            <v>1208193.5025299999</v>
          </cell>
          <cell r="CF8">
            <v>720365.08428699337</v>
          </cell>
          <cell r="CG8">
            <v>734849.82044899859</v>
          </cell>
          <cell r="CH8">
            <v>803915.45786809828</v>
          </cell>
          <cell r="CI8">
            <v>881017.66923981672</v>
          </cell>
          <cell r="CJ8">
            <v>912581.28054941061</v>
          </cell>
          <cell r="CK8">
            <v>1086680.9601014098</v>
          </cell>
          <cell r="CL8">
            <v>1199985.9376226987</v>
          </cell>
          <cell r="CM8">
            <v>1400181.9793999081</v>
          </cell>
          <cell r="CN8">
            <v>1598898.2505699995</v>
          </cell>
          <cell r="CO8">
            <v>1822414.5129239999</v>
          </cell>
          <cell r="CP8">
            <v>1475878.0946500001</v>
          </cell>
          <cell r="CQ8">
            <v>1513405.62197</v>
          </cell>
          <cell r="CR8">
            <v>1371675.6054800001</v>
          </cell>
          <cell r="CS8">
            <v>1315809.9661799998</v>
          </cell>
          <cell r="CT8">
            <v>1323887.9464799999</v>
          </cell>
          <cell r="CU8">
            <v>1126617.7325299999</v>
          </cell>
          <cell r="CV8">
            <v>576733.24159000046</v>
          </cell>
          <cell r="CW8">
            <v>634922.14037999965</v>
          </cell>
          <cell r="CX8">
            <v>681455.9845500004</v>
          </cell>
          <cell r="CY8">
            <v>735766.80999999947</v>
          </cell>
          <cell r="CZ8">
            <v>875643.267996546</v>
          </cell>
          <cell r="DA8">
            <v>1000999.09814</v>
          </cell>
          <cell r="DB8">
            <v>1256803.3475500001</v>
          </cell>
          <cell r="DC8">
            <v>1495565.0600099999</v>
          </cell>
          <cell r="DD8">
            <v>1392957.757560001</v>
          </cell>
          <cell r="DE8">
            <v>1380238.2966600002</v>
          </cell>
          <cell r="DF8">
            <v>858797.71768700005</v>
          </cell>
          <cell r="DG8">
            <v>954630.18105999974</v>
          </cell>
          <cell r="DH8">
            <v>977173.63151999994</v>
          </cell>
          <cell r="DI8">
            <v>989541.99999730196</v>
          </cell>
          <cell r="DJ8">
            <v>978143.27500000002</v>
          </cell>
          <cell r="DK8">
            <v>972528.04599999997</v>
          </cell>
          <cell r="DL8">
            <v>152261.73300000001</v>
          </cell>
          <cell r="DM8">
            <v>162280.796</v>
          </cell>
          <cell r="DN8">
            <v>167094.94899999999</v>
          </cell>
          <cell r="DO8">
            <v>178881.4</v>
          </cell>
          <cell r="DP8">
            <v>173420.79199999999</v>
          </cell>
          <cell r="DQ8">
            <v>188226.924</v>
          </cell>
          <cell r="DR8">
            <v>199696.90100000001</v>
          </cell>
          <cell r="DS8">
            <v>226279.41500000001</v>
          </cell>
          <cell r="DT8">
            <v>245399.77781213619</v>
          </cell>
          <cell r="DU8">
            <v>259269.55251884062</v>
          </cell>
          <cell r="DV8">
            <v>255405.79855339968</v>
          </cell>
          <cell r="DW8">
            <v>271530.98361194419</v>
          </cell>
          <cell r="DX8">
            <v>251121.15023789418</v>
          </cell>
          <cell r="DY8">
            <v>258839.94775075899</v>
          </cell>
          <cell r="DZ8">
            <v>272388.63637196063</v>
          </cell>
          <cell r="EA8">
            <v>253645.38612393913</v>
          </cell>
          <cell r="EB8">
            <v>391330.18778942211</v>
          </cell>
          <cell r="EC8">
            <v>401367.64361668529</v>
          </cell>
          <cell r="ED8">
            <v>409784.76060345169</v>
          </cell>
          <cell r="EE8">
            <v>432205.48869995569</v>
          </cell>
          <cell r="EF8">
            <v>424679.58163422067</v>
          </cell>
          <cell r="EG8">
            <v>427813.3949111338</v>
          </cell>
          <cell r="EH8">
            <v>466747.15044109448</v>
          </cell>
          <cell r="EI8">
            <v>533356.44608149596</v>
          </cell>
          <cell r="EJ8">
            <v>589558.35702229186</v>
          </cell>
          <cell r="EK8">
            <v>657071.10638974747</v>
          </cell>
          <cell r="EL8">
            <v>620603.67599999998</v>
          </cell>
          <cell r="EM8">
            <v>628568.88166999992</v>
          </cell>
          <cell r="EN8">
            <v>631624.84339372406</v>
          </cell>
          <cell r="EO8">
            <v>656090.03</v>
          </cell>
          <cell r="EP8">
            <v>689625.04090999998</v>
          </cell>
          <cell r="EQ8">
            <v>647118.25300000003</v>
          </cell>
          <cell r="ER8">
            <v>457278</v>
          </cell>
          <cell r="ES8">
            <v>477674</v>
          </cell>
          <cell r="ET8">
            <v>498786.99999999994</v>
          </cell>
          <cell r="EU8">
            <v>526557</v>
          </cell>
          <cell r="EV8">
            <v>553315</v>
          </cell>
          <cell r="EW8">
            <v>617017</v>
          </cell>
          <cell r="EX8">
            <v>773858</v>
          </cell>
          <cell r="EY8">
            <v>817054.99999999988</v>
          </cell>
          <cell r="EZ8">
            <v>849891</v>
          </cell>
          <cell r="FA8">
            <v>928118.152</v>
          </cell>
          <cell r="FB8">
            <v>679011.68146343366</v>
          </cell>
          <cell r="FC8">
            <v>755805.87073743483</v>
          </cell>
          <cell r="FD8">
            <v>788554.42116848426</v>
          </cell>
          <cell r="FE8">
            <v>804157.86660331069</v>
          </cell>
          <cell r="FF8">
            <v>837347.53909783997</v>
          </cell>
          <cell r="FG8">
            <v>812681.24235199997</v>
          </cell>
          <cell r="FH8">
            <v>303689.386</v>
          </cell>
          <cell r="FI8">
            <v>325573.57199999999</v>
          </cell>
          <cell r="FJ8">
            <v>336022.29200000002</v>
          </cell>
          <cell r="FK8">
            <v>334758.11900000001</v>
          </cell>
          <cell r="FL8">
            <v>384938.57199999999</v>
          </cell>
          <cell r="FM8">
            <v>417259.06099999999</v>
          </cell>
          <cell r="FN8">
            <v>449355.391</v>
          </cell>
          <cell r="FO8">
            <v>503966.85800000001</v>
          </cell>
          <cell r="FP8">
            <v>581638.63787298894</v>
          </cell>
          <cell r="FQ8">
            <v>653340.8257201151</v>
          </cell>
          <cell r="FR8">
            <v>587230.40989595791</v>
          </cell>
          <cell r="FS8">
            <v>641498.53709876933</v>
          </cell>
          <cell r="FT8">
            <v>615139.54106559139</v>
          </cell>
          <cell r="FU8">
            <v>664919.45261148503</v>
          </cell>
          <cell r="FV8">
            <v>679971.69006940222</v>
          </cell>
          <cell r="FW8">
            <v>649919.04233369755</v>
          </cell>
          <cell r="FX8">
            <v>133199.44504551197</v>
          </cell>
          <cell r="FY8">
            <v>143591.43233179968</v>
          </cell>
          <cell r="FZ8">
            <v>169895.2861684286</v>
          </cell>
          <cell r="GA8">
            <v>189948.78255572508</v>
          </cell>
          <cell r="GB8">
            <v>219922.71267865124</v>
          </cell>
          <cell r="GC8">
            <v>222788.62717334702</v>
          </cell>
          <cell r="GD8">
            <v>242386.2095357276</v>
          </cell>
          <cell r="GE8">
            <v>265295.27302944881</v>
          </cell>
          <cell r="GF8">
            <v>272799.71101693233</v>
          </cell>
          <cell r="GG8">
            <v>285233.97467088467</v>
          </cell>
          <cell r="GH8">
            <v>306171.74588812841</v>
          </cell>
          <cell r="GI8">
            <v>299387.55147921597</v>
          </cell>
          <cell r="GJ8">
            <v>242840.39820961899</v>
          </cell>
          <cell r="GK8">
            <v>241349.37899999999</v>
          </cell>
          <cell r="GL8">
            <v>243883.57290999999</v>
          </cell>
          <cell r="GM8">
            <v>239249.27512999999</v>
          </cell>
          <cell r="GN8">
            <v>283130.99999999994</v>
          </cell>
          <cell r="GO8">
            <v>295134.19043839059</v>
          </cell>
          <cell r="GP8">
            <v>297723.08690209209</v>
          </cell>
          <cell r="GQ8">
            <v>295080.53083594044</v>
          </cell>
          <cell r="GR8">
            <v>299854.14771826315</v>
          </cell>
          <cell r="GS8">
            <v>307260.6458411187</v>
          </cell>
          <cell r="GT8">
            <v>323956.46034624206</v>
          </cell>
          <cell r="GU8">
            <v>343019.40000000008</v>
          </cell>
          <cell r="GV8">
            <v>353127.69877597032</v>
          </cell>
          <cell r="GW8">
            <v>401226.15590535337</v>
          </cell>
          <cell r="GX8">
            <v>374366.61388000019</v>
          </cell>
          <cell r="GY8">
            <v>402138.65700000001</v>
          </cell>
          <cell r="GZ8">
            <v>413537.19477034756</v>
          </cell>
          <cell r="HA8">
            <v>431637.56800000003</v>
          </cell>
          <cell r="HB8">
            <v>469850.20899999997</v>
          </cell>
          <cell r="HC8">
            <v>413974.72617000004</v>
          </cell>
        </row>
        <row r="9">
          <cell r="A9" t="str">
            <v>Energy</v>
          </cell>
          <cell r="B9" t="str">
            <v>GWh</v>
          </cell>
          <cell r="C9" t="str">
            <v>Outputs</v>
          </cell>
          <cell r="D9">
            <v>2758.2599927699998</v>
          </cell>
          <cell r="E9">
            <v>2820.8384251699999</v>
          </cell>
          <cell r="F9">
            <v>2847.3026528300002</v>
          </cell>
          <cell r="G9">
            <v>2872.9189710000001</v>
          </cell>
          <cell r="H9">
            <v>2896.4430109999998</v>
          </cell>
          <cell r="I9">
            <v>2909.8907380000001</v>
          </cell>
          <cell r="J9">
            <v>2891.1396340000001</v>
          </cell>
          <cell r="K9">
            <v>2903.9244520000002</v>
          </cell>
          <cell r="L9">
            <v>2829.7719999999999</v>
          </cell>
          <cell r="M9">
            <v>2856.06</v>
          </cell>
          <cell r="N9">
            <v>2876.1119615900002</v>
          </cell>
          <cell r="O9">
            <v>2914</v>
          </cell>
          <cell r="P9">
            <v>2852</v>
          </cell>
          <cell r="Q9">
            <v>2886.2457939999999</v>
          </cell>
          <cell r="R9">
            <v>2854.9406302799998</v>
          </cell>
          <cell r="S9">
            <v>2851</v>
          </cell>
          <cell r="T9">
            <v>30120.253331110001</v>
          </cell>
          <cell r="U9">
            <v>30441.837283100002</v>
          </cell>
          <cell r="V9">
            <v>30555.27845758</v>
          </cell>
          <cell r="W9">
            <v>30707.253764559999</v>
          </cell>
          <cell r="X9">
            <v>30533.414655159999</v>
          </cell>
          <cell r="Y9">
            <v>30569.629007539999</v>
          </cell>
          <cell r="Z9">
            <v>29344.73392938</v>
          </cell>
          <cell r="AA9">
            <v>26338.085908860001</v>
          </cell>
          <cell r="AB9">
            <v>25523.446190039998</v>
          </cell>
          <cell r="AC9">
            <v>25630.065756200001</v>
          </cell>
          <cell r="AD9">
            <v>25617.65634822</v>
          </cell>
          <cell r="AE9">
            <v>25668.78047116</v>
          </cell>
          <cell r="AF9">
            <v>25387</v>
          </cell>
          <cell r="AG9">
            <v>25424</v>
          </cell>
          <cell r="AH9">
            <v>24934</v>
          </cell>
          <cell r="AI9">
            <v>24456</v>
          </cell>
          <cell r="AJ9">
            <v>5974.99264692</v>
          </cell>
          <cell r="AK9">
            <v>6079.2982329099996</v>
          </cell>
          <cell r="AL9">
            <v>6099.5968399399999</v>
          </cell>
          <cell r="AM9">
            <v>6096.4719590200002</v>
          </cell>
          <cell r="AN9">
            <v>6209.71105902</v>
          </cell>
          <cell r="AO9">
            <v>6105.0505741699999</v>
          </cell>
          <cell r="AP9">
            <v>6085.13012299</v>
          </cell>
          <cell r="AQ9">
            <v>5981.3549491699996</v>
          </cell>
          <cell r="AR9">
            <v>5919.4004886299999</v>
          </cell>
          <cell r="AS9">
            <v>5944.1730621799998</v>
          </cell>
          <cell r="AT9">
            <v>5876</v>
          </cell>
          <cell r="AU9">
            <v>5917.32</v>
          </cell>
          <cell r="AV9">
            <v>5823.7689717774501</v>
          </cell>
          <cell r="AW9">
            <v>5813</v>
          </cell>
          <cell r="AX9">
            <v>5179</v>
          </cell>
          <cell r="AY9">
            <v>5124</v>
          </cell>
          <cell r="AZ9">
            <v>17195.999999970001</v>
          </cell>
          <cell r="BA9">
            <v>17482.559368909999</v>
          </cell>
          <cell r="BB9">
            <v>18111.696999970001</v>
          </cell>
          <cell r="BC9">
            <v>17425.961999980002</v>
          </cell>
          <cell r="BD9">
            <v>17410.772999979999</v>
          </cell>
          <cell r="BE9">
            <v>17501.186278220001</v>
          </cell>
          <cell r="BF9">
            <v>16505.80020157</v>
          </cell>
          <cell r="BG9">
            <v>16000.807428079999</v>
          </cell>
          <cell r="BH9">
            <v>15636.951096819999</v>
          </cell>
          <cell r="BI9">
            <v>16127.50073084</v>
          </cell>
          <cell r="BJ9">
            <v>16645.296944400001</v>
          </cell>
          <cell r="BK9">
            <v>16716.157015690002</v>
          </cell>
          <cell r="BL9">
            <v>16639.359420824945</v>
          </cell>
          <cell r="BM9">
            <v>16758.896350652896</v>
          </cell>
          <cell r="BN9">
            <v>16511.359433517937</v>
          </cell>
          <cell r="BO9">
            <v>16716.870093281086</v>
          </cell>
          <cell r="BP9">
            <v>20618</v>
          </cell>
          <cell r="BQ9">
            <v>20707</v>
          </cell>
          <cell r="BR9">
            <v>21155</v>
          </cell>
          <cell r="BS9">
            <v>21994</v>
          </cell>
          <cell r="BT9">
            <v>22193</v>
          </cell>
          <cell r="BU9">
            <v>21454</v>
          </cell>
          <cell r="BV9">
            <v>21210</v>
          </cell>
          <cell r="BW9">
            <v>21055</v>
          </cell>
          <cell r="BX9">
            <v>20838.067203139999</v>
          </cell>
          <cell r="BY9">
            <v>21154.47097101</v>
          </cell>
          <cell r="BZ9">
            <v>21138.128272040001</v>
          </cell>
          <cell r="CA9">
            <v>21354.62835024</v>
          </cell>
          <cell r="CB9">
            <v>21261.95727436</v>
          </cell>
          <cell r="CC9">
            <v>21427</v>
          </cell>
          <cell r="CD9">
            <v>21141</v>
          </cell>
          <cell r="CE9">
            <v>21133</v>
          </cell>
          <cell r="CF9">
            <v>13486.171</v>
          </cell>
          <cell r="CG9">
            <v>13576.44</v>
          </cell>
          <cell r="CH9">
            <v>13813.450999999999</v>
          </cell>
          <cell r="CI9">
            <v>14130.074000000001</v>
          </cell>
          <cell r="CJ9">
            <v>14256.528</v>
          </cell>
          <cell r="CK9">
            <v>13227.153</v>
          </cell>
          <cell r="CL9">
            <v>13691.726000000001</v>
          </cell>
          <cell r="CM9">
            <v>13495.528</v>
          </cell>
          <cell r="CN9">
            <v>13716.244895010001</v>
          </cell>
          <cell r="CO9">
            <v>13656.12758506</v>
          </cell>
          <cell r="CP9">
            <v>13747.385347830001</v>
          </cell>
          <cell r="CQ9">
            <v>13331.96414966</v>
          </cell>
          <cell r="CR9">
            <v>13243.175958469001</v>
          </cell>
          <cell r="CS9">
            <v>13504</v>
          </cell>
          <cell r="CT9">
            <v>13567</v>
          </cell>
          <cell r="CU9">
            <v>13477</v>
          </cell>
          <cell r="CV9">
            <v>11964.83999997</v>
          </cell>
          <cell r="CW9">
            <v>11974.11999997</v>
          </cell>
          <cell r="CX9">
            <v>12036.899999970001</v>
          </cell>
          <cell r="CY9">
            <v>12121.430282969999</v>
          </cell>
          <cell r="CZ9">
            <v>12103.51999997</v>
          </cell>
          <cell r="DA9">
            <v>11943.293001</v>
          </cell>
          <cell r="DB9">
            <v>11853.304757</v>
          </cell>
          <cell r="DC9">
            <v>12291.140578</v>
          </cell>
          <cell r="DD9">
            <v>12029.802982650001</v>
          </cell>
          <cell r="DE9">
            <v>12270.65744144</v>
          </cell>
          <cell r="DF9">
            <v>12313.244188389999</v>
          </cell>
          <cell r="DG9">
            <v>12388.53640411</v>
          </cell>
          <cell r="DH9">
            <v>12532.744000000001</v>
          </cell>
          <cell r="DI9">
            <v>12730.251</v>
          </cell>
          <cell r="DJ9">
            <v>12450.35</v>
          </cell>
          <cell r="DK9">
            <v>12440</v>
          </cell>
          <cell r="DL9">
            <v>4278.87</v>
          </cell>
          <cell r="DM9">
            <v>4378.72</v>
          </cell>
          <cell r="DN9">
            <v>4489.68</v>
          </cell>
          <cell r="DO9">
            <v>4374.97</v>
          </cell>
          <cell r="DP9">
            <v>4450.3100000000004</v>
          </cell>
          <cell r="DQ9">
            <v>4414.67</v>
          </cell>
          <cell r="DR9">
            <v>4364.37</v>
          </cell>
          <cell r="DS9">
            <v>4253.7160999999996</v>
          </cell>
          <cell r="DT9">
            <v>4135.5218560000003</v>
          </cell>
          <cell r="DU9">
            <v>4212.0177640000002</v>
          </cell>
          <cell r="DV9">
            <v>4186.8922570000004</v>
          </cell>
          <cell r="DW9">
            <v>4264.3874379999997</v>
          </cell>
          <cell r="DX9">
            <v>4218.7103520000001</v>
          </cell>
          <cell r="DY9">
            <v>4228.6504601656134</v>
          </cell>
          <cell r="DZ9">
            <v>4106.5999422816358</v>
          </cell>
          <cell r="EA9">
            <v>4108.5249032816355</v>
          </cell>
          <cell r="EB9">
            <v>10147.79959052</v>
          </cell>
          <cell r="EC9">
            <v>10299.201244219999</v>
          </cell>
          <cell r="ED9">
            <v>10510.32741704</v>
          </cell>
          <cell r="EE9">
            <v>10490.717127579999</v>
          </cell>
          <cell r="EF9">
            <v>10678.1059554</v>
          </cell>
          <cell r="EG9">
            <v>10470.676586559999</v>
          </cell>
          <cell r="EH9">
            <v>10743.806137</v>
          </cell>
          <cell r="EI9">
            <v>10555.881312179999</v>
          </cell>
          <cell r="EJ9">
            <v>10332.96148991</v>
          </cell>
          <cell r="EK9">
            <v>10712.655443809999</v>
          </cell>
          <cell r="EL9">
            <v>10657</v>
          </cell>
          <cell r="EM9">
            <v>10720.33</v>
          </cell>
          <cell r="EN9">
            <v>10752.71477788992</v>
          </cell>
          <cell r="EO9">
            <v>10882</v>
          </cell>
          <cell r="EP9">
            <v>10649</v>
          </cell>
          <cell r="EQ9">
            <v>10776</v>
          </cell>
          <cell r="ER9">
            <v>10954.5</v>
          </cell>
          <cell r="ES9">
            <v>11258.6</v>
          </cell>
          <cell r="ET9">
            <v>11344.3</v>
          </cell>
          <cell r="EU9">
            <v>11266.7</v>
          </cell>
          <cell r="EV9">
            <v>11503.5</v>
          </cell>
          <cell r="EW9">
            <v>11258.9</v>
          </cell>
          <cell r="EX9">
            <v>11018.6</v>
          </cell>
          <cell r="EY9">
            <v>11008.1</v>
          </cell>
          <cell r="EZ9">
            <v>10603.247999990001</v>
          </cell>
          <cell r="FA9">
            <v>10342.49554686</v>
          </cell>
          <cell r="FB9">
            <v>10355.11590954</v>
          </cell>
          <cell r="FC9">
            <v>10214.620056350001</v>
          </cell>
          <cell r="FD9">
            <v>10153.866861921533</v>
          </cell>
          <cell r="FE9">
            <v>10050.961123487396</v>
          </cell>
          <cell r="FF9">
            <v>9849.6525178623633</v>
          </cell>
          <cell r="FG9">
            <v>9726</v>
          </cell>
          <cell r="FH9">
            <v>7397.94</v>
          </cell>
          <cell r="FI9">
            <v>7500.0230000000001</v>
          </cell>
          <cell r="FJ9">
            <v>7885.9660000000003</v>
          </cell>
          <cell r="FK9">
            <v>7750.0280000000002</v>
          </cell>
          <cell r="FL9">
            <v>7909.0959999999995</v>
          </cell>
          <cell r="FM9">
            <v>7629.5309999999999</v>
          </cell>
          <cell r="FN9">
            <v>7594.7439999999997</v>
          </cell>
          <cell r="FO9">
            <v>7501</v>
          </cell>
          <cell r="FP9">
            <v>7447.6489588900004</v>
          </cell>
          <cell r="FQ9">
            <v>7686.1017265999999</v>
          </cell>
          <cell r="FR9">
            <v>7559.8541987799999</v>
          </cell>
          <cell r="FS9">
            <v>7673.2611600199998</v>
          </cell>
          <cell r="FT9">
            <v>7570.2769071659204</v>
          </cell>
          <cell r="FU9">
            <v>7658.2961505345838</v>
          </cell>
          <cell r="FV9">
            <v>7460.3336079387345</v>
          </cell>
          <cell r="FW9">
            <v>7465.3825386742265</v>
          </cell>
          <cell r="FX9">
            <v>4448.6720436300002</v>
          </cell>
          <cell r="FY9">
            <v>4417.0736412400001</v>
          </cell>
          <cell r="FZ9">
            <v>4441.0496229999999</v>
          </cell>
          <cell r="GA9">
            <v>4586.05031005</v>
          </cell>
          <cell r="GB9">
            <v>4545.2267016599999</v>
          </cell>
          <cell r="GC9">
            <v>4444.8157984199997</v>
          </cell>
          <cell r="GD9">
            <v>4317.9943187299996</v>
          </cell>
          <cell r="GE9">
            <v>4247.66200639</v>
          </cell>
          <cell r="GF9">
            <v>4111.7477722699996</v>
          </cell>
          <cell r="GG9">
            <v>4185.7266220000001</v>
          </cell>
          <cell r="GH9">
            <v>4243.3220810000003</v>
          </cell>
          <cell r="GI9">
            <v>4192.7450019999997</v>
          </cell>
          <cell r="GJ9">
            <v>4293.0444434479996</v>
          </cell>
          <cell r="GK9">
            <v>4320.7732638806638</v>
          </cell>
          <cell r="GL9">
            <v>4401.1362683291673</v>
          </cell>
          <cell r="GM9">
            <v>4482.635559764999</v>
          </cell>
          <cell r="GN9">
            <v>7915.3399999699996</v>
          </cell>
          <cell r="GO9">
            <v>7972.7465784200003</v>
          </cell>
          <cell r="GP9">
            <v>7895.8596746900002</v>
          </cell>
          <cell r="GQ9">
            <v>8013.4135843399999</v>
          </cell>
          <cell r="GR9">
            <v>8163.2832633400003</v>
          </cell>
          <cell r="GS9">
            <v>8022.5268351200002</v>
          </cell>
          <cell r="GT9">
            <v>8120.6288164799998</v>
          </cell>
          <cell r="GU9">
            <v>7856.2712161199997</v>
          </cell>
          <cell r="GV9">
            <v>7696.3088216699998</v>
          </cell>
          <cell r="GW9">
            <v>7604.0173143399998</v>
          </cell>
          <cell r="GX9">
            <v>8067.9294112199996</v>
          </cell>
          <cell r="GY9">
            <v>7844</v>
          </cell>
          <cell r="GZ9">
            <v>7666.5935195514658</v>
          </cell>
          <cell r="HA9">
            <v>7693</v>
          </cell>
          <cell r="HB9">
            <v>7502</v>
          </cell>
          <cell r="HC9">
            <v>7487</v>
          </cell>
        </row>
        <row r="10">
          <cell r="A10" t="str">
            <v>Customer Numbers</v>
          </cell>
          <cell r="B10" t="str">
            <v>No</v>
          </cell>
          <cell r="C10" t="str">
            <v>Outputs</v>
          </cell>
          <cell r="D10">
            <v>154510</v>
          </cell>
          <cell r="E10">
            <v>156360</v>
          </cell>
          <cell r="F10">
            <v>158455</v>
          </cell>
          <cell r="G10">
            <v>161092</v>
          </cell>
          <cell r="H10">
            <v>164900</v>
          </cell>
          <cell r="I10">
            <v>168937</v>
          </cell>
          <cell r="J10">
            <v>173186</v>
          </cell>
          <cell r="K10">
            <v>177255</v>
          </cell>
          <cell r="L10">
            <v>178710</v>
          </cell>
          <cell r="M10">
            <v>181851</v>
          </cell>
          <cell r="N10">
            <v>184961.5</v>
          </cell>
          <cell r="O10">
            <v>191482</v>
          </cell>
          <cell r="P10">
            <v>197537</v>
          </cell>
          <cell r="Q10">
            <v>203157</v>
          </cell>
          <cell r="R10">
            <v>207237.00000000399</v>
          </cell>
          <cell r="S10">
            <v>212505</v>
          </cell>
          <cell r="T10">
            <v>1546194.5</v>
          </cell>
          <cell r="U10">
            <v>1561613.99999999</v>
          </cell>
          <cell r="V10">
            <v>1574317.99999999</v>
          </cell>
          <cell r="W10">
            <v>1586138</v>
          </cell>
          <cell r="X10">
            <v>1596897.5</v>
          </cell>
          <cell r="Y10">
            <v>1608734.5</v>
          </cell>
          <cell r="Z10">
            <v>1621658.49999999</v>
          </cell>
          <cell r="AA10">
            <v>1635052.5</v>
          </cell>
          <cell r="AB10">
            <v>1651159.5</v>
          </cell>
          <cell r="AC10">
            <v>1669558.5</v>
          </cell>
          <cell r="AD10">
            <v>1688281.7206584599</v>
          </cell>
          <cell r="AE10">
            <v>1706913.49999999</v>
          </cell>
          <cell r="AF10">
            <v>1727294</v>
          </cell>
          <cell r="AG10">
            <v>1746274</v>
          </cell>
          <cell r="AH10">
            <v>1762079</v>
          </cell>
          <cell r="AI10">
            <v>1774204</v>
          </cell>
          <cell r="AJ10">
            <v>294971.65817282</v>
          </cell>
          <cell r="AK10">
            <v>299951.29418557999</v>
          </cell>
          <cell r="AL10">
            <v>303151.80398685997</v>
          </cell>
          <cell r="AM10">
            <v>305984.98426971998</v>
          </cell>
          <cell r="AN10">
            <v>310174.96273257001</v>
          </cell>
          <cell r="AO10">
            <v>314439.61807552999</v>
          </cell>
          <cell r="AP10">
            <v>318643.22002328001</v>
          </cell>
          <cell r="AQ10">
            <v>322735.81579785002</v>
          </cell>
          <cell r="AR10">
            <v>325917.15180559002</v>
          </cell>
          <cell r="AS10">
            <v>327907.17472150002</v>
          </cell>
          <cell r="AT10">
            <v>336070</v>
          </cell>
          <cell r="AU10">
            <v>339400</v>
          </cell>
          <cell r="AV10">
            <v>342668.99999999994</v>
          </cell>
          <cell r="AW10">
            <v>345009</v>
          </cell>
          <cell r="AX10">
            <v>346468</v>
          </cell>
          <cell r="AY10">
            <v>346855</v>
          </cell>
          <cell r="AZ10">
            <v>849548.29330194998</v>
          </cell>
          <cell r="BA10">
            <v>859722.30529924994</v>
          </cell>
          <cell r="BB10">
            <v>869654.53679640999</v>
          </cell>
          <cell r="BC10">
            <v>878612.20779661997</v>
          </cell>
          <cell r="BD10">
            <v>886064.29272154998</v>
          </cell>
          <cell r="BE10">
            <v>895088.26980019</v>
          </cell>
          <cell r="BF10">
            <v>903746.68839344999</v>
          </cell>
          <cell r="BG10">
            <v>919384.82389899995</v>
          </cell>
          <cell r="BH10">
            <v>940028.5</v>
          </cell>
          <cell r="BI10">
            <v>955832.5</v>
          </cell>
          <cell r="BJ10">
            <v>968354.5</v>
          </cell>
          <cell r="BK10">
            <v>984229.5</v>
          </cell>
          <cell r="BL10">
            <v>1005561.9999999999</v>
          </cell>
          <cell r="BM10">
            <v>1027585.5</v>
          </cell>
          <cell r="BN10">
            <v>1049164.5</v>
          </cell>
          <cell r="BO10">
            <v>1067349</v>
          </cell>
          <cell r="BP10">
            <v>1212063.56238094</v>
          </cell>
          <cell r="BQ10">
            <v>1236100.97666665</v>
          </cell>
          <cell r="BR10">
            <v>1263762.9433333301</v>
          </cell>
          <cell r="BS10">
            <v>1287435.6833333101</v>
          </cell>
          <cell r="BT10">
            <v>1307554.33333332</v>
          </cell>
          <cell r="BU10">
            <v>1326563.49999999</v>
          </cell>
          <cell r="BV10">
            <v>1343864.49999999</v>
          </cell>
          <cell r="BW10">
            <v>1359711.49999999</v>
          </cell>
          <cell r="BX10">
            <v>1376483</v>
          </cell>
          <cell r="BY10">
            <v>1397191</v>
          </cell>
          <cell r="BZ10">
            <v>1421522</v>
          </cell>
          <cell r="CA10">
            <v>1448247</v>
          </cell>
          <cell r="CB10">
            <v>1473805</v>
          </cell>
          <cell r="CC10">
            <v>1496317</v>
          </cell>
          <cell r="CD10">
            <v>1516198</v>
          </cell>
          <cell r="CE10">
            <v>1535400</v>
          </cell>
          <cell r="CF10">
            <v>624130</v>
          </cell>
          <cell r="CG10">
            <v>635123</v>
          </cell>
          <cell r="CH10">
            <v>647729</v>
          </cell>
          <cell r="CI10">
            <v>663216</v>
          </cell>
          <cell r="CJ10">
            <v>676960</v>
          </cell>
          <cell r="CK10">
            <v>688959</v>
          </cell>
          <cell r="CL10">
            <v>699264</v>
          </cell>
          <cell r="CM10">
            <v>710431</v>
          </cell>
          <cell r="CN10">
            <v>721930</v>
          </cell>
          <cell r="CO10">
            <v>728290.5</v>
          </cell>
          <cell r="CP10">
            <v>739353.5</v>
          </cell>
          <cell r="CQ10">
            <v>745501</v>
          </cell>
          <cell r="CR10">
            <v>752141</v>
          </cell>
          <cell r="CS10">
            <v>757726</v>
          </cell>
          <cell r="CT10">
            <v>762303</v>
          </cell>
          <cell r="CU10">
            <v>767583</v>
          </cell>
          <cell r="CV10">
            <v>799028</v>
          </cell>
          <cell r="CW10">
            <v>805190</v>
          </cell>
          <cell r="CX10">
            <v>814865</v>
          </cell>
          <cell r="CY10">
            <v>821578</v>
          </cell>
          <cell r="CZ10">
            <v>825215</v>
          </cell>
          <cell r="DA10">
            <v>834417</v>
          </cell>
          <cell r="DB10">
            <v>838385</v>
          </cell>
          <cell r="DC10">
            <v>844244</v>
          </cell>
          <cell r="DD10">
            <v>854231</v>
          </cell>
          <cell r="DE10">
            <v>867001</v>
          </cell>
          <cell r="DF10">
            <v>879064.5</v>
          </cell>
          <cell r="DG10">
            <v>891934.5</v>
          </cell>
          <cell r="DH10">
            <v>905969.99999999988</v>
          </cell>
          <cell r="DI10">
            <v>916470.5</v>
          </cell>
          <cell r="DJ10">
            <v>925966.00000000012</v>
          </cell>
          <cell r="DK10">
            <v>935178.5</v>
          </cell>
          <cell r="DL10">
            <v>293175.49999997998</v>
          </cell>
          <cell r="DM10">
            <v>299118.49999998999</v>
          </cell>
          <cell r="DN10">
            <v>302627.49999998999</v>
          </cell>
          <cell r="DO10">
            <v>305242.99999997998</v>
          </cell>
          <cell r="DP10">
            <v>309597.99999998999</v>
          </cell>
          <cell r="DQ10">
            <v>307191</v>
          </cell>
          <cell r="DR10">
            <v>312839</v>
          </cell>
          <cell r="DS10">
            <v>319591</v>
          </cell>
          <cell r="DT10">
            <v>325927.00000000006</v>
          </cell>
          <cell r="DU10">
            <v>332267</v>
          </cell>
          <cell r="DV10">
            <v>339467</v>
          </cell>
          <cell r="DW10">
            <v>346887</v>
          </cell>
          <cell r="DX10">
            <v>353729</v>
          </cell>
          <cell r="DY10">
            <v>360430.99999999994</v>
          </cell>
          <cell r="DZ10">
            <v>366841.00000000012</v>
          </cell>
          <cell r="EA10">
            <v>369331.49999999994</v>
          </cell>
          <cell r="EB10">
            <v>663966.35730240005</v>
          </cell>
          <cell r="EC10">
            <v>675821.59009509999</v>
          </cell>
          <cell r="ED10">
            <v>688356.43188220996</v>
          </cell>
          <cell r="EE10">
            <v>701004.54183501995</v>
          </cell>
          <cell r="EF10">
            <v>715219.69663429004</v>
          </cell>
          <cell r="EG10">
            <v>731281.52706412005</v>
          </cell>
          <cell r="EH10">
            <v>743561.51547831995</v>
          </cell>
          <cell r="EI10">
            <v>753913.41676781001</v>
          </cell>
          <cell r="EJ10">
            <v>765240.73900238005</v>
          </cell>
          <cell r="EK10">
            <v>777161.00874875998</v>
          </cell>
          <cell r="EL10">
            <v>799540</v>
          </cell>
          <cell r="EM10">
            <v>816349</v>
          </cell>
          <cell r="EN10">
            <v>835781</v>
          </cell>
          <cell r="EO10">
            <v>853771</v>
          </cell>
          <cell r="EP10">
            <v>863408</v>
          </cell>
          <cell r="EQ10">
            <v>877935</v>
          </cell>
          <cell r="ER10">
            <v>778839</v>
          </cell>
          <cell r="ES10">
            <v>779426</v>
          </cell>
          <cell r="ET10">
            <v>781110</v>
          </cell>
          <cell r="EU10">
            <v>814467</v>
          </cell>
          <cell r="EV10">
            <v>826964</v>
          </cell>
          <cell r="EW10">
            <v>836055</v>
          </cell>
          <cell r="EX10">
            <v>844153</v>
          </cell>
          <cell r="EY10">
            <v>847766</v>
          </cell>
          <cell r="EZ10">
            <v>851766.5</v>
          </cell>
          <cell r="FA10">
            <v>853939</v>
          </cell>
          <cell r="FB10">
            <v>858646.5</v>
          </cell>
          <cell r="FC10">
            <v>878299.5</v>
          </cell>
          <cell r="FD10">
            <v>894397</v>
          </cell>
          <cell r="FE10">
            <v>906197.49999999977</v>
          </cell>
          <cell r="FF10">
            <v>914602.99999999965</v>
          </cell>
          <cell r="FG10">
            <v>920841</v>
          </cell>
          <cell r="FH10">
            <v>605407.99999997998</v>
          </cell>
          <cell r="FI10">
            <v>616585.49999997998</v>
          </cell>
          <cell r="FJ10">
            <v>627552.49999997998</v>
          </cell>
          <cell r="FK10">
            <v>638613.49999996996</v>
          </cell>
          <cell r="FL10">
            <v>645694.49999998999</v>
          </cell>
          <cell r="FM10">
            <v>654640.99999997998</v>
          </cell>
          <cell r="FN10">
            <v>668702.99999996996</v>
          </cell>
          <cell r="FO10">
            <v>681298.99999996996</v>
          </cell>
          <cell r="FP10">
            <v>685193.99999998999</v>
          </cell>
          <cell r="FQ10">
            <v>706424</v>
          </cell>
          <cell r="FR10">
            <v>712767</v>
          </cell>
          <cell r="FS10">
            <v>734644</v>
          </cell>
          <cell r="FT10">
            <v>741836</v>
          </cell>
          <cell r="FU10">
            <v>762382</v>
          </cell>
          <cell r="FV10">
            <v>776854.00000000012</v>
          </cell>
          <cell r="FW10">
            <v>784245.5</v>
          </cell>
          <cell r="FX10">
            <v>250642.5242013</v>
          </cell>
          <cell r="FY10">
            <v>255484.38545674999</v>
          </cell>
          <cell r="FZ10">
            <v>260424.25945124001</v>
          </cell>
          <cell r="GA10">
            <v>265464.13023523003</v>
          </cell>
          <cell r="GB10">
            <v>270606.02202186</v>
          </cell>
          <cell r="GC10">
            <v>275851.99999998999</v>
          </cell>
          <cell r="GD10">
            <v>278391.99999998999</v>
          </cell>
          <cell r="GE10">
            <v>279867.99999998999</v>
          </cell>
          <cell r="GF10">
            <v>280750</v>
          </cell>
          <cell r="GG10">
            <v>283059</v>
          </cell>
          <cell r="GH10">
            <v>285325</v>
          </cell>
          <cell r="GI10">
            <v>287651.5001</v>
          </cell>
          <cell r="GJ10">
            <v>287936</v>
          </cell>
          <cell r="GK10">
            <v>290446</v>
          </cell>
          <cell r="GL10">
            <v>293949</v>
          </cell>
          <cell r="GM10">
            <v>297656</v>
          </cell>
          <cell r="GN10">
            <v>612728</v>
          </cell>
          <cell r="GO10">
            <v>618250</v>
          </cell>
          <cell r="GP10">
            <v>624094</v>
          </cell>
          <cell r="GQ10">
            <v>628120</v>
          </cell>
          <cell r="GR10">
            <v>633823</v>
          </cell>
          <cell r="GS10">
            <v>641129.77419353998</v>
          </cell>
          <cell r="GT10">
            <v>647892</v>
          </cell>
          <cell r="GU10">
            <v>656516</v>
          </cell>
          <cell r="GV10">
            <v>658453</v>
          </cell>
          <cell r="GW10">
            <v>664549</v>
          </cell>
          <cell r="GX10">
            <v>669826</v>
          </cell>
          <cell r="GY10">
            <v>676807</v>
          </cell>
          <cell r="GZ10">
            <v>685025</v>
          </cell>
          <cell r="HA10">
            <v>697594</v>
          </cell>
          <cell r="HB10">
            <v>703119</v>
          </cell>
          <cell r="HC10">
            <v>705367</v>
          </cell>
        </row>
        <row r="11">
          <cell r="A11" t="str">
            <v>Maximum Demand</v>
          </cell>
          <cell r="B11" t="str">
            <v>MW</v>
          </cell>
          <cell r="C11" t="str">
            <v>Outputs</v>
          </cell>
          <cell r="D11">
            <v>630.12</v>
          </cell>
          <cell r="E11">
            <v>610.67999999999995</v>
          </cell>
          <cell r="F11">
            <v>625.12800000000004</v>
          </cell>
          <cell r="G11">
            <v>615.16800000000001</v>
          </cell>
          <cell r="H11">
            <v>617.76</v>
          </cell>
          <cell r="I11">
            <v>620.80999999999995</v>
          </cell>
          <cell r="J11">
            <v>701.69200000000001</v>
          </cell>
          <cell r="K11">
            <v>697.803</v>
          </cell>
          <cell r="L11">
            <v>669.9</v>
          </cell>
          <cell r="M11">
            <v>723.98900000000003</v>
          </cell>
          <cell r="N11">
            <v>669.24199999999996</v>
          </cell>
          <cell r="O11">
            <v>682</v>
          </cell>
          <cell r="P11">
            <v>690.8768</v>
          </cell>
          <cell r="Q11">
            <v>691</v>
          </cell>
          <cell r="R11">
            <v>684</v>
          </cell>
          <cell r="S11">
            <v>0</v>
          </cell>
          <cell r="T11">
            <v>6109.7635600000003</v>
          </cell>
          <cell r="U11">
            <v>6019.4088400000001</v>
          </cell>
          <cell r="V11">
            <v>6280.2569100000001</v>
          </cell>
          <cell r="W11">
            <v>6372.643</v>
          </cell>
          <cell r="X11">
            <v>6305.1046800000004</v>
          </cell>
          <cell r="Y11">
            <v>6555.2656999999999</v>
          </cell>
          <cell r="Z11">
            <v>5958.1553700000004</v>
          </cell>
          <cell r="AA11">
            <v>6004.79190406</v>
          </cell>
          <cell r="AB11">
            <v>5165.4497899999997</v>
          </cell>
          <cell r="AC11">
            <v>5367.3402900000001</v>
          </cell>
          <cell r="AD11">
            <v>5798.3421600000001</v>
          </cell>
          <cell r="AE11">
            <v>6226.4351800000004</v>
          </cell>
          <cell r="AF11">
            <v>5767</v>
          </cell>
          <cell r="AG11">
            <v>5931</v>
          </cell>
          <cell r="AH11">
            <v>6011</v>
          </cell>
          <cell r="AI11">
            <v>5664</v>
          </cell>
          <cell r="AJ11">
            <v>1311.96</v>
          </cell>
          <cell r="AK11">
            <v>1348.64</v>
          </cell>
          <cell r="AL11">
            <v>1410.96</v>
          </cell>
          <cell r="AM11">
            <v>1448.8</v>
          </cell>
          <cell r="AN11">
            <v>1389.2</v>
          </cell>
          <cell r="AO11">
            <v>1432.5</v>
          </cell>
          <cell r="AP11">
            <v>1358.8</v>
          </cell>
          <cell r="AQ11">
            <v>1447.9</v>
          </cell>
          <cell r="AR11">
            <v>1439.32</v>
          </cell>
          <cell r="AS11">
            <v>1244.1674392</v>
          </cell>
          <cell r="AT11">
            <v>1373</v>
          </cell>
          <cell r="AU11">
            <v>1478</v>
          </cell>
          <cell r="AV11">
            <v>1527.7799520000001</v>
          </cell>
          <cell r="AW11">
            <v>1484</v>
          </cell>
          <cell r="AX11">
            <v>1542</v>
          </cell>
          <cell r="AY11">
            <v>1276</v>
          </cell>
          <cell r="AZ11">
            <v>3779.0286552100001</v>
          </cell>
          <cell r="BA11">
            <v>3704.4117377299999</v>
          </cell>
          <cell r="BB11">
            <v>3690.1265355</v>
          </cell>
          <cell r="BC11">
            <v>4004.2594068600001</v>
          </cell>
          <cell r="BD11">
            <v>3928.5643727000001</v>
          </cell>
          <cell r="BE11">
            <v>4162.0593220700002</v>
          </cell>
          <cell r="BF11">
            <v>3377.31322821</v>
          </cell>
          <cell r="BG11">
            <v>3825.0089998899998</v>
          </cell>
          <cell r="BH11">
            <v>3361.1572785799999</v>
          </cell>
          <cell r="BI11">
            <v>3592.95984146</v>
          </cell>
          <cell r="BJ11">
            <v>4096.74707253</v>
          </cell>
          <cell r="BK11">
            <v>4344.0417028000002</v>
          </cell>
          <cell r="BL11">
            <v>4007.2025363243602</v>
          </cell>
          <cell r="BM11">
            <v>4159.4866072986497</v>
          </cell>
          <cell r="BN11">
            <v>4260.7803490849383</v>
          </cell>
          <cell r="BO11">
            <v>3830.1281528971499</v>
          </cell>
          <cell r="BP11">
            <v>4225.3853993399998</v>
          </cell>
          <cell r="BQ11">
            <v>4618</v>
          </cell>
          <cell r="BR11">
            <v>4796.7614080399999</v>
          </cell>
          <cell r="BS11">
            <v>5027.5095144200004</v>
          </cell>
          <cell r="BT11">
            <v>5297.7098321900003</v>
          </cell>
          <cell r="BU11">
            <v>5048.7678794800004</v>
          </cell>
          <cell r="BV11">
            <v>4633.7388400999998</v>
          </cell>
          <cell r="BW11">
            <v>4685.88684844</v>
          </cell>
          <cell r="BX11">
            <v>4518.2367792100003</v>
          </cell>
          <cell r="BY11">
            <v>4744.3609999999999</v>
          </cell>
          <cell r="BZ11">
            <v>4807.4521409600002</v>
          </cell>
          <cell r="CA11">
            <v>5047.2200098000003</v>
          </cell>
          <cell r="CB11">
            <v>5083.9193487167395</v>
          </cell>
          <cell r="CC11">
            <v>5216.25</v>
          </cell>
          <cell r="CD11">
            <v>5336</v>
          </cell>
          <cell r="CE11">
            <v>4838</v>
          </cell>
          <cell r="CF11">
            <v>2804.212</v>
          </cell>
          <cell r="CG11">
            <v>2851.5990000000002</v>
          </cell>
          <cell r="CH11">
            <v>3078.596</v>
          </cell>
          <cell r="CI11">
            <v>3040.864</v>
          </cell>
          <cell r="CJ11">
            <v>3238.0459999999998</v>
          </cell>
          <cell r="CK11">
            <v>3057.3649999999998</v>
          </cell>
          <cell r="CL11">
            <v>3212.5889999999999</v>
          </cell>
          <cell r="CM11">
            <v>3149.4879999999998</v>
          </cell>
          <cell r="CN11">
            <v>3083.3670000000002</v>
          </cell>
          <cell r="CO11">
            <v>3113.0050005899998</v>
          </cell>
          <cell r="CP11">
            <v>3060.09299087</v>
          </cell>
          <cell r="CQ11">
            <v>3152.9</v>
          </cell>
          <cell r="CR11">
            <v>3091.36</v>
          </cell>
          <cell r="CS11">
            <v>3108.277</v>
          </cell>
          <cell r="CT11">
            <v>2976</v>
          </cell>
          <cell r="CU11">
            <v>2962</v>
          </cell>
          <cell r="CV11">
            <v>2473.79407167</v>
          </cell>
          <cell r="CW11">
            <v>2586.2495781600001</v>
          </cell>
          <cell r="CX11">
            <v>2558.21198774</v>
          </cell>
          <cell r="CY11">
            <v>2589.0927531799998</v>
          </cell>
          <cell r="CZ11">
            <v>2589.9727824299998</v>
          </cell>
          <cell r="DA11">
            <v>2541.78606124</v>
          </cell>
          <cell r="DB11">
            <v>2462.9661823699998</v>
          </cell>
          <cell r="DC11">
            <v>2562.8678676899999</v>
          </cell>
          <cell r="DD11">
            <v>2967.8844979999999</v>
          </cell>
          <cell r="DE11">
            <v>2724.0675080000001</v>
          </cell>
          <cell r="DF11">
            <v>2847.7780039999998</v>
          </cell>
          <cell r="DG11">
            <v>2964.6780480000002</v>
          </cell>
          <cell r="DH11">
            <v>2965</v>
          </cell>
          <cell r="DI11">
            <v>3031</v>
          </cell>
          <cell r="DJ11">
            <v>2994</v>
          </cell>
          <cell r="DK11">
            <v>3011</v>
          </cell>
          <cell r="DL11">
            <v>836.98500799999999</v>
          </cell>
          <cell r="DM11">
            <v>901.72535600000003</v>
          </cell>
          <cell r="DN11">
            <v>958.34431600000005</v>
          </cell>
          <cell r="DO11">
            <v>1019.66512</v>
          </cell>
          <cell r="DP11">
            <v>993.45596399999999</v>
          </cell>
          <cell r="DQ11">
            <v>1017.041108</v>
          </cell>
          <cell r="DR11">
            <v>892.449252</v>
          </cell>
          <cell r="DS11">
            <v>977</v>
          </cell>
          <cell r="DT11">
            <v>1013.2929901</v>
          </cell>
          <cell r="DU11">
            <v>876.42929976000005</v>
          </cell>
          <cell r="DV11">
            <v>987.00584000000003</v>
          </cell>
          <cell r="DW11">
            <v>956.53558655999996</v>
          </cell>
          <cell r="DX11">
            <v>982.80725600000005</v>
          </cell>
          <cell r="DY11">
            <v>1026.0431919615999</v>
          </cell>
          <cell r="DZ11">
            <v>1050.4283640000001</v>
          </cell>
          <cell r="EA11">
            <v>947.88464399999998</v>
          </cell>
          <cell r="EB11">
            <v>2069.6999999999998</v>
          </cell>
          <cell r="EC11">
            <v>2183.549</v>
          </cell>
          <cell r="ED11">
            <v>2313.63</v>
          </cell>
          <cell r="EE11">
            <v>2516.69</v>
          </cell>
          <cell r="EF11">
            <v>2446.64</v>
          </cell>
          <cell r="EG11">
            <v>2383.48</v>
          </cell>
          <cell r="EH11">
            <v>2267.0300000000002</v>
          </cell>
          <cell r="EI11">
            <v>2413.48</v>
          </cell>
          <cell r="EJ11">
            <v>2571.31</v>
          </cell>
          <cell r="EK11">
            <v>2301.43869</v>
          </cell>
          <cell r="EL11">
            <v>2524</v>
          </cell>
          <cell r="EM11">
            <v>2505</v>
          </cell>
          <cell r="EN11">
            <v>2614.17022</v>
          </cell>
          <cell r="EO11">
            <v>2626</v>
          </cell>
          <cell r="EP11">
            <v>2679</v>
          </cell>
          <cell r="EQ11">
            <v>2349</v>
          </cell>
          <cell r="ER11">
            <v>2765.2886760000001</v>
          </cell>
          <cell r="ES11">
            <v>2746.0278239999998</v>
          </cell>
          <cell r="ET11">
            <v>2959.9079360000001</v>
          </cell>
          <cell r="EU11">
            <v>3192.7919959999999</v>
          </cell>
          <cell r="EV11">
            <v>3096.2725460000001</v>
          </cell>
          <cell r="EW11">
            <v>3096.3392140000001</v>
          </cell>
          <cell r="EX11">
            <v>2768.2162320000002</v>
          </cell>
          <cell r="EY11">
            <v>2902.2357059999999</v>
          </cell>
          <cell r="EZ11">
            <v>3048.9762519999999</v>
          </cell>
          <cell r="FA11">
            <v>2746.4357559999999</v>
          </cell>
          <cell r="FB11">
            <v>2775.961812</v>
          </cell>
          <cell r="FC11">
            <v>2939.338526</v>
          </cell>
          <cell r="FD11">
            <v>2787.5683640000002</v>
          </cell>
          <cell r="FE11">
            <v>3118</v>
          </cell>
          <cell r="FF11">
            <v>2947.15663</v>
          </cell>
          <cell r="FG11">
            <v>2673</v>
          </cell>
          <cell r="FH11">
            <v>1616.768</v>
          </cell>
          <cell r="FI11">
            <v>1689.1969999999999</v>
          </cell>
          <cell r="FJ11">
            <v>1801.394</v>
          </cell>
          <cell r="FK11">
            <v>1930.99232807</v>
          </cell>
          <cell r="FL11">
            <v>1937.704264</v>
          </cell>
          <cell r="FM11">
            <v>1838.472352</v>
          </cell>
          <cell r="FN11">
            <v>1793.255484</v>
          </cell>
          <cell r="FO11">
            <v>1881.4148680000001</v>
          </cell>
          <cell r="FP11">
            <v>1942.955156</v>
          </cell>
          <cell r="FQ11">
            <v>1816.759</v>
          </cell>
          <cell r="FR11">
            <v>1951.7954540000001</v>
          </cell>
          <cell r="FS11">
            <v>1942.0717212</v>
          </cell>
          <cell r="FT11">
            <v>1942.1035879999999</v>
          </cell>
          <cell r="FU11">
            <v>2026.9370560000002</v>
          </cell>
          <cell r="FV11">
            <v>2114.9357599999998</v>
          </cell>
          <cell r="FW11">
            <v>1876.6215480000001</v>
          </cell>
          <cell r="FX11">
            <v>1063</v>
          </cell>
          <cell r="FY11">
            <v>1148</v>
          </cell>
          <cell r="FZ11">
            <v>1154</v>
          </cell>
          <cell r="GA11">
            <v>1134</v>
          </cell>
          <cell r="GB11">
            <v>1111</v>
          </cell>
          <cell r="GC11">
            <v>1082</v>
          </cell>
          <cell r="GD11">
            <v>1042</v>
          </cell>
          <cell r="GE11">
            <v>1022</v>
          </cell>
          <cell r="GF11">
            <v>1052.3589992</v>
          </cell>
          <cell r="GG11">
            <v>1044.250546</v>
          </cell>
          <cell r="GH11">
            <v>1075.038816</v>
          </cell>
          <cell r="GI11">
            <v>1064.268376</v>
          </cell>
          <cell r="GJ11">
            <v>1064.7223899999999</v>
          </cell>
          <cell r="GK11">
            <v>1026.4160747088699</v>
          </cell>
          <cell r="GL11">
            <v>1079.383921874</v>
          </cell>
          <cell r="GM11">
            <v>1096.5808899040001</v>
          </cell>
          <cell r="GN11">
            <v>1724.0199811800001</v>
          </cell>
          <cell r="GO11">
            <v>1819.64476949</v>
          </cell>
          <cell r="GP11">
            <v>1949.3399704399999</v>
          </cell>
          <cell r="GQ11">
            <v>2136.74219451</v>
          </cell>
          <cell r="GR11">
            <v>2038.7711396</v>
          </cell>
          <cell r="GS11">
            <v>1975.2444353599999</v>
          </cell>
          <cell r="GT11">
            <v>1814.848504</v>
          </cell>
          <cell r="GU11">
            <v>2037.0437320000001</v>
          </cell>
          <cell r="GV11">
            <v>2142.611222</v>
          </cell>
          <cell r="GW11">
            <v>1823.9849107800001</v>
          </cell>
          <cell r="GX11">
            <v>2008.7</v>
          </cell>
          <cell r="GY11">
            <v>1989.64</v>
          </cell>
          <cell r="GZ11">
            <v>2060.1515262197099</v>
          </cell>
          <cell r="HA11">
            <v>2103.748</v>
          </cell>
          <cell r="HB11">
            <v>2102.9459999999999</v>
          </cell>
          <cell r="HC11">
            <v>1797.973</v>
          </cell>
        </row>
        <row r="12">
          <cell r="A12" t="str">
            <v>Ratched Maximum Demand</v>
          </cell>
          <cell r="B12" t="str">
            <v>MW</v>
          </cell>
          <cell r="C12" t="str">
            <v>Outputs</v>
          </cell>
          <cell r="D12">
            <v>630.12</v>
          </cell>
          <cell r="E12">
            <v>630.12</v>
          </cell>
          <cell r="F12">
            <v>630.12</v>
          </cell>
          <cell r="G12">
            <v>630.12</v>
          </cell>
          <cell r="H12">
            <v>630.12</v>
          </cell>
          <cell r="I12">
            <v>630.12</v>
          </cell>
          <cell r="J12">
            <v>701.69200000000001</v>
          </cell>
          <cell r="K12">
            <v>701.69200000000001</v>
          </cell>
          <cell r="L12">
            <v>701.69200000000001</v>
          </cell>
          <cell r="M12">
            <v>723.98900000000003</v>
          </cell>
          <cell r="N12">
            <v>723.98900000000003</v>
          </cell>
          <cell r="O12">
            <v>723.98900000000003</v>
          </cell>
          <cell r="P12">
            <v>723.98900000000003</v>
          </cell>
          <cell r="Q12">
            <v>723.98900000000003</v>
          </cell>
          <cell r="R12">
            <v>723.98900000000003</v>
          </cell>
          <cell r="S12">
            <v>723.98900000000003</v>
          </cell>
          <cell r="T12">
            <v>6109.7635600000003</v>
          </cell>
          <cell r="U12">
            <v>6109.7635600000003</v>
          </cell>
          <cell r="V12">
            <v>6280.2569100000001</v>
          </cell>
          <cell r="W12">
            <v>6372.643</v>
          </cell>
          <cell r="X12">
            <v>6372.643</v>
          </cell>
          <cell r="Y12">
            <v>6555.2656999999999</v>
          </cell>
          <cell r="Z12">
            <v>6555.2656999999999</v>
          </cell>
          <cell r="AA12">
            <v>6555.2656999999999</v>
          </cell>
          <cell r="AB12">
            <v>6555.2656999999999</v>
          </cell>
          <cell r="AC12">
            <v>6555.2656999999999</v>
          </cell>
          <cell r="AD12">
            <v>6555.2656999999999</v>
          </cell>
          <cell r="AE12">
            <v>6555.2656999999999</v>
          </cell>
          <cell r="AF12">
            <v>6555.2656999999999</v>
          </cell>
          <cell r="AG12">
            <v>6555.2656999999999</v>
          </cell>
          <cell r="AH12">
            <v>6555.2656999999999</v>
          </cell>
          <cell r="AI12">
            <v>6555.2656999999999</v>
          </cell>
          <cell r="AJ12">
            <v>1311.96</v>
          </cell>
          <cell r="AK12">
            <v>1348.64</v>
          </cell>
          <cell r="AL12">
            <v>1410.96</v>
          </cell>
          <cell r="AM12">
            <v>1448.8</v>
          </cell>
          <cell r="AN12">
            <v>1448.8</v>
          </cell>
          <cell r="AO12">
            <v>1448.8</v>
          </cell>
          <cell r="AP12">
            <v>1448.8</v>
          </cell>
          <cell r="AQ12">
            <v>1448.8</v>
          </cell>
          <cell r="AR12">
            <v>1448.8</v>
          </cell>
          <cell r="AS12">
            <v>1448.8</v>
          </cell>
          <cell r="AT12">
            <v>1448.8</v>
          </cell>
          <cell r="AU12">
            <v>1478</v>
          </cell>
          <cell r="AV12">
            <v>1527.7799520000001</v>
          </cell>
          <cell r="AW12">
            <v>1527.7799520000001</v>
          </cell>
          <cell r="AX12">
            <v>1542</v>
          </cell>
          <cell r="AY12">
            <v>1542</v>
          </cell>
          <cell r="AZ12">
            <v>3779.0286552100001</v>
          </cell>
          <cell r="BA12">
            <v>3779.0286552100001</v>
          </cell>
          <cell r="BB12">
            <v>3779.0286552100001</v>
          </cell>
          <cell r="BC12">
            <v>4004.2594068600001</v>
          </cell>
          <cell r="BD12">
            <v>4004.2594068600001</v>
          </cell>
          <cell r="BE12">
            <v>4162.0593220700002</v>
          </cell>
          <cell r="BF12">
            <v>4162.0593220700002</v>
          </cell>
          <cell r="BG12">
            <v>4162.0593220700002</v>
          </cell>
          <cell r="BH12">
            <v>4162.0593220700002</v>
          </cell>
          <cell r="BI12">
            <v>4162.0593220700002</v>
          </cell>
          <cell r="BJ12">
            <v>4162.0593220700002</v>
          </cell>
          <cell r="BK12">
            <v>4344.0417028000002</v>
          </cell>
          <cell r="BL12">
            <v>4344.0417028000002</v>
          </cell>
          <cell r="BM12">
            <v>4344.0417028000002</v>
          </cell>
          <cell r="BN12">
            <v>4344.0417028000002</v>
          </cell>
          <cell r="BO12">
            <v>4344.0417028000002</v>
          </cell>
          <cell r="BP12">
            <v>4225.3853993399998</v>
          </cell>
          <cell r="BQ12">
            <v>4618</v>
          </cell>
          <cell r="BR12">
            <v>4796.7614080399999</v>
          </cell>
          <cell r="BS12">
            <v>5027.5095144200004</v>
          </cell>
          <cell r="BT12">
            <v>5297.7098321900003</v>
          </cell>
          <cell r="BU12">
            <v>5297.7098321900003</v>
          </cell>
          <cell r="BV12">
            <v>5297.7098321900003</v>
          </cell>
          <cell r="BW12">
            <v>5297.7098321900003</v>
          </cell>
          <cell r="BX12">
            <v>5297.7098321900003</v>
          </cell>
          <cell r="BY12">
            <v>5297.7098321900003</v>
          </cell>
          <cell r="BZ12">
            <v>5297.7098321900003</v>
          </cell>
          <cell r="CA12">
            <v>5297.7098321900003</v>
          </cell>
          <cell r="CB12">
            <v>5297.7098321900003</v>
          </cell>
          <cell r="CC12">
            <v>5297.7098321900003</v>
          </cell>
          <cell r="CD12">
            <v>5336</v>
          </cell>
          <cell r="CE12">
            <v>5336</v>
          </cell>
          <cell r="CF12">
            <v>2804.212</v>
          </cell>
          <cell r="CG12">
            <v>2851.5990000000002</v>
          </cell>
          <cell r="CH12">
            <v>3078.596</v>
          </cell>
          <cell r="CI12">
            <v>3078.596</v>
          </cell>
          <cell r="CJ12">
            <v>3238.0459999999998</v>
          </cell>
          <cell r="CK12">
            <v>3238.0459999999998</v>
          </cell>
          <cell r="CL12">
            <v>3238.0459999999998</v>
          </cell>
          <cell r="CM12">
            <v>3238.0459999999998</v>
          </cell>
          <cell r="CN12">
            <v>3238.0459999999998</v>
          </cell>
          <cell r="CO12">
            <v>3238.0459999999998</v>
          </cell>
          <cell r="CP12">
            <v>3238.0459999999998</v>
          </cell>
          <cell r="CQ12">
            <v>3238.0459999999998</v>
          </cell>
          <cell r="CR12">
            <v>3238.0459999999998</v>
          </cell>
          <cell r="CS12">
            <v>3238.0459999999998</v>
          </cell>
          <cell r="CT12">
            <v>3238.0459999999998</v>
          </cell>
          <cell r="CU12">
            <v>3238.0459999999998</v>
          </cell>
          <cell r="CV12">
            <v>2473.79407167</v>
          </cell>
          <cell r="CW12">
            <v>2586.2495781600001</v>
          </cell>
          <cell r="CX12">
            <v>2586.2495781600001</v>
          </cell>
          <cell r="CY12">
            <v>2589.0927531799998</v>
          </cell>
          <cell r="CZ12">
            <v>2589.9727824299998</v>
          </cell>
          <cell r="DA12">
            <v>2589.9727824299998</v>
          </cell>
          <cell r="DB12">
            <v>2589.9727824299998</v>
          </cell>
          <cell r="DC12">
            <v>2589.9727824299998</v>
          </cell>
          <cell r="DD12">
            <v>2967.8844979999999</v>
          </cell>
          <cell r="DE12">
            <v>2967.8844979999999</v>
          </cell>
          <cell r="DF12">
            <v>2967.8844979999999</v>
          </cell>
          <cell r="DG12">
            <v>2967.8844979999999</v>
          </cell>
          <cell r="DH12">
            <v>2967.8844979999999</v>
          </cell>
          <cell r="DI12">
            <v>3031</v>
          </cell>
          <cell r="DJ12">
            <v>3031</v>
          </cell>
          <cell r="DK12">
            <v>3031</v>
          </cell>
          <cell r="DL12">
            <v>836.98500799999999</v>
          </cell>
          <cell r="DM12">
            <v>901.72535600000003</v>
          </cell>
          <cell r="DN12">
            <v>958.34431600000005</v>
          </cell>
          <cell r="DO12">
            <v>1019.66512</v>
          </cell>
          <cell r="DP12">
            <v>1019.66512</v>
          </cell>
          <cell r="DQ12">
            <v>1019.66512</v>
          </cell>
          <cell r="DR12">
            <v>1019.66512</v>
          </cell>
          <cell r="DS12">
            <v>1019.66512</v>
          </cell>
          <cell r="DT12">
            <v>1019.66512</v>
          </cell>
          <cell r="DU12">
            <v>1019.66512</v>
          </cell>
          <cell r="DV12">
            <v>1019.66512</v>
          </cell>
          <cell r="DW12">
            <v>1019.66512</v>
          </cell>
          <cell r="DX12">
            <v>1019.66512</v>
          </cell>
          <cell r="DY12">
            <v>1026.0431919615999</v>
          </cell>
          <cell r="DZ12">
            <v>1050.4283640000001</v>
          </cell>
          <cell r="EA12">
            <v>1050.4283640000001</v>
          </cell>
          <cell r="EB12">
            <v>2069.6999999999998</v>
          </cell>
          <cell r="EC12">
            <v>2183.549</v>
          </cell>
          <cell r="ED12">
            <v>2313.63</v>
          </cell>
          <cell r="EE12">
            <v>2516.69</v>
          </cell>
          <cell r="EF12">
            <v>2516.69</v>
          </cell>
          <cell r="EG12">
            <v>2516.69</v>
          </cell>
          <cell r="EH12">
            <v>2516.69</v>
          </cell>
          <cell r="EI12">
            <v>2516.69</v>
          </cell>
          <cell r="EJ12">
            <v>2571.31</v>
          </cell>
          <cell r="EK12">
            <v>2571.31</v>
          </cell>
          <cell r="EL12">
            <v>2571.31</v>
          </cell>
          <cell r="EM12">
            <v>2571.31</v>
          </cell>
          <cell r="EN12">
            <v>2614.17022</v>
          </cell>
          <cell r="EO12">
            <v>2626</v>
          </cell>
          <cell r="EP12">
            <v>2679</v>
          </cell>
          <cell r="EQ12">
            <v>2679</v>
          </cell>
          <cell r="ER12">
            <v>2765.2886760000001</v>
          </cell>
          <cell r="ES12">
            <v>2765.2886760000001</v>
          </cell>
          <cell r="ET12">
            <v>2959.9079360000001</v>
          </cell>
          <cell r="EU12">
            <v>3192.7919959999999</v>
          </cell>
          <cell r="EV12">
            <v>3192.7919959999999</v>
          </cell>
          <cell r="EW12">
            <v>3192.7919959999999</v>
          </cell>
          <cell r="EX12">
            <v>3192.7919959999999</v>
          </cell>
          <cell r="EY12">
            <v>3192.7919959999999</v>
          </cell>
          <cell r="EZ12">
            <v>3192.7919959999999</v>
          </cell>
          <cell r="FA12">
            <v>3192.7919959999999</v>
          </cell>
          <cell r="FB12">
            <v>3192.7919959999999</v>
          </cell>
          <cell r="FC12">
            <v>3192.7919959999999</v>
          </cell>
          <cell r="FD12">
            <v>3192.7919959999999</v>
          </cell>
          <cell r="FE12">
            <v>3192.7919959999999</v>
          </cell>
          <cell r="FF12">
            <v>3192.7919959999999</v>
          </cell>
          <cell r="FG12">
            <v>3192.7919959999999</v>
          </cell>
          <cell r="FH12">
            <v>1616.768</v>
          </cell>
          <cell r="FI12">
            <v>1689.1969999999999</v>
          </cell>
          <cell r="FJ12">
            <v>1801.394</v>
          </cell>
          <cell r="FK12">
            <v>1930.99232807</v>
          </cell>
          <cell r="FL12">
            <v>1937.704264</v>
          </cell>
          <cell r="FM12">
            <v>1937.704264</v>
          </cell>
          <cell r="FN12">
            <v>1937.704264</v>
          </cell>
          <cell r="FO12">
            <v>1937.704264</v>
          </cell>
          <cell r="FP12">
            <v>1942.955156</v>
          </cell>
          <cell r="FQ12">
            <v>1942.955156</v>
          </cell>
          <cell r="FR12">
            <v>1951.7954540000001</v>
          </cell>
          <cell r="FS12">
            <v>1951.7954540000001</v>
          </cell>
          <cell r="FT12">
            <v>1951.7954540000001</v>
          </cell>
          <cell r="FU12">
            <v>2026.9370560000002</v>
          </cell>
          <cell r="FV12">
            <v>2114.9357599999998</v>
          </cell>
          <cell r="FW12">
            <v>2114.9357599999998</v>
          </cell>
          <cell r="FX12">
            <v>1063</v>
          </cell>
          <cell r="FY12">
            <v>1148</v>
          </cell>
          <cell r="FZ12">
            <v>1154</v>
          </cell>
          <cell r="GA12">
            <v>1154</v>
          </cell>
          <cell r="GB12">
            <v>1154</v>
          </cell>
          <cell r="GC12">
            <v>1154</v>
          </cell>
          <cell r="GD12">
            <v>1154</v>
          </cell>
          <cell r="GE12">
            <v>1154</v>
          </cell>
          <cell r="GF12">
            <v>1154</v>
          </cell>
          <cell r="GG12">
            <v>1154</v>
          </cell>
          <cell r="GH12">
            <v>1154</v>
          </cell>
          <cell r="GI12">
            <v>1154</v>
          </cell>
          <cell r="GJ12">
            <v>1154</v>
          </cell>
          <cell r="GK12">
            <v>1154</v>
          </cell>
          <cell r="GL12">
            <v>1154</v>
          </cell>
          <cell r="GM12">
            <v>1154</v>
          </cell>
          <cell r="GN12">
            <v>1724.0199811800001</v>
          </cell>
          <cell r="GO12">
            <v>1819.64476949</v>
          </cell>
          <cell r="GP12">
            <v>1949.3399704399999</v>
          </cell>
          <cell r="GQ12">
            <v>2136.74219451</v>
          </cell>
          <cell r="GR12">
            <v>2136.74219451</v>
          </cell>
          <cell r="GS12">
            <v>2136.74219451</v>
          </cell>
          <cell r="GT12">
            <v>2136.74219451</v>
          </cell>
          <cell r="GU12">
            <v>2136.74219451</v>
          </cell>
          <cell r="GV12">
            <v>2142.611222</v>
          </cell>
          <cell r="GW12">
            <v>2142.611222</v>
          </cell>
          <cell r="GX12">
            <v>2142.611222</v>
          </cell>
          <cell r="GY12">
            <v>2142.611222</v>
          </cell>
          <cell r="GZ12">
            <v>2142.611222</v>
          </cell>
          <cell r="HA12">
            <v>2142.611222</v>
          </cell>
          <cell r="HB12">
            <v>2142.611222</v>
          </cell>
          <cell r="HC12">
            <v>2142.611222</v>
          </cell>
        </row>
        <row r="13">
          <cell r="A13" t="str">
            <v>Circuit Length</v>
          </cell>
          <cell r="B13" t="str">
            <v>kms</v>
          </cell>
          <cell r="C13" t="str">
            <v>Outputs</v>
          </cell>
          <cell r="D13">
            <v>4648.9298843800007</v>
          </cell>
          <cell r="E13">
            <v>4684.4700128799996</v>
          </cell>
          <cell r="F13">
            <v>4740.2956055499999</v>
          </cell>
          <cell r="G13">
            <v>4813.32598547</v>
          </cell>
          <cell r="H13">
            <v>4886.0807436100004</v>
          </cell>
          <cell r="I13">
            <v>4989.9214909300008</v>
          </cell>
          <cell r="J13">
            <v>5107.7929082199998</v>
          </cell>
          <cell r="K13">
            <v>5170.81141794</v>
          </cell>
          <cell r="L13">
            <v>5219.8147170499997</v>
          </cell>
          <cell r="M13">
            <v>5272.0840285900003</v>
          </cell>
          <cell r="N13">
            <v>5311.5686703199999</v>
          </cell>
          <cell r="O13">
            <v>5333</v>
          </cell>
          <cell r="P13">
            <v>5384.2018715490003</v>
          </cell>
          <cell r="Q13">
            <v>5435.15285838</v>
          </cell>
          <cell r="R13">
            <v>5610.1767300000001</v>
          </cell>
          <cell r="S13">
            <v>4812.54</v>
          </cell>
          <cell r="T13">
            <v>38742.394999999997</v>
          </cell>
          <cell r="U13">
            <v>38874.940199999997</v>
          </cell>
          <cell r="V13">
            <v>39223.906199999998</v>
          </cell>
          <cell r="W13">
            <v>39462.306199999999</v>
          </cell>
          <cell r="X13">
            <v>39745.275500000003</v>
          </cell>
          <cell r="Y13">
            <v>40272.423000000003</v>
          </cell>
          <cell r="Z13">
            <v>40626.293000000005</v>
          </cell>
          <cell r="AA13">
            <v>40963.506000000001</v>
          </cell>
          <cell r="AB13">
            <v>41271.487999999998</v>
          </cell>
          <cell r="AC13">
            <v>41323.58393845</v>
          </cell>
          <cell r="AD13">
            <v>41453.2107359</v>
          </cell>
          <cell r="AE13">
            <v>41642.275513569999</v>
          </cell>
          <cell r="AF13">
            <v>41847</v>
          </cell>
          <cell r="AG13">
            <v>42007</v>
          </cell>
          <cell r="AH13">
            <v>42294.520000000004</v>
          </cell>
          <cell r="AI13">
            <v>42484.79</v>
          </cell>
          <cell r="AJ13">
            <v>3951.6253540100001</v>
          </cell>
          <cell r="AK13">
            <v>4075.7738424899999</v>
          </cell>
          <cell r="AL13">
            <v>4036.36450483</v>
          </cell>
          <cell r="AM13">
            <v>4069.7536800400003</v>
          </cell>
          <cell r="AN13">
            <v>4099.4109698000002</v>
          </cell>
          <cell r="AO13">
            <v>4284</v>
          </cell>
          <cell r="AP13">
            <v>4303</v>
          </cell>
          <cell r="AQ13">
            <v>4347</v>
          </cell>
          <cell r="AR13">
            <v>4481.4749609999999</v>
          </cell>
          <cell r="AS13">
            <v>4505.4781199999998</v>
          </cell>
          <cell r="AT13">
            <v>4541.2000000000007</v>
          </cell>
          <cell r="AU13">
            <v>4549.55</v>
          </cell>
          <cell r="AV13">
            <v>4535.9908390000001</v>
          </cell>
          <cell r="AW13">
            <v>4557.5199999999995</v>
          </cell>
          <cell r="AX13">
            <v>4569.1409999999996</v>
          </cell>
          <cell r="AY13">
            <v>4702</v>
          </cell>
          <cell r="AZ13">
            <v>32432</v>
          </cell>
          <cell r="BA13">
            <v>32832</v>
          </cell>
          <cell r="BB13">
            <v>33299</v>
          </cell>
          <cell r="BC13">
            <v>33579</v>
          </cell>
          <cell r="BD13">
            <v>33816.999999999993</v>
          </cell>
          <cell r="BE13">
            <v>34172</v>
          </cell>
          <cell r="BF13">
            <v>34568</v>
          </cell>
          <cell r="BG13">
            <v>35028.999999999993</v>
          </cell>
          <cell r="BH13">
            <v>35491.989000000001</v>
          </cell>
          <cell r="BI13">
            <v>36005.181618999995</v>
          </cell>
          <cell r="BJ13">
            <v>36467.860999999997</v>
          </cell>
          <cell r="BK13">
            <v>36993.039376999994</v>
          </cell>
          <cell r="BL13">
            <v>37543.074810000006</v>
          </cell>
          <cell r="BM13">
            <v>38284.300771000002</v>
          </cell>
          <cell r="BN13">
            <v>38725.005837251832</v>
          </cell>
          <cell r="BO13">
            <v>39146.327922462529</v>
          </cell>
          <cell r="BP13">
            <v>46658</v>
          </cell>
          <cell r="BQ13">
            <v>47645</v>
          </cell>
          <cell r="BR13">
            <v>48486</v>
          </cell>
          <cell r="BS13">
            <v>49427</v>
          </cell>
          <cell r="BT13">
            <v>50117</v>
          </cell>
          <cell r="BU13">
            <v>50771</v>
          </cell>
          <cell r="BV13">
            <v>51342</v>
          </cell>
          <cell r="BW13">
            <v>51781</v>
          </cell>
          <cell r="BX13">
            <v>52097.040999999997</v>
          </cell>
          <cell r="BY13">
            <v>52564.710000000006</v>
          </cell>
          <cell r="BZ13">
            <v>53201.880000000005</v>
          </cell>
          <cell r="CA13">
            <v>53757</v>
          </cell>
          <cell r="CB13">
            <v>54266</v>
          </cell>
          <cell r="CC13">
            <v>54777</v>
          </cell>
          <cell r="CD13">
            <v>55190</v>
          </cell>
          <cell r="CE13">
            <v>55530</v>
          </cell>
          <cell r="CF13">
            <v>148353.43893726001</v>
          </cell>
          <cell r="CG13">
            <v>150136.49844103999</v>
          </cell>
          <cell r="CH13">
            <v>150660.03925174</v>
          </cell>
          <cell r="CI13">
            <v>151770.05533772</v>
          </cell>
          <cell r="CJ13">
            <v>152579.65545786</v>
          </cell>
          <cell r="CK13">
            <v>152729.53246679998</v>
          </cell>
          <cell r="CL13">
            <v>153747.85140546001</v>
          </cell>
          <cell r="CM13">
            <v>150472.37732775</v>
          </cell>
          <cell r="CN13">
            <v>151121.81199999998</v>
          </cell>
          <cell r="CO13">
            <v>152459.5</v>
          </cell>
          <cell r="CP13">
            <v>152254.63888908</v>
          </cell>
          <cell r="CQ13">
            <v>152491.37408914001</v>
          </cell>
          <cell r="CR13">
            <v>151975.9735270222</v>
          </cell>
          <cell r="CS13">
            <v>152279.1829897149</v>
          </cell>
          <cell r="CT13">
            <v>152896.21000000002</v>
          </cell>
          <cell r="CU13">
            <v>153798.52000000002</v>
          </cell>
          <cell r="CV13">
            <v>199551</v>
          </cell>
          <cell r="CW13">
            <v>189452</v>
          </cell>
          <cell r="CX13">
            <v>185829</v>
          </cell>
          <cell r="CY13">
            <v>187750</v>
          </cell>
          <cell r="CZ13">
            <v>188634</v>
          </cell>
          <cell r="DA13">
            <v>190592</v>
          </cell>
          <cell r="DB13">
            <v>190819</v>
          </cell>
          <cell r="DC13">
            <v>191107</v>
          </cell>
          <cell r="DD13">
            <v>191156.07199999999</v>
          </cell>
          <cell r="DE13">
            <v>191475.29249707001</v>
          </cell>
          <cell r="DF13">
            <v>191945.32419555</v>
          </cell>
          <cell r="DG13">
            <v>192103.12437839</v>
          </cell>
          <cell r="DH13">
            <v>192203.6</v>
          </cell>
          <cell r="DI13">
            <v>192537.939828</v>
          </cell>
          <cell r="DJ13">
            <v>192685.01</v>
          </cell>
          <cell r="DK13">
            <v>192882.72</v>
          </cell>
          <cell r="DL13">
            <v>5718.7325857100004</v>
          </cell>
          <cell r="DM13">
            <v>5769.8560802100001</v>
          </cell>
          <cell r="DN13">
            <v>5868.0882146499998</v>
          </cell>
          <cell r="DO13">
            <v>5926.7301499999994</v>
          </cell>
          <cell r="DP13">
            <v>5970.9719999999998</v>
          </cell>
          <cell r="DQ13">
            <v>6041.5939481299993</v>
          </cell>
          <cell r="DR13">
            <v>6102.4391066500002</v>
          </cell>
          <cell r="DS13">
            <v>6134.8447602399992</v>
          </cell>
          <cell r="DT13">
            <v>6160.5729461899991</v>
          </cell>
          <cell r="DU13">
            <v>6246.3146799999995</v>
          </cell>
          <cell r="DV13">
            <v>6300.9202911100001</v>
          </cell>
          <cell r="DW13">
            <v>6408.9907576099995</v>
          </cell>
          <cell r="DX13">
            <v>6567.6</v>
          </cell>
          <cell r="DY13">
            <v>6627.926915</v>
          </cell>
          <cell r="DZ13">
            <v>6698.6166149999999</v>
          </cell>
          <cell r="EA13">
            <v>6755.8414250000005</v>
          </cell>
          <cell r="EB13">
            <v>71676.861903020006</v>
          </cell>
          <cell r="EC13">
            <v>71930.499999939988</v>
          </cell>
          <cell r="ED13">
            <v>72120.499999919994</v>
          </cell>
          <cell r="EE13">
            <v>72939.230183259991</v>
          </cell>
          <cell r="EF13">
            <v>73498.507812569995</v>
          </cell>
          <cell r="EG13">
            <v>73133</v>
          </cell>
          <cell r="EH13">
            <v>73597</v>
          </cell>
          <cell r="EI13">
            <v>73889</v>
          </cell>
          <cell r="EJ13">
            <v>74181.439138999995</v>
          </cell>
          <cell r="EK13">
            <v>74451.769539970002</v>
          </cell>
          <cell r="EL13">
            <v>74675.100000000006</v>
          </cell>
          <cell r="EM13">
            <v>75120.61</v>
          </cell>
          <cell r="EN13">
            <v>75412.168957000002</v>
          </cell>
          <cell r="EO13">
            <v>75815.150000000009</v>
          </cell>
          <cell r="EP13">
            <v>76306.47</v>
          </cell>
          <cell r="EQ13">
            <v>76723</v>
          </cell>
          <cell r="ER13">
            <v>84830.405693389999</v>
          </cell>
          <cell r="ES13">
            <v>85326.12062151001</v>
          </cell>
          <cell r="ET13">
            <v>85821.835549620009</v>
          </cell>
          <cell r="EU13">
            <v>86624.718034969992</v>
          </cell>
          <cell r="EV13">
            <v>87208.550876540001</v>
          </cell>
          <cell r="EW13">
            <v>87193.681405939991</v>
          </cell>
          <cell r="EX13">
            <v>87647.69703553</v>
          </cell>
          <cell r="EY13">
            <v>87882.27</v>
          </cell>
          <cell r="EZ13">
            <v>88082.643000000011</v>
          </cell>
          <cell r="FA13">
            <v>88201</v>
          </cell>
          <cell r="FB13">
            <v>88808</v>
          </cell>
          <cell r="FC13">
            <v>88971</v>
          </cell>
          <cell r="FD13">
            <v>89311</v>
          </cell>
          <cell r="FE13">
            <v>89298</v>
          </cell>
          <cell r="FF13">
            <v>89416</v>
          </cell>
          <cell r="FG13">
            <v>89608</v>
          </cell>
          <cell r="FH13">
            <v>41507.07</v>
          </cell>
          <cell r="FI13">
            <v>41835.892999999996</v>
          </cell>
          <cell r="FJ13">
            <v>42110.843000000001</v>
          </cell>
          <cell r="FK13">
            <v>42711.531000000003</v>
          </cell>
          <cell r="FL13">
            <v>42968.714999999997</v>
          </cell>
          <cell r="FM13">
            <v>43213.931000000004</v>
          </cell>
          <cell r="FN13">
            <v>43702.130999999994</v>
          </cell>
          <cell r="FO13">
            <v>43821.926999999996</v>
          </cell>
          <cell r="FP13">
            <v>44255.045791259996</v>
          </cell>
          <cell r="FQ13">
            <v>44349.203980980004</v>
          </cell>
          <cell r="FR13">
            <v>44703.30605698</v>
          </cell>
          <cell r="FS13">
            <v>44907.44428797</v>
          </cell>
          <cell r="FT13">
            <v>45114.59</v>
          </cell>
          <cell r="FU13">
            <v>45494.429999999993</v>
          </cell>
          <cell r="FV13">
            <v>45734.09</v>
          </cell>
          <cell r="FW13">
            <v>45878.719778999759</v>
          </cell>
          <cell r="FX13">
            <v>21209.899999999998</v>
          </cell>
          <cell r="FY13">
            <v>21210.1</v>
          </cell>
          <cell r="FZ13">
            <v>21210.1</v>
          </cell>
          <cell r="GA13">
            <v>21267.8</v>
          </cell>
          <cell r="GB13">
            <v>21631.7</v>
          </cell>
          <cell r="GC13">
            <v>22027.100000000002</v>
          </cell>
          <cell r="GD13">
            <v>22222.1</v>
          </cell>
          <cell r="GE13">
            <v>22335.9</v>
          </cell>
          <cell r="GF13">
            <v>22495.899999999998</v>
          </cell>
          <cell r="GG13">
            <v>22629.244999999999</v>
          </cell>
          <cell r="GH13">
            <v>22681.082999999999</v>
          </cell>
          <cell r="GI13">
            <v>22725.012999999999</v>
          </cell>
          <cell r="GJ13">
            <v>22767.252</v>
          </cell>
          <cell r="GK13">
            <v>22862.294399999984</v>
          </cell>
          <cell r="GL13">
            <v>22911.734</v>
          </cell>
          <cell r="GM13">
            <v>22657.282275000009</v>
          </cell>
          <cell r="GN13">
            <v>12384</v>
          </cell>
          <cell r="GO13">
            <v>12476.3</v>
          </cell>
          <cell r="GP13">
            <v>12582.7</v>
          </cell>
          <cell r="GQ13">
            <v>12537.5</v>
          </cell>
          <cell r="GR13">
            <v>12644.400000000001</v>
          </cell>
          <cell r="GS13">
            <v>12725.4</v>
          </cell>
          <cell r="GT13">
            <v>12817.6</v>
          </cell>
          <cell r="GU13">
            <v>12834.7</v>
          </cell>
          <cell r="GV13">
            <v>12823.414999999999</v>
          </cell>
          <cell r="GW13">
            <v>12873.2217655</v>
          </cell>
          <cell r="GX13">
            <v>12875.46695939</v>
          </cell>
          <cell r="GY13">
            <v>13342.25</v>
          </cell>
          <cell r="GZ13">
            <v>13381.789999999999</v>
          </cell>
          <cell r="HA13">
            <v>13407.810000000001</v>
          </cell>
          <cell r="HB13">
            <v>13426.19</v>
          </cell>
          <cell r="HC13">
            <v>13452.5</v>
          </cell>
        </row>
        <row r="14">
          <cell r="A14" t="str">
            <v>Customer Minutes Off Supply</v>
          </cell>
          <cell r="B14" t="str">
            <v>mins</v>
          </cell>
          <cell r="C14" t="str">
            <v>Outputs</v>
          </cell>
          <cell r="D14">
            <v>5407850</v>
          </cell>
          <cell r="E14">
            <v>6926748</v>
          </cell>
          <cell r="F14">
            <v>4056448</v>
          </cell>
          <cell r="G14">
            <v>4816650.8</v>
          </cell>
          <cell r="H14">
            <v>4254420</v>
          </cell>
          <cell r="I14">
            <v>8058294.9000000004</v>
          </cell>
          <cell r="J14">
            <v>5628545</v>
          </cell>
          <cell r="K14">
            <v>5087218.5</v>
          </cell>
          <cell r="L14">
            <v>4790500.26</v>
          </cell>
          <cell r="M14">
            <v>5977442.3699999992</v>
          </cell>
          <cell r="N14">
            <v>6491438.767763</v>
          </cell>
          <cell r="O14">
            <v>7563539</v>
          </cell>
          <cell r="P14">
            <v>6202661.7999999998</v>
          </cell>
          <cell r="Q14">
            <v>7098962.7928950004</v>
          </cell>
          <cell r="R14">
            <v>7214141.0918791387</v>
          </cell>
          <cell r="S14">
            <v>8030302.7813549992</v>
          </cell>
          <cell r="T14">
            <v>134503459.55499998</v>
          </cell>
          <cell r="U14">
            <v>133517996.99999915</v>
          </cell>
          <cell r="V14">
            <v>152756075.53999904</v>
          </cell>
          <cell r="W14">
            <v>168923697</v>
          </cell>
          <cell r="X14">
            <v>126059088.64999999</v>
          </cell>
          <cell r="Y14">
            <v>143708252.88499999</v>
          </cell>
          <cell r="Z14">
            <v>128548869.2949992</v>
          </cell>
          <cell r="AA14">
            <v>110562250.05000001</v>
          </cell>
          <cell r="AB14">
            <v>126346724.94</v>
          </cell>
          <cell r="AC14">
            <v>119206476.90000001</v>
          </cell>
          <cell r="AD14">
            <v>128321001.73572741</v>
          </cell>
          <cell r="AE14">
            <v>134783693.99504238</v>
          </cell>
          <cell r="AF14">
            <v>120202389.46000001</v>
          </cell>
          <cell r="AG14">
            <v>130359354.10000001</v>
          </cell>
          <cell r="AH14">
            <v>162417880.78436238</v>
          </cell>
          <cell r="AI14">
            <v>125383147.70070577</v>
          </cell>
          <cell r="AJ14">
            <v>7293342.6063465932</v>
          </cell>
          <cell r="AK14">
            <v>6570798.3498260593</v>
          </cell>
          <cell r="AL14">
            <v>5032657.4450852545</v>
          </cell>
          <cell r="AM14">
            <v>9062886.09154566</v>
          </cell>
          <cell r="AN14">
            <v>9311824.1755525805</v>
          </cell>
          <cell r="AO14">
            <v>7141087.2005083272</v>
          </cell>
          <cell r="AP14">
            <v>9286900.1328187324</v>
          </cell>
          <cell r="AQ14">
            <v>8689276.3808355127</v>
          </cell>
          <cell r="AR14">
            <v>11246478.305796752</v>
          </cell>
          <cell r="AS14">
            <v>8650433.0482293796</v>
          </cell>
          <cell r="AT14">
            <v>8233715</v>
          </cell>
          <cell r="AU14">
            <v>6924380.6472039996</v>
          </cell>
          <cell r="AV14">
            <v>8573281.1578471996</v>
          </cell>
          <cell r="AW14">
            <v>7463714.0105855661</v>
          </cell>
          <cell r="AX14">
            <v>9659171.1362626143</v>
          </cell>
          <cell r="AY14">
            <v>7644175.7684947858</v>
          </cell>
          <cell r="AZ14">
            <v>84360145.524883628</v>
          </cell>
          <cell r="BA14">
            <v>82533341.308727995</v>
          </cell>
          <cell r="BB14">
            <v>88443866.392194897</v>
          </cell>
          <cell r="BC14">
            <v>84610355.610814497</v>
          </cell>
          <cell r="BD14">
            <v>70353504.842091069</v>
          </cell>
          <cell r="BE14">
            <v>68832287.947634622</v>
          </cell>
          <cell r="BF14">
            <v>84319566.027108878</v>
          </cell>
          <cell r="BG14">
            <v>95891837.132665694</v>
          </cell>
          <cell r="BH14">
            <v>77646354.099999994</v>
          </cell>
          <cell r="BI14">
            <v>87288448.048976302</v>
          </cell>
          <cell r="BJ14">
            <v>83967105.682609797</v>
          </cell>
          <cell r="BK14">
            <v>72276202.255756572</v>
          </cell>
          <cell r="BL14">
            <v>70980698.167166486</v>
          </cell>
          <cell r="BM14">
            <v>80209142.209789023</v>
          </cell>
          <cell r="BN14">
            <v>91686898.070405588</v>
          </cell>
          <cell r="BO14">
            <v>70320351.098911524</v>
          </cell>
          <cell r="BP14">
            <v>155413748.34898591</v>
          </cell>
          <cell r="BQ14">
            <v>109049908.4272584</v>
          </cell>
          <cell r="BR14">
            <v>126812450.62025197</v>
          </cell>
          <cell r="BS14">
            <v>116885067.60830815</v>
          </cell>
          <cell r="BT14">
            <v>114640198.46186861</v>
          </cell>
          <cell r="BU14">
            <v>104504882.90297826</v>
          </cell>
          <cell r="BV14">
            <v>86238363.800658911</v>
          </cell>
          <cell r="BW14">
            <v>91512742.219708622</v>
          </cell>
          <cell r="BX14">
            <v>96414375.251999989</v>
          </cell>
          <cell r="BY14">
            <v>118009546.242</v>
          </cell>
          <cell r="BZ14">
            <v>105267968.66599999</v>
          </cell>
          <cell r="CA14">
            <v>90399577.74000001</v>
          </cell>
          <cell r="CB14">
            <v>99574687.215000004</v>
          </cell>
          <cell r="CC14">
            <v>103183027.686</v>
          </cell>
          <cell r="CD14">
            <v>111052406.31200001</v>
          </cell>
          <cell r="CE14">
            <v>114020185.86000001</v>
          </cell>
          <cell r="CF14">
            <v>237473975.44</v>
          </cell>
          <cell r="CG14">
            <v>167713754.995</v>
          </cell>
          <cell r="CH14">
            <v>205115046.972</v>
          </cell>
          <cell r="CI14">
            <v>233494477.824</v>
          </cell>
          <cell r="CJ14">
            <v>238455775.20000002</v>
          </cell>
          <cell r="CK14">
            <v>223886183.51700002</v>
          </cell>
          <cell r="CL14">
            <v>206843689.72800002</v>
          </cell>
          <cell r="CM14">
            <v>187628379.25500003</v>
          </cell>
          <cell r="CN14">
            <v>164640034.92199999</v>
          </cell>
          <cell r="CO14">
            <v>204687647.26410002</v>
          </cell>
          <cell r="CP14">
            <v>207382224.37455001</v>
          </cell>
          <cell r="CQ14">
            <v>162143485.49600002</v>
          </cell>
          <cell r="CR14">
            <v>176688450.87399998</v>
          </cell>
          <cell r="CS14">
            <v>209502828.2414</v>
          </cell>
          <cell r="CT14">
            <v>206596386.0783</v>
          </cell>
          <cell r="CU14">
            <v>203532231.52169999</v>
          </cell>
          <cell r="CV14">
            <v>237311316</v>
          </cell>
          <cell r="CW14">
            <v>178993737</v>
          </cell>
          <cell r="CX14">
            <v>177966516</v>
          </cell>
          <cell r="CY14">
            <v>214431858</v>
          </cell>
          <cell r="CZ14">
            <v>162154747.5</v>
          </cell>
          <cell r="DA14">
            <v>185657782.5</v>
          </cell>
          <cell r="DB14">
            <v>199116437.5</v>
          </cell>
          <cell r="DC14">
            <v>196286730</v>
          </cell>
          <cell r="DD14">
            <v>154786657.19999999</v>
          </cell>
          <cell r="DE14">
            <v>192100101.75690925</v>
          </cell>
          <cell r="DF14">
            <v>188250162.95580041</v>
          </cell>
          <cell r="DG14">
            <v>210416858.68565479</v>
          </cell>
          <cell r="DH14">
            <v>192163221.56505713</v>
          </cell>
          <cell r="DI14">
            <v>216653626.20000002</v>
          </cell>
          <cell r="DJ14">
            <v>225143290.45306671</v>
          </cell>
          <cell r="DK14">
            <v>201260566.63008204</v>
          </cell>
          <cell r="DL14">
            <v>20235369.488817796</v>
          </cell>
          <cell r="DM14">
            <v>20283591.0915595</v>
          </cell>
          <cell r="DN14">
            <v>19028704.558093194</v>
          </cell>
          <cell r="DO14">
            <v>21757584.999298334</v>
          </cell>
          <cell r="DP14">
            <v>19302438.998155475</v>
          </cell>
          <cell r="DQ14">
            <v>16968817.265684791</v>
          </cell>
          <cell r="DR14">
            <v>15717640.163464339</v>
          </cell>
          <cell r="DS14">
            <v>19108873.445255522</v>
          </cell>
          <cell r="DT14">
            <v>19106302.379743535</v>
          </cell>
          <cell r="DU14">
            <v>15599341.08478486</v>
          </cell>
          <cell r="DV14">
            <v>15478430.59376891</v>
          </cell>
          <cell r="DW14">
            <v>14699143.932740368</v>
          </cell>
          <cell r="DX14">
            <v>15278319.827320997</v>
          </cell>
          <cell r="DY14">
            <v>17134132.648820642</v>
          </cell>
          <cell r="DZ14">
            <v>18235593.583854686</v>
          </cell>
          <cell r="EA14">
            <v>17119693.286745928</v>
          </cell>
          <cell r="EB14">
            <v>80443332.094001859</v>
          </cell>
          <cell r="EC14">
            <v>95025646.526530951</v>
          </cell>
          <cell r="ED14">
            <v>81850127.721740201</v>
          </cell>
          <cell r="EE14">
            <v>119358793.62941194</v>
          </cell>
          <cell r="EF14">
            <v>107246504.70367856</v>
          </cell>
          <cell r="EG14">
            <v>91494776.323231354</v>
          </cell>
          <cell r="EH14">
            <v>96324336.432473004</v>
          </cell>
          <cell r="EI14">
            <v>104908294.33977765</v>
          </cell>
          <cell r="EJ14">
            <v>127203679.77559343</v>
          </cell>
          <cell r="EK14">
            <v>104448171.64126278</v>
          </cell>
          <cell r="EL14">
            <v>103700337.99999999</v>
          </cell>
          <cell r="EM14">
            <v>81712865.819419503</v>
          </cell>
          <cell r="EN14">
            <v>112549869.16252954</v>
          </cell>
          <cell r="EO14">
            <v>111084379.78812456</v>
          </cell>
          <cell r="EP14">
            <v>109693578.80362846</v>
          </cell>
          <cell r="EQ14">
            <v>89424654.514440373</v>
          </cell>
          <cell r="ER14">
            <v>121810419.60000001</v>
          </cell>
          <cell r="ES14">
            <v>140452565.19999999</v>
          </cell>
          <cell r="ET14">
            <v>101231856</v>
          </cell>
          <cell r="EU14">
            <v>111093298.80000001</v>
          </cell>
          <cell r="EV14">
            <v>149349698.40000001</v>
          </cell>
          <cell r="EW14">
            <v>135190093.5</v>
          </cell>
          <cell r="EX14">
            <v>109824305.3</v>
          </cell>
          <cell r="EY14">
            <v>121484867.80000001</v>
          </cell>
          <cell r="EZ14">
            <v>142756065.40000001</v>
          </cell>
          <cell r="FA14">
            <v>105632254.3</v>
          </cell>
          <cell r="FB14">
            <v>119326104.105</v>
          </cell>
          <cell r="FC14">
            <v>132983327.295</v>
          </cell>
          <cell r="FD14">
            <v>117774196.96000001</v>
          </cell>
          <cell r="FE14">
            <v>132631066.09999998</v>
          </cell>
          <cell r="FF14">
            <v>109660899.69999996</v>
          </cell>
          <cell r="FG14">
            <v>116431136.03999999</v>
          </cell>
          <cell r="FH14">
            <v>114752059.3599962</v>
          </cell>
          <cell r="FI14">
            <v>109259567.18549645</v>
          </cell>
          <cell r="FJ14">
            <v>82905960.774997368</v>
          </cell>
          <cell r="FK14">
            <v>113754945.52799465</v>
          </cell>
          <cell r="FL14">
            <v>83853116.242498711</v>
          </cell>
          <cell r="FM14">
            <v>95229971.628997087</v>
          </cell>
          <cell r="FN14">
            <v>83990434.20599623</v>
          </cell>
          <cell r="FO14">
            <v>90696698.683295384</v>
          </cell>
          <cell r="FP14">
            <v>107775984.12155855</v>
          </cell>
          <cell r="FQ14">
            <v>96612686.824812084</v>
          </cell>
          <cell r="FR14">
            <v>122149257.4901785</v>
          </cell>
          <cell r="FS14">
            <v>89098031.048304155</v>
          </cell>
          <cell r="FT14">
            <v>124256145.12019625</v>
          </cell>
          <cell r="FU14">
            <v>136680614.75925046</v>
          </cell>
          <cell r="FV14">
            <v>134261565.76942348</v>
          </cell>
          <cell r="FW14">
            <v>99280922.710036084</v>
          </cell>
          <cell r="FX14">
            <v>33084813.194571599</v>
          </cell>
          <cell r="FY14">
            <v>44198798.684017748</v>
          </cell>
          <cell r="FZ14">
            <v>45574245.403967001</v>
          </cell>
          <cell r="GA14">
            <v>53358290.177281238</v>
          </cell>
          <cell r="GB14">
            <v>55474234.514481299</v>
          </cell>
          <cell r="GC14">
            <v>38343427.999998607</v>
          </cell>
          <cell r="GD14">
            <v>44542719.999998398</v>
          </cell>
          <cell r="GE14">
            <v>38341915.999998629</v>
          </cell>
          <cell r="GF14">
            <v>51894387.594767503</v>
          </cell>
          <cell r="GG14">
            <v>39984348.222000003</v>
          </cell>
          <cell r="GH14">
            <v>42914591.950000003</v>
          </cell>
          <cell r="GI14">
            <v>39294345.519660406</v>
          </cell>
          <cell r="GJ14">
            <v>45306264.087136574</v>
          </cell>
          <cell r="GK14">
            <v>45975869.696757205</v>
          </cell>
          <cell r="GL14">
            <v>44501080.555966005</v>
          </cell>
          <cell r="GM14">
            <v>48064141.33930707</v>
          </cell>
          <cell r="GN14">
            <v>30973222.230952159</v>
          </cell>
          <cell r="GO14">
            <v>37497590.835594997</v>
          </cell>
          <cell r="GP14">
            <v>39096276.594857819</v>
          </cell>
          <cell r="GQ14">
            <v>38623528.176550806</v>
          </cell>
          <cell r="GR14">
            <v>35947861.109551586</v>
          </cell>
          <cell r="GS14">
            <v>39092592.632198021</v>
          </cell>
          <cell r="GT14">
            <v>50957447.901975721</v>
          </cell>
          <cell r="GU14">
            <v>48293316.960000001</v>
          </cell>
          <cell r="GV14">
            <v>51319924.699038446</v>
          </cell>
          <cell r="GW14">
            <v>44060927.798000008</v>
          </cell>
          <cell r="GX14">
            <v>36621453.705943063</v>
          </cell>
          <cell r="GY14">
            <v>29060954.190626003</v>
          </cell>
          <cell r="GZ14">
            <v>31642756.486146308</v>
          </cell>
          <cell r="HA14">
            <v>30244229.725640003</v>
          </cell>
          <cell r="HB14">
            <v>23424353.235479999</v>
          </cell>
          <cell r="HC14">
            <v>18426238.65797</v>
          </cell>
        </row>
        <row r="15">
          <cell r="A15" t="str">
            <v>Price Customer Minutes Off Supply</v>
          </cell>
          <cell r="B15" t="str">
            <v>$/min</v>
          </cell>
          <cell r="C15" t="str">
            <v>Outputs</v>
          </cell>
          <cell r="D15">
            <v>0.92123391008144229</v>
          </cell>
          <cell r="E15">
            <v>0.96039157275081255</v>
          </cell>
          <cell r="F15">
            <v>0.98755272319120546</v>
          </cell>
          <cell r="G15">
            <v>1.0235280944890246</v>
          </cell>
          <cell r="H15">
            <v>1.0301316100367075</v>
          </cell>
          <cell r="I15">
            <v>1.0530975434347607</v>
          </cell>
          <cell r="J15">
            <v>1.0378245404024748</v>
          </cell>
          <cell r="K15">
            <v>1.041611184457611</v>
          </cell>
          <cell r="L15">
            <v>1.0315992044441848</v>
          </cell>
          <cell r="M15">
            <v>1.0389639294682385</v>
          </cell>
          <cell r="N15">
            <v>1.0494638875221676</v>
          </cell>
          <cell r="O15">
            <v>1.0301642368010209</v>
          </cell>
          <cell r="P15">
            <v>0.99036279741987743</v>
          </cell>
          <cell r="Q15">
            <v>0.99525293403162962</v>
          </cell>
          <cell r="R15">
            <v>0.97902754755858301</v>
          </cell>
          <cell r="S15">
            <v>0.95458279189599948</v>
          </cell>
          <cell r="T15">
            <v>1.0887328096034525</v>
          </cell>
          <cell r="U15">
            <v>1.131685034698553</v>
          </cell>
          <cell r="V15">
            <v>1.1618613408823772</v>
          </cell>
          <cell r="W15">
            <v>1.1992876576452673</v>
          </cell>
          <cell r="X15">
            <v>1.2261313749535532</v>
          </cell>
          <cell r="Y15">
            <v>1.2592409015565444</v>
          </cell>
          <cell r="Z15">
            <v>1.2400758150112701</v>
          </cell>
          <cell r="AA15">
            <v>1.1240374425393342</v>
          </cell>
          <cell r="AB15">
            <v>1.1150298687376379</v>
          </cell>
          <cell r="AC15">
            <v>1.1158087181465848</v>
          </cell>
          <cell r="AD15">
            <v>1.1406313142989659</v>
          </cell>
          <cell r="AE15">
            <v>1.1428937670372492</v>
          </cell>
          <cell r="AF15">
            <v>1.1451227995970099</v>
          </cell>
          <cell r="AG15">
            <v>1.1531337945063018</v>
          </cell>
          <cell r="AH15">
            <v>1.145467000213193</v>
          </cell>
          <cell r="AI15">
            <v>1.121480652311484</v>
          </cell>
          <cell r="AJ15">
            <v>1.1973543770201287</v>
          </cell>
          <cell r="AK15">
            <v>1.2287799387672176</v>
          </cell>
          <cell r="AL15">
            <v>1.2716213872771365</v>
          </cell>
          <cell r="AM15">
            <v>1.2611635532019732</v>
          </cell>
          <cell r="AN15">
            <v>1.3053735145600793</v>
          </cell>
          <cell r="AO15">
            <v>1.3266837544540544</v>
          </cell>
          <cell r="AP15">
            <v>1.3192084086110656</v>
          </cell>
          <cell r="AQ15">
            <v>1.3102163126457806</v>
          </cell>
          <cell r="AR15">
            <v>1.3330193037250111</v>
          </cell>
          <cell r="AS15">
            <v>1.3477258881744751</v>
          </cell>
          <cell r="AT15">
            <v>1.3179428843990204</v>
          </cell>
          <cell r="AU15">
            <v>1.3376621198810494</v>
          </cell>
          <cell r="AV15">
            <v>1.333963062893454</v>
          </cell>
          <cell r="AW15">
            <v>1.343223519873576</v>
          </cell>
          <cell r="AX15">
            <v>1.1661874341939336</v>
          </cell>
          <cell r="AY15">
            <v>1.2262636516696379</v>
          </cell>
          <cell r="AZ15">
            <v>1.2499542302926676</v>
          </cell>
          <cell r="BA15">
            <v>1.3075513670470502</v>
          </cell>
          <cell r="BB15">
            <v>1.3577948556814128</v>
          </cell>
          <cell r="BC15">
            <v>1.3303117900290107</v>
          </cell>
          <cell r="BD15">
            <v>1.3623956171319154</v>
          </cell>
          <cell r="BE15">
            <v>1.3978545182209723</v>
          </cell>
          <cell r="BF15">
            <v>1.3374484606042236</v>
          </cell>
          <cell r="BG15">
            <v>1.2934373105206252</v>
          </cell>
          <cell r="BH15">
            <v>1.2743874442795522</v>
          </cell>
          <cell r="BI15">
            <v>1.3047178388024765</v>
          </cell>
          <cell r="BJ15">
            <v>1.3415604198865738</v>
          </cell>
          <cell r="BK15">
            <v>1.3455835065640567</v>
          </cell>
          <cell r="BL15">
            <v>1.3443234191969287</v>
          </cell>
          <cell r="BM15">
            <v>1.3468932193515699</v>
          </cell>
          <cell r="BN15">
            <v>1.3320825934407583</v>
          </cell>
          <cell r="BO15">
            <v>1.3445853563996599</v>
          </cell>
          <cell r="BP15">
            <v>0.95536557610382289</v>
          </cell>
          <cell r="BQ15">
            <v>0.97999601493029043</v>
          </cell>
          <cell r="BR15">
            <v>1.0039048052742234</v>
          </cell>
          <cell r="BS15">
            <v>1.06924216157782</v>
          </cell>
          <cell r="BT15">
            <v>1.0865562376549203</v>
          </cell>
          <cell r="BU15">
            <v>1.0683862378217921</v>
          </cell>
          <cell r="BV15">
            <v>1.0816230102660045</v>
          </cell>
          <cell r="BW15">
            <v>1.093040881406437</v>
          </cell>
          <cell r="BX15">
            <v>1.105129248752071</v>
          </cell>
          <cell r="BY15">
            <v>1.1227132398038269</v>
          </cell>
          <cell r="BZ15">
            <v>1.12108560281444</v>
          </cell>
          <cell r="CA15">
            <v>1.124085240972972</v>
          </cell>
          <cell r="CB15">
            <v>1.1238516721141143</v>
          </cell>
          <cell r="CC15">
            <v>1.129600583403287</v>
          </cell>
          <cell r="CD15">
            <v>1.1077131026931175</v>
          </cell>
          <cell r="CE15">
            <v>1.100280320940108</v>
          </cell>
          <cell r="CF15">
            <v>1.349414979029586</v>
          </cell>
          <cell r="CG15">
            <v>1.3821457236014882</v>
          </cell>
          <cell r="CH15">
            <v>1.4072148328640508</v>
          </cell>
          <cell r="CI15">
            <v>1.4659633901792344</v>
          </cell>
          <cell r="CJ15">
            <v>1.4636742553351183</v>
          </cell>
          <cell r="CK15">
            <v>1.3615286641901641</v>
          </cell>
          <cell r="CL15">
            <v>1.4349786864835912</v>
          </cell>
          <cell r="CM15">
            <v>1.4241994922572534</v>
          </cell>
          <cell r="CN15">
            <v>1.4838443657103071</v>
          </cell>
          <cell r="CO15">
            <v>1.5079340587326786</v>
          </cell>
          <cell r="CP15">
            <v>1.5205696057325049</v>
          </cell>
          <cell r="CQ15">
            <v>1.4552424792291061</v>
          </cell>
          <cell r="CR15">
            <v>1.4754722111129657</v>
          </cell>
          <cell r="CS15">
            <v>1.5327887284621073</v>
          </cell>
          <cell r="CT15">
            <v>1.5451909249027092</v>
          </cell>
          <cell r="CU15">
            <v>1.5259364615890492</v>
          </cell>
          <cell r="CV15">
            <v>0.83668189116187386</v>
          </cell>
          <cell r="CW15">
            <v>0.8688054897347145</v>
          </cell>
          <cell r="CX15">
            <v>0.89384334908707985</v>
          </cell>
          <cell r="CY15">
            <v>0.91929453270704642</v>
          </cell>
          <cell r="CZ15">
            <v>0.93350333620094306</v>
          </cell>
          <cell r="DA15">
            <v>0.9468915609103139</v>
          </cell>
          <cell r="DB15">
            <v>0.97930199191818734</v>
          </cell>
          <cell r="DC15">
            <v>1.0491606933125377</v>
          </cell>
          <cell r="DD15">
            <v>1.0477677098544198</v>
          </cell>
          <cell r="DE15">
            <v>1.073853033815682</v>
          </cell>
          <cell r="DF15">
            <v>1.0760488868238418</v>
          </cell>
          <cell r="DG15">
            <v>1.0789714199226517</v>
          </cell>
          <cell r="DH15">
            <v>1.1050620952929839</v>
          </cell>
          <cell r="DI15">
            <v>1.1373861674112071</v>
          </cell>
          <cell r="DJ15">
            <v>1.1225153294857282</v>
          </cell>
          <cell r="DK15">
            <v>1.1158961247997081</v>
          </cell>
          <cell r="DL15">
            <v>0.88925937866514604</v>
          </cell>
          <cell r="DM15">
            <v>0.91513632692815694</v>
          </cell>
          <cell r="DN15">
            <v>0.96878234576696998</v>
          </cell>
          <cell r="DO15">
            <v>0.92996545713188972</v>
          </cell>
          <cell r="DP15">
            <v>0.95635911681970687</v>
          </cell>
          <cell r="DQ15">
            <v>0.98816756505730163</v>
          </cell>
          <cell r="DR15">
            <v>0.96982983947186008</v>
          </cell>
          <cell r="DS15">
            <v>0.94645177472944997</v>
          </cell>
          <cell r="DT15">
            <v>0.92875037025240958</v>
          </cell>
          <cell r="DU15">
            <v>0.93690353210324329</v>
          </cell>
          <cell r="DV15">
            <v>0.91665174788331749</v>
          </cell>
          <cell r="DW15">
            <v>0.92347649769738172</v>
          </cell>
          <cell r="DX15">
            <v>0.91712656134424275</v>
          </cell>
          <cell r="DY15">
            <v>0.91240878799442127</v>
          </cell>
          <cell r="DZ15">
            <v>0.84174430651524057</v>
          </cell>
          <cell r="EA15">
            <v>0.89408947027101437</v>
          </cell>
          <cell r="EB15">
            <v>0.9104437233511038</v>
          </cell>
          <cell r="EC15">
            <v>0.93399901673302743</v>
          </cell>
          <cell r="ED15">
            <v>0.9698086745785407</v>
          </cell>
          <cell r="EE15">
            <v>0.9475742619537787</v>
          </cell>
          <cell r="EF15">
            <v>0.98683689417470388</v>
          </cell>
          <cell r="EG15">
            <v>0.98644603053493507</v>
          </cell>
          <cell r="EH15">
            <v>1.0123799078279438</v>
          </cell>
          <cell r="EI15">
            <v>1.0031022581097515</v>
          </cell>
          <cell r="EJ15">
            <v>0.9919962864423908</v>
          </cell>
          <cell r="EK15">
            <v>1.0304302908884881</v>
          </cell>
          <cell r="EL15">
            <v>1.0036852026600755</v>
          </cell>
          <cell r="EM15">
            <v>1.0014085861572468</v>
          </cell>
          <cell r="EN15">
            <v>1.0025687124199796</v>
          </cell>
          <cell r="EO15">
            <v>1.0069032167151726</v>
          </cell>
          <cell r="EP15">
            <v>0.95390367777029039</v>
          </cell>
          <cell r="EQ15">
            <v>1.0117859360146657</v>
          </cell>
          <cell r="ER15">
            <v>0.83699644176678956</v>
          </cell>
          <cell r="ES15">
            <v>0.88939918737199464</v>
          </cell>
          <cell r="ET15">
            <v>0.91613469080463306</v>
          </cell>
          <cell r="EU15">
            <v>0.90258839098160648</v>
          </cell>
          <cell r="EV15">
            <v>0.92056477654167757</v>
          </cell>
          <cell r="EW15">
            <v>0.91712289344454223</v>
          </cell>
          <cell r="EX15">
            <v>0.92364917133677216</v>
          </cell>
          <cell r="EY15">
            <v>0.94578525377480804</v>
          </cell>
          <cell r="EZ15">
            <v>0.93319034979736337</v>
          </cell>
          <cell r="FA15">
            <v>0.90992637810092414</v>
          </cell>
          <cell r="FB15">
            <v>0.91347935232226474</v>
          </cell>
          <cell r="FC15">
            <v>0.8945935839851733</v>
          </cell>
          <cell r="FD15">
            <v>0.89433055312823584</v>
          </cell>
          <cell r="FE15">
            <v>0.89277635017869728</v>
          </cell>
          <cell r="FF15">
            <v>0.88482690993491986</v>
          </cell>
          <cell r="FG15">
            <v>0.86863467787939386</v>
          </cell>
          <cell r="FH15">
            <v>0.636423610793176</v>
          </cell>
          <cell r="FI15">
            <v>0.64784049537844302</v>
          </cell>
          <cell r="FJ15">
            <v>0.7029375663440971</v>
          </cell>
          <cell r="FK15">
            <v>0.67954997019401531</v>
          </cell>
          <cell r="FL15">
            <v>0.71312125590429787</v>
          </cell>
          <cell r="FM15">
            <v>0.70358302012382201</v>
          </cell>
          <cell r="FN15">
            <v>0.69374802347327036</v>
          </cell>
          <cell r="FO15">
            <v>0.69267430379916961</v>
          </cell>
          <cell r="FP15">
            <v>0.70080508756716253</v>
          </cell>
          <cell r="FQ15">
            <v>0.71540935149860641</v>
          </cell>
          <cell r="FR15">
            <v>0.70863975508172328</v>
          </cell>
          <cell r="FS15">
            <v>0.70670021450541853</v>
          </cell>
          <cell r="FT15">
            <v>0.70536349859169656</v>
          </cell>
          <cell r="FU15">
            <v>0.69919693990244136</v>
          </cell>
          <cell r="FV15">
            <v>0.65238991123385548</v>
          </cell>
          <cell r="FW15">
            <v>0.68347598496190287</v>
          </cell>
          <cell r="FX15">
            <v>0.84622703234218388</v>
          </cell>
          <cell r="FY15">
            <v>0.85199176982088154</v>
          </cell>
          <cell r="FZ15">
            <v>0.79766269582566662</v>
          </cell>
          <cell r="GA15">
            <v>0.91955988276917866</v>
          </cell>
          <cell r="GB15">
            <v>0.91509090194295084</v>
          </cell>
          <cell r="GC15">
            <v>0.89676931123658188</v>
          </cell>
          <cell r="GD15">
            <v>0.89704977538822595</v>
          </cell>
          <cell r="GE15">
            <v>0.90033552586830135</v>
          </cell>
          <cell r="GF15">
            <v>0.88242387291292934</v>
          </cell>
          <cell r="GG15">
            <v>0.92271981240728596</v>
          </cell>
          <cell r="GH15">
            <v>0.94433014889017541</v>
          </cell>
          <cell r="GI15">
            <v>0.93245719271766248</v>
          </cell>
          <cell r="GJ15">
            <v>0.97535780703991892</v>
          </cell>
          <cell r="GK15">
            <v>0.99157164199431724</v>
          </cell>
          <cell r="GL15">
            <v>1.0083413336633675</v>
          </cell>
          <cell r="GM15">
            <v>1.0155601528158427</v>
          </cell>
          <cell r="GN15">
            <v>0.70147302351536622</v>
          </cell>
          <cell r="GO15">
            <v>0.71804651810129827</v>
          </cell>
          <cell r="GP15">
            <v>0.72008723251157603</v>
          </cell>
          <cell r="GQ15">
            <v>0.74748899741326347</v>
          </cell>
          <cell r="GR15">
            <v>0.77875327621295076</v>
          </cell>
          <cell r="GS15">
            <v>0.78469725262797063</v>
          </cell>
          <cell r="GT15">
            <v>0.80039833100187419</v>
          </cell>
          <cell r="GU15">
            <v>0.78616416008328049</v>
          </cell>
          <cell r="GV15">
            <v>0.79232030657456387</v>
          </cell>
          <cell r="GW15">
            <v>0.79093766536547039</v>
          </cell>
          <cell r="GX15">
            <v>0.82737244891484152</v>
          </cell>
          <cell r="GY15">
            <v>0.81618584243382841</v>
          </cell>
          <cell r="GZ15">
            <v>0.80232365692774621</v>
          </cell>
          <cell r="HA15">
            <v>0.80247013043207183</v>
          </cell>
          <cell r="HB15">
            <v>0.76044369234491382</v>
          </cell>
          <cell r="HC15">
            <v>0.8043008689598018</v>
          </cell>
        </row>
        <row r="16">
          <cell r="A16" t="str">
            <v>Opex</v>
          </cell>
          <cell r="B16" t="str">
            <v>$'000</v>
          </cell>
          <cell r="C16" t="str">
            <v>Opex inputs</v>
          </cell>
          <cell r="D16">
            <v>32644.372461278101</v>
          </cell>
          <cell r="E16">
            <v>33989.78368583</v>
          </cell>
          <cell r="F16">
            <v>37658.377116216798</v>
          </cell>
          <cell r="G16">
            <v>39959.378599711999</v>
          </cell>
          <cell r="H16">
            <v>46087.463131805001</v>
          </cell>
          <cell r="I16">
            <v>53239.636389662104</v>
          </cell>
          <cell r="J16">
            <v>58764.115947737497</v>
          </cell>
          <cell r="K16">
            <v>66417.409985292601</v>
          </cell>
          <cell r="L16">
            <v>77223.594865233899</v>
          </cell>
          <cell r="M16">
            <v>73579.8426807426</v>
          </cell>
          <cell r="N16">
            <v>40562.178874851801</v>
          </cell>
          <cell r="O16">
            <v>46909.595999999998</v>
          </cell>
          <cell r="P16">
            <v>55849.335000000006</v>
          </cell>
          <cell r="Q16">
            <v>55021.766000000003</v>
          </cell>
          <cell r="R16">
            <v>53278.416409999998</v>
          </cell>
          <cell r="S16">
            <v>54940.209000000003</v>
          </cell>
          <cell r="T16">
            <v>357834.496219308</v>
          </cell>
          <cell r="U16">
            <v>316522.99188389303</v>
          </cell>
          <cell r="V16">
            <v>467809.12217390706</v>
          </cell>
          <cell r="W16">
            <v>441027.33814656798</v>
          </cell>
          <cell r="X16">
            <v>511184.26885726303</v>
          </cell>
          <cell r="Y16">
            <v>506684.85404769296</v>
          </cell>
          <cell r="Z16">
            <v>577601.0955064391</v>
          </cell>
          <cell r="AA16">
            <v>471121.68333051505</v>
          </cell>
          <cell r="AB16">
            <v>539569.59182207996</v>
          </cell>
          <cell r="AC16">
            <v>647227.97580349504</v>
          </cell>
          <cell r="AD16">
            <v>588178.86646726506</v>
          </cell>
          <cell r="AE16">
            <v>529666.46092261001</v>
          </cell>
          <cell r="AF16">
            <v>463137.071</v>
          </cell>
          <cell r="AG16">
            <v>445750.647</v>
          </cell>
          <cell r="AH16">
            <v>403448.37900000002</v>
          </cell>
          <cell r="AI16">
            <v>387112.45299999998</v>
          </cell>
          <cell r="AJ16">
            <v>26412.589009526593</v>
          </cell>
          <cell r="AK16">
            <v>31329.710649259305</v>
          </cell>
          <cell r="AL16">
            <v>31120.531390019252</v>
          </cell>
          <cell r="AM16">
            <v>37629.540867755153</v>
          </cell>
          <cell r="AN16">
            <v>42279.50798262329</v>
          </cell>
          <cell r="AO16">
            <v>40682.50401969807</v>
          </cell>
          <cell r="AP16">
            <v>52808.972782802135</v>
          </cell>
          <cell r="AQ16">
            <v>52531.24811007821</v>
          </cell>
          <cell r="AR16">
            <v>55150.625983108068</v>
          </cell>
          <cell r="AS16">
            <v>54114.799686988088</v>
          </cell>
          <cell r="AT16">
            <v>55415.462309842202</v>
          </cell>
          <cell r="AU16">
            <v>54481.132864804596</v>
          </cell>
          <cell r="AV16">
            <v>48229.038177939598</v>
          </cell>
          <cell r="AW16">
            <v>55345.957048282602</v>
          </cell>
          <cell r="AX16">
            <v>52908.6784500219</v>
          </cell>
          <cell r="AY16">
            <v>67493.260999999999</v>
          </cell>
          <cell r="AZ16">
            <v>156824.91789216301</v>
          </cell>
          <cell r="BA16">
            <v>176841.394432931</v>
          </cell>
          <cell r="BB16">
            <v>224408.06001672801</v>
          </cell>
          <cell r="BC16">
            <v>214131.30026509601</v>
          </cell>
          <cell r="BD16">
            <v>210431.13798086398</v>
          </cell>
          <cell r="BE16">
            <v>229554.29065953402</v>
          </cell>
          <cell r="BF16">
            <v>240838.12724750797</v>
          </cell>
          <cell r="BG16">
            <v>222645.27398422701</v>
          </cell>
          <cell r="BH16">
            <v>258321.99304766802</v>
          </cell>
          <cell r="BI16">
            <v>270954.43519109796</v>
          </cell>
          <cell r="BJ16">
            <v>295663.49812986702</v>
          </cell>
          <cell r="BK16">
            <v>276143.80499999999</v>
          </cell>
          <cell r="BL16">
            <v>257322.89818438003</v>
          </cell>
          <cell r="BM16">
            <v>248955.63635370001</v>
          </cell>
          <cell r="BN16">
            <v>226772.79477854402</v>
          </cell>
          <cell r="BO16">
            <v>244843.380445277</v>
          </cell>
          <cell r="BP16">
            <v>189286.786515969</v>
          </cell>
          <cell r="BQ16">
            <v>229999.82498122202</v>
          </cell>
          <cell r="BR16">
            <v>249220.28103108701</v>
          </cell>
          <cell r="BS16">
            <v>269392.65438000002</v>
          </cell>
          <cell r="BT16">
            <v>278759.46135</v>
          </cell>
          <cell r="BU16">
            <v>317627.73702</v>
          </cell>
          <cell r="BV16">
            <v>350958.66492000007</v>
          </cell>
          <cell r="BW16">
            <v>387877.9989499998</v>
          </cell>
          <cell r="BX16">
            <v>365738.55767000001</v>
          </cell>
          <cell r="BY16">
            <v>381461.5461299998</v>
          </cell>
          <cell r="BZ16">
            <v>344893.63842298696</v>
          </cell>
          <cell r="CA16">
            <v>353346.31027999998</v>
          </cell>
          <cell r="CB16">
            <v>362234.78839999996</v>
          </cell>
          <cell r="CC16">
            <v>350114.929</v>
          </cell>
          <cell r="CD16">
            <v>338318.7</v>
          </cell>
          <cell r="CE16">
            <v>384744.80699999997</v>
          </cell>
          <cell r="CF16">
            <v>259957.891</v>
          </cell>
          <cell r="CG16">
            <v>241890.48055000001</v>
          </cell>
          <cell r="CH16">
            <v>269457.2365</v>
          </cell>
          <cell r="CI16">
            <v>270466.59799000004</v>
          </cell>
          <cell r="CJ16">
            <v>270621.21470000001</v>
          </cell>
          <cell r="CK16">
            <v>345122.06182</v>
          </cell>
          <cell r="CL16">
            <v>363976.48437000008</v>
          </cell>
          <cell r="CM16">
            <v>298481.04830000014</v>
          </cell>
          <cell r="CN16">
            <v>308046.36037000001</v>
          </cell>
          <cell r="CO16">
            <v>362830.15773000004</v>
          </cell>
          <cell r="CP16">
            <v>371607.978</v>
          </cell>
          <cell r="CQ16">
            <v>341013.31</v>
          </cell>
          <cell r="CR16">
            <v>357962.68099999998</v>
          </cell>
          <cell r="CS16">
            <v>368947.33100000001</v>
          </cell>
          <cell r="CT16">
            <v>390182.78992536996</v>
          </cell>
          <cell r="CU16">
            <v>368645.446</v>
          </cell>
          <cell r="CV16">
            <v>198507.61938633298</v>
          </cell>
          <cell r="CW16">
            <v>249199.63407414002</v>
          </cell>
          <cell r="CX16">
            <v>304612.28626150603</v>
          </cell>
          <cell r="CY16">
            <v>296582.84979402204</v>
          </cell>
          <cell r="CZ16">
            <v>324946.11772000004</v>
          </cell>
          <cell r="DA16">
            <v>336208.00537622103</v>
          </cell>
          <cell r="DB16">
            <v>429455.71274000197</v>
          </cell>
          <cell r="DC16">
            <v>401260.42950844707</v>
          </cell>
          <cell r="DD16">
            <v>390948.49645502307</v>
          </cell>
          <cell r="DE16">
            <v>391299.86702397501</v>
          </cell>
          <cell r="DF16">
            <v>313936.839553856</v>
          </cell>
          <cell r="DG16">
            <v>321942.69254999899</v>
          </cell>
          <cell r="DH16">
            <v>345390.71399999998</v>
          </cell>
          <cell r="DI16">
            <v>401766.886</v>
          </cell>
          <cell r="DJ16">
            <v>394653.58999999997</v>
          </cell>
          <cell r="DK16">
            <v>401221.27100000001</v>
          </cell>
          <cell r="DL16">
            <v>46756.092287101899</v>
          </cell>
          <cell r="DM16">
            <v>51252.352222211397</v>
          </cell>
          <cell r="DN16">
            <v>43220.358648427202</v>
          </cell>
          <cell r="DO16">
            <v>48349.725749867001</v>
          </cell>
          <cell r="DP16">
            <v>58605.575110382997</v>
          </cell>
          <cell r="DQ16">
            <v>59886.898408099398</v>
          </cell>
          <cell r="DR16">
            <v>70098.067766092601</v>
          </cell>
          <cell r="DS16">
            <v>69150.303926688197</v>
          </cell>
          <cell r="DT16">
            <v>69918.556613006105</v>
          </cell>
          <cell r="DU16">
            <v>73079.730390022902</v>
          </cell>
          <cell r="DV16">
            <v>78683.548999999999</v>
          </cell>
          <cell r="DW16">
            <v>84039.021999999997</v>
          </cell>
          <cell r="DX16">
            <v>79198.771999999997</v>
          </cell>
          <cell r="DY16">
            <v>84456.982650000005</v>
          </cell>
          <cell r="DZ16">
            <v>73865.819759999998</v>
          </cell>
          <cell r="EA16">
            <v>68644.099989999988</v>
          </cell>
          <cell r="EB16">
            <v>116861.47857915258</v>
          </cell>
          <cell r="EC16">
            <v>106359.56772461215</v>
          </cell>
          <cell r="ED16">
            <v>113514.72915098233</v>
          </cell>
          <cell r="EE16">
            <v>128379.6119855967</v>
          </cell>
          <cell r="EF16">
            <v>127280.19704758523</v>
          </cell>
          <cell r="EG16">
            <v>137174.04028031268</v>
          </cell>
          <cell r="EH16">
            <v>167745.95206778086</v>
          </cell>
          <cell r="EI16">
            <v>183726.35284227453</v>
          </cell>
          <cell r="EJ16">
            <v>171080.18289509552</v>
          </cell>
          <cell r="EK16">
            <v>186774.27334163259</v>
          </cell>
          <cell r="EL16">
            <v>161157.56975476799</v>
          </cell>
          <cell r="EM16">
            <v>177216.06576257499</v>
          </cell>
          <cell r="EN16">
            <v>186388.80132767701</v>
          </cell>
          <cell r="EO16">
            <v>184353.73967465901</v>
          </cell>
          <cell r="EP16">
            <v>176109.71939909199</v>
          </cell>
          <cell r="EQ16">
            <v>218274.83</v>
          </cell>
          <cell r="ER16">
            <v>112506.535</v>
          </cell>
          <cell r="ES16">
            <v>108991.583</v>
          </cell>
          <cell r="ET16">
            <v>126897.568</v>
          </cell>
          <cell r="EU16">
            <v>145514.894</v>
          </cell>
          <cell r="EV16">
            <v>147956.514</v>
          </cell>
          <cell r="EW16">
            <v>191519.79500000001</v>
          </cell>
          <cell r="EX16">
            <v>203371.86</v>
          </cell>
          <cell r="EY16">
            <v>222412.64300000001</v>
          </cell>
          <cell r="EZ16">
            <v>233849.701</v>
          </cell>
          <cell r="FA16">
            <v>248377.486889666</v>
          </cell>
          <cell r="FB16">
            <v>211867.16309531001</v>
          </cell>
          <cell r="FC16">
            <v>248667.39895521599</v>
          </cell>
          <cell r="FD16">
            <v>249010.83126000001</v>
          </cell>
          <cell r="FE16">
            <v>261706.81672</v>
          </cell>
          <cell r="FF16">
            <v>237845.67388999998</v>
          </cell>
          <cell r="FG16">
            <v>245707.57653999998</v>
          </cell>
          <cell r="FH16">
            <v>81250.614026765543</v>
          </cell>
          <cell r="FI16">
            <v>103209.38645113776</v>
          </cell>
          <cell r="FJ16">
            <v>116017.52463473017</v>
          </cell>
          <cell r="FK16">
            <v>137883.29635850366</v>
          </cell>
          <cell r="FL16">
            <v>137860.36087647689</v>
          </cell>
          <cell r="FM16">
            <v>143839.81850797526</v>
          </cell>
          <cell r="FN16">
            <v>157205.91921771257</v>
          </cell>
          <cell r="FO16">
            <v>179574.56650939499</v>
          </cell>
          <cell r="FP16">
            <v>189806.67514137062</v>
          </cell>
          <cell r="FQ16">
            <v>204651.59938180444</v>
          </cell>
          <cell r="FR16">
            <v>229428.02527883899</v>
          </cell>
          <cell r="FS16">
            <v>204947.924709871</v>
          </cell>
          <cell r="FT16">
            <v>193557.933375539</v>
          </cell>
          <cell r="FU16">
            <v>204177.44023405801</v>
          </cell>
          <cell r="FV16">
            <v>217757.13255408776</v>
          </cell>
          <cell r="FW16">
            <v>215584.443903334</v>
          </cell>
          <cell r="FX16">
            <v>48648.823897879505</v>
          </cell>
          <cell r="FY16">
            <v>50748.109417397798</v>
          </cell>
          <cell r="FZ16">
            <v>53289.0230297776</v>
          </cell>
          <cell r="GA16">
            <v>61973.7059213752</v>
          </cell>
          <cell r="GB16">
            <v>75037.978098049192</v>
          </cell>
          <cell r="GC16">
            <v>74900.179665433403</v>
          </cell>
          <cell r="GD16">
            <v>84369.777789408996</v>
          </cell>
          <cell r="GE16">
            <v>70674.63604085501</v>
          </cell>
          <cell r="GF16">
            <v>74075.862810526407</v>
          </cell>
          <cell r="GG16">
            <v>64088.129960287195</v>
          </cell>
          <cell r="GH16">
            <v>69929.810763066795</v>
          </cell>
          <cell r="GI16">
            <v>93577.683630547996</v>
          </cell>
          <cell r="GJ16">
            <v>86416.346934444198</v>
          </cell>
          <cell r="GK16">
            <v>78404.001088851903</v>
          </cell>
          <cell r="GL16">
            <v>82673.057705970088</v>
          </cell>
          <cell r="GM16">
            <v>90510.394827971802</v>
          </cell>
          <cell r="GN16">
            <v>83237</v>
          </cell>
          <cell r="GO16">
            <v>81473</v>
          </cell>
          <cell r="GP16">
            <v>85413.886309046997</v>
          </cell>
          <cell r="GQ16">
            <v>89047.922493129998</v>
          </cell>
          <cell r="GR16">
            <v>96130.066559793398</v>
          </cell>
          <cell r="GS16">
            <v>121992.755514909</v>
          </cell>
          <cell r="GT16">
            <v>126519.882999029</v>
          </cell>
          <cell r="GU16">
            <v>116175.49106407601</v>
          </cell>
          <cell r="GV16">
            <v>121867.70902049799</v>
          </cell>
          <cell r="GW16">
            <v>117721.494565381</v>
          </cell>
          <cell r="GX16">
            <v>138427.94329502599</v>
          </cell>
          <cell r="GY16">
            <v>132835.09312937901</v>
          </cell>
          <cell r="GZ16">
            <v>108242.14191396099</v>
          </cell>
          <cell r="HA16">
            <v>110815.785</v>
          </cell>
          <cell r="HB16">
            <v>118042.307</v>
          </cell>
          <cell r="HC16">
            <v>118292.577</v>
          </cell>
        </row>
        <row r="17">
          <cell r="A17" t="str">
            <v>Price Opex</v>
          </cell>
          <cell r="B17" t="str">
            <v>Index</v>
          </cell>
          <cell r="C17" t="str">
            <v>Opex inputs</v>
          </cell>
          <cell r="D17">
            <v>1</v>
          </cell>
          <cell r="E17">
            <v>1.0452706061118502</v>
          </cell>
          <cell r="F17">
            <v>1.0868513886863425</v>
          </cell>
          <cell r="G17">
            <v>1.1312938389976723</v>
          </cell>
          <cell r="H17">
            <v>1.1567726142472725</v>
          </cell>
          <cell r="I17">
            <v>1.1995563047985374</v>
          </cell>
          <cell r="J17">
            <v>1.2385017561810374</v>
          </cell>
          <cell r="K17">
            <v>1.2784871711292933</v>
          </cell>
          <cell r="L17">
            <v>1.31342981598297</v>
          </cell>
          <cell r="M17">
            <v>1.3426915893028719</v>
          </cell>
          <cell r="N17">
            <v>1.3656987165194989</v>
          </cell>
          <cell r="O17">
            <v>1.3915711944071918</v>
          </cell>
          <cell r="P17">
            <v>1.4221280831529757</v>
          </cell>
          <cell r="Q17">
            <v>1.4566653831374401</v>
          </cell>
          <cell r="R17">
            <v>1.4854493464845773</v>
          </cell>
          <cell r="S17">
            <v>1.5051094987398133</v>
          </cell>
          <cell r="T17">
            <v>1</v>
          </cell>
          <cell r="U17">
            <v>1.0452706061118502</v>
          </cell>
          <cell r="V17">
            <v>1.0868513886863425</v>
          </cell>
          <cell r="W17">
            <v>1.1312938389976723</v>
          </cell>
          <cell r="X17">
            <v>1.1567726142472725</v>
          </cell>
          <cell r="Y17">
            <v>1.1995563047985374</v>
          </cell>
          <cell r="Z17">
            <v>1.2385017561810374</v>
          </cell>
          <cell r="AA17">
            <v>1.2784871711292933</v>
          </cell>
          <cell r="AB17">
            <v>1.31342981598297</v>
          </cell>
          <cell r="AC17">
            <v>1.3426915893028719</v>
          </cell>
          <cell r="AD17">
            <v>1.3656987165194989</v>
          </cell>
          <cell r="AE17">
            <v>1.3915711944071918</v>
          </cell>
          <cell r="AF17">
            <v>1.4221280831529757</v>
          </cell>
          <cell r="AG17">
            <v>1.4566653831374401</v>
          </cell>
          <cell r="AH17">
            <v>1.4854493464845773</v>
          </cell>
          <cell r="AI17">
            <v>1.5051094987398133</v>
          </cell>
          <cell r="AJ17">
            <v>1.0258476465181641</v>
          </cell>
          <cell r="AK17">
            <v>1.0650547188806361</v>
          </cell>
          <cell r="AL17">
            <v>1.1122878618798167</v>
          </cell>
          <cell r="AM17">
            <v>1.1400308454887336</v>
          </cell>
          <cell r="AN17">
            <v>1.178546598199947</v>
          </cell>
          <cell r="AO17">
            <v>1.2206323874885738</v>
          </cell>
          <cell r="AP17">
            <v>1.2580479670432216</v>
          </cell>
          <cell r="AQ17">
            <v>1.2966368788866152</v>
          </cell>
          <cell r="AR17">
            <v>1.3299716632564171</v>
          </cell>
          <cell r="AS17">
            <v>1.3538343217460784</v>
          </cell>
          <cell r="AT17">
            <v>1.3778751883264413</v>
          </cell>
          <cell r="AU17">
            <v>1.4051674292861043</v>
          </cell>
          <cell r="AV17">
            <v>1.4413653508395858</v>
          </cell>
          <cell r="AW17">
            <v>1.4719176204705369</v>
          </cell>
          <cell r="AX17">
            <v>1.495454244929719</v>
          </cell>
          <cell r="AY17">
            <v>1.5051094987398133</v>
          </cell>
          <cell r="AZ17">
            <v>1</v>
          </cell>
          <cell r="BA17">
            <v>1.0452706061118502</v>
          </cell>
          <cell r="BB17">
            <v>1.0868513886863425</v>
          </cell>
          <cell r="BC17">
            <v>1.1312938389976723</v>
          </cell>
          <cell r="BD17">
            <v>1.1567726142472725</v>
          </cell>
          <cell r="BE17">
            <v>1.1995563047985374</v>
          </cell>
          <cell r="BF17">
            <v>1.2385017561810374</v>
          </cell>
          <cell r="BG17">
            <v>1.2784871711292933</v>
          </cell>
          <cell r="BH17">
            <v>1.31342981598297</v>
          </cell>
          <cell r="BI17">
            <v>1.3426915893028719</v>
          </cell>
          <cell r="BJ17">
            <v>1.3656987165194989</v>
          </cell>
          <cell r="BK17">
            <v>1.3915711944071918</v>
          </cell>
          <cell r="BL17">
            <v>1.4221280831529757</v>
          </cell>
          <cell r="BM17">
            <v>1.4566653831374401</v>
          </cell>
          <cell r="BN17">
            <v>1.4854493464845773</v>
          </cell>
          <cell r="BO17">
            <v>1.5051094987398133</v>
          </cell>
          <cell r="BP17">
            <v>1</v>
          </cell>
          <cell r="BQ17">
            <v>1.0452706061118502</v>
          </cell>
          <cell r="BR17">
            <v>1.0868513886863425</v>
          </cell>
          <cell r="BS17">
            <v>1.1312938389976723</v>
          </cell>
          <cell r="BT17">
            <v>1.1567726142472725</v>
          </cell>
          <cell r="BU17">
            <v>1.1995563047985374</v>
          </cell>
          <cell r="BV17">
            <v>1.2385017561810374</v>
          </cell>
          <cell r="BW17">
            <v>1.2784871711292933</v>
          </cell>
          <cell r="BX17">
            <v>1.31342981598297</v>
          </cell>
          <cell r="BY17">
            <v>1.3426915893028719</v>
          </cell>
          <cell r="BZ17">
            <v>1.3656987165194989</v>
          </cell>
          <cell r="CA17">
            <v>1.3915711944071918</v>
          </cell>
          <cell r="CB17">
            <v>1.4221280831529757</v>
          </cell>
          <cell r="CC17">
            <v>1.4566653831374401</v>
          </cell>
          <cell r="CD17">
            <v>1.4854493464845773</v>
          </cell>
          <cell r="CE17">
            <v>1.5051094987398133</v>
          </cell>
          <cell r="CF17">
            <v>1</v>
          </cell>
          <cell r="CG17">
            <v>1.0452706061118502</v>
          </cell>
          <cell r="CH17">
            <v>1.0868513886863425</v>
          </cell>
          <cell r="CI17">
            <v>1.1312938389976723</v>
          </cell>
          <cell r="CJ17">
            <v>1.1567726142472725</v>
          </cell>
          <cell r="CK17">
            <v>1.1995563047985374</v>
          </cell>
          <cell r="CL17">
            <v>1.2385017561810374</v>
          </cell>
          <cell r="CM17">
            <v>1.2784871711292933</v>
          </cell>
          <cell r="CN17">
            <v>1.31342981598297</v>
          </cell>
          <cell r="CO17">
            <v>1.3426915893028719</v>
          </cell>
          <cell r="CP17">
            <v>1.3656987165194989</v>
          </cell>
          <cell r="CQ17">
            <v>1.3915711944071918</v>
          </cell>
          <cell r="CR17">
            <v>1.4221280831529757</v>
          </cell>
          <cell r="CS17">
            <v>1.4566653831374401</v>
          </cell>
          <cell r="CT17">
            <v>1.4854493464845773</v>
          </cell>
          <cell r="CU17">
            <v>1.5051094987398133</v>
          </cell>
          <cell r="CV17">
            <v>1</v>
          </cell>
          <cell r="CW17">
            <v>1.0452706061118502</v>
          </cell>
          <cell r="CX17">
            <v>1.0868513886863425</v>
          </cell>
          <cell r="CY17">
            <v>1.1312938389976723</v>
          </cell>
          <cell r="CZ17">
            <v>1.1567726142472725</v>
          </cell>
          <cell r="DA17">
            <v>1.1995563047985374</v>
          </cell>
          <cell r="DB17">
            <v>1.2385017561810374</v>
          </cell>
          <cell r="DC17">
            <v>1.2784871711292933</v>
          </cell>
          <cell r="DD17">
            <v>1.31342981598297</v>
          </cell>
          <cell r="DE17">
            <v>1.3426915893028719</v>
          </cell>
          <cell r="DF17">
            <v>1.3656987165194989</v>
          </cell>
          <cell r="DG17">
            <v>1.3915711944071918</v>
          </cell>
          <cell r="DH17">
            <v>1.4221280831529757</v>
          </cell>
          <cell r="DI17">
            <v>1.4566653831374401</v>
          </cell>
          <cell r="DJ17">
            <v>1.4854493464845773</v>
          </cell>
          <cell r="DK17">
            <v>1.5051094987398133</v>
          </cell>
          <cell r="DL17">
            <v>1.0258476465181641</v>
          </cell>
          <cell r="DM17">
            <v>1.0650547188806361</v>
          </cell>
          <cell r="DN17">
            <v>1.1122878618798167</v>
          </cell>
          <cell r="DO17">
            <v>1.1400308454887336</v>
          </cell>
          <cell r="DP17">
            <v>1.178546598199947</v>
          </cell>
          <cell r="DQ17">
            <v>1.2206323874885738</v>
          </cell>
          <cell r="DR17">
            <v>1.2580479670432216</v>
          </cell>
          <cell r="DS17">
            <v>1.2966368788866152</v>
          </cell>
          <cell r="DT17">
            <v>1.3299716632564171</v>
          </cell>
          <cell r="DU17">
            <v>1.3538343217460784</v>
          </cell>
          <cell r="DV17">
            <v>1.3778751883264413</v>
          </cell>
          <cell r="DW17">
            <v>1.4051674292861043</v>
          </cell>
          <cell r="DX17">
            <v>1.4413653508395858</v>
          </cell>
          <cell r="DY17">
            <v>1.4719176204705369</v>
          </cell>
          <cell r="DZ17">
            <v>1.495454244929719</v>
          </cell>
          <cell r="EA17">
            <v>1.5051094987398133</v>
          </cell>
          <cell r="EB17">
            <v>1.0258476465181641</v>
          </cell>
          <cell r="EC17">
            <v>1.0650547188806361</v>
          </cell>
          <cell r="ED17">
            <v>1.1122878618798167</v>
          </cell>
          <cell r="EE17">
            <v>1.1400308454887336</v>
          </cell>
          <cell r="EF17">
            <v>1.178546598199947</v>
          </cell>
          <cell r="EG17">
            <v>1.2206323874885738</v>
          </cell>
          <cell r="EH17">
            <v>1.2580479670432216</v>
          </cell>
          <cell r="EI17">
            <v>1.2966368788866152</v>
          </cell>
          <cell r="EJ17">
            <v>1.3299716632564171</v>
          </cell>
          <cell r="EK17">
            <v>1.3538343217460784</v>
          </cell>
          <cell r="EL17">
            <v>1.3778751883264413</v>
          </cell>
          <cell r="EM17">
            <v>1.4051674292861043</v>
          </cell>
          <cell r="EN17">
            <v>1.4413653508395858</v>
          </cell>
          <cell r="EO17">
            <v>1.4719176204705369</v>
          </cell>
          <cell r="EP17">
            <v>1.495454244929719</v>
          </cell>
          <cell r="EQ17">
            <v>1.5051094987398133</v>
          </cell>
          <cell r="ER17">
            <v>1</v>
          </cell>
          <cell r="ES17">
            <v>1.0452706061118502</v>
          </cell>
          <cell r="ET17">
            <v>1.0868513886863425</v>
          </cell>
          <cell r="EU17">
            <v>1.1312938389976723</v>
          </cell>
          <cell r="EV17">
            <v>1.1567726142472725</v>
          </cell>
          <cell r="EW17">
            <v>1.1995563047985374</v>
          </cell>
          <cell r="EX17">
            <v>1.2385017561810374</v>
          </cell>
          <cell r="EY17">
            <v>1.2784871711292933</v>
          </cell>
          <cell r="EZ17">
            <v>1.31342981598297</v>
          </cell>
          <cell r="FA17">
            <v>1.3426915893028719</v>
          </cell>
          <cell r="FB17">
            <v>1.3656987165194989</v>
          </cell>
          <cell r="FC17">
            <v>1.3915711944071918</v>
          </cell>
          <cell r="FD17">
            <v>1.4221280831529757</v>
          </cell>
          <cell r="FE17">
            <v>1.4566653831374401</v>
          </cell>
          <cell r="FF17">
            <v>1.4854493464845773</v>
          </cell>
          <cell r="FG17">
            <v>1.5051094987398133</v>
          </cell>
          <cell r="FH17">
            <v>1.0258476465181641</v>
          </cell>
          <cell r="FI17">
            <v>1.0650547188806361</v>
          </cell>
          <cell r="FJ17">
            <v>1.1122878618798167</v>
          </cell>
          <cell r="FK17">
            <v>1.1400308454887336</v>
          </cell>
          <cell r="FL17">
            <v>1.178546598199947</v>
          </cell>
          <cell r="FM17">
            <v>1.2206323874885738</v>
          </cell>
          <cell r="FN17">
            <v>1.2580479670432216</v>
          </cell>
          <cell r="FO17">
            <v>1.2966368788866152</v>
          </cell>
          <cell r="FP17">
            <v>1.3299716632564171</v>
          </cell>
          <cell r="FQ17">
            <v>1.3538343217460784</v>
          </cell>
          <cell r="FR17">
            <v>1.3778751883264413</v>
          </cell>
          <cell r="FS17">
            <v>1.4051674292861043</v>
          </cell>
          <cell r="FT17">
            <v>1.4413653508395858</v>
          </cell>
          <cell r="FU17">
            <v>1.4719176204705369</v>
          </cell>
          <cell r="FV17">
            <v>1.495454244929719</v>
          </cell>
          <cell r="FW17">
            <v>1.5051094987398133</v>
          </cell>
          <cell r="FX17">
            <v>1</v>
          </cell>
          <cell r="FY17">
            <v>1.0452706061118502</v>
          </cell>
          <cell r="FZ17">
            <v>1.0868513886863425</v>
          </cell>
          <cell r="GA17">
            <v>1.1312938389976723</v>
          </cell>
          <cell r="GB17">
            <v>1.1567726142472725</v>
          </cell>
          <cell r="GC17">
            <v>1.1995563047985374</v>
          </cell>
          <cell r="GD17">
            <v>1.2385017561810374</v>
          </cell>
          <cell r="GE17">
            <v>1.2784871711292933</v>
          </cell>
          <cell r="GF17">
            <v>1.31342981598297</v>
          </cell>
          <cell r="GG17">
            <v>1.3426915893028719</v>
          </cell>
          <cell r="GH17">
            <v>1.3656987165194989</v>
          </cell>
          <cell r="GI17">
            <v>1.3915711944071918</v>
          </cell>
          <cell r="GJ17">
            <v>1.4221280831529757</v>
          </cell>
          <cell r="GK17">
            <v>1.4566653831374401</v>
          </cell>
          <cell r="GL17">
            <v>1.4854493464845773</v>
          </cell>
          <cell r="GM17">
            <v>1.5051094987398133</v>
          </cell>
          <cell r="GN17">
            <v>1.0258476465181641</v>
          </cell>
          <cell r="GO17">
            <v>1.0650547188806361</v>
          </cell>
          <cell r="GP17">
            <v>1.1122878618798167</v>
          </cell>
          <cell r="GQ17">
            <v>1.1400308454887336</v>
          </cell>
          <cell r="GR17">
            <v>1.178546598199947</v>
          </cell>
          <cell r="GS17">
            <v>1.2206323874885738</v>
          </cell>
          <cell r="GT17">
            <v>1.2580479670432216</v>
          </cell>
          <cell r="GU17">
            <v>1.2966368788866152</v>
          </cell>
          <cell r="GV17">
            <v>1.3299716632564171</v>
          </cell>
          <cell r="GW17">
            <v>1.3538343217460784</v>
          </cell>
          <cell r="GX17">
            <v>1.3778751883264413</v>
          </cell>
          <cell r="GY17">
            <v>1.4051674292861043</v>
          </cell>
          <cell r="GZ17">
            <v>1.4413653508395858</v>
          </cell>
          <cell r="HA17">
            <v>1.4719176204705369</v>
          </cell>
          <cell r="HB17">
            <v>1.495454244929719</v>
          </cell>
          <cell r="HC17">
            <v>1.5051094987398133</v>
          </cell>
        </row>
        <row r="18">
          <cell r="A18" t="str">
            <v>Overhead Lines</v>
          </cell>
          <cell r="B18" t="str">
            <v>MVAkms</v>
          </cell>
          <cell r="C18" t="str">
            <v>Capital inputs</v>
          </cell>
          <cell r="D18">
            <v>66641.97792997495</v>
          </cell>
          <cell r="E18">
            <v>66616.317929976736</v>
          </cell>
          <cell r="F18">
            <v>66578.637929976743</v>
          </cell>
          <cell r="G18">
            <v>66558.987929976749</v>
          </cell>
          <cell r="H18">
            <v>66563.467929976745</v>
          </cell>
          <cell r="I18">
            <v>66578.637929976743</v>
          </cell>
          <cell r="J18">
            <v>73215.772379708636</v>
          </cell>
          <cell r="K18">
            <v>73172.532379708631</v>
          </cell>
          <cell r="L18">
            <v>73111.144154050635</v>
          </cell>
          <cell r="M18">
            <v>72942.29113405064</v>
          </cell>
          <cell r="N18">
            <v>73021.882908981424</v>
          </cell>
          <cell r="O18">
            <v>70861.449000000008</v>
          </cell>
          <cell r="P18">
            <v>70965.979141372693</v>
          </cell>
          <cell r="Q18">
            <v>70975.732471484254</v>
          </cell>
          <cell r="R18">
            <v>70998.387446930923</v>
          </cell>
          <cell r="S18">
            <v>69068.438500000004</v>
          </cell>
          <cell r="T18">
            <v>369147.85844608</v>
          </cell>
          <cell r="U18">
            <v>352096.69283686002</v>
          </cell>
          <cell r="V18">
            <v>352262.42849614</v>
          </cell>
          <cell r="W18">
            <v>356293.73830512003</v>
          </cell>
          <cell r="X18">
            <v>360395.12858699996</v>
          </cell>
          <cell r="Y18">
            <v>367332.34136914002</v>
          </cell>
          <cell r="Z18">
            <v>369906.82511918002</v>
          </cell>
          <cell r="AA18">
            <v>373615.4582692</v>
          </cell>
          <cell r="AB18">
            <v>360867.13134105998</v>
          </cell>
          <cell r="AC18">
            <v>374971.00489172898</v>
          </cell>
          <cell r="AD18">
            <v>370176.04873398266</v>
          </cell>
          <cell r="AE18">
            <v>378559.77803357469</v>
          </cell>
          <cell r="AF18">
            <v>365305.66399999999</v>
          </cell>
          <cell r="AG18">
            <v>367711.783</v>
          </cell>
          <cell r="AH18">
            <v>359650.80343999999</v>
          </cell>
          <cell r="AI18">
            <v>360345.67268000002</v>
          </cell>
          <cell r="AJ18">
            <v>9444.0851721039999</v>
          </cell>
          <cell r="AK18">
            <v>9574.8742107479993</v>
          </cell>
          <cell r="AL18">
            <v>9160.6784443380002</v>
          </cell>
          <cell r="AM18">
            <v>9156.3871544839985</v>
          </cell>
          <cell r="AN18">
            <v>9128.3728503000002</v>
          </cell>
          <cell r="AO18">
            <v>9296</v>
          </cell>
          <cell r="AP18">
            <v>9305</v>
          </cell>
          <cell r="AQ18">
            <v>9305.6</v>
          </cell>
          <cell r="AR18">
            <v>9526.140324</v>
          </cell>
          <cell r="AS18">
            <v>9549.6080569999995</v>
          </cell>
          <cell r="AT18">
            <v>9524.7999999999993</v>
          </cell>
          <cell r="AU18">
            <v>9529.5679999999993</v>
          </cell>
          <cell r="AV18">
            <v>9406.5040939999999</v>
          </cell>
          <cell r="AW18">
            <v>9404.6229999999996</v>
          </cell>
          <cell r="AX18">
            <v>9361</v>
          </cell>
          <cell r="AY18">
            <v>14165.2</v>
          </cell>
          <cell r="AZ18">
            <v>316950.13121253118</v>
          </cell>
          <cell r="BA18">
            <v>319459.1140015414</v>
          </cell>
          <cell r="BB18">
            <v>324649.31528926158</v>
          </cell>
          <cell r="BC18">
            <v>325867.53905744571</v>
          </cell>
          <cell r="BD18">
            <v>326640.49043254583</v>
          </cell>
          <cell r="BE18">
            <v>326666.95617246971</v>
          </cell>
          <cell r="BF18">
            <v>330135.50671677588</v>
          </cell>
          <cell r="BG18">
            <v>335803.49363495602</v>
          </cell>
          <cell r="BH18">
            <v>329985.89739952516</v>
          </cell>
          <cell r="BI18">
            <v>335943.9371378973</v>
          </cell>
          <cell r="BJ18">
            <v>334763.47342818696</v>
          </cell>
          <cell r="BK18">
            <v>334850.65241280221</v>
          </cell>
          <cell r="BL18">
            <v>323743.54589031701</v>
          </cell>
          <cell r="BM18">
            <v>324203.01183926483</v>
          </cell>
          <cell r="BN18">
            <v>322033.4893264008</v>
          </cell>
          <cell r="BO18">
            <v>312699.03329443664</v>
          </cell>
          <cell r="BP18">
            <v>265407.80851646001</v>
          </cell>
          <cell r="BQ18">
            <v>273606.55501770001</v>
          </cell>
          <cell r="BR18">
            <v>273689.02836360002</v>
          </cell>
          <cell r="BS18">
            <v>278522.45364617999</v>
          </cell>
          <cell r="BT18">
            <v>283738.56963564997</v>
          </cell>
          <cell r="BU18">
            <v>288283.46044515003</v>
          </cell>
          <cell r="BV18">
            <v>297246.96290161996</v>
          </cell>
          <cell r="BW18">
            <v>297933.15697412001</v>
          </cell>
          <cell r="BX18">
            <v>302240.15698292688</v>
          </cell>
          <cell r="BY18">
            <v>299412.88663999998</v>
          </cell>
          <cell r="BZ18">
            <v>301747.17290799296</v>
          </cell>
          <cell r="CA18">
            <v>306432.85455156001</v>
          </cell>
          <cell r="CB18">
            <v>305665.23599999998</v>
          </cell>
          <cell r="CC18">
            <v>304156.26</v>
          </cell>
          <cell r="CD18">
            <v>308833.935</v>
          </cell>
          <cell r="CE18">
            <v>258171.93600000002</v>
          </cell>
          <cell r="CF18">
            <v>503554.02779607894</v>
          </cell>
          <cell r="CG18">
            <v>512796.49808522686</v>
          </cell>
          <cell r="CH18">
            <v>519453.95317260909</v>
          </cell>
          <cell r="CI18">
            <v>532211.13062248204</v>
          </cell>
          <cell r="CJ18">
            <v>537644.62355645013</v>
          </cell>
          <cell r="CK18">
            <v>543146.7263070629</v>
          </cell>
          <cell r="CL18">
            <v>551441.83917870815</v>
          </cell>
          <cell r="CM18">
            <v>495895.46209190495</v>
          </cell>
          <cell r="CN18">
            <v>498372.96663400001</v>
          </cell>
          <cell r="CO18">
            <v>506773.19334499998</v>
          </cell>
          <cell r="CP18">
            <v>503400.24252869852</v>
          </cell>
          <cell r="CQ18">
            <v>522393.24990099639</v>
          </cell>
          <cell r="CR18">
            <v>529124.67765171698</v>
          </cell>
          <cell r="CS18">
            <v>525061.46159284329</v>
          </cell>
          <cell r="CT18">
            <v>530108.99176</v>
          </cell>
          <cell r="CU18">
            <v>745358.16133999999</v>
          </cell>
          <cell r="CV18">
            <v>493276.94351282995</v>
          </cell>
          <cell r="CW18">
            <v>521433.51393672999</v>
          </cell>
          <cell r="CX18">
            <v>542124.7360427801</v>
          </cell>
          <cell r="CY18">
            <v>576284.94644679001</v>
          </cell>
          <cell r="CZ18">
            <v>613972.70045738993</v>
          </cell>
          <cell r="DA18">
            <v>644284.15985258995</v>
          </cell>
          <cell r="DB18">
            <v>656562.64248104999</v>
          </cell>
          <cell r="DC18">
            <v>705073.51331669011</v>
          </cell>
          <cell r="DD18">
            <v>718515.90621954994</v>
          </cell>
          <cell r="DE18">
            <v>743357.86753302172</v>
          </cell>
          <cell r="DF18">
            <v>773325.58589928178</v>
          </cell>
          <cell r="DG18">
            <v>773206.03945624433</v>
          </cell>
          <cell r="DH18">
            <v>770171.92957743246</v>
          </cell>
          <cell r="DI18">
            <v>771894.79900976969</v>
          </cell>
          <cell r="DJ18">
            <v>782935.99538144004</v>
          </cell>
          <cell r="DK18">
            <v>817268.53377550561</v>
          </cell>
          <cell r="DL18">
            <v>45656.573497153135</v>
          </cell>
          <cell r="DM18">
            <v>45783.649410775019</v>
          </cell>
          <cell r="DN18">
            <v>46117.228989973853</v>
          </cell>
          <cell r="DO18">
            <v>47598.501305966907</v>
          </cell>
          <cell r="DP18">
            <v>47741.113243065025</v>
          </cell>
          <cell r="DQ18">
            <v>47257.609319000592</v>
          </cell>
          <cell r="DR18">
            <v>47329.801719777046</v>
          </cell>
          <cell r="DS18">
            <v>47625.066106218343</v>
          </cell>
          <cell r="DT18">
            <v>46911.235234127555</v>
          </cell>
          <cell r="DU18">
            <v>47036.969016300645</v>
          </cell>
          <cell r="DV18">
            <v>47278.814498436652</v>
          </cell>
          <cell r="DW18">
            <v>47115.370241662873</v>
          </cell>
          <cell r="DX18">
            <v>51339.597348372612</v>
          </cell>
          <cell r="DY18">
            <v>51505.909860107364</v>
          </cell>
          <cell r="DZ18">
            <v>50972.788700000005</v>
          </cell>
          <cell r="EA18">
            <v>51082.526403774362</v>
          </cell>
          <cell r="EB18">
            <v>433040.93615598918</v>
          </cell>
          <cell r="EC18">
            <v>433401.89680865419</v>
          </cell>
          <cell r="ED18">
            <v>434638.89982719999</v>
          </cell>
          <cell r="EE18">
            <v>433216.21978264721</v>
          </cell>
          <cell r="EF18">
            <v>433313.32542137522</v>
          </cell>
          <cell r="EG18">
            <v>434042.16</v>
          </cell>
          <cell r="EH18">
            <v>435577.88</v>
          </cell>
          <cell r="EI18">
            <v>436396.04</v>
          </cell>
          <cell r="EJ18">
            <v>434519.73817320005</v>
          </cell>
          <cell r="EK18">
            <v>434596.02557511721</v>
          </cell>
          <cell r="EL18">
            <v>438242.1</v>
          </cell>
          <cell r="EM18">
            <v>440290.00760000001</v>
          </cell>
          <cell r="EN18">
            <v>439513.895624</v>
          </cell>
          <cell r="EO18">
            <v>439863.94200000004</v>
          </cell>
          <cell r="EP18">
            <v>439863.36</v>
          </cell>
          <cell r="EQ18">
            <v>445249.84</v>
          </cell>
          <cell r="ER18">
            <v>199463.62080414803</v>
          </cell>
          <cell r="ES18">
            <v>200531.94265839702</v>
          </cell>
          <cell r="ET18">
            <v>201600.26451220381</v>
          </cell>
          <cell r="EU18">
            <v>203545.34608975166</v>
          </cell>
          <cell r="EV18">
            <v>205917.90829487069</v>
          </cell>
          <cell r="EW18">
            <v>202018.93148644234</v>
          </cell>
          <cell r="EX18">
            <v>203075.25844979269</v>
          </cell>
          <cell r="EY18">
            <v>203577.8828584732</v>
          </cell>
          <cell r="EZ18">
            <v>202439.02936541344</v>
          </cell>
          <cell r="FA18">
            <v>202158.61399084001</v>
          </cell>
          <cell r="FB18">
            <v>201652.28</v>
          </cell>
          <cell r="FC18">
            <v>203423.83653885999</v>
          </cell>
          <cell r="FD18">
            <v>205100.26026064405</v>
          </cell>
          <cell r="FE18">
            <v>205181.83</v>
          </cell>
          <cell r="FF18">
            <v>206711.58843433426</v>
          </cell>
          <cell r="FG18">
            <v>209638.82</v>
          </cell>
          <cell r="FH18">
            <v>194630.49106672243</v>
          </cell>
          <cell r="FI18">
            <v>195465.24069154978</v>
          </cell>
          <cell r="FJ18">
            <v>196360.88792207703</v>
          </cell>
          <cell r="FK18">
            <v>198954.66359498043</v>
          </cell>
          <cell r="FL18">
            <v>201209.69797591248</v>
          </cell>
          <cell r="FM18">
            <v>201330.58359615726</v>
          </cell>
          <cell r="FN18">
            <v>203680.31904203066</v>
          </cell>
          <cell r="FO18">
            <v>202045.84280412446</v>
          </cell>
          <cell r="FP18">
            <v>208634.24797102256</v>
          </cell>
          <cell r="FQ18">
            <v>205431.81149641523</v>
          </cell>
          <cell r="FR18">
            <v>210327.7032810128</v>
          </cell>
          <cell r="FS18">
            <v>209653.86496712378</v>
          </cell>
          <cell r="FT18">
            <v>204819.05</v>
          </cell>
          <cell r="FU18">
            <v>203524.1603890218</v>
          </cell>
          <cell r="FV18">
            <v>206415.90435</v>
          </cell>
          <cell r="FW18">
            <v>206396.52184568148</v>
          </cell>
          <cell r="FX18">
            <v>96997.590000000011</v>
          </cell>
          <cell r="FY18">
            <v>96997.590000000011</v>
          </cell>
          <cell r="FZ18">
            <v>96997.590000000011</v>
          </cell>
          <cell r="GA18">
            <v>96931.47</v>
          </cell>
          <cell r="GB18">
            <v>98747.398000000001</v>
          </cell>
          <cell r="GC18">
            <v>99687.459000000003</v>
          </cell>
          <cell r="GD18">
            <v>100341.16699999999</v>
          </cell>
          <cell r="GE18">
            <v>100667.928</v>
          </cell>
          <cell r="GF18">
            <v>101187.4526</v>
          </cell>
          <cell r="GG18">
            <v>101667.87363599999</v>
          </cell>
          <cell r="GH18">
            <v>102302.29891300001</v>
          </cell>
          <cell r="GI18">
            <v>103415.850788</v>
          </cell>
          <cell r="GJ18">
            <v>105173.41147599998</v>
          </cell>
          <cell r="GK18">
            <v>106049.30033399999</v>
          </cell>
          <cell r="GL18">
            <v>106292.907359</v>
          </cell>
          <cell r="GM18">
            <v>106510.77306999998</v>
          </cell>
          <cell r="GN18">
            <v>87030.67</v>
          </cell>
          <cell r="GO18">
            <v>88019.839999999997</v>
          </cell>
          <cell r="GP18">
            <v>90153.049999999988</v>
          </cell>
          <cell r="GQ18">
            <v>88860.93</v>
          </cell>
          <cell r="GR18">
            <v>92814.62</v>
          </cell>
          <cell r="GS18">
            <v>93763.02</v>
          </cell>
          <cell r="GT18">
            <v>97849.73000000001</v>
          </cell>
          <cell r="GU18">
            <v>95807.513999999996</v>
          </cell>
          <cell r="GV18">
            <v>100519.00660930722</v>
          </cell>
          <cell r="GW18">
            <v>100627.45524548143</v>
          </cell>
          <cell r="GX18">
            <v>99486.860830015023</v>
          </cell>
          <cell r="GY18">
            <v>99066.911200000002</v>
          </cell>
          <cell r="GZ18">
            <v>99663.033171108924</v>
          </cell>
          <cell r="HA18">
            <v>99740.511270000003</v>
          </cell>
          <cell r="HB18">
            <v>100463.54858999999</v>
          </cell>
          <cell r="HC18">
            <v>100571.93299999999</v>
          </cell>
        </row>
        <row r="19">
          <cell r="A19" t="str">
            <v>Underground Cables</v>
          </cell>
          <cell r="B19" t="str">
            <v>MVAkms</v>
          </cell>
          <cell r="C19" t="str">
            <v>Capital inputs</v>
          </cell>
          <cell r="D19">
            <v>8639.0433985344753</v>
          </cell>
          <cell r="E19">
            <v>8783.5101808252839</v>
          </cell>
          <cell r="F19">
            <v>9005.875008807534</v>
          </cell>
          <cell r="G19">
            <v>9261.0386222647503</v>
          </cell>
          <cell r="H19">
            <v>9522.3733254344606</v>
          </cell>
          <cell r="I19">
            <v>9808.2940336609026</v>
          </cell>
          <cell r="J19">
            <v>10242.268627096844</v>
          </cell>
          <cell r="K19">
            <v>10545.250611207492</v>
          </cell>
          <cell r="L19">
            <v>11593.354152631324</v>
          </cell>
          <cell r="M19">
            <v>11770.591030838388</v>
          </cell>
          <cell r="N19">
            <v>11906.969083963755</v>
          </cell>
          <cell r="O19">
            <v>12041.324000000001</v>
          </cell>
          <cell r="P19">
            <v>12171.701589966568</v>
          </cell>
          <cell r="Q19">
            <v>12338.879965209791</v>
          </cell>
          <cell r="R19">
            <v>12702.788367499999</v>
          </cell>
          <cell r="S19">
            <v>9546.3261000000002</v>
          </cell>
          <cell r="T19">
            <v>160125.99350509001</v>
          </cell>
          <cell r="U19">
            <v>161155.18111656999</v>
          </cell>
          <cell r="V19">
            <v>161019.70945293002</v>
          </cell>
          <cell r="W19">
            <v>159032.38039023001</v>
          </cell>
          <cell r="X19">
            <v>163422.75309581001</v>
          </cell>
          <cell r="Y19">
            <v>166901.89598393999</v>
          </cell>
          <cell r="Z19">
            <v>170513.38132731998</v>
          </cell>
          <cell r="AA19">
            <v>175190.06419718999</v>
          </cell>
          <cell r="AB19">
            <v>182680.57028217</v>
          </cell>
          <cell r="AC19">
            <v>173152.92008825392</v>
          </cell>
          <cell r="AD19">
            <v>180033.01305805522</v>
          </cell>
          <cell r="AE19">
            <v>183648.65578813828</v>
          </cell>
          <cell r="AF19">
            <v>179711.66099999999</v>
          </cell>
          <cell r="AG19">
            <v>177005.174</v>
          </cell>
          <cell r="AH19">
            <v>183843.00161000001</v>
          </cell>
          <cell r="AI19">
            <v>182835.98764000001</v>
          </cell>
          <cell r="AJ19">
            <v>8302.5464017659997</v>
          </cell>
          <cell r="AK19">
            <v>8751.9325211960004</v>
          </cell>
          <cell r="AL19">
            <v>9045.6616350999993</v>
          </cell>
          <cell r="AM19">
            <v>9217.7462212060018</v>
          </cell>
          <cell r="AN19">
            <v>9408.9829267599998</v>
          </cell>
          <cell r="AO19">
            <v>9831.2000000000007</v>
          </cell>
          <cell r="AP19">
            <v>10475.6</v>
          </cell>
          <cell r="AQ19">
            <v>10642.4</v>
          </cell>
          <cell r="AR19">
            <v>11017.004272099999</v>
          </cell>
          <cell r="AS19">
            <v>11161.336988000001</v>
          </cell>
          <cell r="AT19">
            <v>11555.64</v>
          </cell>
          <cell r="AU19">
            <v>11609.838</v>
          </cell>
          <cell r="AV19">
            <v>11478.084546</v>
          </cell>
          <cell r="AW19">
            <v>11485.364</v>
          </cell>
          <cell r="AX19">
            <v>11854.250400000001</v>
          </cell>
          <cell r="AY19">
            <v>12009.1</v>
          </cell>
          <cell r="AZ19">
            <v>26643.424552327786</v>
          </cell>
          <cell r="BA19">
            <v>29099.250259792199</v>
          </cell>
          <cell r="BB19">
            <v>31123.634122694883</v>
          </cell>
          <cell r="BC19">
            <v>33141.019896006197</v>
          </cell>
          <cell r="BD19">
            <v>34114.670874056319</v>
          </cell>
          <cell r="BE19">
            <v>36190.053574236292</v>
          </cell>
          <cell r="BF19">
            <v>40953.356841907123</v>
          </cell>
          <cell r="BG19">
            <v>44585.201679037127</v>
          </cell>
          <cell r="BH19">
            <v>48331.00568706137</v>
          </cell>
          <cell r="BI19">
            <v>50116.204689177262</v>
          </cell>
          <cell r="BJ19">
            <v>51266.459833801746</v>
          </cell>
          <cell r="BK19">
            <v>54072.915013861028</v>
          </cell>
          <cell r="BL19">
            <v>55496.663470052677</v>
          </cell>
          <cell r="BM19">
            <v>58089.354347401008</v>
          </cell>
          <cell r="BN19">
            <v>59033.21527727654</v>
          </cell>
          <cell r="BO19">
            <v>60488.700642322525</v>
          </cell>
          <cell r="BP19">
            <v>43547.388968273081</v>
          </cell>
          <cell r="BQ19">
            <v>49295.347501933604</v>
          </cell>
          <cell r="BR19">
            <v>55841.26084750364</v>
          </cell>
          <cell r="BS19">
            <v>59556.382657503636</v>
          </cell>
          <cell r="BT19">
            <v>63144.477744578602</v>
          </cell>
          <cell r="BU19">
            <v>67820.195219287009</v>
          </cell>
          <cell r="BV19">
            <v>69346.522563655279</v>
          </cell>
          <cell r="BW19">
            <v>73299.841010958975</v>
          </cell>
          <cell r="BX19">
            <v>75128.78413611927</v>
          </cell>
          <cell r="BY19">
            <v>77803.142106059997</v>
          </cell>
          <cell r="BZ19">
            <v>78403.812015060001</v>
          </cell>
          <cell r="CA19">
            <v>79667.346474799997</v>
          </cell>
          <cell r="CB19">
            <v>80401.732617027592</v>
          </cell>
          <cell r="CC19">
            <v>80688.876000000004</v>
          </cell>
          <cell r="CD19">
            <v>83896.329039999997</v>
          </cell>
          <cell r="CE19">
            <v>76644.22</v>
          </cell>
          <cell r="CF19">
            <v>9806.8052019999996</v>
          </cell>
          <cell r="CG19">
            <v>10799.359343999999</v>
          </cell>
          <cell r="CH19">
            <v>12131.96926</v>
          </cell>
          <cell r="CI19">
            <v>13198.509571999999</v>
          </cell>
          <cell r="CJ19">
            <v>14535.797414000001</v>
          </cell>
          <cell r="CK19">
            <v>15417.069712</v>
          </cell>
          <cell r="CL19">
            <v>16181.972421</v>
          </cell>
          <cell r="CM19">
            <v>16705.040078000002</v>
          </cell>
          <cell r="CN19">
            <v>17323.417554</v>
          </cell>
          <cell r="CO19">
            <v>18126.967841999998</v>
          </cell>
          <cell r="CP19">
            <v>18616.316290228515</v>
          </cell>
          <cell r="CQ19">
            <v>19508.58235364782</v>
          </cell>
          <cell r="CR19">
            <v>19043.873536331939</v>
          </cell>
          <cell r="CS19">
            <v>19292.058321500004</v>
          </cell>
          <cell r="CT19">
            <v>19391.976570000003</v>
          </cell>
          <cell r="CU19">
            <v>19583.560400000002</v>
          </cell>
          <cell r="CV19">
            <v>12445.655221049999</v>
          </cell>
          <cell r="CW19">
            <v>14319.472694460001</v>
          </cell>
          <cell r="CX19">
            <v>9461.951664799999</v>
          </cell>
          <cell r="CY19">
            <v>11030.608813140001</v>
          </cell>
          <cell r="CZ19">
            <v>12056.547973819999</v>
          </cell>
          <cell r="DA19">
            <v>13939.590964739999</v>
          </cell>
          <cell r="DB19">
            <v>15604.853893330002</v>
          </cell>
          <cell r="DC19">
            <v>17049.10952795</v>
          </cell>
          <cell r="DD19">
            <v>18888.510049474997</v>
          </cell>
          <cell r="DE19">
            <v>20060.998377501353</v>
          </cell>
          <cell r="DF19">
            <v>20402.49285129306</v>
          </cell>
          <cell r="DG19">
            <v>20958.483368236692</v>
          </cell>
          <cell r="DH19">
            <v>21386.147818927144</v>
          </cell>
          <cell r="DI19">
            <v>21762.056984070361</v>
          </cell>
          <cell r="DJ19">
            <v>22284.218872727</v>
          </cell>
          <cell r="DK19">
            <v>24293.311270820541</v>
          </cell>
          <cell r="DL19">
            <v>7741.3366514648906</v>
          </cell>
          <cell r="DM19">
            <v>7816.2117530760515</v>
          </cell>
          <cell r="DN19">
            <v>8321.5204996243265</v>
          </cell>
          <cell r="DO19">
            <v>8596.2708746607786</v>
          </cell>
          <cell r="DP19">
            <v>8897.870394640051</v>
          </cell>
          <cell r="DQ19">
            <v>9255.9789809954727</v>
          </cell>
          <cell r="DR19">
            <v>9745.9115065183505</v>
          </cell>
          <cell r="DS19">
            <v>10045.034257861151</v>
          </cell>
          <cell r="DT19">
            <v>10510.062990348641</v>
          </cell>
          <cell r="DU19">
            <v>11125.397480616281</v>
          </cell>
          <cell r="DV19">
            <v>11447.534849351714</v>
          </cell>
          <cell r="DW19">
            <v>11876.842908132201</v>
          </cell>
          <cell r="DX19">
            <v>13044.077841167546</v>
          </cell>
          <cell r="DY19">
            <v>13657.59703663136</v>
          </cell>
          <cell r="DZ19">
            <v>14452.559678198</v>
          </cell>
          <cell r="EA19">
            <v>14837.998982442999</v>
          </cell>
          <cell r="EB19">
            <v>8427.9442803031998</v>
          </cell>
          <cell r="EC19">
            <v>8871.1844657195998</v>
          </cell>
          <cell r="ED19">
            <v>8944.9106948612007</v>
          </cell>
          <cell r="EE19">
            <v>11579.778856474801</v>
          </cell>
          <cell r="EF19">
            <v>12953.6704825424</v>
          </cell>
          <cell r="EG19">
            <v>12007.4</v>
          </cell>
          <cell r="EH19">
            <v>12032.6</v>
          </cell>
          <cell r="EI19">
            <v>12719.08</v>
          </cell>
          <cell r="EJ19">
            <v>13265.887135999999</v>
          </cell>
          <cell r="EK19">
            <v>14339.967782000002</v>
          </cell>
          <cell r="EL19">
            <v>14933.872000000001</v>
          </cell>
          <cell r="EM19">
            <v>15909.2364</v>
          </cell>
          <cell r="EN19">
            <v>16701.6104108</v>
          </cell>
          <cell r="EO19">
            <v>17943.7804</v>
          </cell>
          <cell r="EP19">
            <v>19345.448799999998</v>
          </cell>
          <cell r="EQ19">
            <v>19940.599999999999</v>
          </cell>
          <cell r="ER19">
            <v>22392.324078240155</v>
          </cell>
          <cell r="ES19">
            <v>23163.095182201952</v>
          </cell>
          <cell r="ET19">
            <v>23933.866286009172</v>
          </cell>
          <cell r="EU19">
            <v>25238.349353591449</v>
          </cell>
          <cell r="EV19">
            <v>25798.474905738105</v>
          </cell>
          <cell r="EW19">
            <v>25373.075487495989</v>
          </cell>
          <cell r="EX19">
            <v>26710.922403416182</v>
          </cell>
          <cell r="EY19">
            <v>27019.0355800916</v>
          </cell>
          <cell r="EZ19">
            <v>27511.137921216912</v>
          </cell>
          <cell r="FA19">
            <v>28099.87693486</v>
          </cell>
          <cell r="FB19">
            <v>28556.179999999997</v>
          </cell>
          <cell r="FC19">
            <v>28792.699224299999</v>
          </cell>
          <cell r="FD19">
            <v>29372.130984876756</v>
          </cell>
          <cell r="FE19">
            <v>30034.069000000003</v>
          </cell>
          <cell r="FF19">
            <v>30761.205651118737</v>
          </cell>
          <cell r="FG19">
            <v>34015.619999999995</v>
          </cell>
          <cell r="FH19">
            <v>14064.178801419703</v>
          </cell>
          <cell r="FI19">
            <v>15149.108587224431</v>
          </cell>
          <cell r="FJ19">
            <v>15594.762998434511</v>
          </cell>
          <cell r="FK19">
            <v>16720.006212994362</v>
          </cell>
          <cell r="FL19">
            <v>17405.300197856282</v>
          </cell>
          <cell r="FM19">
            <v>18204.18949602843</v>
          </cell>
          <cell r="FN19">
            <v>19261.483942312603</v>
          </cell>
          <cell r="FO19">
            <v>20271.301190269602</v>
          </cell>
          <cell r="FP19">
            <v>21383.13213422833</v>
          </cell>
          <cell r="FQ19">
            <v>22385.224850327733</v>
          </cell>
          <cell r="FR19">
            <v>23497.871880160907</v>
          </cell>
          <cell r="FS19">
            <v>24834.09049631402</v>
          </cell>
          <cell r="FT19">
            <v>26656.8649</v>
          </cell>
          <cell r="FU19">
            <v>27640.157144325276</v>
          </cell>
          <cell r="FV19">
            <v>29120.393169999999</v>
          </cell>
          <cell r="FW19">
            <v>29668.817571738909</v>
          </cell>
          <cell r="FX19">
            <v>9677.4930000000004</v>
          </cell>
          <cell r="FY19">
            <v>9679.7529999999988</v>
          </cell>
          <cell r="FZ19">
            <v>9679.7529999999988</v>
          </cell>
          <cell r="GA19">
            <v>10122.813</v>
          </cell>
          <cell r="GB19">
            <v>10487.999000000002</v>
          </cell>
          <cell r="GC19">
            <v>11084.817999999999</v>
          </cell>
          <cell r="GD19">
            <v>11254.73</v>
          </cell>
          <cell r="GE19">
            <v>11310.740000000002</v>
          </cell>
          <cell r="GF19">
            <v>11698.561600000001</v>
          </cell>
          <cell r="GG19">
            <v>11774.544911999999</v>
          </cell>
          <cell r="GH19">
            <v>11942.852430000001</v>
          </cell>
          <cell r="GI19">
            <v>12012.117990000001</v>
          </cell>
          <cell r="GJ19">
            <v>12154.355274000001</v>
          </cell>
          <cell r="GK19">
            <v>12296.390148199871</v>
          </cell>
          <cell r="GL19">
            <v>12460.991718000001</v>
          </cell>
          <cell r="GM19">
            <v>12410.333138183281</v>
          </cell>
          <cell r="GN19">
            <v>9129.9730000000018</v>
          </cell>
          <cell r="GO19">
            <v>9515.4220000000005</v>
          </cell>
          <cell r="GP19">
            <v>10058.644999999999</v>
          </cell>
          <cell r="GQ19">
            <v>10142.206</v>
          </cell>
          <cell r="GR19">
            <v>10604.732</v>
          </cell>
          <cell r="GS19">
            <v>11096.473999999998</v>
          </cell>
          <cell r="GT19">
            <v>11332.956</v>
          </cell>
          <cell r="GU19">
            <v>11762.09</v>
          </cell>
          <cell r="GV19">
            <v>11915.10601393415</v>
          </cell>
          <cell r="GW19">
            <v>12277.168828405385</v>
          </cell>
          <cell r="GX19">
            <v>12388.871038834232</v>
          </cell>
          <cell r="GY19">
            <v>13059.985199999999</v>
          </cell>
          <cell r="GZ19">
            <v>13174.478585613386</v>
          </cell>
          <cell r="HA19">
            <v>13454.510690000001</v>
          </cell>
          <cell r="HB19">
            <v>13717.634740000001</v>
          </cell>
          <cell r="HC19">
            <v>13806.003650000002</v>
          </cell>
        </row>
        <row r="20">
          <cell r="A20" t="str">
            <v>Transformers</v>
          </cell>
          <cell r="B20" t="str">
            <v>MVA</v>
          </cell>
          <cell r="C20" t="str">
            <v>Capital inputs</v>
          </cell>
          <cell r="D20">
            <v>3025</v>
          </cell>
          <cell r="E20">
            <v>3095</v>
          </cell>
          <cell r="F20">
            <v>3159</v>
          </cell>
          <cell r="G20">
            <v>3245</v>
          </cell>
          <cell r="H20">
            <v>3300</v>
          </cell>
          <cell r="I20">
            <v>3389</v>
          </cell>
          <cell r="J20">
            <v>3411</v>
          </cell>
          <cell r="K20">
            <v>3478.4</v>
          </cell>
          <cell r="L20">
            <v>3578.0740000000001</v>
          </cell>
          <cell r="M20">
            <v>3629.0149999999999</v>
          </cell>
          <cell r="N20">
            <v>3661.3710000000001</v>
          </cell>
          <cell r="O20">
            <v>3680.2170000000001</v>
          </cell>
          <cell r="P20">
            <v>3725</v>
          </cell>
          <cell r="Q20">
            <v>3848.7649999999999</v>
          </cell>
          <cell r="R20">
            <v>3903.4050000000002</v>
          </cell>
          <cell r="S20">
            <v>3949.7510000000002</v>
          </cell>
          <cell r="T20">
            <v>31958.094309790002</v>
          </cell>
          <cell r="U20">
            <v>33084.875131709996</v>
          </cell>
          <cell r="V20">
            <v>34151.69336143</v>
          </cell>
          <cell r="W20">
            <v>35456.214680179997</v>
          </cell>
          <cell r="X20">
            <v>36761.735998939999</v>
          </cell>
          <cell r="Y20">
            <v>37517.344463289999</v>
          </cell>
          <cell r="Z20">
            <v>38597.714546889998</v>
          </cell>
          <cell r="AA20">
            <v>39695</v>
          </cell>
          <cell r="AB20">
            <v>40828.44</v>
          </cell>
          <cell r="AC20">
            <v>41252.409</v>
          </cell>
          <cell r="AD20">
            <v>41526.663</v>
          </cell>
          <cell r="AE20">
            <v>39727.641000000003</v>
          </cell>
          <cell r="AF20">
            <v>40403</v>
          </cell>
          <cell r="AG20">
            <v>40380</v>
          </cell>
          <cell r="AH20">
            <v>40872</v>
          </cell>
          <cell r="AI20">
            <v>41114</v>
          </cell>
          <cell r="AJ20">
            <v>5912.1100000000006</v>
          </cell>
          <cell r="AK20">
            <v>5992.46</v>
          </cell>
          <cell r="AL20">
            <v>6217.3099999999995</v>
          </cell>
          <cell r="AM20">
            <v>6295.4400000000005</v>
          </cell>
          <cell r="AN20">
            <v>6503.29</v>
          </cell>
          <cell r="AO20">
            <v>6604.49</v>
          </cell>
          <cell r="AP20">
            <v>6707.91</v>
          </cell>
          <cell r="AQ20">
            <v>6820.51</v>
          </cell>
          <cell r="AR20">
            <v>6997.8899999999994</v>
          </cell>
          <cell r="AS20">
            <v>7029.6</v>
          </cell>
          <cell r="AT20">
            <v>7122</v>
          </cell>
          <cell r="AU20">
            <v>7150.04</v>
          </cell>
          <cell r="AV20">
            <v>7166.91</v>
          </cell>
          <cell r="AW20">
            <v>7265.46</v>
          </cell>
          <cell r="AX20">
            <v>7394</v>
          </cell>
          <cell r="AY20">
            <v>7293.96</v>
          </cell>
          <cell r="AZ20">
            <v>19588.601720586801</v>
          </cell>
          <cell r="BA20">
            <v>21051.469343482753</v>
          </cell>
          <cell r="BB20">
            <v>21791.956535504949</v>
          </cell>
          <cell r="BC20">
            <v>22429.065849838138</v>
          </cell>
          <cell r="BD20">
            <v>23124.252161050645</v>
          </cell>
          <cell r="BE20">
            <v>23395.702734308492</v>
          </cell>
          <cell r="BF20">
            <v>24136.826188080689</v>
          </cell>
          <cell r="BG20">
            <v>24850.618459180256</v>
          </cell>
          <cell r="BH20">
            <v>25089.944735284527</v>
          </cell>
          <cell r="BI20">
            <v>25075.729741732524</v>
          </cell>
          <cell r="BJ20">
            <v>25447.786563095869</v>
          </cell>
          <cell r="BK20">
            <v>25552.569872238084</v>
          </cell>
          <cell r="BL20">
            <v>25878.949769054583</v>
          </cell>
          <cell r="BM20">
            <v>26055.187068889503</v>
          </cell>
          <cell r="BN20">
            <v>26420.354499999405</v>
          </cell>
          <cell r="BO20">
            <v>26755</v>
          </cell>
          <cell r="BP20">
            <v>25804.399970409999</v>
          </cell>
          <cell r="BQ20">
            <v>27928.99996316</v>
          </cell>
          <cell r="BR20">
            <v>29027.79996049</v>
          </cell>
          <cell r="BS20">
            <v>30140.39996278</v>
          </cell>
          <cell r="BT20">
            <v>31001.7999624</v>
          </cell>
          <cell r="BU20">
            <v>32046.099969260002</v>
          </cell>
          <cell r="BV20">
            <v>32813.699960869999</v>
          </cell>
          <cell r="BW20">
            <v>33351.299960869997</v>
          </cell>
          <cell r="BX20">
            <v>34058.281000000003</v>
          </cell>
          <cell r="BY20">
            <v>35203.376000000004</v>
          </cell>
          <cell r="BZ20">
            <v>35649.19200114</v>
          </cell>
          <cell r="CA20">
            <v>36127.738023650003</v>
          </cell>
          <cell r="CB20">
            <v>36361.477826512099</v>
          </cell>
          <cell r="CC20">
            <v>36727</v>
          </cell>
          <cell r="CD20">
            <v>37058</v>
          </cell>
          <cell r="CE20">
            <v>37349</v>
          </cell>
          <cell r="CF20">
            <v>13474.203</v>
          </cell>
          <cell r="CG20">
            <v>13884.902999999998</v>
          </cell>
          <cell r="CH20">
            <v>13994.891</v>
          </cell>
          <cell r="CI20">
            <v>14130.690999999999</v>
          </cell>
          <cell r="CJ20">
            <v>14907.521000000001</v>
          </cell>
          <cell r="CK20">
            <v>15363.471</v>
          </cell>
          <cell r="CL20">
            <v>16014.411</v>
          </cell>
          <cell r="CM20">
            <v>16553.133000000002</v>
          </cell>
          <cell r="CN20">
            <v>17655.125</v>
          </cell>
          <cell r="CO20">
            <v>17751.260999999999</v>
          </cell>
          <cell r="CP20">
            <v>18429.554</v>
          </cell>
          <cell r="CQ20">
            <v>18811.401000000002</v>
          </cell>
          <cell r="CR20">
            <v>18909.72</v>
          </cell>
          <cell r="CS20">
            <v>18969.221000000001</v>
          </cell>
          <cell r="CT20">
            <v>18805.440000000002</v>
          </cell>
          <cell r="CU20">
            <v>19086.68</v>
          </cell>
          <cell r="CV20">
            <v>16019.808999999999</v>
          </cell>
          <cell r="CW20">
            <v>17194.629000000001</v>
          </cell>
          <cell r="CX20">
            <v>18301.537499999999</v>
          </cell>
          <cell r="CY20">
            <v>18853.002999999997</v>
          </cell>
          <cell r="CZ20">
            <v>19846.777000000002</v>
          </cell>
          <cell r="DA20">
            <v>20162.110999999997</v>
          </cell>
          <cell r="DB20">
            <v>20508.110999999997</v>
          </cell>
          <cell r="DC20">
            <v>20606.610999999997</v>
          </cell>
          <cell r="DD20">
            <v>20583.061000000002</v>
          </cell>
          <cell r="DE20">
            <v>20958.561000000002</v>
          </cell>
          <cell r="DF20">
            <v>21212.864500000003</v>
          </cell>
          <cell r="DG20">
            <v>21342.279000000002</v>
          </cell>
          <cell r="DH20">
            <v>21490.144500000002</v>
          </cell>
          <cell r="DI20">
            <v>22027.109</v>
          </cell>
          <cell r="DJ20">
            <v>22211.743000000002</v>
          </cell>
          <cell r="DK20">
            <v>22365.633000000002</v>
          </cell>
          <cell r="DL20">
            <v>3299.6099999999997</v>
          </cell>
          <cell r="DM20">
            <v>3322.4364999999998</v>
          </cell>
          <cell r="DN20">
            <v>3531.2629999999999</v>
          </cell>
          <cell r="DO20">
            <v>3679.2860000000001</v>
          </cell>
          <cell r="DP20">
            <v>3647.4229999999998</v>
          </cell>
          <cell r="DQ20">
            <v>3969.46</v>
          </cell>
          <cell r="DR20">
            <v>4017.4859999999999</v>
          </cell>
          <cell r="DS20">
            <v>4096.3490000000002</v>
          </cell>
          <cell r="DT20">
            <v>4171.43</v>
          </cell>
          <cell r="DU20">
            <v>4403</v>
          </cell>
          <cell r="DV20">
            <v>4468.7800000000007</v>
          </cell>
          <cell r="DW20">
            <v>4490.3989999999994</v>
          </cell>
          <cell r="DX20">
            <v>4607</v>
          </cell>
          <cell r="DY20">
            <v>4710.7950000000001</v>
          </cell>
          <cell r="DZ20">
            <v>4885.3109999999997</v>
          </cell>
          <cell r="EA20">
            <v>4881.5810000000001</v>
          </cell>
          <cell r="EB20">
            <v>7892.0730000000003</v>
          </cell>
          <cell r="EC20">
            <v>8166.0036811300006</v>
          </cell>
          <cell r="ED20">
            <v>8513.232</v>
          </cell>
          <cell r="EE20">
            <v>8744.8450000000012</v>
          </cell>
          <cell r="EF20">
            <v>8973.5139999999992</v>
          </cell>
          <cell r="EG20">
            <v>9208.7740000000013</v>
          </cell>
          <cell r="EH20">
            <v>9464.1719999999987</v>
          </cell>
          <cell r="EI20">
            <v>9795.3270000000011</v>
          </cell>
          <cell r="EJ20">
            <v>10106.59</v>
          </cell>
          <cell r="EK20">
            <v>10205.43</v>
          </cell>
          <cell r="EL20">
            <v>10416</v>
          </cell>
          <cell r="EM20">
            <v>10715.23</v>
          </cell>
          <cell r="EN20">
            <v>10964.749</v>
          </cell>
          <cell r="EO20">
            <v>11183.74</v>
          </cell>
          <cell r="EP20">
            <v>11557</v>
          </cell>
          <cell r="EQ20">
            <v>11521.736000000001</v>
          </cell>
          <cell r="ER20">
            <v>11112.16</v>
          </cell>
          <cell r="ES20">
            <v>11670.060000000001</v>
          </cell>
          <cell r="ET20">
            <v>11918.555</v>
          </cell>
          <cell r="EU20">
            <v>12270.805</v>
          </cell>
          <cell r="EV20">
            <v>12839.705</v>
          </cell>
          <cell r="EW20">
            <v>13193.69</v>
          </cell>
          <cell r="EX20">
            <v>13742.990000000002</v>
          </cell>
          <cell r="EY20">
            <v>14057.79</v>
          </cell>
          <cell r="EZ20">
            <v>14342.679</v>
          </cell>
          <cell r="FA20">
            <v>14610.155000000001</v>
          </cell>
          <cell r="FB20">
            <v>14736.8652</v>
          </cell>
          <cell r="FC20">
            <v>14799.0478</v>
          </cell>
          <cell r="FD20">
            <v>14934.82835</v>
          </cell>
          <cell r="FE20">
            <v>14982.476999999999</v>
          </cell>
          <cell r="FF20">
            <v>15145.277399999999</v>
          </cell>
          <cell r="FG20">
            <v>15306.886699999999</v>
          </cell>
          <cell r="FH20">
            <v>6625.2309999999998</v>
          </cell>
          <cell r="FI20">
            <v>7046.08</v>
          </cell>
          <cell r="FJ20">
            <v>7153.4579999999996</v>
          </cell>
          <cell r="FK20">
            <v>7938.7690000000002</v>
          </cell>
          <cell r="FL20">
            <v>7845.6940000000004</v>
          </cell>
          <cell r="FM20">
            <v>8211.0469999999987</v>
          </cell>
          <cell r="FN20">
            <v>8281.0550000000003</v>
          </cell>
          <cell r="FO20">
            <v>8474.7350000000006</v>
          </cell>
          <cell r="FP20">
            <v>8470.2330000000002</v>
          </cell>
          <cell r="FQ20">
            <v>8698.9840000000004</v>
          </cell>
          <cell r="FR20">
            <v>8961.6899999999987</v>
          </cell>
          <cell r="FS20">
            <v>9057.723</v>
          </cell>
          <cell r="FT20">
            <v>9340.33</v>
          </cell>
          <cell r="FU20">
            <v>9369.08</v>
          </cell>
          <cell r="FV20">
            <v>9464.23</v>
          </cell>
          <cell r="FW20">
            <v>9557.387999999999</v>
          </cell>
          <cell r="FX20">
            <v>3217.8</v>
          </cell>
          <cell r="FY20">
            <v>3337.5</v>
          </cell>
          <cell r="FZ20">
            <v>3500.2</v>
          </cell>
          <cell r="GA20">
            <v>3644.6</v>
          </cell>
          <cell r="GB20">
            <v>3802.5</v>
          </cell>
          <cell r="GC20">
            <v>3988.6</v>
          </cell>
          <cell r="GD20">
            <v>4097.3</v>
          </cell>
          <cell r="GE20">
            <v>4129.6000000000004</v>
          </cell>
          <cell r="GF20">
            <v>4217.5630000000001</v>
          </cell>
          <cell r="GG20">
            <v>4277.9690000000001</v>
          </cell>
          <cell r="GH20">
            <v>4302.5779999999995</v>
          </cell>
          <cell r="GI20">
            <v>4390.4169999999995</v>
          </cell>
          <cell r="GJ20">
            <v>4379.2250000000004</v>
          </cell>
          <cell r="GK20">
            <v>4470</v>
          </cell>
          <cell r="GL20">
            <v>4550.7430000000004</v>
          </cell>
          <cell r="GM20">
            <v>4611.9040000000005</v>
          </cell>
          <cell r="GN20">
            <v>6198</v>
          </cell>
          <cell r="GO20">
            <v>6385</v>
          </cell>
          <cell r="GP20">
            <v>6585</v>
          </cell>
          <cell r="GQ20">
            <v>6912</v>
          </cell>
          <cell r="GR20">
            <v>7148</v>
          </cell>
          <cell r="GS20">
            <v>7264</v>
          </cell>
          <cell r="GT20">
            <v>7605</v>
          </cell>
          <cell r="GU20">
            <v>7877</v>
          </cell>
          <cell r="GV20">
            <v>7997.1180000000004</v>
          </cell>
          <cell r="GW20">
            <v>8044.8959999999997</v>
          </cell>
          <cell r="GX20">
            <v>8140.1580000000004</v>
          </cell>
          <cell r="GY20">
            <v>8308.9599999999991</v>
          </cell>
          <cell r="GZ20">
            <v>8496.33</v>
          </cell>
          <cell r="HA20">
            <v>8610.9520000000011</v>
          </cell>
          <cell r="HB20">
            <v>8677.741</v>
          </cell>
          <cell r="HC20">
            <v>9040.7790000000005</v>
          </cell>
        </row>
        <row r="21">
          <cell r="A21" t="str">
            <v>Distribution transformers</v>
          </cell>
          <cell r="B21" t="str">
            <v>MVA</v>
          </cell>
          <cell r="C21" t="str">
            <v>Capital inputs</v>
          </cell>
          <cell r="D21">
            <v>1690.7</v>
          </cell>
          <cell r="E21">
            <v>1760.7</v>
          </cell>
          <cell r="F21">
            <v>1819.7</v>
          </cell>
          <cell r="G21">
            <v>1890.7</v>
          </cell>
          <cell r="H21">
            <v>1945.7</v>
          </cell>
          <cell r="I21">
            <v>1979.7</v>
          </cell>
          <cell r="J21">
            <v>2001.7</v>
          </cell>
          <cell r="K21">
            <v>2081.1</v>
          </cell>
          <cell r="L21">
            <v>2128.7739999999999</v>
          </cell>
          <cell r="M21">
            <v>2179.7149999999997</v>
          </cell>
          <cell r="N21">
            <v>2226.0709999999999</v>
          </cell>
          <cell r="O21">
            <v>2229.9169999999999</v>
          </cell>
          <cell r="P21">
            <v>2274.6999999999998</v>
          </cell>
          <cell r="Q21">
            <v>2398.4649999999997</v>
          </cell>
          <cell r="R21">
            <v>2368.2050000000004</v>
          </cell>
          <cell r="S21">
            <v>2417.0510000000004</v>
          </cell>
          <cell r="T21">
            <v>14313.597309790001</v>
          </cell>
          <cell r="U21">
            <v>14983.697521709999</v>
          </cell>
          <cell r="V21">
            <v>15450.88567143</v>
          </cell>
          <cell r="W21">
            <v>15789.574750180002</v>
          </cell>
          <cell r="X21">
            <v>16221.42951894</v>
          </cell>
          <cell r="Y21">
            <v>16208.550313289999</v>
          </cell>
          <cell r="Z21">
            <v>16576.521876890001</v>
          </cell>
          <cell r="AA21">
            <v>16565.10655</v>
          </cell>
          <cell r="AB21">
            <v>16936.440000000002</v>
          </cell>
          <cell r="AC21">
            <v>17201.409</v>
          </cell>
          <cell r="AD21">
            <v>17737.343608200001</v>
          </cell>
          <cell r="AE21">
            <v>17168.183293400001</v>
          </cell>
          <cell r="AF21">
            <v>17486</v>
          </cell>
          <cell r="AG21">
            <v>17818</v>
          </cell>
          <cell r="AH21">
            <v>17734</v>
          </cell>
          <cell r="AI21">
            <v>18013</v>
          </cell>
          <cell r="AJ21">
            <v>3599.41</v>
          </cell>
          <cell r="AK21">
            <v>3644.66517393</v>
          </cell>
          <cell r="AL21">
            <v>3891.0099999999998</v>
          </cell>
          <cell r="AM21">
            <v>3967.8889384600002</v>
          </cell>
          <cell r="AN21">
            <v>4047.99</v>
          </cell>
          <cell r="AO21">
            <v>4088.39</v>
          </cell>
          <cell r="AP21">
            <v>4142.01</v>
          </cell>
          <cell r="AQ21">
            <v>4250.71</v>
          </cell>
          <cell r="AR21">
            <v>4341.49</v>
          </cell>
          <cell r="AS21">
            <v>4429.3</v>
          </cell>
          <cell r="AT21">
            <v>4522</v>
          </cell>
          <cell r="AU21">
            <v>4617.7299999999996</v>
          </cell>
          <cell r="AV21">
            <v>4673.0427520000003</v>
          </cell>
          <cell r="AW21">
            <v>4826.8029999999999</v>
          </cell>
          <cell r="AX21">
            <v>4786.0829999999996</v>
          </cell>
          <cell r="AY21">
            <v>4734.2880000000005</v>
          </cell>
          <cell r="AZ21">
            <v>8353.244999999999</v>
          </cell>
          <cell r="BA21">
            <v>8676.3169999999991</v>
          </cell>
          <cell r="BB21">
            <v>9014.8770000000004</v>
          </cell>
          <cell r="BC21">
            <v>9266.0069999999996</v>
          </cell>
          <cell r="BD21">
            <v>9496.5589999999993</v>
          </cell>
          <cell r="BE21">
            <v>9755.93</v>
          </cell>
          <cell r="BF21">
            <v>9973.0589999999993</v>
          </cell>
          <cell r="BG21">
            <v>10189.263000000001</v>
          </cell>
          <cell r="BH21">
            <v>10428.803</v>
          </cell>
          <cell r="BI21">
            <v>10384.831</v>
          </cell>
          <cell r="BJ21">
            <v>10876.155999999999</v>
          </cell>
          <cell r="BK21">
            <v>11062.101999999999</v>
          </cell>
          <cell r="BL21">
            <v>11377.252999999999</v>
          </cell>
          <cell r="BM21">
            <v>11734.54185333333</v>
          </cell>
          <cell r="BN21">
            <v>11900.354499999405</v>
          </cell>
          <cell r="BO21">
            <v>12137</v>
          </cell>
          <cell r="BP21">
            <v>11494</v>
          </cell>
          <cell r="BQ21">
            <v>12305</v>
          </cell>
          <cell r="BR21">
            <v>13120</v>
          </cell>
          <cell r="BS21">
            <v>14056</v>
          </cell>
          <cell r="BT21">
            <v>14664.5</v>
          </cell>
          <cell r="BU21">
            <v>15115</v>
          </cell>
          <cell r="BV21">
            <v>15550</v>
          </cell>
          <cell r="BW21">
            <v>15837.9</v>
          </cell>
          <cell r="BX21">
            <v>16084.081</v>
          </cell>
          <cell r="BY21">
            <v>16359.976000000001</v>
          </cell>
          <cell r="BZ21">
            <v>16662.850720549999</v>
          </cell>
          <cell r="CA21">
            <v>17161</v>
          </cell>
          <cell r="CB21">
            <v>17546</v>
          </cell>
          <cell r="CC21">
            <v>17851</v>
          </cell>
          <cell r="CD21">
            <v>18230.5</v>
          </cell>
          <cell r="CE21">
            <v>18527</v>
          </cell>
          <cell r="CF21">
            <v>7766.8499999999995</v>
          </cell>
          <cell r="CG21">
            <v>7953.1489999999994</v>
          </cell>
          <cell r="CH21">
            <v>8260.2849999999999</v>
          </cell>
          <cell r="CI21">
            <v>8488.0550000000003</v>
          </cell>
          <cell r="CJ21">
            <v>8710.89</v>
          </cell>
          <cell r="CK21">
            <v>8738.2039999999997</v>
          </cell>
          <cell r="CL21">
            <v>8964.009</v>
          </cell>
          <cell r="CM21">
            <v>9340.0789999999997</v>
          </cell>
          <cell r="CN21">
            <v>9958.6849999999995</v>
          </cell>
          <cell r="CO21">
            <v>10156.624716799999</v>
          </cell>
          <cell r="CP21">
            <v>10542.16260786</v>
          </cell>
          <cell r="CQ21">
            <v>11227.281000000001</v>
          </cell>
          <cell r="CR21">
            <v>11523.411608222219</v>
          </cell>
          <cell r="CS21">
            <v>11593.851000000001</v>
          </cell>
          <cell r="CT21">
            <v>11616.4</v>
          </cell>
          <cell r="CU21">
            <v>11608.83</v>
          </cell>
          <cell r="CV21">
            <v>8211.0429999999997</v>
          </cell>
          <cell r="CW21">
            <v>8676.4419999999991</v>
          </cell>
          <cell r="CX21">
            <v>9125.6545000000006</v>
          </cell>
          <cell r="CY21">
            <v>9514.8759999999984</v>
          </cell>
          <cell r="CZ21">
            <v>9918.3040000000001</v>
          </cell>
          <cell r="DA21">
            <v>9942.6949999999997</v>
          </cell>
          <cell r="DB21">
            <v>9943.3209999999999</v>
          </cell>
          <cell r="DC21">
            <v>9943.5839999999989</v>
          </cell>
          <cell r="DD21">
            <v>10774.179</v>
          </cell>
          <cell r="DE21">
            <v>10390.044</v>
          </cell>
          <cell r="DF21">
            <v>10786.7245</v>
          </cell>
          <cell r="DG21">
            <v>10756.05503</v>
          </cell>
          <cell r="DH21">
            <v>10862.2675</v>
          </cell>
          <cell r="DI21">
            <v>11166.906000000001</v>
          </cell>
          <cell r="DJ21">
            <v>11453.960999999999</v>
          </cell>
          <cell r="DK21">
            <v>11661.001</v>
          </cell>
          <cell r="DL21">
            <v>1997.7426480199999</v>
          </cell>
          <cell r="DM21">
            <v>2044.84066489</v>
          </cell>
          <cell r="DN21">
            <v>2218.7505555499997</v>
          </cell>
          <cell r="DO21">
            <v>2327.3675111100001</v>
          </cell>
          <cell r="DP21">
            <v>2288.2424222199998</v>
          </cell>
          <cell r="DQ21">
            <v>2567.1729444399998</v>
          </cell>
          <cell r="DR21">
            <v>2580.7885888800001</v>
          </cell>
          <cell r="DS21">
            <v>2658.10126666</v>
          </cell>
          <cell r="DT21">
            <v>2716.39128888</v>
          </cell>
          <cell r="DU21">
            <v>2790.9850000000001</v>
          </cell>
          <cell r="DV21">
            <v>2851.7233045800003</v>
          </cell>
          <cell r="DW21">
            <v>2897.7370223499997</v>
          </cell>
          <cell r="DX21">
            <v>2951.2948724192902</v>
          </cell>
          <cell r="DY21">
            <v>3054.3317300000003</v>
          </cell>
          <cell r="DZ21">
            <v>3148.1403</v>
          </cell>
          <cell r="EA21">
            <v>3142.5630000000001</v>
          </cell>
          <cell r="EB21">
            <v>5639.2730000000001</v>
          </cell>
          <cell r="EC21">
            <v>5816.3036811300008</v>
          </cell>
          <cell r="ED21">
            <v>6058.6319999999996</v>
          </cell>
          <cell r="EE21">
            <v>6332.6450000000004</v>
          </cell>
          <cell r="EF21">
            <v>6536.6140000000005</v>
          </cell>
          <cell r="EG21">
            <v>6639.3740000000007</v>
          </cell>
          <cell r="EH21">
            <v>6791.6719999999996</v>
          </cell>
          <cell r="EI21">
            <v>6992.4270000000006</v>
          </cell>
          <cell r="EJ21">
            <v>7146.79</v>
          </cell>
          <cell r="EK21">
            <v>7301.0300000000007</v>
          </cell>
          <cell r="EL21">
            <v>7463</v>
          </cell>
          <cell r="EM21">
            <v>7912.5199999999995</v>
          </cell>
          <cell r="EN21">
            <v>8098.2551919999996</v>
          </cell>
          <cell r="EO21">
            <v>8298.6859999999997</v>
          </cell>
          <cell r="EP21">
            <v>8591.9290000000001</v>
          </cell>
          <cell r="EQ21">
            <v>8483.9009999999998</v>
          </cell>
          <cell r="ER21">
            <v>7197.8</v>
          </cell>
          <cell r="ES21">
            <v>7612.9000000000005</v>
          </cell>
          <cell r="ET21">
            <v>7878.8</v>
          </cell>
          <cell r="EU21">
            <v>8100.5999999999995</v>
          </cell>
          <cell r="EV21">
            <v>8434.7999999999993</v>
          </cell>
          <cell r="EW21">
            <v>8800.7999999999993</v>
          </cell>
          <cell r="EX21">
            <v>9088.6</v>
          </cell>
          <cell r="EY21">
            <v>9264.3000000000011</v>
          </cell>
          <cell r="EZ21">
            <v>9440.3889999999992</v>
          </cell>
          <cell r="FA21">
            <v>9635.8074683400009</v>
          </cell>
          <cell r="FB21">
            <v>9719.9234125000003</v>
          </cell>
          <cell r="FC21">
            <v>9795.1777999999995</v>
          </cell>
          <cell r="FD21">
            <v>9938.8475179999987</v>
          </cell>
          <cell r="FE21">
            <v>9963.3224199999986</v>
          </cell>
          <cell r="FF21">
            <v>10079.260117</v>
          </cell>
          <cell r="FG21">
            <v>10055.7667</v>
          </cell>
          <cell r="FH21">
            <v>4216.7359999999999</v>
          </cell>
          <cell r="FI21">
            <v>4593.8689999999997</v>
          </cell>
          <cell r="FJ21">
            <v>4637.2469999999994</v>
          </cell>
          <cell r="FK21">
            <v>5266.674</v>
          </cell>
          <cell r="FL21">
            <v>5040.2240000000002</v>
          </cell>
          <cell r="FM21">
            <v>5371.5759999999991</v>
          </cell>
          <cell r="FN21">
            <v>5359.6230000000005</v>
          </cell>
          <cell r="FO21">
            <v>5467.7809999999999</v>
          </cell>
          <cell r="FP21">
            <v>5595.6460000000006</v>
          </cell>
          <cell r="FQ21">
            <v>5627.51</v>
          </cell>
          <cell r="FR21">
            <v>5841.2133333299998</v>
          </cell>
          <cell r="FS21">
            <v>5904.5313333300001</v>
          </cell>
          <cell r="FT21">
            <v>6187.9298799999997</v>
          </cell>
          <cell r="FU21">
            <v>6365.9394400000001</v>
          </cell>
          <cell r="FV21">
            <v>6456.8190799999993</v>
          </cell>
          <cell r="FW21">
            <v>6523.2312499999998</v>
          </cell>
          <cell r="FX21">
            <v>2859.5710000000004</v>
          </cell>
          <cell r="FY21">
            <v>2979.2710000000002</v>
          </cell>
          <cell r="FZ21">
            <v>3101.971</v>
          </cell>
          <cell r="GA21">
            <v>3251.5029999999997</v>
          </cell>
          <cell r="GB21">
            <v>3377.8809999999999</v>
          </cell>
          <cell r="GC21">
            <v>3432.9389999999999</v>
          </cell>
          <cell r="GD21">
            <v>3579.5070000000001</v>
          </cell>
          <cell r="GE21">
            <v>3604.915</v>
          </cell>
          <cell r="GF21">
            <v>3738.913</v>
          </cell>
          <cell r="GG21">
            <v>3789.7449999999999</v>
          </cell>
          <cell r="GH21">
            <v>3820.165</v>
          </cell>
          <cell r="GI21">
            <v>3912.6089999999999</v>
          </cell>
          <cell r="GJ21">
            <v>3893.585</v>
          </cell>
          <cell r="GK21">
            <v>4140</v>
          </cell>
          <cell r="GL21">
            <v>4024.1888941615239</v>
          </cell>
          <cell r="GM21">
            <v>4074.0880000000002</v>
          </cell>
          <cell r="GN21">
            <v>3686.8480300000001</v>
          </cell>
          <cell r="GO21">
            <v>3784.6770500000002</v>
          </cell>
          <cell r="GP21">
            <v>3909.5010884399999</v>
          </cell>
          <cell r="GQ21">
            <v>4206.0725954400004</v>
          </cell>
          <cell r="GR21">
            <v>4401.7518474099998</v>
          </cell>
          <cell r="GS21">
            <v>4464.9516100000001</v>
          </cell>
          <cell r="GT21">
            <v>4763.4828099999995</v>
          </cell>
          <cell r="GU21">
            <v>4900.5441200000005</v>
          </cell>
          <cell r="GV21">
            <v>4937.97037</v>
          </cell>
          <cell r="GW21">
            <v>4982.91971552</v>
          </cell>
          <cell r="GX21">
            <v>5088.0607772399999</v>
          </cell>
          <cell r="GY21">
            <v>5270.6900000000005</v>
          </cell>
          <cell r="GZ21">
            <v>5412.8162947999999</v>
          </cell>
          <cell r="HA21">
            <v>5484.0060000000003</v>
          </cell>
          <cell r="HB21">
            <v>5539.8990000000003</v>
          </cell>
          <cell r="HC21">
            <v>5890.1170000000002</v>
          </cell>
        </row>
        <row r="22">
          <cell r="A22" t="str">
            <v>AUC Overhead</v>
          </cell>
          <cell r="B22" t="str">
            <v>$'000</v>
          </cell>
          <cell r="C22" t="str">
            <v>Capital inputs</v>
          </cell>
          <cell r="D22">
            <v>13662.357068002049</v>
          </cell>
          <cell r="E22">
            <v>12529.024478534813</v>
          </cell>
          <cell r="F22">
            <v>16367.844155939898</v>
          </cell>
          <cell r="G22">
            <v>15237.424169650028</v>
          </cell>
          <cell r="H22">
            <v>20491.562605584109</v>
          </cell>
          <cell r="I22">
            <v>21302.403862911568</v>
          </cell>
          <cell r="J22">
            <v>21703.397040978314</v>
          </cell>
          <cell r="K22">
            <v>24194.732923650583</v>
          </cell>
          <cell r="L22">
            <v>20387.34818904354</v>
          </cell>
          <cell r="M22">
            <v>22088.355290686337</v>
          </cell>
          <cell r="N22">
            <v>24212.738634227091</v>
          </cell>
          <cell r="O22">
            <v>25727.06607439099</v>
          </cell>
          <cell r="P22">
            <v>23679.470866187021</v>
          </cell>
          <cell r="Q22">
            <v>24672.114546951816</v>
          </cell>
          <cell r="R22">
            <v>23799.336163106364</v>
          </cell>
          <cell r="S22">
            <v>23368.018108289038</v>
          </cell>
          <cell r="T22">
            <v>79840.988677743604</v>
          </cell>
          <cell r="U22">
            <v>76384.327635895897</v>
          </cell>
          <cell r="V22">
            <v>103388.95078607099</v>
          </cell>
          <cell r="W22">
            <v>102699.87194127268</v>
          </cell>
          <cell r="X22">
            <v>132575.19866421778</v>
          </cell>
          <cell r="Y22">
            <v>147409.32788799005</v>
          </cell>
          <cell r="Z22">
            <v>159491.58666507734</v>
          </cell>
          <cell r="AA22">
            <v>181989.77189391432</v>
          </cell>
          <cell r="AB22">
            <v>150999.88534101908</v>
          </cell>
          <cell r="AC22">
            <v>180585.27108828234</v>
          </cell>
          <cell r="AD22">
            <v>184926.34483890483</v>
          </cell>
          <cell r="AE22">
            <v>192062.73277098272</v>
          </cell>
          <cell r="AF22">
            <v>171497.71445032611</v>
          </cell>
          <cell r="AG22">
            <v>174836.40478300329</v>
          </cell>
          <cell r="AH22">
            <v>161137.16371297208</v>
          </cell>
          <cell r="AI22">
            <v>153674.71519779236</v>
          </cell>
          <cell r="AJ22">
            <v>8121.4768190842578</v>
          </cell>
          <cell r="AK22">
            <v>7902.7317784540292</v>
          </cell>
          <cell r="AL22">
            <v>11445.239213924229</v>
          </cell>
          <cell r="AM22">
            <v>9088.9372535421408</v>
          </cell>
          <cell r="AN22">
            <v>14235.545457780272</v>
          </cell>
          <cell r="AO22">
            <v>13699.28557939165</v>
          </cell>
          <cell r="AP22">
            <v>12901.32067605697</v>
          </cell>
          <cell r="AQ22">
            <v>13702.585314803006</v>
          </cell>
          <cell r="AR22">
            <v>13899.278404758596</v>
          </cell>
          <cell r="AS22">
            <v>13686.217171282318</v>
          </cell>
          <cell r="AT22">
            <v>14828.714265652041</v>
          </cell>
          <cell r="AU22">
            <v>16895.884271486408</v>
          </cell>
          <cell r="AV22">
            <v>14464.843478289853</v>
          </cell>
          <cell r="AW22">
            <v>14584.705064357342</v>
          </cell>
          <cell r="AX22">
            <v>13501.920148921619</v>
          </cell>
          <cell r="AY22">
            <v>11320.854066334092</v>
          </cell>
          <cell r="AZ22">
            <v>49918.138462855757</v>
          </cell>
          <cell r="BA22">
            <v>49249.182381409883</v>
          </cell>
          <cell r="BB22">
            <v>64967.365446881602</v>
          </cell>
          <cell r="BC22">
            <v>64460.228203318227</v>
          </cell>
          <cell r="BD22">
            <v>89729.287714370614</v>
          </cell>
          <cell r="BE22">
            <v>86397.380759114312</v>
          </cell>
          <cell r="BF22">
            <v>78746.76045274733</v>
          </cell>
          <cell r="BG22">
            <v>91430.838051327562</v>
          </cell>
          <cell r="BH22">
            <v>81554.823504411514</v>
          </cell>
          <cell r="BI22">
            <v>78705.31539308888</v>
          </cell>
          <cell r="BJ22">
            <v>86884.671087844821</v>
          </cell>
          <cell r="BK22">
            <v>101673.31705238178</v>
          </cell>
          <cell r="BL22">
            <v>93803.569787418091</v>
          </cell>
          <cell r="BM22">
            <v>99527.281693758807</v>
          </cell>
          <cell r="BN22">
            <v>102302.87433078379</v>
          </cell>
          <cell r="BO22">
            <v>0</v>
          </cell>
          <cell r="BP22">
            <v>82763.778641831377</v>
          </cell>
          <cell r="BQ22">
            <v>93764.623069667199</v>
          </cell>
          <cell r="BR22">
            <v>83575.242780478846</v>
          </cell>
          <cell r="BS22">
            <v>120541.15793991584</v>
          </cell>
          <cell r="BT22">
            <v>118313.37380804979</v>
          </cell>
          <cell r="BU22">
            <v>139305.7636893109</v>
          </cell>
          <cell r="BV22">
            <v>181951.0280516762</v>
          </cell>
          <cell r="BW22">
            <v>155183.71345875462</v>
          </cell>
          <cell r="BX22">
            <v>139872.88272238453</v>
          </cell>
          <cell r="BY22">
            <v>173834.43676653324</v>
          </cell>
          <cell r="BZ22">
            <v>146705.78514473652</v>
          </cell>
          <cell r="CA22">
            <v>164615.14909945885</v>
          </cell>
          <cell r="CB22">
            <v>157973.67995171977</v>
          </cell>
          <cell r="CC22">
            <v>172080.71214698566</v>
          </cell>
          <cell r="CD22">
            <v>163905.12123781099</v>
          </cell>
          <cell r="CE22">
            <v>164324.81411045685</v>
          </cell>
          <cell r="CF22">
            <v>195915.16241071123</v>
          </cell>
          <cell r="CG22">
            <v>225633.03081306687</v>
          </cell>
          <cell r="CH22">
            <v>193566.4126509963</v>
          </cell>
          <cell r="CI22">
            <v>294377.62926102767</v>
          </cell>
          <cell r="CJ22">
            <v>273731.01201190532</v>
          </cell>
          <cell r="CK22">
            <v>283569.89895044762</v>
          </cell>
          <cell r="CL22">
            <v>371470.83910315431</v>
          </cell>
          <cell r="CM22">
            <v>297349.65862170892</v>
          </cell>
          <cell r="CN22">
            <v>253843.23295730731</v>
          </cell>
          <cell r="CO22">
            <v>303523.08642154193</v>
          </cell>
          <cell r="CP22">
            <v>287211.69233649224</v>
          </cell>
          <cell r="CQ22">
            <v>312004.28548733157</v>
          </cell>
          <cell r="CR22">
            <v>289960.66445953585</v>
          </cell>
          <cell r="CS22">
            <v>307000.08751509339</v>
          </cell>
          <cell r="CT22">
            <v>287318.47111301159</v>
          </cell>
          <cell r="CU22">
            <v>300986.81916606269</v>
          </cell>
          <cell r="CV22">
            <v>115771.15565846798</v>
          </cell>
          <cell r="CW22">
            <v>109241.80472764274</v>
          </cell>
          <cell r="CX22">
            <v>151640.85032847157</v>
          </cell>
          <cell r="CY22">
            <v>144685.97000778164</v>
          </cell>
          <cell r="CZ22">
            <v>213058.75588421934</v>
          </cell>
          <cell r="DA22">
            <v>222196.47036175308</v>
          </cell>
          <cell r="DB22">
            <v>242953.99234581168</v>
          </cell>
          <cell r="DC22">
            <v>292412.02790471172</v>
          </cell>
          <cell r="DD22">
            <v>259326.75848330412</v>
          </cell>
          <cell r="DE22">
            <v>273042.32750544819</v>
          </cell>
          <cell r="DF22">
            <v>293739.12752452865</v>
          </cell>
          <cell r="DG22">
            <v>325606.98644425906</v>
          </cell>
          <cell r="DH22">
            <v>292178.99210326973</v>
          </cell>
          <cell r="DI22">
            <v>305827.39483252465</v>
          </cell>
          <cell r="DJ22">
            <v>282105.17273898801</v>
          </cell>
          <cell r="DK22">
            <v>286505.7443736943</v>
          </cell>
          <cell r="DL22">
            <v>34659.641573538669</v>
          </cell>
          <cell r="DM22">
            <v>33160.285154853314</v>
          </cell>
          <cell r="DN22">
            <v>47348.318344205851</v>
          </cell>
          <cell r="DO22">
            <v>36941.312846272449</v>
          </cell>
          <cell r="DP22">
            <v>56134.328750205474</v>
          </cell>
          <cell r="DQ22">
            <v>51917.40643355433</v>
          </cell>
          <cell r="DR22">
            <v>50671.796820584736</v>
          </cell>
          <cell r="DS22">
            <v>54747.700567772525</v>
          </cell>
          <cell r="DT22">
            <v>57557.826744338359</v>
          </cell>
          <cell r="DU22">
            <v>57207.37812666317</v>
          </cell>
          <cell r="DV22">
            <v>61497.879382572733</v>
          </cell>
          <cell r="DW22">
            <v>68405.586366072341</v>
          </cell>
          <cell r="DX22">
            <v>62922.832233401095</v>
          </cell>
          <cell r="DY22">
            <v>64447.823664246578</v>
          </cell>
          <cell r="DZ22">
            <v>59366.475090794425</v>
          </cell>
          <cell r="EA22">
            <v>49122.709944721559</v>
          </cell>
          <cell r="EB22">
            <v>66980.575658795642</v>
          </cell>
          <cell r="EC22">
            <v>64631.316703480916</v>
          </cell>
          <cell r="ED22">
            <v>91721.000741542637</v>
          </cell>
          <cell r="EE22">
            <v>72995.860317372091</v>
          </cell>
          <cell r="EF22">
            <v>111082.74892619763</v>
          </cell>
          <cell r="EG22">
            <v>100280.14992612592</v>
          </cell>
          <cell r="EH22">
            <v>93950.900640015258</v>
          </cell>
          <cell r="EI22">
            <v>103086.02929668382</v>
          </cell>
          <cell r="EJ22">
            <v>106972.27183578064</v>
          </cell>
          <cell r="EK22">
            <v>107358.58635136754</v>
          </cell>
          <cell r="EL22">
            <v>119936.43803001841</v>
          </cell>
          <cell r="EM22">
            <v>135866.81600590714</v>
          </cell>
          <cell r="EN22">
            <v>121190.77533983917</v>
          </cell>
          <cell r="EO22">
            <v>124362.81462439094</v>
          </cell>
          <cell r="EP22">
            <v>115342.43726206898</v>
          </cell>
          <cell r="EQ22">
            <v>94923.311342683621</v>
          </cell>
          <cell r="ER22">
            <v>60891.070628819667</v>
          </cell>
          <cell r="ES22">
            <v>65126.198612858228</v>
          </cell>
          <cell r="ET22">
            <v>55281.910131203738</v>
          </cell>
          <cell r="EU22">
            <v>77651.201587512332</v>
          </cell>
          <cell r="EV22">
            <v>70789.174748901831</v>
          </cell>
          <cell r="EW22">
            <v>75127.719010837885</v>
          </cell>
          <cell r="EX22">
            <v>91419.880619622243</v>
          </cell>
          <cell r="EY22">
            <v>74876.510281670024</v>
          </cell>
          <cell r="EZ22">
            <v>64727.525161570265</v>
          </cell>
          <cell r="FA22">
            <v>80981.417182288817</v>
          </cell>
          <cell r="FB22">
            <v>66595.176648798282</v>
          </cell>
          <cell r="FC22">
            <v>61999.069733207209</v>
          </cell>
          <cell r="FD22">
            <v>63137.927569754902</v>
          </cell>
          <cell r="FE22">
            <v>66908.700915284207</v>
          </cell>
          <cell r="FF22">
            <v>68161.132214750745</v>
          </cell>
          <cell r="FG22">
            <v>63841.679143698791</v>
          </cell>
          <cell r="FH22">
            <v>48933.318162144613</v>
          </cell>
          <cell r="FI22">
            <v>47843.027870480808</v>
          </cell>
          <cell r="FJ22">
            <v>74825.724204782789</v>
          </cell>
          <cell r="FK22">
            <v>59373.456343134356</v>
          </cell>
          <cell r="FL22">
            <v>101997.11855260623</v>
          </cell>
          <cell r="FM22">
            <v>102825.52480965959</v>
          </cell>
          <cell r="FN22">
            <v>97320.608278928426</v>
          </cell>
          <cell r="FO22">
            <v>106630.15997535326</v>
          </cell>
          <cell r="FP22">
            <v>115710.32274448866</v>
          </cell>
          <cell r="FQ22">
            <v>159279.92904853536</v>
          </cell>
          <cell r="FR22">
            <v>213577.04335658351</v>
          </cell>
          <cell r="FS22">
            <v>196243.13956331337</v>
          </cell>
          <cell r="FT22">
            <v>175071.78901253414</v>
          </cell>
          <cell r="FU22">
            <v>175965.05184255616</v>
          </cell>
          <cell r="FV22">
            <v>156262.02857904657</v>
          </cell>
          <cell r="FW22">
            <v>122091.87698203731</v>
          </cell>
          <cell r="FX22">
            <v>33976.613798933904</v>
          </cell>
          <cell r="FY22">
            <v>39046.699476682414</v>
          </cell>
          <cell r="FZ22">
            <v>39905.744198290216</v>
          </cell>
          <cell r="GA22">
            <v>44578.36335264091</v>
          </cell>
          <cell r="GB22">
            <v>55163.201900954482</v>
          </cell>
          <cell r="GC22">
            <v>61540.085374419883</v>
          </cell>
          <cell r="GD22">
            <v>60185.440139157399</v>
          </cell>
          <cell r="GE22">
            <v>68689.521373725729</v>
          </cell>
          <cell r="GF22">
            <v>57322.883654986603</v>
          </cell>
          <cell r="GG22">
            <v>58772.250588876173</v>
          </cell>
          <cell r="GH22">
            <v>67315.25654935863</v>
          </cell>
          <cell r="GI22">
            <v>68708.059669449241</v>
          </cell>
          <cell r="GJ22">
            <v>64731.550256957751</v>
          </cell>
          <cell r="GK22">
            <v>69317.94744199382</v>
          </cell>
          <cell r="GL22">
            <v>68031.794416164063</v>
          </cell>
          <cell r="GM22">
            <v>67851.747677877443</v>
          </cell>
          <cell r="GN22">
            <v>47131.688739436097</v>
          </cell>
          <cell r="GO22">
            <v>45322.369288361369</v>
          </cell>
          <cell r="GP22">
            <v>69378.608983054408</v>
          </cell>
          <cell r="GQ22">
            <v>52523.397788362097</v>
          </cell>
          <cell r="GR22">
            <v>87605.125329913382</v>
          </cell>
          <cell r="GS22">
            <v>89159.132160806505</v>
          </cell>
          <cell r="GT22">
            <v>83595.453967048554</v>
          </cell>
          <cell r="GU22">
            <v>90766.938996927347</v>
          </cell>
          <cell r="GV22">
            <v>93476.924434924134</v>
          </cell>
          <cell r="GW22">
            <v>95059.895729164826</v>
          </cell>
          <cell r="GX22">
            <v>100231.9330035457</v>
          </cell>
          <cell r="GY22">
            <v>110196.8540875052</v>
          </cell>
          <cell r="GZ22">
            <v>99802.480740968778</v>
          </cell>
          <cell r="HA22">
            <v>100233.1226076126</v>
          </cell>
          <cell r="HB22">
            <v>92493.87273729076</v>
          </cell>
          <cell r="HC22">
            <v>78446.053629444534</v>
          </cell>
        </row>
        <row r="23">
          <cell r="A23" t="str">
            <v>AUC Underground</v>
          </cell>
          <cell r="B23" t="str">
            <v>$'000</v>
          </cell>
          <cell r="C23" t="str">
            <v>Capital inputs</v>
          </cell>
          <cell r="D23">
            <v>18273.120152804371</v>
          </cell>
          <cell r="E23">
            <v>16403.28068462689</v>
          </cell>
          <cell r="F23">
            <v>21247.444533175909</v>
          </cell>
          <cell r="G23">
            <v>19021.909032097061</v>
          </cell>
          <cell r="H23">
            <v>25994.460603649622</v>
          </cell>
          <cell r="I23">
            <v>25798.607297983639</v>
          </cell>
          <cell r="J23">
            <v>25262.633015023537</v>
          </cell>
          <cell r="K23">
            <v>27646.605343869025</v>
          </cell>
          <cell r="L23">
            <v>22840.891591119162</v>
          </cell>
          <cell r="M23">
            <v>24551.004868258882</v>
          </cell>
          <cell r="N23">
            <v>27170.410374099516</v>
          </cell>
          <cell r="O23">
            <v>28659.074776795998</v>
          </cell>
          <cell r="P23">
            <v>25855.534358044752</v>
          </cell>
          <cell r="Q23">
            <v>27003.949673351159</v>
          </cell>
          <cell r="R23">
            <v>26594.874392979622</v>
          </cell>
          <cell r="S23">
            <v>26270.273270199923</v>
          </cell>
          <cell r="T23">
            <v>140012.58304870382</v>
          </cell>
          <cell r="U23">
            <v>133668.6889573239</v>
          </cell>
          <cell r="V23">
            <v>179623.95274876489</v>
          </cell>
          <cell r="W23">
            <v>177902.40863376937</v>
          </cell>
          <cell r="X23">
            <v>241068.1064491774</v>
          </cell>
          <cell r="Y23">
            <v>261698.29219977238</v>
          </cell>
          <cell r="Z23">
            <v>294946.62687341531</v>
          </cell>
          <cell r="AA23">
            <v>344866.62078523106</v>
          </cell>
          <cell r="AB23">
            <v>295917.94835121796</v>
          </cell>
          <cell r="AC23">
            <v>341430.43457666336</v>
          </cell>
          <cell r="AD23">
            <v>349154.21887868538</v>
          </cell>
          <cell r="AE23">
            <v>379357.04501786636</v>
          </cell>
          <cell r="AF23">
            <v>329775.86224650493</v>
          </cell>
          <cell r="AG23">
            <v>342158.97380426229</v>
          </cell>
          <cell r="AH23">
            <v>315975.01592287049</v>
          </cell>
          <cell r="AI23">
            <v>323260.02744991798</v>
          </cell>
          <cell r="AJ23">
            <v>45439.81806201049</v>
          </cell>
          <cell r="AK23">
            <v>44215.935377909591</v>
          </cell>
          <cell r="AL23">
            <v>64036.332201899699</v>
          </cell>
          <cell r="AM23">
            <v>50852.777687858194</v>
          </cell>
          <cell r="AN23">
            <v>79648.148978888872</v>
          </cell>
          <cell r="AO23">
            <v>76647.764707561</v>
          </cell>
          <cell r="AP23">
            <v>72183.135818614042</v>
          </cell>
          <cell r="AQ23">
            <v>76666.226790269051</v>
          </cell>
          <cell r="AR23">
            <v>77766.728388775722</v>
          </cell>
          <cell r="AS23">
            <v>76574.646714359085</v>
          </cell>
          <cell r="AT23">
            <v>82966.938734320283</v>
          </cell>
          <cell r="AU23">
            <v>94532.798097971201</v>
          </cell>
          <cell r="AV23">
            <v>80931.075787157577</v>
          </cell>
          <cell r="AW23">
            <v>81601.701689415233</v>
          </cell>
          <cell r="AX23">
            <v>75543.503961166803</v>
          </cell>
          <cell r="AY23">
            <v>63340.398812564999</v>
          </cell>
          <cell r="AZ23">
            <v>72641.1252093613</v>
          </cell>
          <cell r="BA23">
            <v>67258.338086097341</v>
          </cell>
          <cell r="BB23">
            <v>90326.68655886309</v>
          </cell>
          <cell r="BC23">
            <v>82445.817616245971</v>
          </cell>
          <cell r="BD23">
            <v>113955.57203865751</v>
          </cell>
          <cell r="BE23">
            <v>112255.07716997819</v>
          </cell>
          <cell r="BF23">
            <v>118504.25742084619</v>
          </cell>
          <cell r="BG23">
            <v>125162.11201973043</v>
          </cell>
          <cell r="BH23">
            <v>102269.28145297416</v>
          </cell>
          <cell r="BI23">
            <v>121769.63602013588</v>
          </cell>
          <cell r="BJ23">
            <v>129209.76322975887</v>
          </cell>
          <cell r="BK23">
            <v>140059.35011039599</v>
          </cell>
          <cell r="BL23">
            <v>119606.12330105074</v>
          </cell>
          <cell r="BM23">
            <v>122137.06033156777</v>
          </cell>
          <cell r="BN23">
            <v>114399.10831147437</v>
          </cell>
          <cell r="BO23">
            <v>0</v>
          </cell>
          <cell r="BP23">
            <v>83367.401717945701</v>
          </cell>
          <cell r="BQ23">
            <v>98809.305791414939</v>
          </cell>
          <cell r="BR23">
            <v>88295.815519893222</v>
          </cell>
          <cell r="BS23">
            <v>142127.18620922678</v>
          </cell>
          <cell r="BT23">
            <v>136103.90561716707</v>
          </cell>
          <cell r="BU23">
            <v>160052.86439883895</v>
          </cell>
          <cell r="BV23">
            <v>214395.90168755199</v>
          </cell>
          <cell r="BW23">
            <v>170161.87549764052</v>
          </cell>
          <cell r="BX23">
            <v>149344.76472525546</v>
          </cell>
          <cell r="BY23">
            <v>199668.81797379896</v>
          </cell>
          <cell r="BZ23">
            <v>169733.48433047498</v>
          </cell>
          <cell r="CA23">
            <v>179310.7497288335</v>
          </cell>
          <cell r="CB23">
            <v>160467.57716910008</v>
          </cell>
          <cell r="CC23">
            <v>164817.36187204829</v>
          </cell>
          <cell r="CD23">
            <v>147606.00259669992</v>
          </cell>
          <cell r="CE23">
            <v>140055.09910226054</v>
          </cell>
          <cell r="CF23">
            <v>19576.528016661523</v>
          </cell>
          <cell r="CG23">
            <v>20033.456772513513</v>
          </cell>
          <cell r="CH23">
            <v>18743.612200509848</v>
          </cell>
          <cell r="CI23">
            <v>33527.532414519126</v>
          </cell>
          <cell r="CJ23">
            <v>31871.786389555557</v>
          </cell>
          <cell r="CK23">
            <v>40423.280285257613</v>
          </cell>
          <cell r="CL23">
            <v>54587.591691147427</v>
          </cell>
          <cell r="CM23">
            <v>43368.342773495133</v>
          </cell>
          <cell r="CN23">
            <v>36635.381133486808</v>
          </cell>
          <cell r="CO23">
            <v>45634.957718095298</v>
          </cell>
          <cell r="CP23">
            <v>38434.765434288507</v>
          </cell>
          <cell r="CQ23">
            <v>41671.325020833741</v>
          </cell>
          <cell r="CR23">
            <v>37352.025182435304</v>
          </cell>
          <cell r="CS23">
            <v>38506.104927284061</v>
          </cell>
          <cell r="CT23">
            <v>34389.407962133977</v>
          </cell>
          <cell r="CU23">
            <v>34126.136229422635</v>
          </cell>
          <cell r="CV23">
            <v>19284.151641694592</v>
          </cell>
          <cell r="CW23">
            <v>17741.58102325063</v>
          </cell>
          <cell r="CX23">
            <v>22684.996847708779</v>
          </cell>
          <cell r="CY23">
            <v>22053.826576753494</v>
          </cell>
          <cell r="CZ23">
            <v>33234.365555076096</v>
          </cell>
          <cell r="DA23">
            <v>43813.213082797294</v>
          </cell>
          <cell r="DB23">
            <v>44322.333439471506</v>
          </cell>
          <cell r="DC23">
            <v>48063.88017797369</v>
          </cell>
          <cell r="DD23">
            <v>33131.796137848032</v>
          </cell>
          <cell r="DE23">
            <v>41690.937044530321</v>
          </cell>
          <cell r="DF23">
            <v>43735.365763737915</v>
          </cell>
          <cell r="DG23">
            <v>45685.205633787948</v>
          </cell>
          <cell r="DH23">
            <v>39216.517010808391</v>
          </cell>
          <cell r="DI23">
            <v>39656.067295057452</v>
          </cell>
          <cell r="DJ23">
            <v>35661.079342158533</v>
          </cell>
          <cell r="DK23">
            <v>34994.970130994152</v>
          </cell>
          <cell r="DL23">
            <v>2366.7423100019937</v>
          </cell>
          <cell r="DM23">
            <v>2257.5989835731489</v>
          </cell>
          <cell r="DN23">
            <v>3205.6437522459091</v>
          </cell>
          <cell r="DO23">
            <v>2499.7429301018697</v>
          </cell>
          <cell r="DP23">
            <v>3770.1236387828417</v>
          </cell>
          <cell r="DQ23">
            <v>3496.7504868361884</v>
          </cell>
          <cell r="DR23">
            <v>3410.5088517981749</v>
          </cell>
          <cell r="DS23">
            <v>3676.8640067077558</v>
          </cell>
          <cell r="DT23">
            <v>3857.0671755926387</v>
          </cell>
          <cell r="DU23">
            <v>3827.8000860168295</v>
          </cell>
          <cell r="DV23">
            <v>4100.2059744733951</v>
          </cell>
          <cell r="DW23">
            <v>4565.7135908227965</v>
          </cell>
          <cell r="DX23">
            <v>4192.4624265218554</v>
          </cell>
          <cell r="DY23">
            <v>4274.3585365806866</v>
          </cell>
          <cell r="DZ23">
            <v>3935.3374141841327</v>
          </cell>
          <cell r="EA23">
            <v>3264.7834027465001</v>
          </cell>
          <cell r="EB23">
            <v>29396.543825019951</v>
          </cell>
          <cell r="EC23">
            <v>28365.497239394503</v>
          </cell>
          <cell r="ED23">
            <v>40254.661765054232</v>
          </cell>
          <cell r="EE23">
            <v>32036.541725106614</v>
          </cell>
          <cell r="EF23">
            <v>48752.177252807043</v>
          </cell>
          <cell r="EG23">
            <v>44011.115059681106</v>
          </cell>
          <cell r="EH23">
            <v>41233.323853967624</v>
          </cell>
          <cell r="EI23">
            <v>45242.56395472349</v>
          </cell>
          <cell r="EJ23">
            <v>46948.164391739272</v>
          </cell>
          <cell r="EK23">
            <v>47117.71073373461</v>
          </cell>
          <cell r="EL23">
            <v>52637.899557213103</v>
          </cell>
          <cell r="EM23">
            <v>59629.448863344936</v>
          </cell>
          <cell r="EN23">
            <v>53188.404301178962</v>
          </cell>
          <cell r="EO23">
            <v>54580.553374425181</v>
          </cell>
          <cell r="EP23">
            <v>50621.676259471002</v>
          </cell>
          <cell r="EQ23">
            <v>41660.097048193631</v>
          </cell>
          <cell r="ER23">
            <v>89984.216393948547</v>
          </cell>
          <cell r="ES23">
            <v>95119.403849602109</v>
          </cell>
          <cell r="ET23">
            <v>82417.569957065149</v>
          </cell>
          <cell r="EU23">
            <v>113498.79337877658</v>
          </cell>
          <cell r="EV23">
            <v>103452.27216925386</v>
          </cell>
          <cell r="EW23">
            <v>102711.1662150237</v>
          </cell>
          <cell r="EX23">
            <v>122114.24662948359</v>
          </cell>
          <cell r="EY23">
            <v>101923.38262296164</v>
          </cell>
          <cell r="EZ23">
            <v>91445.173717391779</v>
          </cell>
          <cell r="FA23">
            <v>114402.87399038317</v>
          </cell>
          <cell r="FB23">
            <v>100741.67542179801</v>
          </cell>
          <cell r="FC23">
            <v>102306.74591559076</v>
          </cell>
          <cell r="FD23">
            <v>97490.562227754926</v>
          </cell>
          <cell r="FE23">
            <v>103799.41776002367</v>
          </cell>
          <cell r="FF23">
            <v>99968.349075390142</v>
          </cell>
          <cell r="FG23">
            <v>97249.085807609459</v>
          </cell>
          <cell r="FH23">
            <v>28487.803223448755</v>
          </cell>
          <cell r="FI23">
            <v>27771.450334127338</v>
          </cell>
          <cell r="FJ23">
            <v>43467.73180837767</v>
          </cell>
          <cell r="FK23">
            <v>34263.866397786813</v>
          </cell>
          <cell r="FL23">
            <v>58967.266660897127</v>
          </cell>
          <cell r="FM23">
            <v>60924.919081347711</v>
          </cell>
          <cell r="FN23">
            <v>57349.669175366267</v>
          </cell>
          <cell r="FO23">
            <v>62345.344097740941</v>
          </cell>
          <cell r="FP23">
            <v>62396.351560943287</v>
          </cell>
          <cell r="FQ23">
            <v>38699.51484598135</v>
          </cell>
          <cell r="FR23">
            <v>53260.322111199253</v>
          </cell>
          <cell r="FS23">
            <v>55161.13047214273</v>
          </cell>
          <cell r="FT23">
            <v>53605.947183456628</v>
          </cell>
          <cell r="FU23">
            <v>58557.520564199956</v>
          </cell>
          <cell r="FV23">
            <v>56594.678514590698</v>
          </cell>
          <cell r="FW23">
            <v>46127.306429409698</v>
          </cell>
          <cell r="FX23">
            <v>16489.516880921801</v>
          </cell>
          <cell r="FY23">
            <v>18444.580463567665</v>
          </cell>
          <cell r="FZ23">
            <v>18159.792914000434</v>
          </cell>
          <cell r="GA23">
            <v>21005.964871667675</v>
          </cell>
          <cell r="GB23">
            <v>26620.285412881265</v>
          </cell>
          <cell r="GC23">
            <v>29786.821268745327</v>
          </cell>
          <cell r="GD23">
            <v>28329.673208984135</v>
          </cell>
          <cell r="GE23">
            <v>32961.416637435163</v>
          </cell>
          <cell r="GF23">
            <v>25041.507748926462</v>
          </cell>
          <cell r="GG23">
            <v>24788.802944927498</v>
          </cell>
          <cell r="GH23">
            <v>28463.992781358364</v>
          </cell>
          <cell r="GI23">
            <v>28663.256705100874</v>
          </cell>
          <cell r="GJ23">
            <v>25831.755326256891</v>
          </cell>
          <cell r="GK23">
            <v>26964.017400125726</v>
          </cell>
          <cell r="GL23">
            <v>24340.746822854824</v>
          </cell>
          <cell r="GM23">
            <v>23683.549318828686</v>
          </cell>
          <cell r="GN23">
            <v>19446.683174577734</v>
          </cell>
          <cell r="GO23">
            <v>18660.30507138254</v>
          </cell>
          <cell r="GP23">
            <v>28311.731570184533</v>
          </cell>
          <cell r="GQ23">
            <v>21501.57939476625</v>
          </cell>
          <cell r="GR23">
            <v>35643.57138354535</v>
          </cell>
          <cell r="GS23">
            <v>35522.717069703373</v>
          </cell>
          <cell r="GT23">
            <v>33426.110211700354</v>
          </cell>
          <cell r="GU23">
            <v>36227.571252299211</v>
          </cell>
          <cell r="GV23">
            <v>37413.731961575781</v>
          </cell>
          <cell r="GW23">
            <v>38181.196335143562</v>
          </cell>
          <cell r="GX23">
            <v>40288.500306662747</v>
          </cell>
          <cell r="GY23">
            <v>44413.059124095606</v>
          </cell>
          <cell r="GZ23">
            <v>39695.291849321278</v>
          </cell>
          <cell r="HA23">
            <v>39866.574915605313</v>
          </cell>
          <cell r="HB23">
            <v>36788.375638597608</v>
          </cell>
          <cell r="HC23">
            <v>31201.017678048829</v>
          </cell>
        </row>
        <row r="24">
          <cell r="A24" t="str">
            <v>AUC Transformers</v>
          </cell>
          <cell r="B24" t="str">
            <v>$'000</v>
          </cell>
          <cell r="C24" t="str">
            <v>Capital inputs</v>
          </cell>
          <cell r="D24">
            <v>20255.055283499602</v>
          </cell>
          <cell r="E24">
            <v>18706.555103483468</v>
          </cell>
          <cell r="F24">
            <v>23467.399911680248</v>
          </cell>
          <cell r="G24">
            <v>22254.662039568982</v>
          </cell>
          <cell r="H24">
            <v>27668.13370853923</v>
          </cell>
          <cell r="I24">
            <v>30861.517682609774</v>
          </cell>
          <cell r="J24">
            <v>33531.555409367647</v>
          </cell>
          <cell r="K24">
            <v>38613.505402126859</v>
          </cell>
          <cell r="L24">
            <v>37093.76561696158</v>
          </cell>
          <cell r="M24">
            <v>44772.831781900582</v>
          </cell>
          <cell r="N24">
            <v>47656.330420228958</v>
          </cell>
          <cell r="O24">
            <v>48583.418307408334</v>
          </cell>
          <cell r="P24">
            <v>45514.141685013608</v>
          </cell>
          <cell r="Q24">
            <v>45493.890178031208</v>
          </cell>
          <cell r="R24">
            <v>47550.629130233152</v>
          </cell>
          <cell r="S24">
            <v>48301.804236157281</v>
          </cell>
          <cell r="T24">
            <v>265106.2381497827</v>
          </cell>
          <cell r="U24">
            <v>269929.79588516511</v>
          </cell>
          <cell r="V24">
            <v>352970.31631070853</v>
          </cell>
          <cell r="W24">
            <v>384287.38371333585</v>
          </cell>
          <cell r="X24">
            <v>491431.11439763918</v>
          </cell>
          <cell r="Y24">
            <v>565453.65860067238</v>
          </cell>
          <cell r="Z24">
            <v>657527.05544372112</v>
          </cell>
          <cell r="AA24">
            <v>745790.31955810543</v>
          </cell>
          <cell r="AB24">
            <v>630852.5178583489</v>
          </cell>
          <cell r="AC24">
            <v>679842.80287036416</v>
          </cell>
          <cell r="AD24">
            <v>684512.17044183449</v>
          </cell>
          <cell r="AE24">
            <v>718240.55320777267</v>
          </cell>
          <cell r="AF24">
            <v>604857.01905798179</v>
          </cell>
          <cell r="AG24">
            <v>607649.46278437029</v>
          </cell>
          <cell r="AH24">
            <v>493944.32102205313</v>
          </cell>
          <cell r="AI24">
            <v>516158.56681377057</v>
          </cell>
          <cell r="AJ24">
            <v>35722.099200206445</v>
          </cell>
          <cell r="AK24">
            <v>32580.3061416079</v>
          </cell>
          <cell r="AL24">
            <v>39019.792375734374</v>
          </cell>
          <cell r="AM24">
            <v>33139.01403534619</v>
          </cell>
          <cell r="AN24">
            <v>45616.554569841486</v>
          </cell>
          <cell r="AO24">
            <v>34715.309880915971</v>
          </cell>
          <cell r="AP24">
            <v>34236.602326397136</v>
          </cell>
          <cell r="AQ24">
            <v>37651.040326790797</v>
          </cell>
          <cell r="AR24">
            <v>37956.946532500369</v>
          </cell>
          <cell r="AS24">
            <v>40047.865258260645</v>
          </cell>
          <cell r="AT24">
            <v>46311.356538395587</v>
          </cell>
          <cell r="AU24">
            <v>57691.401499528169</v>
          </cell>
          <cell r="AV24">
            <v>54315.252210252394</v>
          </cell>
          <cell r="AW24">
            <v>54621.627343264532</v>
          </cell>
          <cell r="AX24">
            <v>53701.403157694491</v>
          </cell>
          <cell r="AY24">
            <v>42908.305099669211</v>
          </cell>
          <cell r="AZ24">
            <v>148005.37572728872</v>
          </cell>
          <cell r="BA24">
            <v>151686.29734878638</v>
          </cell>
          <cell r="BB24">
            <v>202273.11611824931</v>
          </cell>
          <cell r="BC24">
            <v>200042.81816358984</v>
          </cell>
          <cell r="BD24">
            <v>294906.69440355193</v>
          </cell>
          <cell r="BE24">
            <v>284502.4758702307</v>
          </cell>
          <cell r="BF24">
            <v>296944.55929947447</v>
          </cell>
          <cell r="BG24">
            <v>332757.35970487149</v>
          </cell>
          <cell r="BH24">
            <v>280176.39154973853</v>
          </cell>
          <cell r="BI24">
            <v>263005.09551235294</v>
          </cell>
          <cell r="BJ24">
            <v>275978.81715787691</v>
          </cell>
          <cell r="BK24">
            <v>287141.24805329926</v>
          </cell>
          <cell r="BL24">
            <v>253604.74083339443</v>
          </cell>
          <cell r="BM24">
            <v>260840.14471345712</v>
          </cell>
          <cell r="BN24">
            <v>247776.23211892636</v>
          </cell>
          <cell r="BO24">
            <v>253558.5799463513</v>
          </cell>
          <cell r="BP24">
            <v>216587.49109407628</v>
          </cell>
          <cell r="BQ24">
            <v>263416.63240247616</v>
          </cell>
          <cell r="BR24">
            <v>247445.51049169939</v>
          </cell>
          <cell r="BS24">
            <v>335138.63121053192</v>
          </cell>
          <cell r="BT24">
            <v>331601.06717851665</v>
          </cell>
          <cell r="BU24">
            <v>383071.6286507083</v>
          </cell>
          <cell r="BV24">
            <v>481761.02791588398</v>
          </cell>
          <cell r="BW24">
            <v>411483.26977529557</v>
          </cell>
          <cell r="BX24">
            <v>359664.03913804784</v>
          </cell>
          <cell r="BY24">
            <v>475380.0750927105</v>
          </cell>
          <cell r="BZ24">
            <v>369780.96285557677</v>
          </cell>
          <cell r="CA24">
            <v>399171.82008443889</v>
          </cell>
          <cell r="CB24">
            <v>374659.80890123104</v>
          </cell>
          <cell r="CC24">
            <v>385414.57034403319</v>
          </cell>
          <cell r="CD24">
            <v>359354.32225574733</v>
          </cell>
          <cell r="CE24">
            <v>366340.21573187708</v>
          </cell>
          <cell r="CF24">
            <v>200722.6251472439</v>
          </cell>
          <cell r="CG24">
            <v>229860.35212648718</v>
          </cell>
          <cell r="CH24">
            <v>208698.99915730045</v>
          </cell>
          <cell r="CI24">
            <v>291733.79816750629</v>
          </cell>
          <cell r="CJ24">
            <v>292538.28721660422</v>
          </cell>
          <cell r="CK24">
            <v>330926.45677732112</v>
          </cell>
          <cell r="CL24">
            <v>430328.1788563116</v>
          </cell>
          <cell r="CM24">
            <v>363279.36761425593</v>
          </cell>
          <cell r="CN24">
            <v>324814.86196137796</v>
          </cell>
          <cell r="CO24">
            <v>363995.70022800821</v>
          </cell>
          <cell r="CP24">
            <v>397970.04952253494</v>
          </cell>
          <cell r="CQ24">
            <v>358717.29770829104</v>
          </cell>
          <cell r="CR24">
            <v>326603.31845713808</v>
          </cell>
          <cell r="CS24">
            <v>336621.54860657384</v>
          </cell>
          <cell r="CT24">
            <v>312535.00315948488</v>
          </cell>
          <cell r="CU24">
            <v>330102.81878661993</v>
          </cell>
          <cell r="CV24">
            <v>153549.19730936279</v>
          </cell>
          <cell r="CW24">
            <v>159537.99963162327</v>
          </cell>
          <cell r="CX24">
            <v>217528.62500243064</v>
          </cell>
          <cell r="CY24">
            <v>228265.32060269994</v>
          </cell>
          <cell r="CZ24">
            <v>316755.05095337861</v>
          </cell>
          <cell r="DA24">
            <v>345009.56097432232</v>
          </cell>
          <cell r="DB24">
            <v>300385.18390809809</v>
          </cell>
          <cell r="DC24">
            <v>344038.17286175716</v>
          </cell>
          <cell r="DD24">
            <v>406854.46239710436</v>
          </cell>
          <cell r="DE24">
            <v>266475.07971792482</v>
          </cell>
          <cell r="DF24">
            <v>288494.13586051879</v>
          </cell>
          <cell r="DG24">
            <v>306841.18395791593</v>
          </cell>
          <cell r="DH24">
            <v>267502.4750296002</v>
          </cell>
          <cell r="DI24">
            <v>273406.0974919945</v>
          </cell>
          <cell r="DJ24">
            <v>213918.99652426984</v>
          </cell>
          <cell r="DK24">
            <v>243854.87163466486</v>
          </cell>
          <cell r="DL24">
            <v>15924.20224671277</v>
          </cell>
          <cell r="DM24">
            <v>17130.719255252257</v>
          </cell>
          <cell r="DN24">
            <v>22279.980801143673</v>
          </cell>
          <cell r="DO24">
            <v>18420.705537127418</v>
          </cell>
          <cell r="DP24">
            <v>26284.240051006196</v>
          </cell>
          <cell r="DQ24">
            <v>24889.430938890364</v>
          </cell>
          <cell r="DR24">
            <v>29065.514488696714</v>
          </cell>
          <cell r="DS24">
            <v>37680.889617952329</v>
          </cell>
          <cell r="DT24">
            <v>41403.290814098516</v>
          </cell>
          <cell r="DU24">
            <v>42656.577633151966</v>
          </cell>
          <cell r="DV24">
            <v>55673.313232624663</v>
          </cell>
          <cell r="DW24">
            <v>45440.651021438774</v>
          </cell>
          <cell r="DX24">
            <v>47910.469196990794</v>
          </cell>
          <cell r="DY24">
            <v>51317.849740740538</v>
          </cell>
          <cell r="DZ24">
            <v>52650.122322493306</v>
          </cell>
          <cell r="EA24">
            <v>40879.640168553633</v>
          </cell>
          <cell r="EB24">
            <v>46560.848882291153</v>
          </cell>
          <cell r="EC24">
            <v>46350.240072440167</v>
          </cell>
          <cell r="ED24">
            <v>62769.426790893151</v>
          </cell>
          <cell r="EE24">
            <v>54981.177321860028</v>
          </cell>
          <cell r="EF24">
            <v>80186.71226230319</v>
          </cell>
          <cell r="EG24">
            <v>78420.964621359424</v>
          </cell>
          <cell r="EH24">
            <v>81699.285906254459</v>
          </cell>
          <cell r="EI24">
            <v>89792.829206801034</v>
          </cell>
          <cell r="EJ24">
            <v>87917.391827476968</v>
          </cell>
          <cell r="EK24">
            <v>93423.777493543035</v>
          </cell>
          <cell r="EL24">
            <v>100741.21631483141</v>
          </cell>
          <cell r="EM24">
            <v>113384.7961449407</v>
          </cell>
          <cell r="EN24">
            <v>113060.00557506633</v>
          </cell>
          <cell r="EO24">
            <v>127339.15765145834</v>
          </cell>
          <cell r="EP24">
            <v>123620.80398172465</v>
          </cell>
          <cell r="EQ24">
            <v>104203.64352920513</v>
          </cell>
          <cell r="ER24">
            <v>113331.13269871711</v>
          </cell>
          <cell r="ES24">
            <v>133930.93614601713</v>
          </cell>
          <cell r="ET24">
            <v>120770.30632190294</v>
          </cell>
          <cell r="EU24">
            <v>168003.8029102202</v>
          </cell>
          <cell r="EV24">
            <v>169954.47302957284</v>
          </cell>
          <cell r="EW24">
            <v>160944.67924989198</v>
          </cell>
          <cell r="EX24">
            <v>210565.41195236554</v>
          </cell>
          <cell r="EY24">
            <v>195405.39480858113</v>
          </cell>
          <cell r="EZ24">
            <v>185332.98225619763</v>
          </cell>
          <cell r="FA24">
            <v>248627.41933159536</v>
          </cell>
          <cell r="FB24">
            <v>188830.32853877716</v>
          </cell>
          <cell r="FC24">
            <v>278250.14928820747</v>
          </cell>
          <cell r="FD24">
            <v>259628.11795379044</v>
          </cell>
          <cell r="FE24">
            <v>268045.76084744313</v>
          </cell>
          <cell r="FF24">
            <v>259480.52005423474</v>
          </cell>
          <cell r="FG24">
            <v>263980.39678818552</v>
          </cell>
          <cell r="FH24">
            <v>44373.519461476681</v>
          </cell>
          <cell r="FI24">
            <v>48487.26966108138</v>
          </cell>
          <cell r="FJ24">
            <v>65112.715410829085</v>
          </cell>
          <cell r="FK24">
            <v>58847.25789675735</v>
          </cell>
          <cell r="FL24">
            <v>83106.959223327576</v>
          </cell>
          <cell r="FM24">
            <v>114595.33132837723</v>
          </cell>
          <cell r="FN24">
            <v>84572.948872883324</v>
          </cell>
          <cell r="FO24">
            <v>101307.48206464866</v>
          </cell>
          <cell r="FP24">
            <v>96364.33021449644</v>
          </cell>
          <cell r="FQ24">
            <v>76727.480551084169</v>
          </cell>
          <cell r="FR24">
            <v>71937.407882347936</v>
          </cell>
          <cell r="FS24">
            <v>98856.668277594203</v>
          </cell>
          <cell r="FT24">
            <v>98600.814718676265</v>
          </cell>
          <cell r="FU24">
            <v>100615.28037502903</v>
          </cell>
          <cell r="FV24">
            <v>105695.34010335704</v>
          </cell>
          <cell r="FW24">
            <v>95415.65458367244</v>
          </cell>
          <cell r="FX24">
            <v>36811.911030065494</v>
          </cell>
          <cell r="FY24">
            <v>44746.242571054594</v>
          </cell>
          <cell r="FZ24">
            <v>43025.004034797552</v>
          </cell>
          <cell r="GA24">
            <v>35780.285485211025</v>
          </cell>
          <cell r="GB24">
            <v>46258.009728020224</v>
          </cell>
          <cell r="GC24">
            <v>53807.599696604091</v>
          </cell>
          <cell r="GD24">
            <v>54732.1195873209</v>
          </cell>
          <cell r="GE24">
            <v>58763.291832429437</v>
          </cell>
          <cell r="GF24">
            <v>51384.456537346035</v>
          </cell>
          <cell r="GG24">
            <v>54046.136370429027</v>
          </cell>
          <cell r="GH24">
            <v>57450.350756463406</v>
          </cell>
          <cell r="GI24">
            <v>54305.830429671514</v>
          </cell>
          <cell r="GJ24">
            <v>39436.643573491929</v>
          </cell>
          <cell r="GK24">
            <v>60417.311434175303</v>
          </cell>
          <cell r="GL24">
            <v>53511.500792804181</v>
          </cell>
          <cell r="GM24">
            <v>50497.980304613251</v>
          </cell>
          <cell r="GN24">
            <v>56487.309990560505</v>
          </cell>
          <cell r="GO24">
            <v>54241.636821165841</v>
          </cell>
          <cell r="GP24">
            <v>64790.377557424159</v>
          </cell>
          <cell r="GQ24">
            <v>48708.336351247162</v>
          </cell>
          <cell r="GR24">
            <v>56132.329491680532</v>
          </cell>
          <cell r="GS24">
            <v>33325.990427307639</v>
          </cell>
          <cell r="GT24">
            <v>46953.340147710063</v>
          </cell>
          <cell r="GU24">
            <v>55247.730764493557</v>
          </cell>
          <cell r="GV24">
            <v>59600.566882225212</v>
          </cell>
          <cell r="GW24">
            <v>65736.499707039373</v>
          </cell>
          <cell r="GX24">
            <v>89467.923945414106</v>
          </cell>
          <cell r="GY24">
            <v>68836.298113842116</v>
          </cell>
          <cell r="GZ24">
            <v>71765.644626263645</v>
          </cell>
          <cell r="HA24">
            <v>73982.337643077844</v>
          </cell>
          <cell r="HB24">
            <v>69730.715219336926</v>
          </cell>
          <cell r="HC24">
            <v>58864.331879028359</v>
          </cell>
        </row>
        <row r="25">
          <cell r="A25" t="str">
            <v>Transformers Excluding First Stage of Two Stage</v>
          </cell>
          <cell r="B25" t="str">
            <v>MVA</v>
          </cell>
          <cell r="C25" t="str">
            <v>Capital inputs</v>
          </cell>
          <cell r="D25">
            <v>3025</v>
          </cell>
          <cell r="E25">
            <v>3095</v>
          </cell>
          <cell r="F25">
            <v>3159</v>
          </cell>
          <cell r="G25">
            <v>3245</v>
          </cell>
          <cell r="H25">
            <v>3300</v>
          </cell>
          <cell r="I25">
            <v>3389</v>
          </cell>
          <cell r="J25">
            <v>3411</v>
          </cell>
          <cell r="K25">
            <v>3478.4</v>
          </cell>
          <cell r="L25">
            <v>3578.0740000000001</v>
          </cell>
          <cell r="M25">
            <v>3629.0149999999999</v>
          </cell>
          <cell r="N25">
            <v>3661.3710000000001</v>
          </cell>
          <cell r="O25">
            <v>3680.2170000000001</v>
          </cell>
          <cell r="P25">
            <v>3725</v>
          </cell>
          <cell r="Q25">
            <v>3848.7649999999999</v>
          </cell>
          <cell r="R25">
            <v>3903.4050000000002</v>
          </cell>
          <cell r="S25">
            <v>3949.7510000000002</v>
          </cell>
          <cell r="T25">
            <v>24413.094309790002</v>
          </cell>
          <cell r="U25">
            <v>25513.875131709996</v>
          </cell>
          <cell r="V25">
            <v>26554.69336143</v>
          </cell>
          <cell r="W25">
            <v>27833.214680179997</v>
          </cell>
          <cell r="X25">
            <v>29112.735998939999</v>
          </cell>
          <cell r="Y25">
            <v>29613.344463289999</v>
          </cell>
          <cell r="Z25">
            <v>30884.714546889998</v>
          </cell>
          <cell r="AA25">
            <v>31967</v>
          </cell>
          <cell r="AB25">
            <v>32940.44</v>
          </cell>
          <cell r="AC25">
            <v>33394.409</v>
          </cell>
          <cell r="AD25">
            <v>33788.663</v>
          </cell>
          <cell r="AE25">
            <v>32329.641000000003</v>
          </cell>
          <cell r="AF25">
            <v>32705</v>
          </cell>
          <cell r="AG25">
            <v>32678</v>
          </cell>
          <cell r="AH25">
            <v>33050</v>
          </cell>
          <cell r="AI25">
            <v>33222</v>
          </cell>
          <cell r="AJ25">
            <v>5912.1100000000006</v>
          </cell>
          <cell r="AK25">
            <v>5992.46</v>
          </cell>
          <cell r="AL25">
            <v>6217.3099999999995</v>
          </cell>
          <cell r="AM25">
            <v>6295.4400000000005</v>
          </cell>
          <cell r="AN25">
            <v>6503.29</v>
          </cell>
          <cell r="AO25">
            <v>6604.49</v>
          </cell>
          <cell r="AP25">
            <v>6707.91</v>
          </cell>
          <cell r="AQ25">
            <v>6820.51</v>
          </cell>
          <cell r="AR25">
            <v>6997.8899999999994</v>
          </cell>
          <cell r="AS25">
            <v>7029.6</v>
          </cell>
          <cell r="AT25">
            <v>7122</v>
          </cell>
          <cell r="AU25">
            <v>7150.04</v>
          </cell>
          <cell r="AV25">
            <v>7166.91</v>
          </cell>
          <cell r="AW25">
            <v>7265.46</v>
          </cell>
          <cell r="AX25">
            <v>7394</v>
          </cell>
          <cell r="AY25">
            <v>7293.96</v>
          </cell>
          <cell r="AZ25">
            <v>13634.47964765014</v>
          </cell>
          <cell r="BA25">
            <v>14470.468191851276</v>
          </cell>
          <cell r="BB25">
            <v>14989.703944334124</v>
          </cell>
          <cell r="BC25">
            <v>15415.395216440826</v>
          </cell>
          <cell r="BD25">
            <v>15916.371930724348</v>
          </cell>
          <cell r="BE25">
            <v>16187.822503982195</v>
          </cell>
          <cell r="BF25">
            <v>16633.944038368598</v>
          </cell>
          <cell r="BG25">
            <v>17347.736309468164</v>
          </cell>
          <cell r="BH25">
            <v>18280.317096129056</v>
          </cell>
          <cell r="BI25">
            <v>18376.727822346729</v>
          </cell>
          <cell r="BJ25">
            <v>18785.6598836333</v>
          </cell>
          <cell r="BK25">
            <v>19074.819392391633</v>
          </cell>
          <cell r="BL25">
            <v>19474.949769054583</v>
          </cell>
          <cell r="BM25">
            <v>19724.93754873595</v>
          </cell>
          <cell r="BN25">
            <v>20016.354499999405</v>
          </cell>
          <cell r="BO25">
            <v>20351</v>
          </cell>
          <cell r="BP25">
            <v>19487.90000093</v>
          </cell>
          <cell r="BQ25">
            <v>20936.700005890001</v>
          </cell>
          <cell r="BR25">
            <v>21833.800006270001</v>
          </cell>
          <cell r="BS25">
            <v>22946.400008559998</v>
          </cell>
          <cell r="BT25">
            <v>23709.800008179998</v>
          </cell>
          <cell r="BU25">
            <v>24426.500008940002</v>
          </cell>
          <cell r="BV25">
            <v>25020.700006649997</v>
          </cell>
          <cell r="BW25">
            <v>25558.300006649995</v>
          </cell>
          <cell r="BX25">
            <v>26016.381000000001</v>
          </cell>
          <cell r="BY25">
            <v>27151.876000000004</v>
          </cell>
          <cell r="BZ25">
            <v>27452.492004200001</v>
          </cell>
          <cell r="CA25">
            <v>27944.738023650003</v>
          </cell>
          <cell r="CB25">
            <v>28178.477826512099</v>
          </cell>
          <cell r="CC25">
            <v>28473</v>
          </cell>
          <cell r="CD25">
            <v>28804</v>
          </cell>
          <cell r="CE25">
            <v>29095</v>
          </cell>
          <cell r="CF25">
            <v>10851.623</v>
          </cell>
          <cell r="CG25">
            <v>11152.642999999998</v>
          </cell>
          <cell r="CH25">
            <v>11280.491</v>
          </cell>
          <cell r="CI25">
            <v>11450.290999999999</v>
          </cell>
          <cell r="CJ25">
            <v>12163.121000000001</v>
          </cell>
          <cell r="CK25">
            <v>12482.071</v>
          </cell>
          <cell r="CL25">
            <v>12909.011</v>
          </cell>
          <cell r="CM25">
            <v>13222.983000000002</v>
          </cell>
          <cell r="CN25">
            <v>14388.975</v>
          </cell>
          <cell r="CO25">
            <v>14422.110999999999</v>
          </cell>
          <cell r="CP25">
            <v>15082.804</v>
          </cell>
          <cell r="CQ25">
            <v>15578.651000000002</v>
          </cell>
          <cell r="CR25">
            <v>15676.970000000001</v>
          </cell>
          <cell r="CS25">
            <v>15739.471000000001</v>
          </cell>
          <cell r="CT25">
            <v>15592.690000000002</v>
          </cell>
          <cell r="CU25">
            <v>15885.5</v>
          </cell>
          <cell r="CV25">
            <v>14478.808999999999</v>
          </cell>
          <cell r="CW25">
            <v>15533.629000000001</v>
          </cell>
          <cell r="CX25">
            <v>16465.537499999999</v>
          </cell>
          <cell r="CY25">
            <v>17017.002999999997</v>
          </cell>
          <cell r="CZ25">
            <v>17980.777000000002</v>
          </cell>
          <cell r="DA25">
            <v>18191.110999999997</v>
          </cell>
          <cell r="DB25">
            <v>18507.110999999997</v>
          </cell>
          <cell r="DC25">
            <v>18575.610999999997</v>
          </cell>
          <cell r="DD25">
            <v>18502.061000000002</v>
          </cell>
          <cell r="DE25">
            <v>18827.561000000002</v>
          </cell>
          <cell r="DF25">
            <v>19103.864500000003</v>
          </cell>
          <cell r="DG25">
            <v>19204.779000000002</v>
          </cell>
          <cell r="DH25">
            <v>19331.644500000002</v>
          </cell>
          <cell r="DI25">
            <v>19911.609</v>
          </cell>
          <cell r="DJ25">
            <v>20116.243000000002</v>
          </cell>
          <cell r="DK25">
            <v>20253.133000000002</v>
          </cell>
          <cell r="DL25">
            <v>3299.6099999999997</v>
          </cell>
          <cell r="DM25">
            <v>3322.4364999999998</v>
          </cell>
          <cell r="DN25">
            <v>3531.2629999999999</v>
          </cell>
          <cell r="DO25">
            <v>3679.2860000000001</v>
          </cell>
          <cell r="DP25">
            <v>3647.4229999999998</v>
          </cell>
          <cell r="DQ25">
            <v>3969.46</v>
          </cell>
          <cell r="DR25">
            <v>4017.4859999999999</v>
          </cell>
          <cell r="DS25">
            <v>4096.3490000000002</v>
          </cell>
          <cell r="DT25">
            <v>4171.43</v>
          </cell>
          <cell r="DU25">
            <v>4403</v>
          </cell>
          <cell r="DV25">
            <v>4468.7800000000007</v>
          </cell>
          <cell r="DW25">
            <v>4490.3989999999994</v>
          </cell>
          <cell r="DX25">
            <v>4607</v>
          </cell>
          <cell r="DY25">
            <v>4710.7950000000001</v>
          </cell>
          <cell r="DZ25">
            <v>4885.3109999999997</v>
          </cell>
          <cell r="EA25">
            <v>4881.5810000000001</v>
          </cell>
          <cell r="EB25">
            <v>7892.0730000000003</v>
          </cell>
          <cell r="EC25">
            <v>8166.0036811300006</v>
          </cell>
          <cell r="ED25">
            <v>8513.232</v>
          </cell>
          <cell r="EE25">
            <v>8744.8450000000012</v>
          </cell>
          <cell r="EF25">
            <v>8973.5139999999992</v>
          </cell>
          <cell r="EG25">
            <v>9208.7740000000013</v>
          </cell>
          <cell r="EH25">
            <v>9464.1719999999987</v>
          </cell>
          <cell r="EI25">
            <v>9795.3270000000011</v>
          </cell>
          <cell r="EJ25">
            <v>10106.59</v>
          </cell>
          <cell r="EK25">
            <v>10205.43</v>
          </cell>
          <cell r="EL25">
            <v>10416</v>
          </cell>
          <cell r="EM25">
            <v>10715.23</v>
          </cell>
          <cell r="EN25">
            <v>10964.749</v>
          </cell>
          <cell r="EO25">
            <v>11183.74</v>
          </cell>
          <cell r="EP25">
            <v>11557</v>
          </cell>
          <cell r="EQ25">
            <v>11521.736000000001</v>
          </cell>
          <cell r="ER25">
            <v>10801.36</v>
          </cell>
          <cell r="ES25">
            <v>11359.260000000002</v>
          </cell>
          <cell r="ET25">
            <v>11607.755000000001</v>
          </cell>
          <cell r="EU25">
            <v>11942.005000000001</v>
          </cell>
          <cell r="EV25">
            <v>12493.405000000001</v>
          </cell>
          <cell r="EW25">
            <v>12842.390000000001</v>
          </cell>
          <cell r="EX25">
            <v>13391.690000000002</v>
          </cell>
          <cell r="EY25">
            <v>13706.490000000002</v>
          </cell>
          <cell r="EZ25">
            <v>14016.579</v>
          </cell>
          <cell r="FA25">
            <v>14309.055</v>
          </cell>
          <cell r="FB25">
            <v>14432.2652</v>
          </cell>
          <cell r="FC25">
            <v>14495.747800000001</v>
          </cell>
          <cell r="FD25">
            <v>14637.32835</v>
          </cell>
          <cell r="FE25">
            <v>14687.476999999999</v>
          </cell>
          <cell r="FF25">
            <v>14847.277399999999</v>
          </cell>
          <cell r="FG25">
            <v>15008.886699999999</v>
          </cell>
          <cell r="FH25">
            <v>6625.2309999999998</v>
          </cell>
          <cell r="FI25">
            <v>7046.08</v>
          </cell>
          <cell r="FJ25">
            <v>7153.4579999999996</v>
          </cell>
          <cell r="FK25">
            <v>7938.7690000000002</v>
          </cell>
          <cell r="FL25">
            <v>7845.6940000000004</v>
          </cell>
          <cell r="FM25">
            <v>8211.0469999999987</v>
          </cell>
          <cell r="FN25">
            <v>8281.0550000000003</v>
          </cell>
          <cell r="FO25">
            <v>8474.7350000000006</v>
          </cell>
          <cell r="FP25">
            <v>8470.2330000000002</v>
          </cell>
          <cell r="FQ25">
            <v>8698.9840000000004</v>
          </cell>
          <cell r="FR25">
            <v>8961.6899999999987</v>
          </cell>
          <cell r="FS25">
            <v>9057.723</v>
          </cell>
          <cell r="FT25">
            <v>9340.33</v>
          </cell>
          <cell r="FU25">
            <v>9369.08</v>
          </cell>
          <cell r="FV25">
            <v>9464.23</v>
          </cell>
          <cell r="FW25">
            <v>9557.387999999999</v>
          </cell>
          <cell r="FX25">
            <v>3217.8</v>
          </cell>
          <cell r="FY25">
            <v>3337.5</v>
          </cell>
          <cell r="FZ25">
            <v>3500.2</v>
          </cell>
          <cell r="GA25">
            <v>3644.6</v>
          </cell>
          <cell r="GB25">
            <v>3802.5</v>
          </cell>
          <cell r="GC25">
            <v>3988.6</v>
          </cell>
          <cell r="GD25">
            <v>4097.3</v>
          </cell>
          <cell r="GE25">
            <v>4129.6000000000004</v>
          </cell>
          <cell r="GF25">
            <v>4217.5630000000001</v>
          </cell>
          <cell r="GG25">
            <v>4277.9690000000001</v>
          </cell>
          <cell r="GH25">
            <v>4302.5779999999995</v>
          </cell>
          <cell r="GI25">
            <v>4390.4169999999995</v>
          </cell>
          <cell r="GJ25">
            <v>4379.2250000000004</v>
          </cell>
          <cell r="GK25">
            <v>4470</v>
          </cell>
          <cell r="GL25">
            <v>4550.7430000000004</v>
          </cell>
          <cell r="GM25">
            <v>4611.9040000000005</v>
          </cell>
          <cell r="GN25">
            <v>6198</v>
          </cell>
          <cell r="GO25">
            <v>6385</v>
          </cell>
          <cell r="GP25">
            <v>6585</v>
          </cell>
          <cell r="GQ25">
            <v>6912</v>
          </cell>
          <cell r="GR25">
            <v>7148</v>
          </cell>
          <cell r="GS25">
            <v>7264</v>
          </cell>
          <cell r="GT25">
            <v>7605</v>
          </cell>
          <cell r="GU25">
            <v>7877</v>
          </cell>
          <cell r="GV25">
            <v>7997.1180000000004</v>
          </cell>
          <cell r="GW25">
            <v>8044.8959999999997</v>
          </cell>
          <cell r="GX25">
            <v>8140.1580000000004</v>
          </cell>
          <cell r="GY25">
            <v>8308.9599999999991</v>
          </cell>
          <cell r="GZ25">
            <v>8496.33</v>
          </cell>
          <cell r="HA25">
            <v>8610.9520000000011</v>
          </cell>
          <cell r="HB25">
            <v>8677.741</v>
          </cell>
          <cell r="HC25">
            <v>9040.7790000000005</v>
          </cell>
        </row>
        <row r="26">
          <cell r="A26" t="str">
            <v>AUC Transformers Excluding First Stage of Two Stage</v>
          </cell>
          <cell r="B26" t="str">
            <v>$'000</v>
          </cell>
          <cell r="C26" t="str">
            <v>Capital inputs</v>
          </cell>
          <cell r="D26">
            <v>20255.055283499602</v>
          </cell>
          <cell r="E26">
            <v>18706.555103483464</v>
          </cell>
          <cell r="F26">
            <v>23467.399911680252</v>
          </cell>
          <cell r="G26">
            <v>22254.662039568982</v>
          </cell>
          <cell r="H26">
            <v>27668.13370853923</v>
          </cell>
          <cell r="I26">
            <v>30861.517682609774</v>
          </cell>
          <cell r="J26">
            <v>33531.555409367647</v>
          </cell>
          <cell r="K26">
            <v>38613.505402126859</v>
          </cell>
          <cell r="L26">
            <v>37093.76561696158</v>
          </cell>
          <cell r="M26">
            <v>44772.83178190059</v>
          </cell>
          <cell r="N26">
            <v>47656.330420228966</v>
          </cell>
          <cell r="O26">
            <v>48583.418307408327</v>
          </cell>
          <cell r="P26">
            <v>45514.141685013608</v>
          </cell>
          <cell r="Q26">
            <v>45493.890178031208</v>
          </cell>
          <cell r="R26">
            <v>47550.629130233152</v>
          </cell>
          <cell r="S26">
            <v>48301.804236157288</v>
          </cell>
          <cell r="T26">
            <v>214359.00367995646</v>
          </cell>
          <cell r="U26">
            <v>219747.38588852718</v>
          </cell>
          <cell r="V26">
            <v>289004.15952804306</v>
          </cell>
          <cell r="W26">
            <v>318196.80158157973</v>
          </cell>
          <cell r="X26">
            <v>411123.52999965783</v>
          </cell>
          <cell r="Y26">
            <v>474882.98983247107</v>
          </cell>
          <cell r="Z26">
            <v>559370.17221453227</v>
          </cell>
          <cell r="AA26">
            <v>638036.50006730063</v>
          </cell>
          <cell r="AB26">
            <v>537948.18840712123</v>
          </cell>
          <cell r="AC26">
            <v>579332.69098482607</v>
          </cell>
          <cell r="AD26">
            <v>582349.94262441399</v>
          </cell>
          <cell r="AE26">
            <v>607959.24152021529</v>
          </cell>
          <cell r="AF26">
            <v>508282.37932461331</v>
          </cell>
          <cell r="AG26">
            <v>510320.93788266135</v>
          </cell>
          <cell r="AH26">
            <v>415254.83035229379</v>
          </cell>
          <cell r="AI26">
            <v>433834.88622190396</v>
          </cell>
          <cell r="AJ26">
            <v>35722.099200206445</v>
          </cell>
          <cell r="AK26">
            <v>32580.3061416079</v>
          </cell>
          <cell r="AL26">
            <v>39019.792375734381</v>
          </cell>
          <cell r="AM26">
            <v>33139.01403534619</v>
          </cell>
          <cell r="AN26">
            <v>45616.554569841486</v>
          </cell>
          <cell r="AO26">
            <v>34715.309880915971</v>
          </cell>
          <cell r="AP26">
            <v>34236.602326397144</v>
          </cell>
          <cell r="AQ26">
            <v>37651.040326790804</v>
          </cell>
          <cell r="AR26">
            <v>37956.946532500362</v>
          </cell>
          <cell r="AS26">
            <v>40047.865258260637</v>
          </cell>
          <cell r="AT26">
            <v>46311.356538395587</v>
          </cell>
          <cell r="AU26">
            <v>57691.401499528169</v>
          </cell>
          <cell r="AV26">
            <v>54315.252210252394</v>
          </cell>
          <cell r="AW26">
            <v>54621.627343264532</v>
          </cell>
          <cell r="AX26">
            <v>53701.403157694484</v>
          </cell>
          <cell r="AY26">
            <v>42908.305099669204</v>
          </cell>
          <cell r="AZ26">
            <v>111623.41185523974</v>
          </cell>
          <cell r="BA26">
            <v>111113.32448453088</v>
          </cell>
          <cell r="BB26">
            <v>144398.36604257624</v>
          </cell>
          <cell r="BC26">
            <v>139003.54520302455</v>
          </cell>
          <cell r="BD26">
            <v>199824.75718251016</v>
          </cell>
          <cell r="BE26">
            <v>188556.81890531583</v>
          </cell>
          <cell r="BF26">
            <v>191610.70226764513</v>
          </cell>
          <cell r="BG26">
            <v>213430.13473628327</v>
          </cell>
          <cell r="BH26">
            <v>186638.57053610409</v>
          </cell>
          <cell r="BI26">
            <v>180882.33028067485</v>
          </cell>
          <cell r="BJ26">
            <v>189767.00726060552</v>
          </cell>
          <cell r="BK26">
            <v>199149.70824063066</v>
          </cell>
          <cell r="BL26">
            <v>177333.90349757459</v>
          </cell>
          <cell r="BM26">
            <v>183393.15090204153</v>
          </cell>
          <cell r="BN26">
            <v>175095.77415861117</v>
          </cell>
          <cell r="BO26">
            <v>180646.855699298</v>
          </cell>
          <cell r="BP26">
            <v>170999.41915724761</v>
          </cell>
          <cell r="BQ26">
            <v>206450.91292244248</v>
          </cell>
          <cell r="BR26">
            <v>192298.03674258327</v>
          </cell>
          <cell r="BS26">
            <v>259498.12010873295</v>
          </cell>
          <cell r="BT26">
            <v>254479.29148552287</v>
          </cell>
          <cell r="BU26">
            <v>290924.74671016383</v>
          </cell>
          <cell r="BV26">
            <v>364573.80831468391</v>
          </cell>
          <cell r="BW26">
            <v>313117.24232488259</v>
          </cell>
          <cell r="BX26">
            <v>270256.2074578054</v>
          </cell>
          <cell r="BY26">
            <v>367082.10038110946</v>
          </cell>
          <cell r="BZ26">
            <v>284892.31333793927</v>
          </cell>
          <cell r="CA26">
            <v>308758.8843631635</v>
          </cell>
          <cell r="CB26">
            <v>290049.06899402145</v>
          </cell>
          <cell r="CC26">
            <v>297900.1092358043</v>
          </cell>
          <cell r="CD26">
            <v>278260.62284825987</v>
          </cell>
          <cell r="CE26">
            <v>287013.19833084848</v>
          </cell>
          <cell r="CF26">
            <v>167953.76254228372</v>
          </cell>
          <cell r="CG26">
            <v>192384.69811095652</v>
          </cell>
          <cell r="CH26">
            <v>172697.44362909585</v>
          </cell>
          <cell r="CI26">
            <v>237558.67298002954</v>
          </cell>
          <cell r="CJ26">
            <v>239785.65128804138</v>
          </cell>
          <cell r="CK26">
            <v>272054.03050052101</v>
          </cell>
          <cell r="CL26">
            <v>354939.21147412044</v>
          </cell>
          <cell r="CM26">
            <v>299198.43865230965</v>
          </cell>
          <cell r="CN26">
            <v>270873.83349539083</v>
          </cell>
          <cell r="CO26">
            <v>302023.61967719375</v>
          </cell>
          <cell r="CP26">
            <v>334224.62174128945</v>
          </cell>
          <cell r="CQ26">
            <v>301526.65674804873</v>
          </cell>
          <cell r="CR26">
            <v>274493.04755601723</v>
          </cell>
          <cell r="CS26">
            <v>282679.29196578654</v>
          </cell>
          <cell r="CT26">
            <v>262117.83705953506</v>
          </cell>
          <cell r="CU26">
            <v>281649.22077472904</v>
          </cell>
          <cell r="CV26">
            <v>144588.71764458969</v>
          </cell>
          <cell r="CW26">
            <v>149575.70226298747</v>
          </cell>
          <cell r="CX26">
            <v>201797.41687035118</v>
          </cell>
          <cell r="CY26">
            <v>211416.60150927608</v>
          </cell>
          <cell r="CZ26">
            <v>293132.78012381517</v>
          </cell>
          <cell r="DA26">
            <v>317836.36661478359</v>
          </cell>
          <cell r="DB26">
            <v>276206.44936968002</v>
          </cell>
          <cell r="DC26">
            <v>314928.47387821099</v>
          </cell>
          <cell r="DD26">
            <v>369123.98042921268</v>
          </cell>
          <cell r="DE26">
            <v>241869.80605281476</v>
          </cell>
          <cell r="DF26">
            <v>261341.545863823</v>
          </cell>
          <cell r="DG26">
            <v>276560.21632243833</v>
          </cell>
          <cell r="DH26">
            <v>240592.36310268816</v>
          </cell>
          <cell r="DI26">
            <v>247465.18731781672</v>
          </cell>
          <cell r="DJ26">
            <v>194248.28252306514</v>
          </cell>
          <cell r="DK26">
            <v>221898.02555027528</v>
          </cell>
          <cell r="DL26">
            <v>15924.20224671277</v>
          </cell>
          <cell r="DM26">
            <v>17130.719255252257</v>
          </cell>
          <cell r="DN26">
            <v>22279.980801143669</v>
          </cell>
          <cell r="DO26">
            <v>18420.705537127418</v>
          </cell>
          <cell r="DP26">
            <v>26284.240051006196</v>
          </cell>
          <cell r="DQ26">
            <v>24889.43093889036</v>
          </cell>
          <cell r="DR26">
            <v>29065.51448869671</v>
          </cell>
          <cell r="DS26">
            <v>37680.889617952329</v>
          </cell>
          <cell r="DT26">
            <v>41403.290814098516</v>
          </cell>
          <cell r="DU26">
            <v>42656.577633151974</v>
          </cell>
          <cell r="DV26">
            <v>55673.313232624663</v>
          </cell>
          <cell r="DW26">
            <v>45440.651021438782</v>
          </cell>
          <cell r="DX26">
            <v>47910.469196990787</v>
          </cell>
          <cell r="DY26">
            <v>51317.849740740538</v>
          </cell>
          <cell r="DZ26">
            <v>52650.122322493306</v>
          </cell>
          <cell r="EA26">
            <v>40879.640168553633</v>
          </cell>
          <cell r="EB26">
            <v>46560.848882291146</v>
          </cell>
          <cell r="EC26">
            <v>46350.240072440167</v>
          </cell>
          <cell r="ED26">
            <v>62769.426790893151</v>
          </cell>
          <cell r="EE26">
            <v>54981.177321860028</v>
          </cell>
          <cell r="EF26">
            <v>80186.71226230319</v>
          </cell>
          <cell r="EG26">
            <v>78420.964621359424</v>
          </cell>
          <cell r="EH26">
            <v>81699.285906254459</v>
          </cell>
          <cell r="EI26">
            <v>89792.82920680102</v>
          </cell>
          <cell r="EJ26">
            <v>87917.391827476968</v>
          </cell>
          <cell r="EK26">
            <v>93423.777493543035</v>
          </cell>
          <cell r="EL26">
            <v>100741.21631483143</v>
          </cell>
          <cell r="EM26">
            <v>113384.79614494069</v>
          </cell>
          <cell r="EN26">
            <v>113060.00557506635</v>
          </cell>
          <cell r="EO26">
            <v>127339.15765145834</v>
          </cell>
          <cell r="EP26">
            <v>123620.80398172463</v>
          </cell>
          <cell r="EQ26">
            <v>104203.64352920515</v>
          </cell>
          <cell r="ER26">
            <v>111453.58001360929</v>
          </cell>
          <cell r="ES26">
            <v>131801.48376215756</v>
          </cell>
          <cell r="ET26">
            <v>118806.33943536627</v>
          </cell>
          <cell r="EU26">
            <v>165194.3745347402</v>
          </cell>
          <cell r="EV26">
            <v>167067.27491235372</v>
          </cell>
          <cell r="EW26">
            <v>158139.92807168839</v>
          </cell>
          <cell r="EX26">
            <v>207048.58212540706</v>
          </cell>
          <cell r="EY26">
            <v>192223.81296237293</v>
          </cell>
          <cell r="EZ26">
            <v>182594.45196113249</v>
          </cell>
          <cell r="FA26">
            <v>245294.30141677137</v>
          </cell>
          <cell r="FB26">
            <v>186515.33319770155</v>
          </cell>
          <cell r="FC26">
            <v>275105.31201570871</v>
          </cell>
          <cell r="FD26">
            <v>256766.7240377448</v>
          </cell>
          <cell r="FE26">
            <v>265174.53966052202</v>
          </cell>
          <cell r="FF26">
            <v>256751.10430463415</v>
          </cell>
          <cell r="FG26">
            <v>261305.27644930535</v>
          </cell>
          <cell r="FH26">
            <v>44373.519461476666</v>
          </cell>
          <cell r="FI26">
            <v>48487.269661081387</v>
          </cell>
          <cell r="FJ26">
            <v>65112.715410829085</v>
          </cell>
          <cell r="FK26">
            <v>58847.25789675735</v>
          </cell>
          <cell r="FL26">
            <v>83106.959223327576</v>
          </cell>
          <cell r="FM26">
            <v>114595.33132837724</v>
          </cell>
          <cell r="FN26">
            <v>84572.948872883324</v>
          </cell>
          <cell r="FO26">
            <v>101307.48206464865</v>
          </cell>
          <cell r="FP26">
            <v>96364.33021449644</v>
          </cell>
          <cell r="FQ26">
            <v>76727.480551084183</v>
          </cell>
          <cell r="FR26">
            <v>71937.407882347936</v>
          </cell>
          <cell r="FS26">
            <v>98856.668277594203</v>
          </cell>
          <cell r="FT26">
            <v>98600.814718676265</v>
          </cell>
          <cell r="FU26">
            <v>100615.28037502902</v>
          </cell>
          <cell r="FV26">
            <v>105695.34010335706</v>
          </cell>
          <cell r="FW26">
            <v>95415.65458367244</v>
          </cell>
          <cell r="FX26">
            <v>36811.911030065487</v>
          </cell>
          <cell r="FY26">
            <v>44746.242571054587</v>
          </cell>
          <cell r="FZ26">
            <v>43025.004034797545</v>
          </cell>
          <cell r="GA26">
            <v>35780.285485211025</v>
          </cell>
          <cell r="GB26">
            <v>46258.009728020232</v>
          </cell>
          <cell r="GC26">
            <v>53807.599696604098</v>
          </cell>
          <cell r="GD26">
            <v>54732.119587320907</v>
          </cell>
          <cell r="GE26">
            <v>58763.29183242943</v>
          </cell>
          <cell r="GF26">
            <v>51384.456537346035</v>
          </cell>
          <cell r="GG26">
            <v>54046.136370429012</v>
          </cell>
          <cell r="GH26">
            <v>57450.350756463413</v>
          </cell>
          <cell r="GI26">
            <v>54305.830429671514</v>
          </cell>
          <cell r="GJ26">
            <v>39436.643573491921</v>
          </cell>
          <cell r="GK26">
            <v>60417.311434175295</v>
          </cell>
          <cell r="GL26">
            <v>53511.500792804189</v>
          </cell>
          <cell r="GM26">
            <v>50497.980304613251</v>
          </cell>
          <cell r="GN26">
            <v>56487.309990560505</v>
          </cell>
          <cell r="GO26">
            <v>54241.636821165841</v>
          </cell>
          <cell r="GP26">
            <v>64790.377557424159</v>
          </cell>
          <cell r="GQ26">
            <v>48708.336351247162</v>
          </cell>
          <cell r="GR26">
            <v>56132.329491680539</v>
          </cell>
          <cell r="GS26">
            <v>33325.990427307639</v>
          </cell>
          <cell r="GT26">
            <v>46953.340147710063</v>
          </cell>
          <cell r="GU26">
            <v>55247.730764493557</v>
          </cell>
          <cell r="GV26">
            <v>59600.566882225212</v>
          </cell>
          <cell r="GW26">
            <v>65736.499707039373</v>
          </cell>
          <cell r="GX26">
            <v>89467.923945414106</v>
          </cell>
          <cell r="GY26">
            <v>68836.298113842116</v>
          </cell>
          <cell r="GZ26">
            <v>71765.644626263645</v>
          </cell>
          <cell r="HA26">
            <v>73982.337643077844</v>
          </cell>
          <cell r="HB26">
            <v>69730.715219336926</v>
          </cell>
          <cell r="HC26">
            <v>58864.331879028352</v>
          </cell>
        </row>
        <row r="27">
          <cell r="A27" t="str">
            <v>Route length</v>
          </cell>
          <cell r="B27" t="str">
            <v>km</v>
          </cell>
          <cell r="C27" t="str">
            <v>Capital inputs</v>
          </cell>
          <cell r="D27">
            <v>3810.181</v>
          </cell>
          <cell r="E27">
            <v>3809.5540000000001</v>
          </cell>
          <cell r="F27">
            <v>3835.902</v>
          </cell>
          <cell r="G27">
            <v>3868.9319999999998</v>
          </cell>
          <cell r="H27">
            <v>3906.538</v>
          </cell>
          <cell r="I27">
            <v>3955.8760000000002</v>
          </cell>
          <cell r="J27">
            <v>4015.212</v>
          </cell>
          <cell r="K27">
            <v>4087</v>
          </cell>
          <cell r="L27">
            <v>4058</v>
          </cell>
          <cell r="M27">
            <v>4074</v>
          </cell>
          <cell r="N27">
            <v>4120.26</v>
          </cell>
          <cell r="O27">
            <v>4143.41</v>
          </cell>
          <cell r="P27">
            <v>4182.3</v>
          </cell>
          <cell r="Q27">
            <v>4212.3100000000004</v>
          </cell>
          <cell r="R27">
            <v>4242.32</v>
          </cell>
          <cell r="S27">
            <v>4313.53</v>
          </cell>
          <cell r="T27">
            <v>34573.595000000001</v>
          </cell>
          <cell r="U27">
            <v>34930.440199999997</v>
          </cell>
          <cell r="V27">
            <v>35177.806199999999</v>
          </cell>
          <cell r="W27">
            <v>35468.306199999999</v>
          </cell>
          <cell r="X27">
            <v>35718.575499999999</v>
          </cell>
          <cell r="Y27">
            <v>36202.722999999998</v>
          </cell>
          <cell r="Z27">
            <v>36609.593000000001</v>
          </cell>
          <cell r="AA27">
            <v>36951.606</v>
          </cell>
          <cell r="AB27">
            <v>37333.766380690002</v>
          </cell>
          <cell r="AC27">
            <v>38686.992329170003</v>
          </cell>
          <cell r="AD27">
            <v>38912.69</v>
          </cell>
          <cell r="AE27">
            <v>39038.439655770002</v>
          </cell>
          <cell r="AF27">
            <v>39250</v>
          </cell>
          <cell r="AG27">
            <v>39348.32</v>
          </cell>
          <cell r="AH27">
            <v>39515.29</v>
          </cell>
          <cell r="AI27">
            <v>39674.65</v>
          </cell>
          <cell r="AJ27">
            <v>2845.67549061</v>
          </cell>
          <cell r="AK27">
            <v>2932.7604912900001</v>
          </cell>
          <cell r="AL27">
            <v>2899.04197436</v>
          </cell>
          <cell r="AM27">
            <v>2921.4818156400001</v>
          </cell>
          <cell r="AN27">
            <v>2940.3415642599998</v>
          </cell>
          <cell r="AO27">
            <v>3068.8208138499999</v>
          </cell>
          <cell r="AP27">
            <v>3082.5602833299999</v>
          </cell>
          <cell r="AQ27">
            <v>3112.9464161800001</v>
          </cell>
          <cell r="AR27">
            <v>3186</v>
          </cell>
          <cell r="AS27">
            <v>3202.6543830599999</v>
          </cell>
          <cell r="AT27">
            <v>3226.6</v>
          </cell>
          <cell r="AU27">
            <v>3231.84</v>
          </cell>
          <cell r="AV27">
            <v>3214.0542779871898</v>
          </cell>
          <cell r="AW27">
            <v>3238.5</v>
          </cell>
          <cell r="AX27">
            <v>0</v>
          </cell>
          <cell r="AY27">
            <v>3253.71</v>
          </cell>
          <cell r="AZ27">
            <v>25674.3</v>
          </cell>
          <cell r="BA27">
            <v>25991</v>
          </cell>
          <cell r="BB27">
            <v>26360.6</v>
          </cell>
          <cell r="BC27">
            <v>26582.3</v>
          </cell>
          <cell r="BD27">
            <v>26770.7</v>
          </cell>
          <cell r="BE27">
            <v>27051.7</v>
          </cell>
          <cell r="BF27">
            <v>27350.2</v>
          </cell>
          <cell r="BG27">
            <v>27730.2</v>
          </cell>
          <cell r="BH27">
            <v>28090</v>
          </cell>
          <cell r="BI27">
            <v>28221</v>
          </cell>
          <cell r="BJ27">
            <v>28346.85</v>
          </cell>
          <cell r="BK27">
            <v>27128.493550020001</v>
          </cell>
          <cell r="BL27">
            <v>27921.501750573301</v>
          </cell>
          <cell r="BM27">
            <v>28351.614699422302</v>
          </cell>
          <cell r="BN27">
            <v>29465.744439713515</v>
          </cell>
          <cell r="BO27">
            <v>29813.217000000001</v>
          </cell>
          <cell r="BP27">
            <v>37863</v>
          </cell>
          <cell r="BQ27">
            <v>38739</v>
          </cell>
          <cell r="BR27">
            <v>39599</v>
          </cell>
          <cell r="BS27">
            <v>40484</v>
          </cell>
          <cell r="BT27">
            <v>41131</v>
          </cell>
          <cell r="BU27">
            <v>41689</v>
          </cell>
          <cell r="BV27">
            <v>42178</v>
          </cell>
          <cell r="BW27">
            <v>42587</v>
          </cell>
          <cell r="BX27">
            <v>42833</v>
          </cell>
          <cell r="BY27">
            <v>43085.163999999997</v>
          </cell>
          <cell r="BZ27">
            <v>43798</v>
          </cell>
          <cell r="CA27">
            <v>44442</v>
          </cell>
          <cell r="CB27">
            <v>44917</v>
          </cell>
          <cell r="CC27">
            <v>45364</v>
          </cell>
          <cell r="CD27">
            <v>45831</v>
          </cell>
          <cell r="CE27">
            <v>46184</v>
          </cell>
          <cell r="CF27">
            <v>137464.93799999999</v>
          </cell>
          <cell r="CG27">
            <v>139118.03700000001</v>
          </cell>
          <cell r="CH27">
            <v>139627.552</v>
          </cell>
          <cell r="CI27">
            <v>140872.02799999999</v>
          </cell>
          <cell r="CJ27">
            <v>141675.837</v>
          </cell>
          <cell r="CK27">
            <v>141326.28099999999</v>
          </cell>
          <cell r="CL27">
            <v>142404.592</v>
          </cell>
          <cell r="CM27">
            <v>141446.783</v>
          </cell>
          <cell r="CN27">
            <v>141844.50049999999</v>
          </cell>
          <cell r="CO27">
            <v>140013.02799999999</v>
          </cell>
          <cell r="CP27">
            <v>140415.033</v>
          </cell>
          <cell r="CQ27">
            <v>140566.5</v>
          </cell>
          <cell r="CR27">
            <v>140358.67000000001</v>
          </cell>
          <cell r="CS27">
            <v>140837.94200000001</v>
          </cell>
          <cell r="CT27">
            <v>141230</v>
          </cell>
          <cell r="CU27">
            <v>141894.42499999999</v>
          </cell>
          <cell r="CV27">
            <v>189519.30006014</v>
          </cell>
          <cell r="CW27">
            <v>179841.54272823999</v>
          </cell>
          <cell r="CX27">
            <v>176400.0058369</v>
          </cell>
          <cell r="CY27">
            <v>178225.55710529</v>
          </cell>
          <cell r="CZ27">
            <v>180726.38791516001</v>
          </cell>
          <cell r="DA27">
            <v>180344</v>
          </cell>
          <cell r="DB27">
            <v>180416</v>
          </cell>
          <cell r="DC27">
            <v>180741</v>
          </cell>
          <cell r="DD27">
            <v>180741</v>
          </cell>
          <cell r="DE27">
            <v>181384.05900000001</v>
          </cell>
          <cell r="DF27">
            <v>181699.78400000001</v>
          </cell>
          <cell r="DG27">
            <v>181656.66763392999</v>
          </cell>
          <cell r="DH27">
            <v>181777.85</v>
          </cell>
          <cell r="DI27">
            <v>181954.39</v>
          </cell>
          <cell r="DJ27">
            <v>181874.41</v>
          </cell>
          <cell r="DK27">
            <v>182064</v>
          </cell>
          <cell r="DL27">
            <v>4061.83650979</v>
          </cell>
          <cell r="DM27">
            <v>4096.2416794500004</v>
          </cell>
          <cell r="DN27">
            <v>4163.0765337599996</v>
          </cell>
          <cell r="DO27">
            <v>4202.67561458</v>
          </cell>
          <cell r="DP27">
            <v>4232.0720100799999</v>
          </cell>
          <cell r="DQ27">
            <v>4279.6911179899998</v>
          </cell>
          <cell r="DR27">
            <v>4319.8792326499997</v>
          </cell>
          <cell r="DS27">
            <v>4340.3851949999998</v>
          </cell>
          <cell r="DT27">
            <v>4475.5042117900002</v>
          </cell>
          <cell r="DU27">
            <v>4485</v>
          </cell>
          <cell r="DV27">
            <v>4558.1907000000001</v>
          </cell>
          <cell r="DW27">
            <v>4634.6020200000003</v>
          </cell>
          <cell r="DX27">
            <v>4651.3599999999997</v>
          </cell>
          <cell r="DY27">
            <v>4730.3500000000004</v>
          </cell>
          <cell r="DZ27">
            <v>4762.66</v>
          </cell>
          <cell r="EA27">
            <v>4830.0600000000004</v>
          </cell>
          <cell r="EB27">
            <v>64783.822472870001</v>
          </cell>
          <cell r="EC27">
            <v>65013.415822290001</v>
          </cell>
          <cell r="ED27">
            <v>65186.309286980002</v>
          </cell>
          <cell r="EE27">
            <v>65985.544849500002</v>
          </cell>
          <cell r="EF27">
            <v>66521.546676119993</v>
          </cell>
          <cell r="EG27">
            <v>66216.546006730001</v>
          </cell>
          <cell r="EH27">
            <v>66542.324039860003</v>
          </cell>
          <cell r="EI27">
            <v>66836.138240350003</v>
          </cell>
          <cell r="EJ27">
            <v>67006</v>
          </cell>
          <cell r="EK27">
            <v>67339.856520839996</v>
          </cell>
          <cell r="EL27">
            <v>67580.7</v>
          </cell>
          <cell r="EM27">
            <v>67928.850000000006</v>
          </cell>
          <cell r="EN27">
            <v>68127.632887030297</v>
          </cell>
          <cell r="EO27">
            <v>68546.2</v>
          </cell>
          <cell r="EP27">
            <v>0</v>
          </cell>
          <cell r="EQ27">
            <v>69240.19</v>
          </cell>
          <cell r="ER27">
            <v>81040.914379349997</v>
          </cell>
          <cell r="ES27">
            <v>80991.544399339997</v>
          </cell>
          <cell r="ET27">
            <v>80942.174419339994</v>
          </cell>
          <cell r="EU27">
            <v>81117.562635680006</v>
          </cell>
          <cell r="EV27">
            <v>81331.445701119999</v>
          </cell>
          <cell r="EW27">
            <v>81037.64451179</v>
          </cell>
          <cell r="EX27">
            <v>81131.289501050007</v>
          </cell>
          <cell r="EY27">
            <v>81137</v>
          </cell>
          <cell r="EZ27">
            <v>81203</v>
          </cell>
          <cell r="FA27">
            <v>81225.790999999997</v>
          </cell>
          <cell r="FB27">
            <v>81790.18618474</v>
          </cell>
          <cell r="FC27">
            <v>81998</v>
          </cell>
          <cell r="FD27">
            <v>82357</v>
          </cell>
          <cell r="FE27">
            <v>82097.640298696002</v>
          </cell>
          <cell r="FF27">
            <v>82210</v>
          </cell>
          <cell r="FG27">
            <v>82404</v>
          </cell>
          <cell r="FH27">
            <v>35053</v>
          </cell>
          <cell r="FI27">
            <v>35474</v>
          </cell>
          <cell r="FJ27">
            <v>35808</v>
          </cell>
          <cell r="FK27">
            <v>36492</v>
          </cell>
          <cell r="FL27">
            <v>36814</v>
          </cell>
          <cell r="FM27">
            <v>37189</v>
          </cell>
          <cell r="FN27">
            <v>37740</v>
          </cell>
          <cell r="FO27">
            <v>37953</v>
          </cell>
          <cell r="FP27">
            <v>38460.334000000003</v>
          </cell>
          <cell r="FQ27">
            <v>38586.474786899998</v>
          </cell>
          <cell r="FR27">
            <v>38811.959078840002</v>
          </cell>
          <cell r="FS27">
            <v>38928.61162363</v>
          </cell>
          <cell r="FT27">
            <v>39049.3708957493</v>
          </cell>
          <cell r="FU27">
            <v>39417.358700288176</v>
          </cell>
          <cell r="FV27">
            <v>39634.616161452999</v>
          </cell>
          <cell r="FW27">
            <v>39729.971113852203</v>
          </cell>
          <cell r="FX27">
            <v>20126</v>
          </cell>
          <cell r="FY27">
            <v>20126</v>
          </cell>
          <cell r="FZ27">
            <v>20126</v>
          </cell>
          <cell r="GA27">
            <v>20126</v>
          </cell>
          <cell r="GB27">
            <v>20127</v>
          </cell>
          <cell r="GC27">
            <v>20189</v>
          </cell>
          <cell r="GD27">
            <v>20250</v>
          </cell>
          <cell r="GE27">
            <v>20301</v>
          </cell>
          <cell r="GF27">
            <v>20361</v>
          </cell>
          <cell r="GG27">
            <v>20427</v>
          </cell>
          <cell r="GH27">
            <v>20429.770436639999</v>
          </cell>
          <cell r="GI27">
            <v>20210.060000000001</v>
          </cell>
          <cell r="GJ27">
            <v>20684</v>
          </cell>
          <cell r="GK27">
            <v>20487</v>
          </cell>
          <cell r="GL27">
            <v>17244</v>
          </cell>
          <cell r="GM27">
            <v>17256</v>
          </cell>
          <cell r="GN27">
            <v>6754.2805184446661</v>
          </cell>
          <cell r="GO27">
            <v>6804.6212881355923</v>
          </cell>
          <cell r="GP27">
            <v>6862.6522512462616</v>
          </cell>
          <cell r="GQ27">
            <v>6838</v>
          </cell>
          <cell r="GR27">
            <v>6855</v>
          </cell>
          <cell r="GS27">
            <v>6872</v>
          </cell>
          <cell r="GT27">
            <v>6889</v>
          </cell>
          <cell r="GU27">
            <v>6906</v>
          </cell>
          <cell r="GV27">
            <v>6876</v>
          </cell>
          <cell r="GW27">
            <v>6777</v>
          </cell>
          <cell r="GX27">
            <v>6872</v>
          </cell>
          <cell r="GY27">
            <v>6973</v>
          </cell>
          <cell r="GZ27">
            <v>6862</v>
          </cell>
          <cell r="HA27">
            <v>6856.44</v>
          </cell>
          <cell r="HB27">
            <v>6831</v>
          </cell>
          <cell r="HC27">
            <v>6829.48</v>
          </cell>
        </row>
        <row r="28">
          <cell r="A28" t="str">
            <v>Share of Underground Cables</v>
          </cell>
          <cell r="B28" t="str">
            <v>Fraction</v>
          </cell>
          <cell r="C28" t="str">
            <v>Operating environment</v>
          </cell>
          <cell r="D28">
            <v>0.47896702748765146</v>
          </cell>
          <cell r="E28">
            <v>0.48477008426484991</v>
          </cell>
          <cell r="F28">
            <v>0.49294742564454042</v>
          </cell>
          <cell r="G28">
            <v>0.50230275339099384</v>
          </cell>
          <cell r="H28">
            <v>0.51073688392759553</v>
          </cell>
          <cell r="I28">
            <v>0.51831324513443766</v>
          </cell>
          <cell r="J28">
            <v>0.52934154277649215</v>
          </cell>
          <cell r="K28">
            <v>0.53681816325953835</v>
          </cell>
          <cell r="L28">
            <v>0.54686246385834258</v>
          </cell>
          <cell r="M28">
            <v>0.55075488798052497</v>
          </cell>
          <cell r="N28">
            <v>0.55471591602005799</v>
          </cell>
          <cell r="O28">
            <v>0.55728483030189391</v>
          </cell>
          <cell r="P28">
            <v>0.56165000492171446</v>
          </cell>
          <cell r="Q28">
            <v>0.5664496982764986</v>
          </cell>
          <cell r="R28">
            <v>0.57055819523175699</v>
          </cell>
          <cell r="S28">
            <v>0.52127774522393577</v>
          </cell>
          <cell r="T28">
            <v>0.32609225629959121</v>
          </cell>
          <cell r="U28">
            <v>0.3341597474663125</v>
          </cell>
          <cell r="V28">
            <v>0.33749331676710981</v>
          </cell>
          <cell r="W28">
            <v>0.34281590466195311</v>
          </cell>
          <cell r="X28">
            <v>0.34667203401319985</v>
          </cell>
          <cell r="Y28">
            <v>0.35095288406163194</v>
          </cell>
          <cell r="Z28">
            <v>0.35793551235403137</v>
          </cell>
          <cell r="AA28">
            <v>0.36353348270531333</v>
          </cell>
          <cell r="AB28">
            <v>0.36895660267931218</v>
          </cell>
          <cell r="AC28">
            <v>0.37067965732946428</v>
          </cell>
          <cell r="AD28">
            <v>0.37437986122555672</v>
          </cell>
          <cell r="AE28">
            <v>0.3782722659509048</v>
          </cell>
          <cell r="AF28">
            <v>0.38126986402848473</v>
          </cell>
          <cell r="AG28">
            <v>0.38419787178327419</v>
          </cell>
          <cell r="AH28">
            <v>0.38769750785680979</v>
          </cell>
          <cell r="AI28">
            <v>0.39001016599117</v>
          </cell>
          <cell r="AJ28">
            <v>0.42786234148292218</v>
          </cell>
          <cell r="AK28">
            <v>0.43760765354938264</v>
          </cell>
          <cell r="AL28">
            <v>0.45668253848090856</v>
          </cell>
          <cell r="AM28">
            <v>0.46139246443080661</v>
          </cell>
          <cell r="AN28">
            <v>0.46692500184566388</v>
          </cell>
          <cell r="AO28">
            <v>0.48109243697478993</v>
          </cell>
          <cell r="AP28">
            <v>0.48175691378108298</v>
          </cell>
          <cell r="AQ28">
            <v>0.48631239935587761</v>
          </cell>
          <cell r="AR28">
            <v>0.49339482876561808</v>
          </cell>
          <cell r="AS28">
            <v>0.49567313402023577</v>
          </cell>
          <cell r="AT28">
            <v>0.49916321677089753</v>
          </cell>
          <cell r="AU28">
            <v>0.49993076238309281</v>
          </cell>
          <cell r="AV28">
            <v>0.50003441794869985</v>
          </cell>
          <cell r="AW28">
            <v>0.50245308852182757</v>
          </cell>
          <cell r="AX28">
            <v>0.50559634732217729</v>
          </cell>
          <cell r="AY28">
            <v>0.49425776265418969</v>
          </cell>
          <cell r="AZ28">
            <v>0.2788912185495806</v>
          </cell>
          <cell r="BA28">
            <v>0.28700657894736842</v>
          </cell>
          <cell r="BB28">
            <v>0.29607495720592208</v>
          </cell>
          <cell r="BC28">
            <v>0.30185532624557015</v>
          </cell>
          <cell r="BD28">
            <v>0.30712363604104453</v>
          </cell>
          <cell r="BE28">
            <v>0.31490694135549574</v>
          </cell>
          <cell r="BF28">
            <v>0.32258157833834755</v>
          </cell>
          <cell r="BG28">
            <v>0.33163949870107629</v>
          </cell>
          <cell r="BH28">
            <v>0.34105358254224633</v>
          </cell>
          <cell r="BI28">
            <v>0.35094550425297777</v>
          </cell>
          <cell r="BJ28">
            <v>0.36122497011820909</v>
          </cell>
          <cell r="BK28">
            <v>0.37213717396141166</v>
          </cell>
          <cell r="BL28">
            <v>0.38297190533179976</v>
          </cell>
          <cell r="BM28">
            <v>0.39796453452640751</v>
          </cell>
          <cell r="BN28">
            <v>0.40773985591461154</v>
          </cell>
          <cell r="BO28">
            <v>0.41579378144590717</v>
          </cell>
          <cell r="BP28">
            <v>0.2614985640190321</v>
          </cell>
          <cell r="BQ28">
            <v>0.273313044390807</v>
          </cell>
          <cell r="BR28">
            <v>0.28517510209132535</v>
          </cell>
          <cell r="BS28">
            <v>0.29732737167944645</v>
          </cell>
          <cell r="BT28">
            <v>0.30602390406448909</v>
          </cell>
          <cell r="BU28">
            <v>0.31259971243426365</v>
          </cell>
          <cell r="BV28">
            <v>0.31845272876007946</v>
          </cell>
          <cell r="BW28">
            <v>0.32343909928352099</v>
          </cell>
          <cell r="BX28">
            <v>0.3262125962201961</v>
          </cell>
          <cell r="BY28">
            <v>0.33182604831264167</v>
          </cell>
          <cell r="BZ28">
            <v>0.3396977700788017</v>
          </cell>
          <cell r="CA28">
            <v>0.34670833565861192</v>
          </cell>
          <cell r="CB28">
            <v>0.35337043452622269</v>
          </cell>
          <cell r="CC28">
            <v>0.35967650656297351</v>
          </cell>
          <cell r="CD28">
            <v>0.36450443921000181</v>
          </cell>
          <cell r="CE28">
            <v>0.36855753646677469</v>
          </cell>
          <cell r="CF28">
            <v>2.6676226910207768E-2</v>
          </cell>
          <cell r="CG28">
            <v>2.9855804861203011E-2</v>
          </cell>
          <cell r="CH28">
            <v>3.5131259929887956E-2</v>
          </cell>
          <cell r="CI28">
            <v>4.1813360256598653E-2</v>
          </cell>
          <cell r="CJ28">
            <v>4.5188226302583519E-2</v>
          </cell>
          <cell r="CK28">
            <v>4.8054458633240489E-2</v>
          </cell>
          <cell r="CL28">
            <v>5.0243863113430598E-2</v>
          </cell>
          <cell r="CM28">
            <v>5.4357651186598056E-2</v>
          </cell>
          <cell r="CN28">
            <v>5.6269527789939426E-2</v>
          </cell>
          <cell r="CO28">
            <v>5.8463027886094344E-2</v>
          </cell>
          <cell r="CP28">
            <v>6.0035840825639314E-2</v>
          </cell>
          <cell r="CQ28">
            <v>6.1086844162442387E-2</v>
          </cell>
          <cell r="CR28">
            <v>5.79699599885692E-2</v>
          </cell>
          <cell r="CS28">
            <v>5.896518370870471E-2</v>
          </cell>
          <cell r="CT28">
            <v>5.9453533871114253E-2</v>
          </cell>
          <cell r="CU28">
            <v>6.0065272409643468E-2</v>
          </cell>
          <cell r="CV28">
            <v>2.5888118826766091E-2</v>
          </cell>
          <cell r="CW28">
            <v>3.1876148048054387E-2</v>
          </cell>
          <cell r="CX28">
            <v>3.2040209009358063E-2</v>
          </cell>
          <cell r="CY28">
            <v>3.1898801597869508E-2</v>
          </cell>
          <cell r="CZ28">
            <v>3.2883785531770515E-2</v>
          </cell>
          <cell r="DA28">
            <v>3.7073959032907992E-2</v>
          </cell>
          <cell r="DB28">
            <v>3.8596785435412617E-2</v>
          </cell>
          <cell r="DC28">
            <v>3.9804926036199617E-2</v>
          </cell>
          <cell r="DD28">
            <v>4.0102832830756219E-2</v>
          </cell>
          <cell r="DE28">
            <v>4.1496223316601459E-2</v>
          </cell>
          <cell r="DF28">
            <v>4.3415615642921714E-2</v>
          </cell>
          <cell r="DG28">
            <v>4.5378994334517135E-2</v>
          </cell>
          <cell r="DH28">
            <v>4.6600323823279062E-2</v>
          </cell>
          <cell r="DI28">
            <v>4.7855950630983295E-2</v>
          </cell>
          <cell r="DJ28">
            <v>4.9225469069960344E-2</v>
          </cell>
          <cell r="DK28">
            <v>5.0725539332916916E-2</v>
          </cell>
          <cell r="DL28">
            <v>0.22747879639112203</v>
          </cell>
          <cell r="DM28">
            <v>0.23299200141419674</v>
          </cell>
          <cell r="DN28">
            <v>0.24125000120067852</v>
          </cell>
          <cell r="DO28">
            <v>0.24689266812662292</v>
          </cell>
          <cell r="DP28">
            <v>0.25241437742464712</v>
          </cell>
          <cell r="DQ28">
            <v>0.25914262010683403</v>
          </cell>
          <cell r="DR28">
            <v>0.26710795003652427</v>
          </cell>
          <cell r="DS28">
            <v>0.27372815871779377</v>
          </cell>
          <cell r="DT28">
            <v>0.28001709531365349</v>
          </cell>
          <cell r="DU28">
            <v>0.28743671300274615</v>
          </cell>
          <cell r="DV28">
            <v>0.29381561869970341</v>
          </cell>
          <cell r="DW28">
            <v>0.30522377495508901</v>
          </cell>
          <cell r="DX28">
            <v>0.3164169559656495</v>
          </cell>
          <cell r="DY28">
            <v>0.32442899002606157</v>
          </cell>
          <cell r="DZ28">
            <v>0.33225018580944715</v>
          </cell>
          <cell r="EA28">
            <v>0.33294016651671188</v>
          </cell>
          <cell r="EB28">
            <v>4.6371995286249496E-2</v>
          </cell>
          <cell r="EC28">
            <v>4.8831858529732597E-2</v>
          </cell>
          <cell r="ED28">
            <v>4.9105316795695103E-2</v>
          </cell>
          <cell r="EE28">
            <v>6.2856519185778559E-2</v>
          </cell>
          <cell r="EF28">
            <v>6.9779131599089092E-2</v>
          </cell>
          <cell r="EG28">
            <v>6.4102388798490423E-2</v>
          </cell>
          <cell r="EH28">
            <v>6.5627675041102215E-2</v>
          </cell>
          <cell r="EI28">
            <v>6.8548769099595341E-2</v>
          </cell>
          <cell r="EJ28">
            <v>7.0750937295320199E-2</v>
          </cell>
          <cell r="EK28">
            <v>7.4903828001107398E-2</v>
          </cell>
          <cell r="EL28">
            <v>7.8483992656186594E-2</v>
          </cell>
          <cell r="EM28">
            <v>8.4205120272585643E-2</v>
          </cell>
          <cell r="EN28">
            <v>8.862452080924571E-2</v>
          </cell>
          <cell r="EO28">
            <v>9.4078953876632815E-2</v>
          </cell>
          <cell r="EP28">
            <v>0.1005611974974075</v>
          </cell>
          <cell r="EQ28">
            <v>0.10326759902506419</v>
          </cell>
          <cell r="ER28">
            <v>0.16222777132412472</v>
          </cell>
          <cell r="ES28">
            <v>0.16760233933622518</v>
          </cell>
          <cell r="ET28">
            <v>0.17291481933580838</v>
          </cell>
          <cell r="EU28">
            <v>0.17880512534744628</v>
          </cell>
          <cell r="EV28">
            <v>0.18215200472323506</v>
          </cell>
          <cell r="EW28">
            <v>0.1849674266305413</v>
          </cell>
          <cell r="EX28">
            <v>0.1882523488526047</v>
          </cell>
          <cell r="EY28">
            <v>0.19036206051573315</v>
          </cell>
          <cell r="EZ28">
            <v>0.19212605825190782</v>
          </cell>
          <cell r="FA28">
            <v>0.19241278443555063</v>
          </cell>
          <cell r="FB28">
            <v>0.19689667597513738</v>
          </cell>
          <cell r="FC28">
            <v>0.19954816738038236</v>
          </cell>
          <cell r="FD28">
            <v>0.20225952010390658</v>
          </cell>
          <cell r="FE28">
            <v>0.20230016349750274</v>
          </cell>
          <cell r="FF28">
            <v>0.20452715397691687</v>
          </cell>
          <cell r="FG28">
            <v>0.20783858584054996</v>
          </cell>
          <cell r="FH28">
            <v>9.3110860390771988E-2</v>
          </cell>
          <cell r="FI28">
            <v>9.827448884621634E-2</v>
          </cell>
          <cell r="FJ28">
            <v>0.10189114475813271</v>
          </cell>
          <cell r="FK28">
            <v>0.10799228901441157</v>
          </cell>
          <cell r="FL28">
            <v>0.11154427122151547</v>
          </cell>
          <cell r="FM28">
            <v>0.11730189507638172</v>
          </cell>
          <cell r="FN28">
            <v>0.12178799702009957</v>
          </cell>
          <cell r="FO28">
            <v>0.12555979110640206</v>
          </cell>
          <cell r="FP28">
            <v>0.12943497609827945</v>
          </cell>
          <cell r="FQ28">
            <v>0.13452180173422287</v>
          </cell>
          <cell r="FR28">
            <v>0.14019212203213458</v>
          </cell>
          <cell r="FS28">
            <v>0.14640977713668976</v>
          </cell>
          <cell r="FT28">
            <v>0.15313427430017651</v>
          </cell>
          <cell r="FU28">
            <v>0.16058075680913031</v>
          </cell>
          <cell r="FV28">
            <v>0.16583821827437695</v>
          </cell>
          <cell r="FW28">
            <v>0.16853314035888373</v>
          </cell>
          <cell r="FX28">
            <v>8.9689248888490752E-2</v>
          </cell>
          <cell r="FY28">
            <v>8.9697832636338348E-2</v>
          </cell>
          <cell r="FZ28">
            <v>8.9697832636338348E-2</v>
          </cell>
          <cell r="GA28">
            <v>9.0775726685411742E-2</v>
          </cell>
          <cell r="GB28">
            <v>9.6857852133674177E-2</v>
          </cell>
          <cell r="GC28">
            <v>0.10327732656591199</v>
          </cell>
          <cell r="GD28">
            <v>0.1052690789799344</v>
          </cell>
          <cell r="GE28">
            <v>0.10627286117864065</v>
          </cell>
          <cell r="GF28">
            <v>0.10814415071190753</v>
          </cell>
          <cell r="GG28">
            <v>0.10894260944189699</v>
          </cell>
          <cell r="GH28">
            <v>0.11032405286819857</v>
          </cell>
          <cell r="GI28">
            <v>0.11108561302033139</v>
          </cell>
          <cell r="GJ28">
            <v>0.11246113496701314</v>
          </cell>
          <cell r="GK28">
            <v>0.11405791800144018</v>
          </cell>
          <cell r="GL28">
            <v>0.11558308943356273</v>
          </cell>
          <cell r="GM28">
            <v>0.11828679373241414</v>
          </cell>
          <cell r="GN28">
            <v>0.18378552971576229</v>
          </cell>
          <cell r="GO28">
            <v>0.18582432291624923</v>
          </cell>
          <cell r="GP28">
            <v>0.18963338552139047</v>
          </cell>
          <cell r="GQ28">
            <v>0.1933639082751745</v>
          </cell>
          <cell r="GR28">
            <v>0.19746290848122489</v>
          </cell>
          <cell r="GS28">
            <v>0.20395429613214516</v>
          </cell>
          <cell r="GT28">
            <v>0.20533485207839222</v>
          </cell>
          <cell r="GU28">
            <v>0.20965040086640124</v>
          </cell>
          <cell r="GV28">
            <v>0.21352330872860312</v>
          </cell>
          <cell r="GW28">
            <v>0.21697346581767002</v>
          </cell>
          <cell r="GX28">
            <v>0.22013629565434287</v>
          </cell>
          <cell r="GY28">
            <v>0.24708501189829302</v>
          </cell>
          <cell r="GZ28">
            <v>0.24954807989065741</v>
          </cell>
          <cell r="HA28">
            <v>0.25161752739634585</v>
          </cell>
          <cell r="HB28">
            <v>0.25353581321283253</v>
          </cell>
          <cell r="HC28">
            <v>0.25484779780709904</v>
          </cell>
        </row>
        <row r="29">
          <cell r="A29" t="str">
            <v>Share of Single Stage Transformation</v>
          </cell>
          <cell r="B29" t="str">
            <v>Fraction</v>
          </cell>
          <cell r="C29" t="str">
            <v>Operating environment</v>
          </cell>
          <cell r="D29">
            <v>1</v>
          </cell>
          <cell r="E29">
            <v>1</v>
          </cell>
          <cell r="F29">
            <v>1</v>
          </cell>
          <cell r="G29">
            <v>1</v>
          </cell>
          <cell r="H29">
            <v>1</v>
          </cell>
          <cell r="I29">
            <v>1</v>
          </cell>
          <cell r="J29">
            <v>1</v>
          </cell>
          <cell r="K29">
            <v>1</v>
          </cell>
          <cell r="L29">
            <v>1</v>
          </cell>
          <cell r="M29">
            <v>1</v>
          </cell>
          <cell r="N29">
            <v>1</v>
          </cell>
          <cell r="O29">
            <v>1</v>
          </cell>
          <cell r="P29">
            <v>1</v>
          </cell>
          <cell r="Q29">
            <v>1</v>
          </cell>
          <cell r="R29">
            <v>1</v>
          </cell>
          <cell r="S29">
            <v>1</v>
          </cell>
          <cell r="T29">
            <v>0.33755117231112763</v>
          </cell>
          <cell r="U29">
            <v>0.34093170511080961</v>
          </cell>
          <cell r="V29">
            <v>0.34489419615418387</v>
          </cell>
          <cell r="W29">
            <v>0.39080272330710586</v>
          </cell>
          <cell r="X29">
            <v>0.4305936073059361</v>
          </cell>
          <cell r="Y29">
            <v>0.43719060557561318</v>
          </cell>
          <cell r="Z29">
            <v>0.45654367252810607</v>
          </cell>
          <cell r="AA29">
            <v>0.47796586457750417</v>
          </cell>
          <cell r="AB29">
            <v>0.48509655751469355</v>
          </cell>
          <cell r="AC29">
            <v>0.50184880854560399</v>
          </cell>
          <cell r="AD29">
            <v>0.52079844597762748</v>
          </cell>
          <cell r="AE29">
            <v>0.53869027505575451</v>
          </cell>
          <cell r="AF29">
            <v>0.54925312878482035</v>
          </cell>
          <cell r="AG29">
            <v>0.55924203037351206</v>
          </cell>
          <cell r="AH29">
            <v>0.55802047781569963</v>
          </cell>
          <cell r="AI29">
            <v>0.56912564680907518</v>
          </cell>
          <cell r="AJ29">
            <v>1</v>
          </cell>
          <cell r="AK29">
            <v>1</v>
          </cell>
          <cell r="AL29">
            <v>1</v>
          </cell>
          <cell r="AM29">
            <v>1</v>
          </cell>
          <cell r="AN29">
            <v>1</v>
          </cell>
          <cell r="AO29">
            <v>1</v>
          </cell>
          <cell r="AP29">
            <v>1</v>
          </cell>
          <cell r="AQ29">
            <v>1</v>
          </cell>
          <cell r="AR29">
            <v>1</v>
          </cell>
          <cell r="AS29">
            <v>1</v>
          </cell>
          <cell r="AT29">
            <v>1</v>
          </cell>
          <cell r="AU29">
            <v>1</v>
          </cell>
          <cell r="AV29">
            <v>1</v>
          </cell>
          <cell r="AW29">
            <v>1</v>
          </cell>
          <cell r="AX29">
            <v>1</v>
          </cell>
          <cell r="AY29">
            <v>1</v>
          </cell>
          <cell r="AZ29">
            <v>0.17120012420993833</v>
          </cell>
          <cell r="BA29">
            <v>0.18533619349520511</v>
          </cell>
          <cell r="BB29">
            <v>0.18618014921249046</v>
          </cell>
          <cell r="BC29">
            <v>0.18395647956820893</v>
          </cell>
          <cell r="BD29">
            <v>0.18808010427751964</v>
          </cell>
          <cell r="BE29">
            <v>0.19498524389019509</v>
          </cell>
          <cell r="BF29">
            <v>0.20403903858897424</v>
          </cell>
          <cell r="BG29">
            <v>0.21626040110730033</v>
          </cell>
          <cell r="BH29">
            <v>0.24883343218990395</v>
          </cell>
          <cell r="BI29">
            <v>0.25514246673192692</v>
          </cell>
          <cell r="BJ29">
            <v>0.25765577447159466</v>
          </cell>
          <cell r="BK29">
            <v>0.26557194595471634</v>
          </cell>
          <cell r="BL29">
            <v>0.27201123759928525</v>
          </cell>
          <cell r="BM29">
            <v>0.27414095618134438</v>
          </cell>
          <cell r="BN29">
            <v>0.27950033459736784</v>
          </cell>
          <cell r="BO29">
            <v>0.28083176639752239</v>
          </cell>
          <cell r="BP29">
            <v>0.29333248034167603</v>
          </cell>
          <cell r="BQ29">
            <v>0.31320131508413301</v>
          </cell>
          <cell r="BR29">
            <v>0.30964489528598504</v>
          </cell>
          <cell r="BS29">
            <v>0.30194178942654415</v>
          </cell>
          <cell r="BT29">
            <v>0.30435050484375398</v>
          </cell>
          <cell r="BU29">
            <v>0.30842770100425104</v>
          </cell>
          <cell r="BV29">
            <v>0.30396905102298255</v>
          </cell>
          <cell r="BW29">
            <v>0.301329844395749</v>
          </cell>
          <cell r="BX29">
            <v>0.31370268463948758</v>
          </cell>
          <cell r="BY29">
            <v>0.32117077355860052</v>
          </cell>
          <cell r="BZ29">
            <v>0.32364072693099039</v>
          </cell>
          <cell r="CA29">
            <v>0.31825495647443935</v>
          </cell>
          <cell r="CB29">
            <v>0.31793414452410163</v>
          </cell>
          <cell r="CC29">
            <v>0.31750262498990389</v>
          </cell>
          <cell r="CD29">
            <v>0.31593760051463493</v>
          </cell>
          <cell r="CE29">
            <v>0.31287065234813272</v>
          </cell>
          <cell r="CF29">
            <v>0.64139518668118534</v>
          </cell>
          <cell r="CG29">
            <v>0.63660397993080897</v>
          </cell>
          <cell r="CH29">
            <v>0.62461772981730379</v>
          </cell>
          <cell r="CI29">
            <v>0.63179671828074535</v>
          </cell>
          <cell r="CJ29">
            <v>0.62532331503117855</v>
          </cell>
          <cell r="CK29">
            <v>0.62386506454781498</v>
          </cell>
          <cell r="CL29">
            <v>0.62628280023456251</v>
          </cell>
          <cell r="CM29">
            <v>0.6254506548202341</v>
          </cell>
          <cell r="CN29">
            <v>0.6233171123879786</v>
          </cell>
          <cell r="CO29">
            <v>0.61190602420417095</v>
          </cell>
          <cell r="CP29">
            <v>0.61478998370382687</v>
          </cell>
          <cell r="CQ29">
            <v>0.61128481526862699</v>
          </cell>
          <cell r="CR29">
            <v>0.61500450856627598</v>
          </cell>
          <cell r="CS29">
            <v>0.61616326066996696</v>
          </cell>
          <cell r="CT29">
            <v>0.61365079669618106</v>
          </cell>
          <cell r="CU29">
            <v>0.63007215027724817</v>
          </cell>
          <cell r="CV29">
            <v>0.7636791983276372</v>
          </cell>
          <cell r="CW29">
            <v>0.7510951569724994</v>
          </cell>
          <cell r="CX29">
            <v>0.75813808538969318</v>
          </cell>
          <cell r="CY29">
            <v>0.74902481533737242</v>
          </cell>
          <cell r="CZ29">
            <v>0.76125596246073501</v>
          </cell>
          <cell r="DA29">
            <v>0.75982775385470203</v>
          </cell>
          <cell r="DB29">
            <v>0.75999951266462806</v>
          </cell>
          <cell r="DC29">
            <v>0.76136666102064032</v>
          </cell>
          <cell r="DD29">
            <v>0.75391088574819287</v>
          </cell>
          <cell r="DE29">
            <v>0.75292180316995627</v>
          </cell>
          <cell r="DF29">
            <v>0.75404907380467456</v>
          </cell>
          <cell r="DG29">
            <v>0.75082928953233219</v>
          </cell>
          <cell r="DH29">
            <v>0.75280268416411866</v>
          </cell>
          <cell r="DI29">
            <v>0.75230154411610795</v>
          </cell>
          <cell r="DJ29">
            <v>0.75125582714875416</v>
          </cell>
          <cell r="DK29">
            <v>0.75095290145958904</v>
          </cell>
          <cell r="DL29">
            <v>1</v>
          </cell>
          <cell r="DM29">
            <v>1</v>
          </cell>
          <cell r="DN29">
            <v>1</v>
          </cell>
          <cell r="DO29">
            <v>1</v>
          </cell>
          <cell r="DP29">
            <v>1</v>
          </cell>
          <cell r="DQ29">
            <v>1</v>
          </cell>
          <cell r="DR29">
            <v>1</v>
          </cell>
          <cell r="DS29">
            <v>1</v>
          </cell>
          <cell r="DT29">
            <v>1</v>
          </cell>
          <cell r="DU29">
            <v>1</v>
          </cell>
          <cell r="DV29">
            <v>1</v>
          </cell>
          <cell r="DW29">
            <v>1</v>
          </cell>
          <cell r="DX29">
            <v>1</v>
          </cell>
          <cell r="DY29">
            <v>1</v>
          </cell>
          <cell r="DZ29">
            <v>1</v>
          </cell>
          <cell r="EA29">
            <v>1</v>
          </cell>
          <cell r="EB29">
            <v>1</v>
          </cell>
          <cell r="EC29">
            <v>1</v>
          </cell>
          <cell r="ED29">
            <v>1</v>
          </cell>
          <cell r="EE29">
            <v>1</v>
          </cell>
          <cell r="EF29">
            <v>1</v>
          </cell>
          <cell r="EG29">
            <v>1</v>
          </cell>
          <cell r="EH29">
            <v>1</v>
          </cell>
          <cell r="EI29">
            <v>1</v>
          </cell>
          <cell r="EJ29">
            <v>1</v>
          </cell>
          <cell r="EK29">
            <v>1</v>
          </cell>
          <cell r="EL29">
            <v>1</v>
          </cell>
          <cell r="EM29">
            <v>1</v>
          </cell>
          <cell r="EN29">
            <v>1</v>
          </cell>
          <cell r="EO29">
            <v>1</v>
          </cell>
          <cell r="EP29">
            <v>1</v>
          </cell>
          <cell r="EQ29">
            <v>1</v>
          </cell>
          <cell r="ER29">
            <v>0.97616405240281012</v>
          </cell>
          <cell r="ES29">
            <v>0.976720621444082</v>
          </cell>
          <cell r="ET29">
            <v>0.9770181147590099</v>
          </cell>
          <cell r="EU29">
            <v>0.97551557323284521</v>
          </cell>
          <cell r="EV29">
            <v>0.9749179856650928</v>
          </cell>
          <cell r="EW29">
            <v>0.97358152444245594</v>
          </cell>
          <cell r="EX29">
            <v>0.97422946508739461</v>
          </cell>
          <cell r="EY29">
            <v>0.97456999862852378</v>
          </cell>
          <cell r="EZ29">
            <v>0.97316186061230681</v>
          </cell>
          <cell r="FA29">
            <v>0.97376964559816337</v>
          </cell>
          <cell r="FB29">
            <v>0.97431950795111477</v>
          </cell>
          <cell r="FC29">
            <v>0.97527668744867113</v>
          </cell>
          <cell r="FD29">
            <v>0.97653048250186913</v>
          </cell>
          <cell r="FE29">
            <v>0.97644077561987885</v>
          </cell>
          <cell r="FF29">
            <v>0.97698932187492493</v>
          </cell>
          <cell r="FG29">
            <v>0.97729807457662676</v>
          </cell>
          <cell r="FH29">
            <v>1</v>
          </cell>
          <cell r="FI29">
            <v>1</v>
          </cell>
          <cell r="FJ29">
            <v>1</v>
          </cell>
          <cell r="FK29">
            <v>1</v>
          </cell>
          <cell r="FL29">
            <v>1</v>
          </cell>
          <cell r="FM29">
            <v>1</v>
          </cell>
          <cell r="FN29">
            <v>1</v>
          </cell>
          <cell r="FO29">
            <v>1</v>
          </cell>
          <cell r="FP29">
            <v>1</v>
          </cell>
          <cell r="FQ29">
            <v>1</v>
          </cell>
          <cell r="FR29">
            <v>1</v>
          </cell>
          <cell r="FS29">
            <v>1</v>
          </cell>
          <cell r="FT29">
            <v>1</v>
          </cell>
          <cell r="FU29">
            <v>1</v>
          </cell>
          <cell r="FV29">
            <v>1</v>
          </cell>
          <cell r="FW29">
            <v>1</v>
          </cell>
          <cell r="FX29">
            <v>1</v>
          </cell>
          <cell r="FY29">
            <v>1</v>
          </cell>
          <cell r="FZ29">
            <v>1</v>
          </cell>
          <cell r="GA29">
            <v>1</v>
          </cell>
          <cell r="GB29">
            <v>1</v>
          </cell>
          <cell r="GC29">
            <v>1</v>
          </cell>
          <cell r="GD29">
            <v>1</v>
          </cell>
          <cell r="GE29">
            <v>1</v>
          </cell>
          <cell r="GF29">
            <v>1</v>
          </cell>
          <cell r="GG29">
            <v>1</v>
          </cell>
          <cell r="GH29">
            <v>1</v>
          </cell>
          <cell r="GI29">
            <v>1</v>
          </cell>
          <cell r="GJ29">
            <v>1</v>
          </cell>
          <cell r="GK29">
            <v>1</v>
          </cell>
          <cell r="GL29">
            <v>1</v>
          </cell>
          <cell r="GM29">
            <v>1</v>
          </cell>
          <cell r="GN29">
            <v>1</v>
          </cell>
          <cell r="GO29">
            <v>1</v>
          </cell>
          <cell r="GP29">
            <v>1</v>
          </cell>
          <cell r="GQ29">
            <v>1</v>
          </cell>
          <cell r="GR29">
            <v>1</v>
          </cell>
          <cell r="GS29">
            <v>1</v>
          </cell>
          <cell r="GT29">
            <v>1</v>
          </cell>
          <cell r="GU29">
            <v>1</v>
          </cell>
          <cell r="GV29">
            <v>1</v>
          </cell>
          <cell r="GW29">
            <v>1</v>
          </cell>
          <cell r="GX29">
            <v>1</v>
          </cell>
          <cell r="GY29">
            <v>1</v>
          </cell>
          <cell r="GZ29">
            <v>1</v>
          </cell>
          <cell r="HA29">
            <v>1</v>
          </cell>
          <cell r="HB29">
            <v>1</v>
          </cell>
          <cell r="HC29">
            <v>1</v>
          </cell>
        </row>
        <row r="30">
          <cell r="A30" t="str">
            <v>Customer density</v>
          </cell>
          <cell r="B30" t="str">
            <v>Customer / km</v>
          </cell>
          <cell r="C30" t="str">
            <v>Operating environment</v>
          </cell>
          <cell r="D30">
            <v>40.551879290000002</v>
          </cell>
          <cell r="E30">
            <v>41.044174720000001</v>
          </cell>
          <cell r="F30">
            <v>41.308406730000002</v>
          </cell>
          <cell r="G30">
            <v>41.637330400000003</v>
          </cell>
          <cell r="H30">
            <v>42.211287839999997</v>
          </cell>
          <cell r="I30">
            <v>42.705332519999999</v>
          </cell>
          <cell r="J30">
            <v>43.132467220000002</v>
          </cell>
          <cell r="K30">
            <v>43.372820040000001</v>
          </cell>
          <cell r="L30">
            <v>44.038935430000002</v>
          </cell>
          <cell r="M30">
            <v>44.606000000000002</v>
          </cell>
          <cell r="N30">
            <v>45</v>
          </cell>
          <cell r="O30">
            <v>46.4</v>
          </cell>
          <cell r="P30">
            <v>48.015799708313104</v>
          </cell>
          <cell r="Q30">
            <v>46.63</v>
          </cell>
          <cell r="R30">
            <v>48.459499999999998</v>
          </cell>
          <cell r="S30">
            <v>49.264755316410998</v>
          </cell>
          <cell r="T30">
            <v>44.721831790000003</v>
          </cell>
          <cell r="U30">
            <v>44.70639336</v>
          </cell>
          <cell r="V30">
            <v>44.753160299999998</v>
          </cell>
          <cell r="W30">
            <v>44.7198688</v>
          </cell>
          <cell r="X30">
            <v>44.707759969999998</v>
          </cell>
          <cell r="Y30">
            <v>44.436836970000002</v>
          </cell>
          <cell r="Z30">
            <v>44.295999129999998</v>
          </cell>
          <cell r="AA30">
            <v>44.248482729999999</v>
          </cell>
          <cell r="AB30">
            <v>44.23</v>
          </cell>
          <cell r="AC30">
            <v>43.155999999999999</v>
          </cell>
          <cell r="AD30">
            <v>43.386404630000001</v>
          </cell>
          <cell r="AE30">
            <v>43.72</v>
          </cell>
          <cell r="AF30">
            <v>44</v>
          </cell>
          <cell r="AG30">
            <v>44.38</v>
          </cell>
          <cell r="AH30">
            <v>44.59</v>
          </cell>
          <cell r="AI30">
            <v>44.718831489999999</v>
          </cell>
          <cell r="AJ30">
            <v>103.65611228</v>
          </cell>
          <cell r="AK30">
            <v>102.27609621000001</v>
          </cell>
          <cell r="AL30">
            <v>104.56964979</v>
          </cell>
          <cell r="AM30">
            <v>104.73622756</v>
          </cell>
          <cell r="AN30">
            <v>105.48943241000001</v>
          </cell>
          <cell r="AO30">
            <v>102.46268425</v>
          </cell>
          <cell r="AP30">
            <v>103.36966375999999</v>
          </cell>
          <cell r="AQ30">
            <v>103.6753521</v>
          </cell>
          <cell r="AR30">
            <v>102.29661016</v>
          </cell>
          <cell r="AS30">
            <v>102.3860634</v>
          </cell>
          <cell r="AT30">
            <v>104.2</v>
          </cell>
          <cell r="AU30">
            <v>105</v>
          </cell>
          <cell r="AV30">
            <v>106.615951836468</v>
          </cell>
          <cell r="AW30">
            <v>106.53358036128</v>
          </cell>
          <cell r="AX30">
            <v>106.75039052992</v>
          </cell>
          <cell r="AY30">
            <v>106.6029240467</v>
          </cell>
          <cell r="AZ30">
            <v>33.08944326824696</v>
          </cell>
          <cell r="BA30">
            <v>33.077692481984243</v>
          </cell>
          <cell r="BB30">
            <v>32.990695841385161</v>
          </cell>
          <cell r="BC30">
            <v>33.052527726969458</v>
          </cell>
          <cell r="BD30">
            <v>33.098286287678462</v>
          </cell>
          <cell r="BE30">
            <v>33.088059892731223</v>
          </cell>
          <cell r="BF30">
            <v>33.043512968587102</v>
          </cell>
          <cell r="BG30">
            <v>33.154640929347927</v>
          </cell>
          <cell r="BH30">
            <v>33.464880739999998</v>
          </cell>
          <cell r="BI30">
            <v>33.869547500000003</v>
          </cell>
          <cell r="BJ30">
            <v>34.160878259999997</v>
          </cell>
          <cell r="BK30">
            <v>36.28096</v>
          </cell>
          <cell r="BL30">
            <v>36.013893843634499</v>
          </cell>
          <cell r="BM30">
            <v>36.244337787961598</v>
          </cell>
          <cell r="BN30">
            <v>35.606244469627278</v>
          </cell>
          <cell r="BO30">
            <v>35.801201862918703</v>
          </cell>
          <cell r="BP30">
            <v>32.011820569999998</v>
          </cell>
          <cell r="BQ30">
            <v>31.908437920000001</v>
          </cell>
          <cell r="BR30">
            <v>31.914011540000001</v>
          </cell>
          <cell r="BS30">
            <v>31.80109878</v>
          </cell>
          <cell r="BT30">
            <v>31.78999619</v>
          </cell>
          <cell r="BU30">
            <v>31.820468219999999</v>
          </cell>
          <cell r="BV30">
            <v>31.861740709999999</v>
          </cell>
          <cell r="BW30">
            <v>31.92785357</v>
          </cell>
          <cell r="BX30">
            <v>32.130000000000003</v>
          </cell>
          <cell r="BY30">
            <v>32.42858725</v>
          </cell>
          <cell r="BZ30">
            <v>32.456000000000003</v>
          </cell>
          <cell r="CA30">
            <v>32.588000000000001</v>
          </cell>
          <cell r="CB30">
            <v>32.811741656833703</v>
          </cell>
          <cell r="CC30">
            <v>32.984699999999997</v>
          </cell>
          <cell r="CD30">
            <v>33.0824</v>
          </cell>
          <cell r="CE30">
            <v>33.2453</v>
          </cell>
          <cell r="CF30">
            <v>4.54</v>
          </cell>
          <cell r="CG30">
            <v>4.5650000000000004</v>
          </cell>
          <cell r="CH30">
            <v>4.6390000000000002</v>
          </cell>
          <cell r="CI30">
            <v>4.7080000000000002</v>
          </cell>
          <cell r="CJ30">
            <v>4.7779999999999996</v>
          </cell>
          <cell r="CK30">
            <v>4.875</v>
          </cell>
          <cell r="CL30">
            <v>4.91</v>
          </cell>
          <cell r="CM30">
            <v>5.0229999999999997</v>
          </cell>
          <cell r="CN30">
            <v>5.0895875200000003</v>
          </cell>
          <cell r="CO30">
            <v>5.202</v>
          </cell>
          <cell r="CP30">
            <v>5.2654903400000004</v>
          </cell>
          <cell r="CQ30">
            <v>5.30354671</v>
          </cell>
          <cell r="CR30">
            <v>5.4</v>
          </cell>
          <cell r="CS30">
            <v>5.4382999999999999</v>
          </cell>
          <cell r="CT30">
            <v>5.3975996601288996</v>
          </cell>
          <cell r="CU30">
            <v>5.41</v>
          </cell>
          <cell r="CV30">
            <v>4.2160772</v>
          </cell>
          <cell r="CW30">
            <v>4.4772191499999998</v>
          </cell>
          <cell r="CX30">
            <v>4.6194159399999997</v>
          </cell>
          <cell r="CY30">
            <v>4.6097653599999999</v>
          </cell>
          <cell r="CZ30">
            <v>4.5661013199999996</v>
          </cell>
          <cell r="DA30">
            <v>4.6268021099999999</v>
          </cell>
          <cell r="DB30">
            <v>4.6469548100000004</v>
          </cell>
          <cell r="DC30">
            <v>4.6710154299999997</v>
          </cell>
          <cell r="DD30">
            <v>4.9104486700000001</v>
          </cell>
          <cell r="DE30">
            <v>4.7799183899999997</v>
          </cell>
          <cell r="DF30">
            <v>4.8380079499999997</v>
          </cell>
          <cell r="DG30">
            <v>4.9100014400000003</v>
          </cell>
          <cell r="DH30">
            <v>4.9800000000000004</v>
          </cell>
          <cell r="DI30">
            <v>5.04</v>
          </cell>
          <cell r="DJ30">
            <v>5.0912385090349002</v>
          </cell>
          <cell r="DK30">
            <v>5.1364999999999998</v>
          </cell>
          <cell r="DL30">
            <v>72.178065092771007</v>
          </cell>
          <cell r="DM30">
            <v>73.022668926026242</v>
          </cell>
          <cell r="DN30">
            <v>72.693234809699732</v>
          </cell>
          <cell r="DO30">
            <v>72.630635336355226</v>
          </cell>
          <cell r="DP30">
            <v>73.155182440677223</v>
          </cell>
          <cell r="DQ30">
            <v>73.220704803339217</v>
          </cell>
          <cell r="DR30">
            <v>73.393255441730659</v>
          </cell>
          <cell r="DS30">
            <v>73.456614027548312</v>
          </cell>
          <cell r="DT30">
            <v>71.149301820000005</v>
          </cell>
          <cell r="DU30">
            <v>71.664882939999998</v>
          </cell>
          <cell r="DV30">
            <v>71.819999999999993</v>
          </cell>
          <cell r="DW30">
            <v>72.2</v>
          </cell>
          <cell r="DX30">
            <v>73.8566</v>
          </cell>
          <cell r="DY30">
            <v>74.443117316900441</v>
          </cell>
          <cell r="DZ30">
            <v>77.024393931122489</v>
          </cell>
          <cell r="EA30">
            <v>76.465199190072198</v>
          </cell>
          <cell r="EB30">
            <v>10.24895308</v>
          </cell>
          <cell r="EC30">
            <v>10.39510971</v>
          </cell>
          <cell r="ED30">
            <v>10.559831340000001</v>
          </cell>
          <cell r="EE30">
            <v>10.62360769</v>
          </cell>
          <cell r="EF30">
            <v>10.751699739999999</v>
          </cell>
          <cell r="EG30">
            <v>11.04378846</v>
          </cell>
          <cell r="EH30">
            <v>11.17426429</v>
          </cell>
          <cell r="EI30">
            <v>11.28002659</v>
          </cell>
          <cell r="EJ30">
            <v>11.42048473</v>
          </cell>
          <cell r="EK30">
            <v>11.54087711</v>
          </cell>
          <cell r="EL30">
            <v>11.8</v>
          </cell>
          <cell r="EM30">
            <v>12</v>
          </cell>
          <cell r="EN30">
            <v>12.267876748924101</v>
          </cell>
          <cell r="EO30">
            <v>12.46</v>
          </cell>
          <cell r="EP30">
            <v>12.504250594794</v>
          </cell>
          <cell r="EQ30">
            <v>12.679557927267</v>
          </cell>
          <cell r="ER30">
            <v>9.6104419100000005</v>
          </cell>
          <cell r="ES30">
            <v>9.6235478099999998</v>
          </cell>
          <cell r="ET30">
            <v>9.6502225799999994</v>
          </cell>
          <cell r="EU30">
            <v>10.040575349999999</v>
          </cell>
          <cell r="EV30">
            <v>10.167826140000001</v>
          </cell>
          <cell r="EW30">
            <v>10.31687193</v>
          </cell>
          <cell r="EX30">
            <v>10.404777299999999</v>
          </cell>
          <cell r="EY30">
            <v>10.44857463</v>
          </cell>
          <cell r="EZ30">
            <v>10.48934768</v>
          </cell>
          <cell r="FA30">
            <v>10.513150919999999</v>
          </cell>
          <cell r="FB30">
            <v>10.49816047</v>
          </cell>
          <cell r="FC30">
            <v>10.711236850000001</v>
          </cell>
          <cell r="FD30">
            <v>10.86</v>
          </cell>
          <cell r="FE30">
            <v>10.985857775187799</v>
          </cell>
          <cell r="FF30">
            <v>11.0631918258119</v>
          </cell>
          <cell r="FG30">
            <v>11.174724527936</v>
          </cell>
          <cell r="FH30">
            <v>17.271000000000001</v>
          </cell>
          <cell r="FI30">
            <v>17.381</v>
          </cell>
          <cell r="FJ30">
            <v>17.524999999999999</v>
          </cell>
          <cell r="FK30">
            <v>17.5</v>
          </cell>
          <cell r="FL30">
            <v>17.54</v>
          </cell>
          <cell r="FM30">
            <v>17.603000000000002</v>
          </cell>
          <cell r="FN30">
            <v>17.719000000000001</v>
          </cell>
          <cell r="FO30">
            <v>17.951000000000001</v>
          </cell>
          <cell r="FP30">
            <v>17.815999999999999</v>
          </cell>
          <cell r="FQ30">
            <v>18.30756942</v>
          </cell>
          <cell r="FR30">
            <v>18.364623089999998</v>
          </cell>
          <cell r="FS30">
            <v>18.8715695</v>
          </cell>
          <cell r="FT30">
            <v>18.997386717970201</v>
          </cell>
          <cell r="FU30">
            <v>19.341275649563659</v>
          </cell>
          <cell r="FV30">
            <v>19.600391658530501</v>
          </cell>
          <cell r="FW30">
            <v>19.739392655298602</v>
          </cell>
          <cell r="FX30">
            <v>12.11</v>
          </cell>
          <cell r="FY30">
            <v>12.34</v>
          </cell>
          <cell r="FZ30">
            <v>12.58</v>
          </cell>
          <cell r="GA30">
            <v>12.76</v>
          </cell>
          <cell r="GB30">
            <v>12.85</v>
          </cell>
          <cell r="GC30">
            <v>12.89</v>
          </cell>
          <cell r="GD30">
            <v>12.9</v>
          </cell>
          <cell r="GE30">
            <v>12.9</v>
          </cell>
          <cell r="GF30">
            <v>15.454306799999999</v>
          </cell>
          <cell r="GG30">
            <v>16.13662901</v>
          </cell>
          <cell r="GH30">
            <v>13.966118120000001</v>
          </cell>
          <cell r="GI30">
            <v>14.23</v>
          </cell>
          <cell r="GJ30">
            <v>13.920711661187401</v>
          </cell>
          <cell r="GK30">
            <v>14.177087909406</v>
          </cell>
          <cell r="GL30">
            <v>17.046450939457198</v>
          </cell>
          <cell r="GM30">
            <v>17.249420491423301</v>
          </cell>
          <cell r="GN30">
            <v>90.716990259251958</v>
          </cell>
          <cell r="GO30">
            <v>90.857370869113453</v>
          </cell>
          <cell r="GP30">
            <v>90.940641773982378</v>
          </cell>
          <cell r="GQ30">
            <v>91.857268207078093</v>
          </cell>
          <cell r="GR30">
            <v>92.461415025528808</v>
          </cell>
          <cell r="GS30">
            <v>93.295950843064603</v>
          </cell>
          <cell r="GT30">
            <v>94.047321817390042</v>
          </cell>
          <cell r="GU30">
            <v>95.064581523313066</v>
          </cell>
          <cell r="GV30">
            <v>95.761052937754513</v>
          </cell>
          <cell r="GW30">
            <v>98.059465840342341</v>
          </cell>
          <cell r="GX30">
            <v>97.471769499417931</v>
          </cell>
          <cell r="GY30">
            <v>97.061092786462069</v>
          </cell>
          <cell r="GZ30">
            <v>99.828767123287676</v>
          </cell>
          <cell r="HA30">
            <v>101.74288697924871</v>
          </cell>
          <cell r="HB30">
            <v>102.9260902</v>
          </cell>
          <cell r="HC30">
            <v>103.28270000000001</v>
          </cell>
        </row>
        <row r="31">
          <cell r="A31" t="str">
            <v>Energy density</v>
          </cell>
          <cell r="B31" t="str">
            <v>MWh/customer</v>
          </cell>
          <cell r="C31" t="str">
            <v>Operating environment</v>
          </cell>
          <cell r="D31">
            <v>17.947058439999999</v>
          </cell>
          <cell r="E31">
            <v>17.900997690000001</v>
          </cell>
          <cell r="F31">
            <v>17.866271179999998</v>
          </cell>
          <cell r="G31">
            <v>17.87177513</v>
          </cell>
          <cell r="H31">
            <v>17.634930260000001</v>
          </cell>
          <cell r="I31">
            <v>17.34374352</v>
          </cell>
          <cell r="J31">
            <v>16.92400078</v>
          </cell>
          <cell r="K31">
            <v>16.580632420000001</v>
          </cell>
          <cell r="L31">
            <v>15.83443567</v>
          </cell>
          <cell r="M31">
            <v>15.715999999999999</v>
          </cell>
          <cell r="N31">
            <v>15.549745140000001</v>
          </cell>
          <cell r="O31">
            <v>15.2</v>
          </cell>
          <cell r="P31">
            <v>14.437801525790107</v>
          </cell>
          <cell r="Q31">
            <v>14.54</v>
          </cell>
          <cell r="R31">
            <v>13.776199999999999</v>
          </cell>
          <cell r="S31">
            <v>13.416154914002</v>
          </cell>
          <cell r="T31">
            <v>19.48024865</v>
          </cell>
          <cell r="U31">
            <v>19.493829640000001</v>
          </cell>
          <cell r="V31">
            <v>19.40858102</v>
          </cell>
          <cell r="W31">
            <v>19.359761729999999</v>
          </cell>
          <cell r="X31">
            <v>19.120459919999998</v>
          </cell>
          <cell r="Y31">
            <v>19.002283469999998</v>
          </cell>
          <cell r="Z31">
            <v>18.095507730000001</v>
          </cell>
          <cell r="AA31">
            <v>16.108403800000001</v>
          </cell>
          <cell r="AB31">
            <v>15.457892579999999</v>
          </cell>
          <cell r="AC31">
            <v>15.351403230000001</v>
          </cell>
          <cell r="AD31">
            <v>15.17380425</v>
          </cell>
          <cell r="AE31">
            <v>15.038126099999999</v>
          </cell>
          <cell r="AF31">
            <v>14.7</v>
          </cell>
          <cell r="AG31">
            <v>14.6</v>
          </cell>
          <cell r="AH31">
            <v>14.15</v>
          </cell>
          <cell r="AI31">
            <v>13.8</v>
          </cell>
          <cell r="AJ31">
            <v>20.256158450000001</v>
          </cell>
          <cell r="AK31">
            <v>20.267617940000001</v>
          </cell>
          <cell r="AL31">
            <v>20.12060215</v>
          </cell>
          <cell r="AM31">
            <v>19.92408867</v>
          </cell>
          <cell r="AN31">
            <v>20.020026770000001</v>
          </cell>
          <cell r="AO31">
            <v>19.41565319</v>
          </cell>
          <cell r="AP31">
            <v>19.097001720000002</v>
          </cell>
          <cell r="AQ31">
            <v>18.533285289999998</v>
          </cell>
          <cell r="AR31">
            <v>18.16229921</v>
          </cell>
          <cell r="AS31">
            <v>18.127609029999999</v>
          </cell>
          <cell r="AT31">
            <v>17.5</v>
          </cell>
          <cell r="AU31">
            <v>17.399999999999999</v>
          </cell>
          <cell r="AV31">
            <v>16.995993217944999</v>
          </cell>
          <cell r="AW31">
            <v>16.850000000000001</v>
          </cell>
          <cell r="AX31">
            <v>14.947989424709</v>
          </cell>
          <cell r="AY31">
            <v>14.778509751913999</v>
          </cell>
          <cell r="AZ31">
            <v>20.24134488</v>
          </cell>
          <cell r="BA31">
            <v>20.335123629999998</v>
          </cell>
          <cell r="BB31">
            <v>20.82631232</v>
          </cell>
          <cell r="BC31">
            <v>19.833507709999999</v>
          </cell>
          <cell r="BD31">
            <v>19.649559450000002</v>
          </cell>
          <cell r="BE31">
            <v>19.5524697</v>
          </cell>
          <cell r="BF31">
            <v>18.263746260000001</v>
          </cell>
          <cell r="BG31">
            <v>17.403819389999999</v>
          </cell>
          <cell r="BH31">
            <v>16.634550010000002</v>
          </cell>
          <cell r="BI31">
            <v>16.872726889999999</v>
          </cell>
          <cell r="BJ31">
            <v>17.2</v>
          </cell>
          <cell r="BK31">
            <v>16.983840000000001</v>
          </cell>
          <cell r="BL31">
            <v>16.547323209135701</v>
          </cell>
          <cell r="BM31">
            <v>16.309004312198699</v>
          </cell>
          <cell r="BN31">
            <v>15.737626876927248</v>
          </cell>
          <cell r="BO31">
            <v>15.6620468968267</v>
          </cell>
          <cell r="BP31">
            <v>17.009546749999998</v>
          </cell>
          <cell r="BQ31">
            <v>16.750703529999999</v>
          </cell>
          <cell r="BR31">
            <v>16.738474570000001</v>
          </cell>
          <cell r="BS31">
            <v>17.082233989999999</v>
          </cell>
          <cell r="BT31">
            <v>16.971378170000001</v>
          </cell>
          <cell r="BU31">
            <v>16.171035799999999</v>
          </cell>
          <cell r="BV31">
            <v>15.78073923</v>
          </cell>
          <cell r="BW31">
            <v>15.482152689999999</v>
          </cell>
          <cell r="BX31">
            <v>15.0608</v>
          </cell>
          <cell r="BY31">
            <v>15.1408</v>
          </cell>
          <cell r="BZ31">
            <v>14.87006762</v>
          </cell>
          <cell r="CA31">
            <v>14.74508501</v>
          </cell>
          <cell r="CB31">
            <v>14.4109661036094</v>
          </cell>
          <cell r="CC31">
            <v>14.319599999999999</v>
          </cell>
          <cell r="CD31">
            <v>13.9434</v>
          </cell>
          <cell r="CE31">
            <v>13.763199999999999</v>
          </cell>
          <cell r="CF31">
            <v>21.608000000000001</v>
          </cell>
          <cell r="CG31">
            <v>21.376000000000001</v>
          </cell>
          <cell r="CH31">
            <v>21.326000000000001</v>
          </cell>
          <cell r="CI31">
            <v>21.305</v>
          </cell>
          <cell r="CJ31">
            <v>21.06</v>
          </cell>
          <cell r="CK31">
            <v>19.199000000000002</v>
          </cell>
          <cell r="CL31">
            <v>19.579999999999998</v>
          </cell>
          <cell r="CM31">
            <v>18.995999999999999</v>
          </cell>
          <cell r="CN31">
            <v>18.99941115</v>
          </cell>
          <cell r="CO31">
            <v>18.652999999999999</v>
          </cell>
          <cell r="CP31">
            <v>18.59377963</v>
          </cell>
          <cell r="CQ31">
            <v>17.883227720000001</v>
          </cell>
          <cell r="CR31">
            <v>17.399999999999999</v>
          </cell>
          <cell r="CS31">
            <v>17.631</v>
          </cell>
          <cell r="CT31">
            <v>17.797385029312</v>
          </cell>
          <cell r="CU31">
            <v>17.556109335858999</v>
          </cell>
          <cell r="CV31">
            <v>14.974243700000001</v>
          </cell>
          <cell r="CW31">
            <v>14.871173260000001</v>
          </cell>
          <cell r="CX31">
            <v>14.771649289999999</v>
          </cell>
          <cell r="CY31">
            <v>14.753839899999999</v>
          </cell>
          <cell r="CZ31">
            <v>14.667110989999999</v>
          </cell>
          <cell r="DA31">
            <v>14.313355680000001</v>
          </cell>
          <cell r="DB31">
            <v>14.138259570000001</v>
          </cell>
          <cell r="DC31">
            <v>14.55875384</v>
          </cell>
          <cell r="DD31">
            <v>14.0826276</v>
          </cell>
          <cell r="DE31">
            <v>14.152991099999999</v>
          </cell>
          <cell r="DF31">
            <v>14.00720559</v>
          </cell>
          <cell r="DG31">
            <v>13.889513640000001</v>
          </cell>
          <cell r="DH31">
            <v>13.83</v>
          </cell>
          <cell r="DI31">
            <v>13.89</v>
          </cell>
          <cell r="DJ31">
            <v>13.445796065946</v>
          </cell>
          <cell r="DK31">
            <v>13.302300000000001</v>
          </cell>
          <cell r="DL31">
            <v>14.591942359999999</v>
          </cell>
          <cell r="DM31">
            <v>14.639682929999999</v>
          </cell>
          <cell r="DN31">
            <v>14.836721710000001</v>
          </cell>
          <cell r="DO31">
            <v>14.33611909</v>
          </cell>
          <cell r="DP31">
            <v>14.373477859999999</v>
          </cell>
          <cell r="DQ31">
            <v>14.08913652</v>
          </cell>
          <cell r="DR31">
            <v>13.76754455</v>
          </cell>
          <cell r="DS31">
            <v>13.34253363</v>
          </cell>
          <cell r="DT31">
            <v>12.987265600000001</v>
          </cell>
          <cell r="DU31">
            <v>13.10452776</v>
          </cell>
          <cell r="DV31">
            <v>12.67</v>
          </cell>
          <cell r="DW31">
            <v>12.734440319999999</v>
          </cell>
          <cell r="DX31">
            <v>12.27600457</v>
          </cell>
          <cell r="DY31">
            <v>12.008367250045747</v>
          </cell>
          <cell r="DZ31">
            <v>11.194495550610901</v>
          </cell>
          <cell r="EA31">
            <v>11.124220120086299</v>
          </cell>
          <cell r="EB31">
            <v>15.28360507</v>
          </cell>
          <cell r="EC31">
            <v>15.239526809999999</v>
          </cell>
          <cell r="ED31">
            <v>15.26872842</v>
          </cell>
          <cell r="EE31">
            <v>14.9652627</v>
          </cell>
          <cell r="EF31">
            <v>14.929826459999999</v>
          </cell>
          <cell r="EG31">
            <v>14.31825664</v>
          </cell>
          <cell r="EH31">
            <v>14.449115389999999</v>
          </cell>
          <cell r="EI31">
            <v>14.0014504</v>
          </cell>
          <cell r="EJ31">
            <v>13.502885900000001</v>
          </cell>
          <cell r="EK31">
            <v>13.78434442</v>
          </cell>
          <cell r="EL31">
            <v>13.3</v>
          </cell>
          <cell r="EM31">
            <v>13.1</v>
          </cell>
          <cell r="EN31">
            <v>12.865810541278201</v>
          </cell>
          <cell r="EO31">
            <v>12.75</v>
          </cell>
          <cell r="EP31">
            <v>12.333682337898001</v>
          </cell>
          <cell r="EQ31">
            <v>12.274257205830001</v>
          </cell>
          <cell r="ER31">
            <v>14.06516622</v>
          </cell>
          <cell r="ES31">
            <v>14.444732399999999</v>
          </cell>
          <cell r="ET31">
            <v>14.523306570000001</v>
          </cell>
          <cell r="EU31">
            <v>13.83321853</v>
          </cell>
          <cell r="EV31">
            <v>13.910520890000001</v>
          </cell>
          <cell r="EW31">
            <v>13.466697760000001</v>
          </cell>
          <cell r="EX31">
            <v>13.05284705</v>
          </cell>
          <cell r="EY31">
            <v>12.984833070000001</v>
          </cell>
          <cell r="EZ31">
            <v>12.448534889999999</v>
          </cell>
          <cell r="FA31">
            <v>12.11151563</v>
          </cell>
          <cell r="FB31">
            <v>12.05981263</v>
          </cell>
          <cell r="FC31">
            <v>11.62998981</v>
          </cell>
          <cell r="FD31">
            <v>11.35</v>
          </cell>
          <cell r="FE31">
            <v>11.144047290024</v>
          </cell>
          <cell r="FF31">
            <v>10.8296848482003</v>
          </cell>
          <cell r="FG31">
            <v>10.562072537960001</v>
          </cell>
          <cell r="FH31">
            <v>12.22</v>
          </cell>
          <cell r="FI31">
            <v>12.164</v>
          </cell>
          <cell r="FJ31">
            <v>12.566000000000001</v>
          </cell>
          <cell r="FK31">
            <v>12.135999999999999</v>
          </cell>
          <cell r="FL31">
            <v>12.249000000000001</v>
          </cell>
          <cell r="FM31">
            <v>11.654999999999999</v>
          </cell>
          <cell r="FN31">
            <v>11.356999999999999</v>
          </cell>
          <cell r="FO31">
            <v>11.01</v>
          </cell>
          <cell r="FP31">
            <v>10.869401890000001</v>
          </cell>
          <cell r="FQ31">
            <v>10.88054028</v>
          </cell>
          <cell r="FR31">
            <v>10.60634728</v>
          </cell>
          <cell r="FS31">
            <v>10.44437763</v>
          </cell>
          <cell r="FT31">
            <v>10.204785029529299</v>
          </cell>
          <cell r="FU31">
            <v>10.045221621883234</v>
          </cell>
          <cell r="FV31">
            <v>9.6032634290854304</v>
          </cell>
          <cell r="FW31">
            <v>9.5191907874182498</v>
          </cell>
          <cell r="FX31">
            <v>17.75</v>
          </cell>
          <cell r="FY31">
            <v>17.29</v>
          </cell>
          <cell r="FZ31">
            <v>17.05</v>
          </cell>
          <cell r="GA31">
            <v>17.28</v>
          </cell>
          <cell r="GB31">
            <v>16.8</v>
          </cell>
          <cell r="GC31">
            <v>16.11</v>
          </cell>
          <cell r="GD31">
            <v>15.51</v>
          </cell>
          <cell r="GE31">
            <v>15.18</v>
          </cell>
          <cell r="GF31">
            <v>14.64558504</v>
          </cell>
          <cell r="GG31">
            <v>15.241300000000001</v>
          </cell>
          <cell r="GH31">
            <v>14.87076141</v>
          </cell>
          <cell r="GI31">
            <v>14.58</v>
          </cell>
          <cell r="GJ31">
            <v>14.9097175881029</v>
          </cell>
          <cell r="GK31">
            <v>14.876339367320099</v>
          </cell>
          <cell r="GL31">
            <v>14.9239041321936</v>
          </cell>
          <cell r="GM31">
            <v>15.059785657823101</v>
          </cell>
          <cell r="GN31">
            <v>12.91819534</v>
          </cell>
          <cell r="GO31">
            <v>12.89566773</v>
          </cell>
          <cell r="GP31">
            <v>12.6517154</v>
          </cell>
          <cell r="GQ31">
            <v>12.757774919999999</v>
          </cell>
          <cell r="GR31">
            <v>12.879436780000001</v>
          </cell>
          <cell r="GS31">
            <v>12.51310913</v>
          </cell>
          <cell r="GT31">
            <v>12.53392358</v>
          </cell>
          <cell r="GU31">
            <v>11.966610429999999</v>
          </cell>
          <cell r="GV31">
            <v>11.6475151</v>
          </cell>
          <cell r="GW31">
            <v>11.44237219</v>
          </cell>
          <cell r="GX31">
            <v>12.04481374</v>
          </cell>
          <cell r="GY31">
            <v>11.590999999999999</v>
          </cell>
          <cell r="GZ31">
            <v>11.1916988716492</v>
          </cell>
          <cell r="HA31">
            <v>11.027904483123001</v>
          </cell>
          <cell r="HB31">
            <v>10.66960216</v>
          </cell>
          <cell r="HC31">
            <v>10.6143</v>
          </cell>
        </row>
        <row r="32">
          <cell r="A32" t="str">
            <v>Demand density</v>
          </cell>
          <cell r="B32" t="str">
            <v>kVA / customer</v>
          </cell>
          <cell r="C32" t="str">
            <v>Operating environment</v>
          </cell>
          <cell r="D32">
            <v>4.1680150100000004</v>
          </cell>
          <cell r="E32">
            <v>4.29777436</v>
          </cell>
          <cell r="F32">
            <v>4.2030860399999996</v>
          </cell>
          <cell r="G32">
            <v>4.3825888300000004</v>
          </cell>
          <cell r="H32">
            <v>4.0751970799999997</v>
          </cell>
          <cell r="I32">
            <v>4.1198790000000001</v>
          </cell>
          <cell r="J32">
            <v>3.7243195099999999</v>
          </cell>
          <cell r="K32">
            <v>3.6726749500000002</v>
          </cell>
          <cell r="L32">
            <v>3.7965418799999999</v>
          </cell>
          <cell r="M32">
            <v>3.601</v>
          </cell>
          <cell r="N32">
            <v>3.6926503799999999</v>
          </cell>
          <cell r="O32">
            <v>3.6</v>
          </cell>
          <cell r="P32">
            <v>3.4974905712911601</v>
          </cell>
          <cell r="Q32">
            <v>3.48</v>
          </cell>
          <cell r="R32">
            <v>3.3006000000000002</v>
          </cell>
          <cell r="S32">
            <v>3.1340439048493001</v>
          </cell>
          <cell r="T32">
            <v>4.0298705000000004</v>
          </cell>
          <cell r="U32">
            <v>3.9070138999999999</v>
          </cell>
          <cell r="V32">
            <v>3.9817447600000002</v>
          </cell>
          <cell r="W32">
            <v>4.0565706099999996</v>
          </cell>
          <cell r="X32">
            <v>3.91592502</v>
          </cell>
          <cell r="Y32">
            <v>4.0246928500000001</v>
          </cell>
          <cell r="Z32">
            <v>3.5328286499999999</v>
          </cell>
          <cell r="AA32">
            <v>3.6247736000000002</v>
          </cell>
          <cell r="AB32">
            <v>3.1929820900000001</v>
          </cell>
          <cell r="AC32">
            <v>3.1940168899999999</v>
          </cell>
          <cell r="AD32">
            <v>3.431</v>
          </cell>
          <cell r="AE32">
            <v>3.5757640500000001</v>
          </cell>
          <cell r="AF32">
            <v>3.32</v>
          </cell>
          <cell r="AG32">
            <v>3.32</v>
          </cell>
          <cell r="AH32">
            <v>3.3</v>
          </cell>
          <cell r="AI32">
            <v>3.0813818478597002</v>
          </cell>
          <cell r="AJ32">
            <v>5.1916381400000002</v>
          </cell>
          <cell r="AK32">
            <v>5.2528764600000004</v>
          </cell>
          <cell r="AL32">
            <v>5.4228245800000003</v>
          </cell>
          <cell r="AM32">
            <v>5.5592204000000001</v>
          </cell>
          <cell r="AN32">
            <v>4.9680829199999996</v>
          </cell>
          <cell r="AO32">
            <v>5.2220199000000003</v>
          </cell>
          <cell r="AP32">
            <v>4.6492584099999998</v>
          </cell>
          <cell r="AQ32">
            <v>4.7770449599999996</v>
          </cell>
          <cell r="AR32">
            <v>4.7610281099999998</v>
          </cell>
          <cell r="AS32">
            <v>4.0198522199999998</v>
          </cell>
          <cell r="AT32">
            <v>4.0999999999999996</v>
          </cell>
          <cell r="AU32">
            <v>4.2</v>
          </cell>
          <cell r="AV32">
            <v>3.9980272507871999</v>
          </cell>
          <cell r="AW32">
            <v>4.1900000000000004</v>
          </cell>
          <cell r="AX32">
            <v>4.2312709976102001</v>
          </cell>
          <cell r="AY32">
            <v>3.4077640512606</v>
          </cell>
          <cell r="AZ32">
            <v>5.0432683200000001</v>
          </cell>
          <cell r="BA32">
            <v>4.8260932299999997</v>
          </cell>
          <cell r="BB32">
            <v>4.4651278200000002</v>
          </cell>
          <cell r="BC32">
            <v>5.1049025400000003</v>
          </cell>
          <cell r="BD32">
            <v>4.9220681099999997</v>
          </cell>
          <cell r="BE32">
            <v>5.2453789799999999</v>
          </cell>
          <cell r="BF32">
            <v>4.0430634400000001</v>
          </cell>
          <cell r="BG32">
            <v>4.3596448299999997</v>
          </cell>
          <cell r="BH32">
            <v>4.3513251400000001</v>
          </cell>
          <cell r="BI32">
            <v>4.3102585199999996</v>
          </cell>
          <cell r="BJ32">
            <v>4.3733961199999998</v>
          </cell>
          <cell r="BK32">
            <v>4.3343530000000001</v>
          </cell>
          <cell r="BL32">
            <v>4.20813968346173</v>
          </cell>
          <cell r="BM32">
            <v>4.3598372107029002</v>
          </cell>
          <cell r="BN32">
            <v>4.1817773994195324</v>
          </cell>
          <cell r="BO32">
            <v>4.1101076972703598</v>
          </cell>
          <cell r="BP32">
            <v>4.1034934836862789</v>
          </cell>
          <cell r="BQ32">
            <v>4.0876781871427044</v>
          </cell>
          <cell r="BR32">
            <v>4.0384771431198816</v>
          </cell>
          <cell r="BS32">
            <v>4.2463265366332488</v>
          </cell>
          <cell r="BT32">
            <v>4.2135146879252652</v>
          </cell>
          <cell r="BU32">
            <v>3.9921552448362188</v>
          </cell>
          <cell r="BV32">
            <v>3.8655590916402143</v>
          </cell>
          <cell r="BW32">
            <v>3.8172612524987151</v>
          </cell>
          <cell r="BX32">
            <v>3.8308</v>
          </cell>
          <cell r="BY32">
            <v>3.63</v>
          </cell>
          <cell r="BZ32">
            <v>3.7315772200000001</v>
          </cell>
          <cell r="CA32">
            <v>3.8529361299999998</v>
          </cell>
          <cell r="CB32">
            <v>3.7062049426962802</v>
          </cell>
          <cell r="CC32">
            <v>3.7170999999999998</v>
          </cell>
          <cell r="CD32">
            <v>3.6848999999999998</v>
          </cell>
          <cell r="CE32">
            <v>3.4388000000000001</v>
          </cell>
          <cell r="CF32">
            <v>5.0949999999999998</v>
          </cell>
          <cell r="CG32">
            <v>5.2859999999999996</v>
          </cell>
          <cell r="CH32">
            <v>5.343</v>
          </cell>
          <cell r="CI32">
            <v>5.3140000000000001</v>
          </cell>
          <cell r="CJ32">
            <v>5.2450000000000001</v>
          </cell>
          <cell r="CK32">
            <v>4.9809999999999999</v>
          </cell>
          <cell r="CL32">
            <v>5.1070000000000002</v>
          </cell>
          <cell r="CM32">
            <v>5.165</v>
          </cell>
          <cell r="CN32">
            <v>4.7468826599999998</v>
          </cell>
          <cell r="CO32">
            <v>4.7309999999999999</v>
          </cell>
          <cell r="CP32">
            <v>4.5016419900000004</v>
          </cell>
          <cell r="CQ32">
            <v>4.4667948099999997</v>
          </cell>
          <cell r="CR32">
            <v>4.5</v>
          </cell>
          <cell r="CS32">
            <v>4.5366</v>
          </cell>
          <cell r="CT32">
            <v>4.6018446733123</v>
          </cell>
          <cell r="CU32">
            <v>4.5099</v>
          </cell>
          <cell r="CV32">
            <v>3.2447746199999998</v>
          </cell>
          <cell r="CW32">
            <v>3.14435581</v>
          </cell>
          <cell r="CX32">
            <v>3.0315403000000001</v>
          </cell>
          <cell r="CY32">
            <v>3.1175853099999999</v>
          </cell>
          <cell r="CZ32">
            <v>3.0885169000000001</v>
          </cell>
          <cell r="DA32">
            <v>2.9697157999999999</v>
          </cell>
          <cell r="DB32">
            <v>2.7497277599999999</v>
          </cell>
          <cell r="DC32">
            <v>2.8612564100000002</v>
          </cell>
          <cell r="DD32">
            <v>2.86624306</v>
          </cell>
          <cell r="DE32">
            <v>2.7236866900000001</v>
          </cell>
          <cell r="DF32">
            <v>2.80084803</v>
          </cell>
          <cell r="DG32">
            <v>2.9298575100000002</v>
          </cell>
          <cell r="DH32">
            <v>2.75</v>
          </cell>
          <cell r="DI32">
            <v>2.81</v>
          </cell>
          <cell r="DJ32">
            <v>2.7700801109327999</v>
          </cell>
          <cell r="DK32">
            <v>2.6187999999999998</v>
          </cell>
          <cell r="DL32">
            <v>2.8690494700000002</v>
          </cell>
          <cell r="DM32">
            <v>2.9998137499999999</v>
          </cell>
          <cell r="DN32">
            <v>3.2205729600000002</v>
          </cell>
          <cell r="DO32">
            <v>3.45750147</v>
          </cell>
          <cell r="DP32">
            <v>3.2790601700000002</v>
          </cell>
          <cell r="DQ32">
            <v>3.2231866600000001</v>
          </cell>
          <cell r="DR32">
            <v>2.9013183100000002</v>
          </cell>
          <cell r="DS32">
            <v>3.13990686</v>
          </cell>
          <cell r="DT32">
            <v>3.27283005</v>
          </cell>
          <cell r="DU32">
            <v>2.9284698599999999</v>
          </cell>
          <cell r="DV32">
            <v>3.1</v>
          </cell>
          <cell r="DW32">
            <v>3.0509496999999999</v>
          </cell>
          <cell r="DX32">
            <v>3.1363300000000001</v>
          </cell>
          <cell r="DY32">
            <v>2.9770308875194385</v>
          </cell>
          <cell r="DZ32">
            <v>3.0136775307689398</v>
          </cell>
          <cell r="EA32">
            <v>2.5882423065259799</v>
          </cell>
          <cell r="EB32">
            <v>3.3128459499999998</v>
          </cell>
          <cell r="EC32">
            <v>3.3187685600000001</v>
          </cell>
          <cell r="ED32">
            <v>3.44590058</v>
          </cell>
          <cell r="EE32">
            <v>3.5935430500000001</v>
          </cell>
          <cell r="EF32">
            <v>3.3597508700000001</v>
          </cell>
          <cell r="EG32">
            <v>3.2408859099999998</v>
          </cell>
          <cell r="EH32">
            <v>3.0649784200000001</v>
          </cell>
          <cell r="EI32">
            <v>3.2465266499999998</v>
          </cell>
          <cell r="EJ32">
            <v>3.3214314699999998</v>
          </cell>
          <cell r="EK32">
            <v>3.0376235999999999</v>
          </cell>
          <cell r="EL32">
            <v>3.1</v>
          </cell>
          <cell r="EM32">
            <v>3.1</v>
          </cell>
          <cell r="EN32">
            <v>3.1515432870572599</v>
          </cell>
          <cell r="EO32">
            <v>3.18</v>
          </cell>
          <cell r="EP32">
            <v>3.0599670144358</v>
          </cell>
          <cell r="EQ32">
            <v>2.9694681269114001</v>
          </cell>
          <cell r="ER32">
            <v>3.86025624</v>
          </cell>
          <cell r="ES32">
            <v>3.8757130499999999</v>
          </cell>
          <cell r="ET32">
            <v>3.9914887299999999</v>
          </cell>
          <cell r="EU32">
            <v>4.1163102699999996</v>
          </cell>
          <cell r="EV32">
            <v>3.9976868200000002</v>
          </cell>
          <cell r="EW32">
            <v>3.98037748</v>
          </cell>
          <cell r="EX32">
            <v>3.5223532899999999</v>
          </cell>
          <cell r="EY32">
            <v>3.6092097600000002</v>
          </cell>
          <cell r="EZ32">
            <v>3.7447641699999998</v>
          </cell>
          <cell r="FA32">
            <v>3.3788893899999999</v>
          </cell>
          <cell r="FB32">
            <v>3.37090712</v>
          </cell>
          <cell r="FC32">
            <v>3.5417504100000001</v>
          </cell>
          <cell r="FD32">
            <v>3.3</v>
          </cell>
          <cell r="FE32">
            <v>3.59236423025281</v>
          </cell>
          <cell r="FF32">
            <v>3.3611649051769801</v>
          </cell>
          <cell r="FG32">
            <v>2.9842</v>
          </cell>
          <cell r="FH32">
            <v>2.8620000000000001</v>
          </cell>
          <cell r="FI32">
            <v>2.8969999999999998</v>
          </cell>
          <cell r="FJ32">
            <v>3.0049999999999999</v>
          </cell>
          <cell r="FK32">
            <v>3.0873305499999999</v>
          </cell>
          <cell r="FL32">
            <v>3.0289154200000001</v>
          </cell>
          <cell r="FM32">
            <v>2.8121802100000002</v>
          </cell>
          <cell r="FN32">
            <v>2.7508104000000002</v>
          </cell>
          <cell r="FO32">
            <v>2.7903154699999999</v>
          </cell>
          <cell r="FP32">
            <v>2.8991062400000001</v>
          </cell>
          <cell r="FQ32">
            <v>2.6113143499999998</v>
          </cell>
          <cell r="FR32">
            <v>2.6533011900000001</v>
          </cell>
          <cell r="FS32">
            <v>2.3668286599999999</v>
          </cell>
          <cell r="FT32">
            <v>2.5890248103598998</v>
          </cell>
          <cell r="FU32">
            <v>2.5687100573589534</v>
          </cell>
          <cell r="FV32">
            <v>2.6446575374288002</v>
          </cell>
          <cell r="FW32">
            <v>2.33505187391067</v>
          </cell>
          <cell r="FX32">
            <v>0.85</v>
          </cell>
          <cell r="FY32">
            <v>1.08</v>
          </cell>
          <cell r="FZ32">
            <v>1.07</v>
          </cell>
          <cell r="GA32">
            <v>0.98</v>
          </cell>
          <cell r="GB32">
            <v>0.96</v>
          </cell>
          <cell r="GC32">
            <v>0.88</v>
          </cell>
          <cell r="GD32">
            <v>0.85</v>
          </cell>
          <cell r="GE32">
            <v>0.88</v>
          </cell>
          <cell r="GF32">
            <v>0.88458771000000003</v>
          </cell>
          <cell r="GG32">
            <v>0.87985800000000003</v>
          </cell>
          <cell r="GH32">
            <v>0.82362217999999998</v>
          </cell>
          <cell r="GI32">
            <v>0.81</v>
          </cell>
          <cell r="GJ32">
            <v>0.90919402798819005</v>
          </cell>
          <cell r="GK32">
            <v>0.83223038970576502</v>
          </cell>
          <cell r="GL32">
            <v>0.85742305725483003</v>
          </cell>
          <cell r="GM32">
            <v>0.90732805078168799</v>
          </cell>
          <cell r="GN32">
            <v>2.9176430400000002</v>
          </cell>
          <cell r="GO32">
            <v>3.04388039</v>
          </cell>
          <cell r="GP32">
            <v>3.2463199600000001</v>
          </cell>
          <cell r="GQ32">
            <v>3.4615952399999999</v>
          </cell>
          <cell r="GR32">
            <v>3.3382120899999999</v>
          </cell>
          <cell r="GS32">
            <v>3.1810033</v>
          </cell>
          <cell r="GT32">
            <v>2.9178056300000001</v>
          </cell>
          <cell r="GU32">
            <v>3.1813290900000002</v>
          </cell>
          <cell r="GV32">
            <v>3.37340485</v>
          </cell>
          <cell r="GW32">
            <v>2.8841075100000002</v>
          </cell>
          <cell r="GX32">
            <v>3.1845525299999999</v>
          </cell>
          <cell r="GY32">
            <v>3.0640000000000001</v>
          </cell>
          <cell r="GZ32">
            <v>3.18315827889493</v>
          </cell>
          <cell r="HA32">
            <v>3.2000232226767999</v>
          </cell>
          <cell r="HB32">
            <v>3.1918281259999999</v>
          </cell>
          <cell r="HC32">
            <v>2.7147999999999999</v>
          </cell>
        </row>
      </sheetData>
      <sheetData sheetId="4">
        <row r="8">
          <cell r="A8" t="str">
            <v>DNSP</v>
          </cell>
          <cell r="B8">
            <v>2006</v>
          </cell>
          <cell r="C8">
            <v>2007</v>
          </cell>
          <cell r="D8">
            <v>2008</v>
          </cell>
          <cell r="E8">
            <v>2009</v>
          </cell>
          <cell r="F8">
            <v>2010</v>
          </cell>
          <cell r="G8">
            <v>2011</v>
          </cell>
          <cell r="H8">
            <v>2012</v>
          </cell>
          <cell r="I8">
            <v>2013</v>
          </cell>
          <cell r="J8">
            <v>2014</v>
          </cell>
          <cell r="K8">
            <v>2015</v>
          </cell>
          <cell r="L8">
            <v>2016</v>
          </cell>
          <cell r="M8">
            <v>2017</v>
          </cell>
          <cell r="N8">
            <v>2018</v>
          </cell>
          <cell r="O8">
            <v>2019</v>
          </cell>
          <cell r="P8">
            <v>2020</v>
          </cell>
          <cell r="Q8">
            <v>2021</v>
          </cell>
        </row>
        <row r="9">
          <cell r="A9" t="str">
            <v>ACT</v>
          </cell>
          <cell r="B9">
            <v>23420400.071125001</v>
          </cell>
          <cell r="C9">
            <v>29528094.713099901</v>
          </cell>
          <cell r="D9">
            <v>35599297.561774999</v>
          </cell>
          <cell r="E9">
            <v>37286541.253426</v>
          </cell>
          <cell r="F9">
            <v>66573637.705501102</v>
          </cell>
          <cell r="G9">
            <v>72571430.675276801</v>
          </cell>
          <cell r="H9">
            <v>69038734.9144288</v>
          </cell>
          <cell r="I9">
            <v>67720427.720247105</v>
          </cell>
          <cell r="J9">
            <v>85270235.633975103</v>
          </cell>
          <cell r="K9">
            <v>80624819</v>
          </cell>
          <cell r="L9">
            <v>61436645</v>
          </cell>
          <cell r="M9">
            <v>54926637</v>
          </cell>
          <cell r="N9">
            <v>72644605</v>
          </cell>
          <cell r="O9">
            <v>70040725</v>
          </cell>
          <cell r="P9">
            <v>57144801.439999998</v>
          </cell>
          <cell r="Q9">
            <v>51737944.259999998</v>
          </cell>
        </row>
        <row r="10">
          <cell r="A10" t="str">
            <v>AGD</v>
          </cell>
          <cell r="B10">
            <v>579048228</v>
          </cell>
          <cell r="C10">
            <v>765472413</v>
          </cell>
          <cell r="D10">
            <v>923492347</v>
          </cell>
          <cell r="E10">
            <v>1105381205</v>
          </cell>
          <cell r="F10">
            <v>1332144672</v>
          </cell>
          <cell r="G10">
            <v>1541821620</v>
          </cell>
          <cell r="H10">
            <v>1704512613</v>
          </cell>
          <cell r="I10">
            <v>1246641089</v>
          </cell>
          <cell r="J10">
            <v>1107800796.0072701</v>
          </cell>
          <cell r="K10">
            <v>608113829.05236495</v>
          </cell>
          <cell r="L10">
            <v>489554936.84261501</v>
          </cell>
          <cell r="M10">
            <v>470476245.54327798</v>
          </cell>
          <cell r="N10">
            <v>641232299.66999996</v>
          </cell>
          <cell r="O10">
            <v>908562742.80999994</v>
          </cell>
          <cell r="P10">
            <v>568597374.46000004</v>
          </cell>
          <cell r="Q10">
            <v>440382524.35000002</v>
          </cell>
        </row>
        <row r="11">
          <cell r="A11" t="str">
            <v>CIT</v>
          </cell>
          <cell r="B11">
            <v>68904914.278072998</v>
          </cell>
          <cell r="C11">
            <v>60946961.002315603</v>
          </cell>
          <cell r="D11">
            <v>65890668.173606902</v>
          </cell>
          <cell r="E11">
            <v>79107821.976089403</v>
          </cell>
          <cell r="F11">
            <v>105462551.43153299</v>
          </cell>
          <cell r="G11">
            <v>117067586.589074</v>
          </cell>
          <cell r="H11">
            <v>97987923.8105703</v>
          </cell>
          <cell r="I11">
            <v>116268354.52417301</v>
          </cell>
          <cell r="J11">
            <v>130039914.74350201</v>
          </cell>
          <cell r="K11">
            <v>124491643.50499099</v>
          </cell>
          <cell r="L11">
            <v>101864319</v>
          </cell>
          <cell r="M11">
            <v>92294962.3039653</v>
          </cell>
          <cell r="N11">
            <v>84914530.750323504</v>
          </cell>
          <cell r="O11">
            <v>96021163</v>
          </cell>
          <cell r="P11">
            <v>118676984</v>
          </cell>
          <cell r="Q11">
            <v>121424012</v>
          </cell>
        </row>
        <row r="12">
          <cell r="A12" t="str">
            <v>END</v>
          </cell>
          <cell r="B12">
            <v>337440996.16323298</v>
          </cell>
          <cell r="C12">
            <v>381686388.24476498</v>
          </cell>
          <cell r="D12">
            <v>374790182.81153101</v>
          </cell>
          <cell r="E12">
            <v>465036157.07499498</v>
          </cell>
          <cell r="F12">
            <v>422665231.43731201</v>
          </cell>
          <cell r="G12">
            <v>508207777.25413603</v>
          </cell>
          <cell r="H12">
            <v>646401007.03489602</v>
          </cell>
          <cell r="I12">
            <v>589205820.73191094</v>
          </cell>
          <cell r="J12">
            <v>455307638.73613</v>
          </cell>
          <cell r="K12">
            <v>375716010.72367603</v>
          </cell>
          <cell r="L12">
            <v>254850900.892373</v>
          </cell>
          <cell r="M12">
            <v>204452474.434127</v>
          </cell>
          <cell r="N12">
            <v>361174888.04937202</v>
          </cell>
          <cell r="O12">
            <v>427512143.398974</v>
          </cell>
          <cell r="P12">
            <v>335577745.63470697</v>
          </cell>
          <cell r="Q12">
            <v>353213468.112266</v>
          </cell>
        </row>
        <row r="13">
          <cell r="A13" t="str">
            <v>ENX</v>
          </cell>
          <cell r="B13">
            <v>569144266.439798</v>
          </cell>
          <cell r="C13">
            <v>532370287.300713</v>
          </cell>
          <cell r="D13">
            <v>470609552.19716001</v>
          </cell>
          <cell r="E13">
            <v>632189957.88572705</v>
          </cell>
          <cell r="F13">
            <v>910975076.91779196</v>
          </cell>
          <cell r="G13">
            <v>745416696.94824898</v>
          </cell>
          <cell r="H13">
            <v>757590598.23429799</v>
          </cell>
          <cell r="I13">
            <v>775122357.44989502</v>
          </cell>
          <cell r="J13">
            <v>651391328.90145802</v>
          </cell>
          <cell r="K13">
            <v>551693995.17821002</v>
          </cell>
          <cell r="L13">
            <v>476890092.50353497</v>
          </cell>
          <cell r="M13">
            <v>453604770</v>
          </cell>
          <cell r="N13">
            <v>437518348.26834798</v>
          </cell>
          <cell r="O13">
            <v>416417022</v>
          </cell>
          <cell r="P13">
            <v>414026288</v>
          </cell>
          <cell r="Q13">
            <v>384334745.63</v>
          </cell>
        </row>
        <row r="14">
          <cell r="A14" t="str">
            <v>ERG</v>
          </cell>
          <cell r="B14">
            <v>486827919.74075401</v>
          </cell>
          <cell r="C14">
            <v>521327000.99305898</v>
          </cell>
          <cell r="D14">
            <v>541157217.15842497</v>
          </cell>
          <cell r="E14">
            <v>551389282.07127297</v>
          </cell>
          <cell r="F14">
            <v>657497762.62056804</v>
          </cell>
          <cell r="G14">
            <v>662116012.84347904</v>
          </cell>
          <cell r="H14">
            <v>695492756.65752804</v>
          </cell>
          <cell r="I14">
            <v>675168698.42029905</v>
          </cell>
          <cell r="J14">
            <v>613523022.17440403</v>
          </cell>
          <cell r="K14">
            <v>560997263.98581302</v>
          </cell>
          <cell r="L14">
            <v>541868894.68368101</v>
          </cell>
          <cell r="M14">
            <v>452980174.883448</v>
          </cell>
          <cell r="N14">
            <v>436913733.93549502</v>
          </cell>
          <cell r="O14">
            <v>495682509.82484001</v>
          </cell>
          <cell r="P14">
            <v>680860591.98783398</v>
          </cell>
          <cell r="Q14">
            <v>661074213.73000002</v>
          </cell>
        </row>
        <row r="15">
          <cell r="A15" t="str">
            <v>ESS</v>
          </cell>
          <cell r="B15">
            <v>371225196.78173602</v>
          </cell>
          <cell r="C15">
            <v>464766042.281461</v>
          </cell>
          <cell r="D15">
            <v>527550653.25261801</v>
          </cell>
          <cell r="E15">
            <v>637971363.568452</v>
          </cell>
          <cell r="F15">
            <v>673439128.52133799</v>
          </cell>
          <cell r="G15">
            <v>727184831.53363705</v>
          </cell>
          <cell r="H15">
            <v>775495182.11535096</v>
          </cell>
          <cell r="I15">
            <v>656287792.88978601</v>
          </cell>
          <cell r="J15">
            <v>647896611.39507699</v>
          </cell>
          <cell r="K15">
            <v>491722413.26875001</v>
          </cell>
          <cell r="L15">
            <v>430585646</v>
          </cell>
          <cell r="M15">
            <v>416250060.48139399</v>
          </cell>
          <cell r="N15">
            <v>392078504.930278</v>
          </cell>
          <cell r="O15">
            <v>454283882</v>
          </cell>
          <cell r="P15">
            <v>475981092.54000002</v>
          </cell>
          <cell r="Q15">
            <v>399509378.63999999</v>
          </cell>
        </row>
        <row r="16">
          <cell r="A16" t="str">
            <v>JEN</v>
          </cell>
          <cell r="B16">
            <v>50952907.170412302</v>
          </cell>
          <cell r="C16">
            <v>54594790.806106597</v>
          </cell>
          <cell r="D16">
            <v>34722806.731957696</v>
          </cell>
          <cell r="E16">
            <v>65418407.571030296</v>
          </cell>
          <cell r="F16">
            <v>83539316.7415573</v>
          </cell>
          <cell r="G16">
            <v>114252519.069462</v>
          </cell>
          <cell r="H16">
            <v>104682679.592951</v>
          </cell>
          <cell r="I16">
            <v>112219405.48046599</v>
          </cell>
          <cell r="J16">
            <v>114524673.319262</v>
          </cell>
          <cell r="K16">
            <v>111151078.599675</v>
          </cell>
          <cell r="L16">
            <v>101135449.53342301</v>
          </cell>
          <cell r="M16">
            <v>123542608.607935</v>
          </cell>
          <cell r="N16">
            <v>118004465.82870901</v>
          </cell>
          <cell r="O16">
            <v>92708900.598375395</v>
          </cell>
          <cell r="P16">
            <v>99743789.133831993</v>
          </cell>
          <cell r="Q16">
            <v>116285377.726667</v>
          </cell>
        </row>
        <row r="17">
          <cell r="A17" t="str">
            <v>PCR</v>
          </cell>
          <cell r="B17">
            <v>142464072.72172901</v>
          </cell>
          <cell r="C17">
            <v>141748336.75135401</v>
          </cell>
          <cell r="D17">
            <v>146555699.87816</v>
          </cell>
          <cell r="E17">
            <v>140471714.17571899</v>
          </cell>
          <cell r="F17">
            <v>181678523.352552</v>
          </cell>
          <cell r="G17">
            <v>210519914.20794299</v>
          </cell>
          <cell r="H17">
            <v>229213161.94823301</v>
          </cell>
          <cell r="I17">
            <v>255081449.45299399</v>
          </cell>
          <cell r="J17">
            <v>296383718.60063398</v>
          </cell>
          <cell r="K17">
            <v>285059665.131441</v>
          </cell>
          <cell r="L17">
            <v>234618127</v>
          </cell>
          <cell r="M17">
            <v>304528516.768534</v>
          </cell>
          <cell r="N17">
            <v>303722267.91662103</v>
          </cell>
          <cell r="O17">
            <v>315092074</v>
          </cell>
          <cell r="P17">
            <v>355209321</v>
          </cell>
          <cell r="Q17">
            <v>361232113</v>
          </cell>
        </row>
        <row r="18">
          <cell r="A18" t="str">
            <v>SAP</v>
          </cell>
          <cell r="B18">
            <v>135926143.18108001</v>
          </cell>
          <cell r="C18">
            <v>110547572.370902</v>
          </cell>
          <cell r="D18">
            <v>101717472.28543399</v>
          </cell>
          <cell r="E18">
            <v>152968611.88463199</v>
          </cell>
          <cell r="F18">
            <v>118018310.94273899</v>
          </cell>
          <cell r="G18">
            <v>260457713.13800901</v>
          </cell>
          <cell r="H18">
            <v>314244317.07689101</v>
          </cell>
          <cell r="I18">
            <v>323359849.93660402</v>
          </cell>
          <cell r="J18">
            <v>278951926.28526801</v>
          </cell>
          <cell r="K18">
            <v>305232975.06277001</v>
          </cell>
          <cell r="L18">
            <v>236435436.058792</v>
          </cell>
          <cell r="M18">
            <v>262623569.44</v>
          </cell>
          <cell r="N18">
            <v>361496634.82999998</v>
          </cell>
          <cell r="O18">
            <v>378582511.76999998</v>
          </cell>
          <cell r="P18">
            <v>290679131.98000002</v>
          </cell>
          <cell r="Q18">
            <v>305621677.62</v>
          </cell>
        </row>
        <row r="19">
          <cell r="A19" t="str">
            <v>AND</v>
          </cell>
          <cell r="B19">
            <v>119200640.36278801</v>
          </cell>
          <cell r="C19">
            <v>129699661.149782</v>
          </cell>
          <cell r="D19">
            <v>188932858.040463</v>
          </cell>
          <cell r="E19">
            <v>235768123.866696</v>
          </cell>
          <cell r="F19">
            <v>256945311.34784999</v>
          </cell>
          <cell r="G19">
            <v>272384929.105726</v>
          </cell>
          <cell r="H19">
            <v>322240395.99040198</v>
          </cell>
          <cell r="I19">
            <v>379421116.173406</v>
          </cell>
          <cell r="J19">
            <v>401205417.57601202</v>
          </cell>
          <cell r="K19">
            <v>328154167.91792601</v>
          </cell>
          <cell r="L19">
            <v>291506767.81074101</v>
          </cell>
          <cell r="M19">
            <v>332989806.60169798</v>
          </cell>
          <cell r="N19">
            <v>367853593.62890399</v>
          </cell>
          <cell r="O19">
            <v>395126617.34276402</v>
          </cell>
          <cell r="P19">
            <v>351029084.75423098</v>
          </cell>
          <cell r="Q19">
            <v>321600679.57635403</v>
          </cell>
        </row>
        <row r="20">
          <cell r="A20" t="str">
            <v>TND</v>
          </cell>
          <cell r="B20">
            <v>101629940.694619</v>
          </cell>
          <cell r="C20">
            <v>85969683.107540503</v>
          </cell>
          <cell r="D20">
            <v>97820491.146347702</v>
          </cell>
          <cell r="E20">
            <v>114954684.43023799</v>
          </cell>
          <cell r="F20">
            <v>133282791.75777</v>
          </cell>
          <cell r="G20">
            <v>129998855.226988</v>
          </cell>
          <cell r="H20">
            <v>104682904.785556</v>
          </cell>
          <cell r="I20">
            <v>84657268.206771806</v>
          </cell>
          <cell r="J20">
            <v>95477124.1541747</v>
          </cell>
          <cell r="K20">
            <v>83202459.249480397</v>
          </cell>
          <cell r="L20">
            <v>99398965</v>
          </cell>
          <cell r="M20">
            <v>129232589.16361301</v>
          </cell>
          <cell r="N20">
            <v>154093449.99134299</v>
          </cell>
          <cell r="O20">
            <v>104564391.54253</v>
          </cell>
          <cell r="P20">
            <v>111706299.09201901</v>
          </cell>
          <cell r="Q20">
            <v>131026070.29968099</v>
          </cell>
        </row>
        <row r="21">
          <cell r="A21" t="str">
            <v>UED</v>
          </cell>
          <cell r="B21">
            <v>80468178.781472102</v>
          </cell>
          <cell r="C21">
            <v>70756843.035853505</v>
          </cell>
          <cell r="D21">
            <v>73490640.026684701</v>
          </cell>
          <cell r="E21">
            <v>105496601.81718101</v>
          </cell>
          <cell r="F21">
            <v>117041042.61797699</v>
          </cell>
          <cell r="G21">
            <v>175848879.703439</v>
          </cell>
          <cell r="H21">
            <v>192163144.77324301</v>
          </cell>
          <cell r="I21">
            <v>180154035.643796</v>
          </cell>
          <cell r="J21">
            <v>205573269.03436199</v>
          </cell>
          <cell r="K21">
            <v>204711741.26140499</v>
          </cell>
          <cell r="L21">
            <v>167086395.051525</v>
          </cell>
          <cell r="M21">
            <v>151363615.129812</v>
          </cell>
          <cell r="N21">
            <v>128827779.782805</v>
          </cell>
          <cell r="O21">
            <v>135557932</v>
          </cell>
          <cell r="P21">
            <v>163316142</v>
          </cell>
          <cell r="Q21">
            <v>179240949</v>
          </cell>
        </row>
        <row r="26">
          <cell r="A26" t="str">
            <v>Row Labels</v>
          </cell>
          <cell r="B26" t="str">
            <v>2006</v>
          </cell>
          <cell r="C26" t="str">
            <v>2007</v>
          </cell>
          <cell r="D26" t="str">
            <v>2008</v>
          </cell>
          <cell r="E26" t="str">
            <v>2009</v>
          </cell>
          <cell r="F26" t="str">
            <v>2010</v>
          </cell>
          <cell r="G26" t="str">
            <v>2011</v>
          </cell>
          <cell r="H26" t="str">
            <v>2012</v>
          </cell>
          <cell r="I26" t="str">
            <v>2013</v>
          </cell>
          <cell r="J26" t="str">
            <v>2014</v>
          </cell>
          <cell r="K26" t="str">
            <v>2015</v>
          </cell>
          <cell r="L26" t="str">
            <v>2016</v>
          </cell>
          <cell r="M26" t="str">
            <v>2017</v>
          </cell>
          <cell r="N26" t="str">
            <v>2018</v>
          </cell>
          <cell r="O26" t="str">
            <v>2019</v>
          </cell>
          <cell r="P26" t="str">
            <v>2020</v>
          </cell>
          <cell r="Q26" t="str">
            <v>2021</v>
          </cell>
        </row>
        <row r="27">
          <cell r="A27" t="str">
            <v>AGD</v>
          </cell>
          <cell r="B27">
            <v>579048228</v>
          </cell>
          <cell r="C27">
            <v>765472413</v>
          </cell>
          <cell r="D27">
            <v>923492347</v>
          </cell>
          <cell r="E27">
            <v>1105381205</v>
          </cell>
          <cell r="F27">
            <v>1332144672</v>
          </cell>
          <cell r="G27">
            <v>1541821620</v>
          </cell>
          <cell r="H27">
            <v>1704512613</v>
          </cell>
          <cell r="I27">
            <v>1246641089</v>
          </cell>
          <cell r="J27">
            <v>1107800796.0072701</v>
          </cell>
          <cell r="K27">
            <v>608113829.05236495</v>
          </cell>
          <cell r="L27">
            <v>489554936.84261501</v>
          </cell>
          <cell r="M27">
            <v>470476245.54327798</v>
          </cell>
          <cell r="N27">
            <v>641232299.66999996</v>
          </cell>
          <cell r="O27">
            <v>908562742.80999994</v>
          </cell>
          <cell r="P27">
            <v>568597374.46000004</v>
          </cell>
          <cell r="Q27">
            <v>440382524.35000002</v>
          </cell>
        </row>
        <row r="28">
          <cell r="A28" t="str">
            <v>AND</v>
          </cell>
          <cell r="B28">
            <v>119200640.36278801</v>
          </cell>
          <cell r="C28">
            <v>129699661.149782</v>
          </cell>
          <cell r="D28">
            <v>188932858.040463</v>
          </cell>
          <cell r="E28">
            <v>235768123.866696</v>
          </cell>
          <cell r="F28">
            <v>256945311.34784999</v>
          </cell>
          <cell r="G28">
            <v>272384929.105726</v>
          </cell>
          <cell r="H28">
            <v>322240395.99040198</v>
          </cell>
          <cell r="I28">
            <v>379421116.173406</v>
          </cell>
          <cell r="J28">
            <v>401205417.57601202</v>
          </cell>
          <cell r="K28">
            <v>328154167.91792601</v>
          </cell>
          <cell r="L28">
            <v>291506767.81074101</v>
          </cell>
          <cell r="M28">
            <v>332989806.60169798</v>
          </cell>
          <cell r="N28">
            <v>367853593.62890399</v>
          </cell>
          <cell r="O28">
            <v>395126617.34276402</v>
          </cell>
          <cell r="P28">
            <v>351029084.75423098</v>
          </cell>
          <cell r="Q28">
            <v>321600679.57635403</v>
          </cell>
        </row>
        <row r="29">
          <cell r="A29" t="str">
            <v>CIT</v>
          </cell>
          <cell r="B29">
            <v>68904914.278072998</v>
          </cell>
          <cell r="C29">
            <v>60946961.002315603</v>
          </cell>
          <cell r="D29">
            <v>65890668.173606902</v>
          </cell>
          <cell r="E29">
            <v>79107821.976089403</v>
          </cell>
          <cell r="F29">
            <v>105462551.43153299</v>
          </cell>
          <cell r="G29">
            <v>117067586.589074</v>
          </cell>
          <cell r="H29">
            <v>97987923.8105703</v>
          </cell>
          <cell r="I29">
            <v>116268354.52417301</v>
          </cell>
          <cell r="J29">
            <v>130039914.74350201</v>
          </cell>
          <cell r="K29">
            <v>124491643.50499099</v>
          </cell>
          <cell r="L29">
            <v>101864319</v>
          </cell>
          <cell r="M29">
            <v>92294962.3039653</v>
          </cell>
          <cell r="N29">
            <v>84914530.750323504</v>
          </cell>
          <cell r="O29">
            <v>96021163</v>
          </cell>
          <cell r="P29">
            <v>118676984</v>
          </cell>
          <cell r="Q29">
            <v>121424012</v>
          </cell>
        </row>
        <row r="30">
          <cell r="A30" t="str">
            <v>END</v>
          </cell>
          <cell r="B30">
            <v>337440996.16323298</v>
          </cell>
          <cell r="C30">
            <v>381686388.24476498</v>
          </cell>
          <cell r="D30">
            <v>374790182.81153101</v>
          </cell>
          <cell r="E30">
            <v>465036157.07499498</v>
          </cell>
          <cell r="F30">
            <v>422665231.43731201</v>
          </cell>
          <cell r="G30">
            <v>508207777.25413603</v>
          </cell>
          <cell r="H30">
            <v>646401007.03489602</v>
          </cell>
          <cell r="I30">
            <v>589205820.73191094</v>
          </cell>
          <cell r="J30">
            <v>455307638.73613</v>
          </cell>
          <cell r="K30">
            <v>375716010.72367603</v>
          </cell>
          <cell r="L30">
            <v>254850900.892373</v>
          </cell>
          <cell r="M30">
            <v>204452474.434127</v>
          </cell>
          <cell r="N30">
            <v>361174888.04937202</v>
          </cell>
          <cell r="O30">
            <v>427512143.398974</v>
          </cell>
          <cell r="P30">
            <v>335577745.63470697</v>
          </cell>
          <cell r="Q30">
            <v>353213468.112266</v>
          </cell>
        </row>
        <row r="31">
          <cell r="A31" t="str">
            <v>ENX</v>
          </cell>
          <cell r="B31">
            <v>569144266.439798</v>
          </cell>
          <cell r="C31">
            <v>532370287.300713</v>
          </cell>
          <cell r="D31">
            <v>470609552.19716001</v>
          </cell>
          <cell r="E31">
            <v>632189957.88572705</v>
          </cell>
          <cell r="F31">
            <v>910975076.91779196</v>
          </cell>
          <cell r="G31">
            <v>745416696.94824898</v>
          </cell>
          <cell r="H31">
            <v>757590598.23429799</v>
          </cell>
          <cell r="I31">
            <v>775122357.44989502</v>
          </cell>
          <cell r="J31">
            <v>651391328.90145802</v>
          </cell>
          <cell r="K31">
            <v>551693995.17821002</v>
          </cell>
          <cell r="L31">
            <v>476890092.50353497</v>
          </cell>
          <cell r="M31">
            <v>453604770</v>
          </cell>
          <cell r="N31">
            <v>437518348.26834798</v>
          </cell>
          <cell r="O31">
            <v>416417022</v>
          </cell>
          <cell r="P31">
            <v>414026288</v>
          </cell>
          <cell r="Q31">
            <v>384334745.63</v>
          </cell>
        </row>
        <row r="32">
          <cell r="A32" t="str">
            <v>ERG</v>
          </cell>
          <cell r="B32">
            <v>486827919.74075401</v>
          </cell>
          <cell r="C32">
            <v>521327000.99305898</v>
          </cell>
          <cell r="D32">
            <v>541157217.15842497</v>
          </cell>
          <cell r="E32">
            <v>551389282.07127297</v>
          </cell>
          <cell r="F32">
            <v>657497762.62056804</v>
          </cell>
          <cell r="G32">
            <v>662116012.84347904</v>
          </cell>
          <cell r="H32">
            <v>695492756.65752804</v>
          </cell>
          <cell r="I32">
            <v>675168698.42029905</v>
          </cell>
          <cell r="J32">
            <v>613523022.17440403</v>
          </cell>
          <cell r="K32">
            <v>560997263.98581302</v>
          </cell>
          <cell r="L32">
            <v>541868894.68368101</v>
          </cell>
          <cell r="M32">
            <v>452980174.883448</v>
          </cell>
          <cell r="N32">
            <v>436913733.93549502</v>
          </cell>
          <cell r="O32">
            <v>495682509.82484001</v>
          </cell>
          <cell r="P32">
            <v>680860591.98783398</v>
          </cell>
          <cell r="Q32">
            <v>661074213.73000002</v>
          </cell>
        </row>
        <row r="33">
          <cell r="A33" t="str">
            <v>ESS</v>
          </cell>
          <cell r="B33">
            <v>371225196.78173602</v>
          </cell>
          <cell r="C33">
            <v>464766042.281461</v>
          </cell>
          <cell r="D33">
            <v>527550653.25261801</v>
          </cell>
          <cell r="E33">
            <v>637971363.568452</v>
          </cell>
          <cell r="F33">
            <v>673439128.52133799</v>
          </cell>
          <cell r="G33">
            <v>727184831.53363705</v>
          </cell>
          <cell r="H33">
            <v>775495182.11535096</v>
          </cell>
          <cell r="I33">
            <v>656287792.88978601</v>
          </cell>
          <cell r="J33">
            <v>647896611.39507699</v>
          </cell>
          <cell r="K33">
            <v>491722413.26875001</v>
          </cell>
          <cell r="L33">
            <v>430585646</v>
          </cell>
          <cell r="M33">
            <v>416250060.48139399</v>
          </cell>
          <cell r="N33">
            <v>392078504.930278</v>
          </cell>
          <cell r="O33">
            <v>454283882</v>
          </cell>
          <cell r="P33">
            <v>475981092.54000002</v>
          </cell>
          <cell r="Q33">
            <v>399509378.63999999</v>
          </cell>
        </row>
        <row r="34">
          <cell r="A34" t="str">
            <v>ACT</v>
          </cell>
          <cell r="B34">
            <v>23420400.071125001</v>
          </cell>
          <cell r="C34">
            <v>29528094.713099901</v>
          </cell>
          <cell r="D34">
            <v>35599297.561774999</v>
          </cell>
          <cell r="E34">
            <v>37286541.253426</v>
          </cell>
          <cell r="F34">
            <v>66573637.705501102</v>
          </cell>
          <cell r="G34">
            <v>72571430.675276801</v>
          </cell>
          <cell r="H34">
            <v>69038734.9144288</v>
          </cell>
          <cell r="I34">
            <v>67720427.720247105</v>
          </cell>
          <cell r="J34">
            <v>85270235.633975103</v>
          </cell>
          <cell r="K34">
            <v>80624819</v>
          </cell>
          <cell r="L34">
            <v>61436645</v>
          </cell>
          <cell r="M34">
            <v>54926637</v>
          </cell>
          <cell r="N34">
            <v>72644605</v>
          </cell>
          <cell r="O34">
            <v>70040725</v>
          </cell>
          <cell r="P34">
            <v>57144801.439999998</v>
          </cell>
          <cell r="Q34">
            <v>51737944.259999998</v>
          </cell>
        </row>
        <row r="35">
          <cell r="A35" t="str">
            <v>JEN</v>
          </cell>
          <cell r="B35">
            <v>50952907.170412302</v>
          </cell>
          <cell r="C35">
            <v>54594790.806106597</v>
          </cell>
          <cell r="D35">
            <v>34722806.731957696</v>
          </cell>
          <cell r="E35">
            <v>65418407.571030296</v>
          </cell>
          <cell r="F35">
            <v>83539316.7415573</v>
          </cell>
          <cell r="G35">
            <v>114252519.069462</v>
          </cell>
          <cell r="H35">
            <v>104682679.592951</v>
          </cell>
          <cell r="I35">
            <v>112219405.48046599</v>
          </cell>
          <cell r="J35">
            <v>114524673.319262</v>
          </cell>
          <cell r="K35">
            <v>111151078.599675</v>
          </cell>
          <cell r="L35">
            <v>101135449.53342301</v>
          </cell>
          <cell r="M35">
            <v>123542608.607935</v>
          </cell>
          <cell r="N35">
            <v>118004465.82870901</v>
          </cell>
          <cell r="O35">
            <v>92708900.598375395</v>
          </cell>
          <cell r="P35">
            <v>99743789.133831993</v>
          </cell>
          <cell r="Q35">
            <v>116285377.726667</v>
          </cell>
        </row>
        <row r="36">
          <cell r="A36" t="str">
            <v>PWC</v>
          </cell>
          <cell r="B36">
            <v>19590876.056853801</v>
          </cell>
          <cell r="C36">
            <v>24707753.6528081</v>
          </cell>
          <cell r="D36">
            <v>39951160.586863101</v>
          </cell>
          <cell r="E36">
            <v>50415550.462819301</v>
          </cell>
          <cell r="F36">
            <v>73094112.819036901</v>
          </cell>
          <cell r="G36">
            <v>84826977.304125801</v>
          </cell>
          <cell r="H36">
            <v>71344403.448748305</v>
          </cell>
          <cell r="I36">
            <v>98233303.2929122</v>
          </cell>
          <cell r="J36">
            <v>87666403.2036383</v>
          </cell>
          <cell r="K36">
            <v>71572561.125540495</v>
          </cell>
          <cell r="L36">
            <v>61366927.411174104</v>
          </cell>
          <cell r="M36">
            <v>43319728.3725411</v>
          </cell>
          <cell r="N36">
            <v>36083884</v>
          </cell>
          <cell r="O36">
            <v>34906682</v>
          </cell>
          <cell r="P36">
            <v>62206710</v>
          </cell>
          <cell r="Q36">
            <v>42430687</v>
          </cell>
        </row>
        <row r="37">
          <cell r="A37" t="str">
            <v>PCR</v>
          </cell>
          <cell r="B37">
            <v>142464072.72172901</v>
          </cell>
          <cell r="C37">
            <v>141748336.75135401</v>
          </cell>
          <cell r="D37">
            <v>146555699.87816</v>
          </cell>
          <cell r="E37">
            <v>140471714.17571899</v>
          </cell>
          <cell r="F37">
            <v>181678523.352552</v>
          </cell>
          <cell r="G37">
            <v>210519914.20794299</v>
          </cell>
          <cell r="H37">
            <v>229213161.94823301</v>
          </cell>
          <cell r="I37">
            <v>255081449.45299399</v>
          </cell>
          <cell r="J37">
            <v>296383718.60063398</v>
          </cell>
          <cell r="K37">
            <v>285059665.131441</v>
          </cell>
          <cell r="L37">
            <v>234618127</v>
          </cell>
          <cell r="M37">
            <v>304528516.768534</v>
          </cell>
          <cell r="N37">
            <v>303722267.91662103</v>
          </cell>
          <cell r="O37">
            <v>315092074</v>
          </cell>
          <cell r="P37">
            <v>355209321</v>
          </cell>
          <cell r="Q37">
            <v>361232113</v>
          </cell>
        </row>
        <row r="38">
          <cell r="A38" t="str">
            <v>SAP</v>
          </cell>
          <cell r="B38">
            <v>135926143.18108001</v>
          </cell>
          <cell r="C38">
            <v>110547572.370902</v>
          </cell>
          <cell r="D38">
            <v>101717472.28543399</v>
          </cell>
          <cell r="E38">
            <v>152968611.88463199</v>
          </cell>
          <cell r="F38">
            <v>118018310.94273899</v>
          </cell>
          <cell r="G38">
            <v>260457713.13800901</v>
          </cell>
          <cell r="H38">
            <v>314244317.07689101</v>
          </cell>
          <cell r="I38">
            <v>323359849.93660402</v>
          </cell>
          <cell r="J38">
            <v>278951926.28526801</v>
          </cell>
          <cell r="K38">
            <v>305232975.06277001</v>
          </cell>
          <cell r="L38">
            <v>236435436.058792</v>
          </cell>
          <cell r="M38">
            <v>262623569.44</v>
          </cell>
          <cell r="N38">
            <v>361496634.82999998</v>
          </cell>
          <cell r="O38">
            <v>378582511.76999998</v>
          </cell>
          <cell r="P38">
            <v>290679131.98000002</v>
          </cell>
          <cell r="Q38">
            <v>305621677.62</v>
          </cell>
        </row>
        <row r="39">
          <cell r="A39" t="str">
            <v>TND</v>
          </cell>
          <cell r="B39">
            <v>101629940.694619</v>
          </cell>
          <cell r="C39">
            <v>85969683.107540503</v>
          </cell>
          <cell r="D39">
            <v>97820491.146347702</v>
          </cell>
          <cell r="E39">
            <v>114954684.43023799</v>
          </cell>
          <cell r="F39">
            <v>133282791.75777</v>
          </cell>
          <cell r="G39">
            <v>129998855.226988</v>
          </cell>
          <cell r="H39">
            <v>104682904.785556</v>
          </cell>
          <cell r="I39">
            <v>84657268.206771806</v>
          </cell>
          <cell r="J39">
            <v>95477124.1541747</v>
          </cell>
          <cell r="K39">
            <v>83202459.249480397</v>
          </cell>
          <cell r="L39">
            <v>99398965</v>
          </cell>
          <cell r="M39">
            <v>129232589.16361301</v>
          </cell>
          <cell r="N39">
            <v>154093449.99134299</v>
          </cell>
          <cell r="O39">
            <v>104564391.54253</v>
          </cell>
          <cell r="P39">
            <v>111706299.09201901</v>
          </cell>
          <cell r="Q39">
            <v>131026070.29968099</v>
          </cell>
        </row>
        <row r="40">
          <cell r="A40" t="str">
            <v>UED</v>
          </cell>
          <cell r="B40">
            <v>80468178.781472102</v>
          </cell>
          <cell r="C40">
            <v>70756843.035853505</v>
          </cell>
          <cell r="D40">
            <v>73490640.026684701</v>
          </cell>
          <cell r="E40">
            <v>105496601.81718101</v>
          </cell>
          <cell r="F40">
            <v>117041042.61797699</v>
          </cell>
          <cell r="G40">
            <v>175848879.703439</v>
          </cell>
          <cell r="H40">
            <v>192163144.77324301</v>
          </cell>
          <cell r="I40">
            <v>180154035.643796</v>
          </cell>
          <cell r="J40">
            <v>205573269.03436199</v>
          </cell>
          <cell r="K40">
            <v>204711741.26140499</v>
          </cell>
          <cell r="L40">
            <v>167086395.051525</v>
          </cell>
          <cell r="M40">
            <v>151363615.129812</v>
          </cell>
          <cell r="N40">
            <v>128827779.782805</v>
          </cell>
          <cell r="O40">
            <v>135557932</v>
          </cell>
          <cell r="P40">
            <v>163316142</v>
          </cell>
          <cell r="Q40">
            <v>179240949</v>
          </cell>
        </row>
      </sheetData>
      <sheetData sheetId="5"/>
      <sheetData sheetId="6">
        <row r="7">
          <cell r="A7" t="str">
            <v>DNSP</v>
          </cell>
          <cell r="B7">
            <v>2006</v>
          </cell>
          <cell r="C7">
            <v>2007</v>
          </cell>
          <cell r="D7">
            <v>2008</v>
          </cell>
          <cell r="E7">
            <v>2009</v>
          </cell>
          <cell r="F7">
            <v>2010</v>
          </cell>
          <cell r="G7">
            <v>2011</v>
          </cell>
          <cell r="H7">
            <v>2012</v>
          </cell>
          <cell r="I7">
            <v>2013</v>
          </cell>
          <cell r="J7">
            <v>2014</v>
          </cell>
          <cell r="K7">
            <v>2015</v>
          </cell>
          <cell r="L7">
            <v>2016</v>
          </cell>
          <cell r="M7">
            <v>2017</v>
          </cell>
          <cell r="N7">
            <v>2018</v>
          </cell>
          <cell r="O7">
            <v>2019</v>
          </cell>
          <cell r="P7">
            <v>2020</v>
          </cell>
          <cell r="Q7">
            <v>2021</v>
          </cell>
        </row>
        <row r="8">
          <cell r="A8" t="str">
            <v>ACT</v>
          </cell>
          <cell r="B8">
            <v>1</v>
          </cell>
          <cell r="C8">
            <v>0.98830507521797495</v>
          </cell>
          <cell r="D8">
            <v>0.99906070333272456</v>
          </cell>
          <cell r="E8">
            <v>0.98587985741077711</v>
          </cell>
          <cell r="F8">
            <v>0.94789996558737977</v>
          </cell>
          <cell r="G8">
            <v>0.87002296356314623</v>
          </cell>
          <cell r="H8">
            <v>0.90892052776934695</v>
          </cell>
          <cell r="I8">
            <v>0.88328056888397011</v>
          </cell>
          <cell r="J8">
            <v>0.82270134462527078</v>
          </cell>
          <cell r="K8">
            <v>0.85700454042820295</v>
          </cell>
          <cell r="L8">
            <v>1.06362839500617</v>
          </cell>
          <cell r="M8">
            <v>1.0166719516563416</v>
          </cell>
          <cell r="N8">
            <v>0.98620546316216651</v>
          </cell>
          <cell r="O8">
            <v>0.9881773830296211</v>
          </cell>
          <cell r="P8">
            <v>1.011204983920015</v>
          </cell>
        </row>
        <row r="9">
          <cell r="A9" t="str">
            <v>AGD</v>
          </cell>
          <cell r="B9">
            <v>0.93167525094252079</v>
          </cell>
          <cell r="C9">
            <v>0.98441041387962869</v>
          </cell>
          <cell r="D9">
            <v>0.84851617687490088</v>
          </cell>
          <cell r="E9">
            <v>0.85959615882272034</v>
          </cell>
          <cell r="F9">
            <v>0.86290332059510166</v>
          </cell>
          <cell r="G9">
            <v>0.86773685218365393</v>
          </cell>
          <cell r="H9">
            <v>0.82664977287731778</v>
          </cell>
          <cell r="I9">
            <v>0.89451641188677999</v>
          </cell>
          <cell r="J9">
            <v>0.83969911149348875</v>
          </cell>
          <cell r="K9">
            <v>0.78714621570416898</v>
          </cell>
          <cell r="L9">
            <v>0.81411148081214812</v>
          </cell>
          <cell r="M9">
            <v>0.85155855732677521</v>
          </cell>
          <cell r="N9">
            <v>0.91008112969914989</v>
          </cell>
          <cell r="O9">
            <v>0.91430544435965755</v>
          </cell>
          <cell r="P9">
            <v>0.92920213088701087</v>
          </cell>
        </row>
        <row r="10">
          <cell r="A10" t="str">
            <v>CIT</v>
          </cell>
          <cell r="B10">
            <v>1.5037048889747573</v>
          </cell>
          <cell r="C10">
            <v>1.4888212497585867</v>
          </cell>
          <cell r="D10">
            <v>1.5329119181394424</v>
          </cell>
          <cell r="E10">
            <v>1.429770965192771</v>
          </cell>
          <cell r="F10">
            <v>1.373899836170889</v>
          </cell>
          <cell r="G10">
            <v>1.4484685121476781</v>
          </cell>
          <cell r="H10">
            <v>1.3171534203515556</v>
          </cell>
          <cell r="I10">
            <v>1.3281500893032125</v>
          </cell>
          <cell r="J10">
            <v>1.2978583231472274</v>
          </cell>
          <cell r="K10">
            <v>1.3321069305571651</v>
          </cell>
          <cell r="L10">
            <v>1.3268107983687494</v>
          </cell>
          <cell r="M10">
            <v>1.3530126514606591</v>
          </cell>
          <cell r="N10">
            <v>1.4158521953504533</v>
          </cell>
          <cell r="O10">
            <v>1.385908002374094</v>
          </cell>
          <cell r="P10">
            <v>1.370331633406435</v>
          </cell>
        </row>
        <row r="11">
          <cell r="A11" t="str">
            <v>END</v>
          </cell>
          <cell r="B11">
            <v>1.3888952835193706</v>
          </cell>
          <cell r="C11">
            <v>1.3213627914242392</v>
          </cell>
          <cell r="D11">
            <v>1.195840768390634</v>
          </cell>
          <cell r="E11">
            <v>1.2569143926203765</v>
          </cell>
          <cell r="F11">
            <v>1.3000832890124669</v>
          </cell>
          <cell r="G11">
            <v>1.2883175306657597</v>
          </cell>
          <cell r="H11">
            <v>1.2307290197881295</v>
          </cell>
          <cell r="I11">
            <v>1.2429649590642533</v>
          </cell>
          <cell r="J11">
            <v>1.2006229751932982</v>
          </cell>
          <cell r="K11">
            <v>1.1693406635536185</v>
          </cell>
          <cell r="L11">
            <v>1.143073768283845</v>
          </cell>
          <cell r="M11">
            <v>1.2276667859320853</v>
          </cell>
          <cell r="N11">
            <v>1.2536991808255118</v>
          </cell>
          <cell r="O11">
            <v>1.26700313352807</v>
          </cell>
          <cell r="P11">
            <v>1.2930119347572677</v>
          </cell>
        </row>
        <row r="12">
          <cell r="A12" t="str">
            <v>ENX</v>
          </cell>
          <cell r="B12">
            <v>1.2385401702812977</v>
          </cell>
          <cell r="C12">
            <v>1.2641533165118526</v>
          </cell>
          <cell r="D12">
            <v>1.2170175116704542</v>
          </cell>
          <cell r="E12">
            <v>1.2245604886729919</v>
          </cell>
          <cell r="F12">
            <v>1.2313974724376688</v>
          </cell>
          <cell r="G12">
            <v>1.1852055738844962</v>
          </cell>
          <cell r="H12">
            <v>1.1690585532128637</v>
          </cell>
          <cell r="I12">
            <v>1.1230366239272607</v>
          </cell>
          <cell r="J12">
            <v>1.1480275074789004</v>
          </cell>
          <cell r="K12">
            <v>1.1103029769688157</v>
          </cell>
          <cell r="L12">
            <v>1.1744281023590983</v>
          </cell>
          <cell r="M12">
            <v>1.1891630631256773</v>
          </cell>
          <cell r="N12">
            <v>1.1835138536162058</v>
          </cell>
          <cell r="O12">
            <v>1.2089551078239027</v>
          </cell>
          <cell r="P12">
            <v>1.2253571071875369</v>
          </cell>
        </row>
        <row r="13">
          <cell r="A13" t="str">
            <v>ERG</v>
          </cell>
          <cell r="B13">
            <v>1.2291289890291128</v>
          </cell>
          <cell r="C13">
            <v>1.4518375237579837</v>
          </cell>
          <cell r="D13">
            <v>1.3702950272545904</v>
          </cell>
          <cell r="E13">
            <v>1.3225803993306551</v>
          </cell>
          <cell r="F13">
            <v>1.3392170525651288</v>
          </cell>
          <cell r="G13">
            <v>1.2822031740613258</v>
          </cell>
          <cell r="H13">
            <v>1.3015444179733162</v>
          </cell>
          <cell r="I13">
            <v>1.4434485951837919</v>
          </cell>
          <cell r="J13">
            <v>1.449228446074335</v>
          </cell>
          <cell r="K13">
            <v>1.3116612771884617</v>
          </cell>
          <cell r="L13">
            <v>1.2888286015478183</v>
          </cell>
          <cell r="M13">
            <v>1.373467025833897</v>
          </cell>
          <cell r="N13">
            <v>1.3289042498026034</v>
          </cell>
          <cell r="O13">
            <v>1.2799363989272987</v>
          </cell>
          <cell r="P13">
            <v>1.2713577495929484</v>
          </cell>
        </row>
        <row r="14">
          <cell r="A14" t="str">
            <v>ESS</v>
          </cell>
          <cell r="B14">
            <v>1.4460055437055719</v>
          </cell>
          <cell r="C14">
            <v>1.3912104151633602</v>
          </cell>
          <cell r="D14">
            <v>1.3007842022753475</v>
          </cell>
          <cell r="E14">
            <v>1.2518765408872159</v>
          </cell>
          <cell r="F14">
            <v>1.2534389405078707</v>
          </cell>
          <cell r="G14">
            <v>1.2096756306302068</v>
          </cell>
          <cell r="H14">
            <v>1.0691728183038554</v>
          </cell>
          <cell r="I14">
            <v>1.0963570576129742</v>
          </cell>
          <cell r="J14">
            <v>1.2285001913336311</v>
          </cell>
          <cell r="K14">
            <v>1.1609198851897702</v>
          </cell>
          <cell r="L14">
            <v>1.2327765091947855</v>
          </cell>
          <cell r="M14">
            <v>1.1948669931427041</v>
          </cell>
          <cell r="N14">
            <v>1.2047642388312458</v>
          </cell>
          <cell r="O14">
            <v>1.1254440373164367</v>
          </cell>
          <cell r="P14">
            <v>1.1160899640355326</v>
          </cell>
        </row>
        <row r="15">
          <cell r="A15" t="str">
            <v>JEN</v>
          </cell>
          <cell r="B15">
            <v>1.077991542566628</v>
          </cell>
          <cell r="C15">
            <v>1.0860362876861325</v>
          </cell>
          <cell r="D15">
            <v>1.217455750979324</v>
          </cell>
          <cell r="E15">
            <v>1.1701916923735134</v>
          </cell>
          <cell r="F15">
            <v>1.1262258588677041</v>
          </cell>
          <cell r="G15">
            <v>1.1275360127841523</v>
          </cell>
          <cell r="H15">
            <v>1.0746238465622862</v>
          </cell>
          <cell r="I15">
            <v>1.0716684079353025</v>
          </cell>
          <cell r="J15">
            <v>1.0704530386645459</v>
          </cell>
          <cell r="K15">
            <v>1.0709872667420548</v>
          </cell>
          <cell r="L15">
            <v>1.0449171550629281</v>
          </cell>
          <cell r="M15">
            <v>1.0435771768037141</v>
          </cell>
          <cell r="N15">
            <v>1.0659717683191741</v>
          </cell>
          <cell r="O15">
            <v>1.0302109001568214</v>
          </cell>
          <cell r="P15">
            <v>1.0892922669628577</v>
          </cell>
        </row>
        <row r="16">
          <cell r="A16" t="str">
            <v>PCR</v>
          </cell>
          <cell r="B16">
            <v>1.4482487066946297</v>
          </cell>
          <cell r="C16">
            <v>1.4982594489102075</v>
          </cell>
          <cell r="D16">
            <v>1.5128649286674078</v>
          </cell>
          <cell r="E16">
            <v>1.4030788968349275</v>
          </cell>
          <cell r="F16">
            <v>1.3872711012795058</v>
          </cell>
          <cell r="G16">
            <v>1.4439741366558758</v>
          </cell>
          <cell r="H16">
            <v>1.3742456986487905</v>
          </cell>
          <cell r="I16">
            <v>1.3061739734131019</v>
          </cell>
          <cell r="J16">
            <v>1.2939444965175224</v>
          </cell>
          <cell r="K16">
            <v>1.3143716363348015</v>
          </cell>
          <cell r="L16">
            <v>1.3664719822708711</v>
          </cell>
          <cell r="M16">
            <v>1.3613535681046978</v>
          </cell>
          <cell r="N16">
            <v>1.3115647818921292</v>
          </cell>
          <cell r="O16">
            <v>1.3199645169600449</v>
          </cell>
          <cell r="P16">
            <v>1.3515698145767443</v>
          </cell>
        </row>
        <row r="17">
          <cell r="A17" t="str">
            <v>SAP</v>
          </cell>
          <cell r="B17">
            <v>1.845162836765545</v>
          </cell>
          <cell r="C17">
            <v>1.7959499163560613</v>
          </cell>
          <cell r="D17">
            <v>1.8977163805662403</v>
          </cell>
          <cell r="E17">
            <v>1.8449990319423628</v>
          </cell>
          <cell r="F17">
            <v>1.7276278450221429</v>
          </cell>
          <cell r="G17">
            <v>1.6269827623081146</v>
          </cell>
          <cell r="H17">
            <v>1.6475528733148992</v>
          </cell>
          <cell r="I17">
            <v>1.5801891033645736</v>
          </cell>
          <cell r="J17">
            <v>1.5135888271502862</v>
          </cell>
          <cell r="K17">
            <v>1.5518310073793919</v>
          </cell>
          <cell r="L17">
            <v>1.6225377636875025</v>
          </cell>
          <cell r="M17">
            <v>1.5186539036734128</v>
          </cell>
          <cell r="N17">
            <v>1.5562250885000966</v>
          </cell>
          <cell r="O17">
            <v>1.507879439838282</v>
          </cell>
          <cell r="P17">
            <v>1.6025394842603002</v>
          </cell>
        </row>
        <row r="18">
          <cell r="A18" t="str">
            <v>AND</v>
          </cell>
          <cell r="B18">
            <v>1.2622504963617946</v>
          </cell>
          <cell r="C18">
            <v>1.2064149120047101</v>
          </cell>
          <cell r="D18">
            <v>1.2519057752033766</v>
          </cell>
          <cell r="E18">
            <v>1.122895711504396</v>
          </cell>
          <cell r="F18">
            <v>1.1951675170767642</v>
          </cell>
          <cell r="G18">
            <v>1.1642694961477489</v>
          </cell>
          <cell r="H18">
            <v>1.1548930372603348</v>
          </cell>
          <cell r="I18">
            <v>1.0920573320208942</v>
          </cell>
          <cell r="J18">
            <v>1.0441678045040828</v>
          </cell>
          <cell r="K18">
            <v>1.0181521829034954</v>
          </cell>
          <cell r="L18">
            <v>0.91452166409385083</v>
          </cell>
          <cell r="M18">
            <v>1.0319504416651124</v>
          </cell>
          <cell r="N18">
            <v>1.003604621632014</v>
          </cell>
          <cell r="O18">
            <v>1.0008827832858225</v>
          </cell>
          <cell r="P18">
            <v>1.010735139553125</v>
          </cell>
        </row>
        <row r="19">
          <cell r="A19" t="str">
            <v>TND</v>
          </cell>
          <cell r="B19">
            <v>1.2763658953323291</v>
          </cell>
          <cell r="C19">
            <v>1.2332754738317542</v>
          </cell>
          <cell r="D19">
            <v>1.2211863453638849</v>
          </cell>
          <cell r="E19">
            <v>1.10040913603378</v>
          </cell>
          <cell r="F19">
            <v>1.025369067130105</v>
          </cell>
          <cell r="G19">
            <v>1.1037766820109434</v>
          </cell>
          <cell r="H19">
            <v>1.0466351870958746</v>
          </cell>
          <cell r="I19">
            <v>1.1293440529951768</v>
          </cell>
          <cell r="J19">
            <v>1.0772853332783334</v>
          </cell>
          <cell r="K19">
            <v>1.1803175920293303</v>
          </cell>
          <cell r="L19">
            <v>1.1303154100296502</v>
          </cell>
          <cell r="M19">
            <v>1.0453824777531842</v>
          </cell>
          <cell r="N19">
            <v>1.0376124050417559</v>
          </cell>
          <cell r="O19">
            <v>1.0842738081031735</v>
          </cell>
          <cell r="P19">
            <v>1.0755770270562204</v>
          </cell>
        </row>
        <row r="20">
          <cell r="A20" t="str">
            <v>UED</v>
          </cell>
          <cell r="B20">
            <v>1.2622525814861132</v>
          </cell>
          <cell r="C20">
            <v>1.2770993429324202</v>
          </cell>
          <cell r="D20">
            <v>1.281895998600779</v>
          </cell>
          <cell r="E20">
            <v>1.3116572613442454</v>
          </cell>
          <cell r="F20">
            <v>1.2857365246001904</v>
          </cell>
          <cell r="G20">
            <v>1.1715992190368336</v>
          </cell>
          <cell r="H20">
            <v>1.1119117950388537</v>
          </cell>
          <cell r="I20">
            <v>1.1659191891015284</v>
          </cell>
          <cell r="J20">
            <v>1.1378459068900326</v>
          </cell>
          <cell r="K20">
            <v>1.1798755614719674</v>
          </cell>
          <cell r="L20">
            <v>1.1530306407743445</v>
          </cell>
          <cell r="M20">
            <v>1.2010558739494832</v>
          </cell>
          <cell r="N20">
            <v>1.2913785180008117</v>
          </cell>
          <cell r="O20">
            <v>1.2922672604688668</v>
          </cell>
          <cell r="P20">
            <v>1.2924941967428665</v>
          </cell>
        </row>
        <row r="24">
          <cell r="A24" t="str">
            <v>DNSP</v>
          </cell>
          <cell r="B24">
            <v>2006</v>
          </cell>
          <cell r="C24">
            <v>2007</v>
          </cell>
          <cell r="D24">
            <v>2008</v>
          </cell>
          <cell r="E24">
            <v>2009</v>
          </cell>
          <cell r="F24">
            <v>2010</v>
          </cell>
          <cell r="G24">
            <v>2011</v>
          </cell>
          <cell r="H24">
            <v>2012</v>
          </cell>
          <cell r="I24">
            <v>2013</v>
          </cell>
          <cell r="J24">
            <v>2014</v>
          </cell>
          <cell r="K24">
            <v>2015</v>
          </cell>
          <cell r="L24">
            <v>2016</v>
          </cell>
          <cell r="M24">
            <v>2017</v>
          </cell>
          <cell r="N24">
            <v>2018</v>
          </cell>
          <cell r="O24">
            <v>2019</v>
          </cell>
          <cell r="P24">
            <v>2020</v>
          </cell>
          <cell r="Q24">
            <v>2021</v>
          </cell>
        </row>
        <row r="25">
          <cell r="A25" t="str">
            <v>ACT</v>
          </cell>
          <cell r="B25">
            <v>1</v>
          </cell>
          <cell r="C25">
            <v>0.99302278490854468</v>
          </cell>
          <cell r="D25">
            <v>0.97565362773243092</v>
          </cell>
          <cell r="E25">
            <v>0.95544659726331838</v>
          </cell>
          <cell r="F25">
            <v>0.8626489065596149</v>
          </cell>
          <cell r="G25">
            <v>0.74911809935887741</v>
          </cell>
          <cell r="H25">
            <v>0.75885249706783486</v>
          </cell>
          <cell r="I25">
            <v>0.70444376488807825</v>
          </cell>
          <cell r="J25">
            <v>0.62694205488529386</v>
          </cell>
          <cell r="K25">
            <v>0.67764579980715689</v>
          </cell>
          <cell r="L25">
            <v>1.2551093674492022</v>
          </cell>
          <cell r="M25">
            <v>1.10301556559998</v>
          </cell>
          <cell r="N25">
            <v>0.96929393569187272</v>
          </cell>
          <cell r="O25">
            <v>1.0084719951976526</v>
          </cell>
          <cell r="P25">
            <v>1.0782838198071636</v>
          </cell>
        </row>
        <row r="26">
          <cell r="A26" t="str">
            <v>AGD</v>
          </cell>
          <cell r="B26">
            <v>0.76967475273344166</v>
          </cell>
          <cell r="C26">
            <v>0.91503741151415363</v>
          </cell>
          <cell r="D26">
            <v>0.64089504210428316</v>
          </cell>
          <cell r="E26">
            <v>0.70323808335032412</v>
          </cell>
          <cell r="F26">
            <v>0.65307531643727834</v>
          </cell>
          <cell r="G26">
            <v>0.6848445927745852</v>
          </cell>
          <cell r="H26">
            <v>0.63016682480869224</v>
          </cell>
          <cell r="I26">
            <v>0.80553898731639395</v>
          </cell>
          <cell r="J26">
            <v>0.71507269517965388</v>
          </cell>
          <cell r="K26">
            <v>0.61484487279116751</v>
          </cell>
          <cell r="L26">
            <v>0.68519348055175355</v>
          </cell>
          <cell r="M26">
            <v>0.77439646982371646</v>
          </cell>
          <cell r="N26">
            <v>0.9200162035589966</v>
          </cell>
          <cell r="O26">
            <v>0.97423633850345137</v>
          </cell>
          <cell r="P26">
            <v>1.0687531956596013</v>
          </cell>
        </row>
        <row r="27">
          <cell r="A27" t="str">
            <v>CIT</v>
          </cell>
          <cell r="B27">
            <v>1.8500766948403966</v>
          </cell>
          <cell r="C27">
            <v>1.6776544798982811</v>
          </cell>
          <cell r="D27">
            <v>1.8235033325584697</v>
          </cell>
          <cell r="E27">
            <v>1.5062609937986506</v>
          </cell>
          <cell r="F27">
            <v>1.3937040597047758</v>
          </cell>
          <cell r="G27">
            <v>1.5631995860295471</v>
          </cell>
          <cell r="H27">
            <v>1.2210370145076592</v>
          </cell>
          <cell r="I27">
            <v>1.2757839263833137</v>
          </cell>
          <cell r="J27">
            <v>1.2378685740212152</v>
          </cell>
          <cell r="K27">
            <v>1.3126586423737661</v>
          </cell>
          <cell r="L27">
            <v>1.3188685355740613</v>
          </cell>
          <cell r="M27">
            <v>1.3997887936216689</v>
          </cell>
          <cell r="N27">
            <v>1.6152359722693816</v>
          </cell>
          <cell r="O27">
            <v>1.4553605329831039</v>
          </cell>
          <cell r="P27">
            <v>1.5079869623649906</v>
          </cell>
        </row>
        <row r="28">
          <cell r="A28" t="str">
            <v>END</v>
          </cell>
          <cell r="B28">
            <v>1.1996384198582448</v>
          </cell>
          <cell r="C28">
            <v>1.1272575251172625</v>
          </cell>
          <cell r="D28">
            <v>0.92481745763134626</v>
          </cell>
          <cell r="E28">
            <v>1.0421267392181681</v>
          </cell>
          <cell r="F28">
            <v>1.1168929592194232</v>
          </cell>
          <cell r="G28">
            <v>1.0867105759479536</v>
          </cell>
          <cell r="H28">
            <v>1.0447466165608099</v>
          </cell>
          <cell r="I28">
            <v>1.1548335750111998</v>
          </cell>
          <cell r="J28">
            <v>1.0582995500268266</v>
          </cell>
          <cell r="K28">
            <v>1.030197394986297</v>
          </cell>
          <cell r="L28">
            <v>0.97632009883826865</v>
          </cell>
          <cell r="M28">
            <v>1.1136561804869636</v>
          </cell>
          <cell r="N28">
            <v>1.237367094721664</v>
          </cell>
          <cell r="O28">
            <v>1.3089274519969265</v>
          </cell>
          <cell r="P28">
            <v>1.451486660418678</v>
          </cell>
        </row>
        <row r="29">
          <cell r="A29" t="str">
            <v>ENX</v>
          </cell>
          <cell r="B29">
            <v>1.208096787141113</v>
          </cell>
          <cell r="C29">
            <v>1.1680999990081296</v>
          </cell>
          <cell r="D29">
            <v>1.127971027181595</v>
          </cell>
          <cell r="E29">
            <v>1.1394160640021893</v>
          </cell>
          <cell r="F29">
            <v>1.1637388024613675</v>
          </cell>
          <cell r="G29">
            <v>1.0769757541851319</v>
          </cell>
          <cell r="H29">
            <v>1.0324349586018369</v>
          </cell>
          <cell r="I29">
            <v>0.96270114496410708</v>
          </cell>
          <cell r="J29">
            <v>1.0467654489821476</v>
          </cell>
          <cell r="K29">
            <v>1.0135611088773835</v>
          </cell>
          <cell r="L29">
            <v>1.1642252948894056</v>
          </cell>
          <cell r="M29">
            <v>1.1860764234936636</v>
          </cell>
          <cell r="N29">
            <v>1.1804470638357503</v>
          </cell>
          <cell r="O29">
            <v>1.2570581784960988</v>
          </cell>
          <cell r="P29">
            <v>1.3260542311581085</v>
          </cell>
        </row>
        <row r="30">
          <cell r="A30" t="str">
            <v>ERG</v>
          </cell>
          <cell r="B30">
            <v>0.90855761506318977</v>
          </cell>
          <cell r="C30">
            <v>1.1748727516152411</v>
          </cell>
          <cell r="D30">
            <v>1.0784333753475861</v>
          </cell>
          <cell r="E30">
            <v>1.0855290139456537</v>
          </cell>
          <cell r="F30">
            <v>1.1388657441142389</v>
          </cell>
          <cell r="G30">
            <v>0.96502367646621845</v>
          </cell>
          <cell r="H30">
            <v>0.97775033464188488</v>
          </cell>
          <cell r="I30">
            <v>1.2573986665250636</v>
          </cell>
          <cell r="J30">
            <v>1.2937057884358643</v>
          </cell>
          <cell r="K30">
            <v>1.089759240992531</v>
          </cell>
          <cell r="L30">
            <v>1.0725231225469929</v>
          </cell>
          <cell r="M30">
            <v>1.2505245505562292</v>
          </cell>
          <cell r="N30">
            <v>1.1959390267086081</v>
          </cell>
          <cell r="O30">
            <v>1.1457191422300206</v>
          </cell>
          <cell r="P30">
            <v>1.1128898081228711</v>
          </cell>
        </row>
        <row r="31">
          <cell r="A31" t="str">
            <v>ESS</v>
          </cell>
          <cell r="B31">
            <v>1.4108945442368637</v>
          </cell>
          <cell r="C31">
            <v>1.2702955593785177</v>
          </cell>
          <cell r="D31">
            <v>1.0773276882212504</v>
          </cell>
          <cell r="E31">
            <v>1.1120118249059752</v>
          </cell>
          <cell r="F31">
            <v>1.1122402588223959</v>
          </cell>
          <cell r="G31">
            <v>1.0973919843116897</v>
          </cell>
          <cell r="H31">
            <v>0.8816823858486158</v>
          </cell>
          <cell r="I31">
            <v>0.985011246133081</v>
          </cell>
          <cell r="J31">
            <v>1.1323603852702873</v>
          </cell>
          <cell r="K31">
            <v>1.126103597723052</v>
          </cell>
          <cell r="L31">
            <v>1.4205004344164756</v>
          </cell>
          <cell r="M31">
            <v>1.3877329043723852</v>
          </cell>
          <cell r="N31">
            <v>1.3552493826483698</v>
          </cell>
          <cell r="O31">
            <v>1.1762956692657471</v>
          </cell>
          <cell r="P31">
            <v>1.2100607175871696</v>
          </cell>
        </row>
        <row r="32">
          <cell r="A32" t="str">
            <v>JEN</v>
          </cell>
          <cell r="B32">
            <v>0.91058350143670097</v>
          </cell>
          <cell r="C32">
            <v>0.89641560844062818</v>
          </cell>
          <cell r="D32">
            <v>1.1594897538393374</v>
          </cell>
          <cell r="E32">
            <v>1.0734997051150783</v>
          </cell>
          <cell r="F32">
            <v>0.93672090445115985</v>
          </cell>
          <cell r="G32">
            <v>0.96602524277283375</v>
          </cell>
          <cell r="H32">
            <v>0.86289318918739921</v>
          </cell>
          <cell r="I32">
            <v>0.88675545425577329</v>
          </cell>
          <cell r="J32">
            <v>0.90235728454566866</v>
          </cell>
          <cell r="K32">
            <v>0.90647414240232904</v>
          </cell>
          <cell r="L32">
            <v>0.86390030755635705</v>
          </cell>
          <cell r="M32">
            <v>0.83943925010542808</v>
          </cell>
          <cell r="N32">
            <v>0.92344856173451595</v>
          </cell>
          <cell r="O32">
            <v>0.88399563292442962</v>
          </cell>
          <cell r="P32">
            <v>1.0348422602161342</v>
          </cell>
        </row>
        <row r="33">
          <cell r="A33" t="str">
            <v>PCR</v>
          </cell>
          <cell r="B33">
            <v>1.6965963330225096</v>
          </cell>
          <cell r="C33">
            <v>1.9321359775375218</v>
          </cell>
          <cell r="D33">
            <v>2.0009440516041184</v>
          </cell>
          <cell r="E33">
            <v>1.7577391593674592</v>
          </cell>
          <cell r="F33">
            <v>1.8932661182976165</v>
          </cell>
          <cell r="G33">
            <v>1.8787292742880002</v>
          </cell>
          <cell r="H33">
            <v>1.5838448747033189</v>
          </cell>
          <cell r="I33">
            <v>1.4745551522202913</v>
          </cell>
          <cell r="J33">
            <v>1.586082118954236</v>
          </cell>
          <cell r="K33">
            <v>1.5500184134614148</v>
          </cell>
          <cell r="L33">
            <v>1.842424221042527</v>
          </cell>
          <cell r="M33">
            <v>1.7818243996320087</v>
          </cell>
          <cell r="N33">
            <v>1.6792164489207335</v>
          </cell>
          <cell r="O33">
            <v>1.755942383669973</v>
          </cell>
          <cell r="P33">
            <v>1.8945235136875322</v>
          </cell>
        </row>
        <row r="34">
          <cell r="A34" t="str">
            <v>SAP</v>
          </cell>
          <cell r="B34">
            <v>2.018018741264425</v>
          </cell>
          <cell r="C34">
            <v>2.119464480500616</v>
          </cell>
          <cell r="D34">
            <v>2.0856973653087967</v>
          </cell>
          <cell r="E34">
            <v>1.945222867761256</v>
          </cell>
          <cell r="F34">
            <v>1.8603205254050814</v>
          </cell>
          <cell r="G34">
            <v>1.5286091884998707</v>
          </cell>
          <cell r="H34">
            <v>1.5452731068480261</v>
          </cell>
          <cell r="I34">
            <v>1.4409060955777857</v>
          </cell>
          <cell r="J34">
            <v>1.3710773179217683</v>
          </cell>
          <cell r="K34">
            <v>1.3776980195430228</v>
          </cell>
          <cell r="L34">
            <v>1.6200652055887319</v>
          </cell>
          <cell r="M34">
            <v>1.3904454939917801</v>
          </cell>
          <cell r="N34">
            <v>1.4535952781983106</v>
          </cell>
          <cell r="O34">
            <v>1.3943705812280651</v>
          </cell>
          <cell r="P34">
            <v>1.6090504655253426</v>
          </cell>
        </row>
        <row r="35">
          <cell r="A35" t="str">
            <v>AND</v>
          </cell>
          <cell r="B35">
            <v>1.5204716262510614</v>
          </cell>
          <cell r="C35">
            <v>1.2976580858569398</v>
          </cell>
          <cell r="D35">
            <v>1.3238136583854014</v>
          </cell>
          <cell r="E35">
            <v>1.1066434477355691</v>
          </cell>
          <cell r="F35">
            <v>1.2346460801664116</v>
          </cell>
          <cell r="G35">
            <v>1.2040072421615438</v>
          </cell>
          <cell r="H35">
            <v>1.1726886192989878</v>
          </cell>
          <cell r="I35">
            <v>1.0524149003617509</v>
          </cell>
          <cell r="J35">
            <v>1.0030160662692658</v>
          </cell>
          <cell r="K35">
            <v>0.97576335129925995</v>
          </cell>
          <cell r="L35">
            <v>0.8542070063124485</v>
          </cell>
          <cell r="M35">
            <v>1.0381638714198802</v>
          </cell>
          <cell r="N35">
            <v>1.0717939180602847</v>
          </cell>
          <cell r="O35">
            <v>1.0494987570003074</v>
          </cell>
          <cell r="P35">
            <v>1.0279140909274875</v>
          </cell>
        </row>
        <row r="36">
          <cell r="A36" t="str">
            <v>TND</v>
          </cell>
          <cell r="B36">
            <v>1.5150942479838525</v>
          </cell>
          <cell r="C36">
            <v>1.4806457872541132</v>
          </cell>
          <cell r="D36">
            <v>1.4801229564460705</v>
          </cell>
          <cell r="E36">
            <v>1.2852196010145891</v>
          </cell>
          <cell r="F36">
            <v>1.097395246497628</v>
          </cell>
          <cell r="G36">
            <v>1.2404441221538121</v>
          </cell>
          <cell r="H36">
            <v>1.1140361492245014</v>
          </cell>
          <cell r="I36">
            <v>1.4106110915546533</v>
          </cell>
          <cell r="J36">
            <v>1.3173292223178874</v>
          </cell>
          <cell r="K36">
            <v>1.6356958318105106</v>
          </cell>
          <cell r="L36">
            <v>1.5159496513415534</v>
          </cell>
          <cell r="M36">
            <v>1.1707169761626655</v>
          </cell>
          <cell r="N36">
            <v>1.2643797907378092</v>
          </cell>
          <cell r="O36">
            <v>1.4287846759319824</v>
          </cell>
          <cell r="P36">
            <v>1.3976319519430294</v>
          </cell>
        </row>
        <row r="37">
          <cell r="A37" t="str">
            <v>UED</v>
          </cell>
          <cell r="B37">
            <v>1.1067714526992556</v>
          </cell>
          <cell r="C37">
            <v>1.1803692397737886</v>
          </cell>
          <cell r="D37">
            <v>1.2065891226983028</v>
          </cell>
          <cell r="E37">
            <v>1.231155646293953</v>
          </cell>
          <cell r="F37">
            <v>1.1974640278235198</v>
          </cell>
          <cell r="G37">
            <v>0.97135800812789808</v>
          </cell>
          <cell r="H37">
            <v>0.93868119250880899</v>
          </cell>
          <cell r="I37">
            <v>1.0627346435788996</v>
          </cell>
          <cell r="J37">
            <v>1.0300504255835812</v>
          </cell>
          <cell r="K37">
            <v>1.1106951760949575</v>
          </cell>
          <cell r="L37">
            <v>0.98835935286897092</v>
          </cell>
          <cell r="M37">
            <v>1.0892008598797278</v>
          </cell>
          <cell r="N37">
            <v>1.3622980006493799</v>
          </cell>
          <cell r="O37">
            <v>1.370517715015793</v>
          </cell>
          <cell r="P37">
            <v>1.3326622273438129</v>
          </cell>
        </row>
      </sheetData>
      <sheetData sheetId="7"/>
      <sheetData sheetId="8"/>
      <sheetData sheetId="9">
        <row r="8">
          <cell r="B8">
            <v>2006</v>
          </cell>
        </row>
        <row r="9">
          <cell r="B9">
            <v>2020</v>
          </cell>
        </row>
        <row r="10">
          <cell r="B10">
            <v>2012</v>
          </cell>
        </row>
        <row r="11">
          <cell r="B11">
            <v>2020</v>
          </cell>
        </row>
        <row r="12">
          <cell r="B12" t="str">
            <v>Opex - Benchmarking series</v>
          </cell>
        </row>
      </sheetData>
      <sheetData sheetId="10">
        <row r="7">
          <cell r="A7" t="str">
            <v>DNSP</v>
          </cell>
          <cell r="B7" t="str">
            <v>ACT</v>
          </cell>
          <cell r="C7" t="str">
            <v>ACT</v>
          </cell>
          <cell r="D7" t="str">
            <v>ACT</v>
          </cell>
          <cell r="E7" t="str">
            <v>ACT</v>
          </cell>
          <cell r="F7" t="str">
            <v>ACT</v>
          </cell>
          <cell r="G7" t="str">
            <v>ACT</v>
          </cell>
          <cell r="H7" t="str">
            <v>ACT</v>
          </cell>
          <cell r="I7" t="str">
            <v>ACT</v>
          </cell>
          <cell r="J7" t="str">
            <v>ACT</v>
          </cell>
          <cell r="K7" t="str">
            <v>ACT</v>
          </cell>
          <cell r="L7" t="str">
            <v>ACT</v>
          </cell>
          <cell r="M7" t="str">
            <v>ACT</v>
          </cell>
          <cell r="N7" t="str">
            <v>ACT</v>
          </cell>
          <cell r="O7" t="str">
            <v>ACT</v>
          </cell>
          <cell r="P7" t="str">
            <v>ACT</v>
          </cell>
          <cell r="Q7" t="str">
            <v>ACT</v>
          </cell>
          <cell r="R7" t="str">
            <v>AGD</v>
          </cell>
          <cell r="S7" t="str">
            <v>AGD</v>
          </cell>
          <cell r="T7" t="str">
            <v>AGD</v>
          </cell>
          <cell r="U7" t="str">
            <v>AGD</v>
          </cell>
          <cell r="V7" t="str">
            <v>AGD</v>
          </cell>
          <cell r="W7" t="str">
            <v>AGD</v>
          </cell>
          <cell r="X7" t="str">
            <v>AGD</v>
          </cell>
          <cell r="Y7" t="str">
            <v>AGD</v>
          </cell>
          <cell r="Z7" t="str">
            <v>AGD</v>
          </cell>
          <cell r="AA7" t="str">
            <v>AGD</v>
          </cell>
          <cell r="AB7" t="str">
            <v>AGD</v>
          </cell>
          <cell r="AC7" t="str">
            <v>AGD</v>
          </cell>
          <cell r="AD7" t="str">
            <v>AGD</v>
          </cell>
          <cell r="AE7" t="str">
            <v>AGD</v>
          </cell>
          <cell r="AF7" t="str">
            <v>AGD</v>
          </cell>
          <cell r="AG7" t="str">
            <v>AGD</v>
          </cell>
          <cell r="AH7" t="str">
            <v>CIT</v>
          </cell>
          <cell r="AI7" t="str">
            <v>CIT</v>
          </cell>
          <cell r="AJ7" t="str">
            <v>CIT</v>
          </cell>
          <cell r="AK7" t="str">
            <v>CIT</v>
          </cell>
          <cell r="AL7" t="str">
            <v>CIT</v>
          </cell>
          <cell r="AM7" t="str">
            <v>CIT</v>
          </cell>
          <cell r="AN7" t="str">
            <v>CIT</v>
          </cell>
          <cell r="AO7" t="str">
            <v>CIT</v>
          </cell>
          <cell r="AP7" t="str">
            <v>CIT</v>
          </cell>
          <cell r="AQ7" t="str">
            <v>CIT</v>
          </cell>
          <cell r="AR7" t="str">
            <v>CIT</v>
          </cell>
          <cell r="AS7" t="str">
            <v>CIT</v>
          </cell>
          <cell r="AT7" t="str">
            <v>CIT</v>
          </cell>
          <cell r="AU7" t="str">
            <v>CIT</v>
          </cell>
          <cell r="AV7" t="str">
            <v>CIT</v>
          </cell>
          <cell r="AW7" t="str">
            <v>CIT</v>
          </cell>
          <cell r="AX7" t="str">
            <v>END</v>
          </cell>
          <cell r="AY7" t="str">
            <v>END</v>
          </cell>
          <cell r="AZ7" t="str">
            <v>END</v>
          </cell>
          <cell r="BA7" t="str">
            <v>END</v>
          </cell>
          <cell r="BB7" t="str">
            <v>END</v>
          </cell>
          <cell r="BC7" t="str">
            <v>END</v>
          </cell>
          <cell r="BD7" t="str">
            <v>END</v>
          </cell>
          <cell r="BE7" t="str">
            <v>END</v>
          </cell>
          <cell r="BF7" t="str">
            <v>END</v>
          </cell>
          <cell r="BG7" t="str">
            <v>END</v>
          </cell>
          <cell r="BH7" t="str">
            <v>END</v>
          </cell>
          <cell r="BI7" t="str">
            <v>END</v>
          </cell>
          <cell r="BJ7" t="str">
            <v>END</v>
          </cell>
          <cell r="BK7" t="str">
            <v>END</v>
          </cell>
          <cell r="BL7" t="str">
            <v>END</v>
          </cell>
          <cell r="BM7" t="str">
            <v>END</v>
          </cell>
          <cell r="BN7" t="str">
            <v>ENX</v>
          </cell>
          <cell r="BO7" t="str">
            <v>ENX</v>
          </cell>
          <cell r="BP7" t="str">
            <v>ENX</v>
          </cell>
          <cell r="BQ7" t="str">
            <v>ENX</v>
          </cell>
          <cell r="BR7" t="str">
            <v>ENX</v>
          </cell>
          <cell r="BS7" t="str">
            <v>ENX</v>
          </cell>
          <cell r="BT7" t="str">
            <v>ENX</v>
          </cell>
          <cell r="BU7" t="str">
            <v>ENX</v>
          </cell>
          <cell r="BV7" t="str">
            <v>ENX</v>
          </cell>
          <cell r="BW7" t="str">
            <v>ENX</v>
          </cell>
          <cell r="BX7" t="str">
            <v>ENX</v>
          </cell>
          <cell r="BY7" t="str">
            <v>ENX</v>
          </cell>
          <cell r="BZ7" t="str">
            <v>ENX</v>
          </cell>
          <cell r="CA7" t="str">
            <v>ENX</v>
          </cell>
          <cell r="CB7" t="str">
            <v>ENX</v>
          </cell>
          <cell r="CC7" t="str">
            <v>ENX</v>
          </cell>
          <cell r="CD7" t="str">
            <v>ERG</v>
          </cell>
          <cell r="CE7" t="str">
            <v>ERG</v>
          </cell>
          <cell r="CF7" t="str">
            <v>ERG</v>
          </cell>
          <cell r="CG7" t="str">
            <v>ERG</v>
          </cell>
          <cell r="CH7" t="str">
            <v>ERG</v>
          </cell>
          <cell r="CI7" t="str">
            <v>ERG</v>
          </cell>
          <cell r="CJ7" t="str">
            <v>ERG</v>
          </cell>
          <cell r="CK7" t="str">
            <v>ERG</v>
          </cell>
          <cell r="CL7" t="str">
            <v>ERG</v>
          </cell>
          <cell r="CM7" t="str">
            <v>ERG</v>
          </cell>
          <cell r="CN7" t="str">
            <v>ERG</v>
          </cell>
          <cell r="CO7" t="str">
            <v>ERG</v>
          </cell>
          <cell r="CP7" t="str">
            <v>ERG</v>
          </cell>
          <cell r="CQ7" t="str">
            <v>ERG</v>
          </cell>
          <cell r="CR7" t="str">
            <v>ERG</v>
          </cell>
          <cell r="CS7" t="str">
            <v>ERG</v>
          </cell>
          <cell r="CT7" t="str">
            <v>ESS</v>
          </cell>
          <cell r="CU7" t="str">
            <v>ESS</v>
          </cell>
          <cell r="CV7" t="str">
            <v>ESS</v>
          </cell>
          <cell r="CW7" t="str">
            <v>ESS</v>
          </cell>
          <cell r="CX7" t="str">
            <v>ESS</v>
          </cell>
          <cell r="CY7" t="str">
            <v>ESS</v>
          </cell>
          <cell r="CZ7" t="str">
            <v>ESS</v>
          </cell>
          <cell r="DA7" t="str">
            <v>ESS</v>
          </cell>
          <cell r="DB7" t="str">
            <v>ESS</v>
          </cell>
          <cell r="DC7" t="str">
            <v>ESS</v>
          </cell>
          <cell r="DD7" t="str">
            <v>ESS</v>
          </cell>
          <cell r="DE7" t="str">
            <v>ESS</v>
          </cell>
          <cell r="DF7" t="str">
            <v>ESS</v>
          </cell>
          <cell r="DG7" t="str">
            <v>ESS</v>
          </cell>
          <cell r="DH7" t="str">
            <v>ESS</v>
          </cell>
          <cell r="DI7" t="str">
            <v>ESS</v>
          </cell>
          <cell r="DJ7" t="str">
            <v>JEN</v>
          </cell>
          <cell r="DK7" t="str">
            <v>JEN</v>
          </cell>
          <cell r="DL7" t="str">
            <v>JEN</v>
          </cell>
          <cell r="DM7" t="str">
            <v>JEN</v>
          </cell>
          <cell r="DN7" t="str">
            <v>JEN</v>
          </cell>
          <cell r="DO7" t="str">
            <v>JEN</v>
          </cell>
          <cell r="DP7" t="str">
            <v>JEN</v>
          </cell>
          <cell r="DQ7" t="str">
            <v>JEN</v>
          </cell>
          <cell r="DR7" t="str">
            <v>JEN</v>
          </cell>
          <cell r="DS7" t="str">
            <v>JEN</v>
          </cell>
          <cell r="DT7" t="str">
            <v>JEN</v>
          </cell>
          <cell r="DU7" t="str">
            <v>JEN</v>
          </cell>
          <cell r="DV7" t="str">
            <v>JEN</v>
          </cell>
          <cell r="DW7" t="str">
            <v>JEN</v>
          </cell>
          <cell r="DX7" t="str">
            <v>JEN</v>
          </cell>
          <cell r="DY7" t="str">
            <v>JEN</v>
          </cell>
          <cell r="DZ7" t="str">
            <v>PCR</v>
          </cell>
          <cell r="EA7" t="str">
            <v>PCR</v>
          </cell>
          <cell r="EB7" t="str">
            <v>PCR</v>
          </cell>
          <cell r="EC7" t="str">
            <v>PCR</v>
          </cell>
          <cell r="ED7" t="str">
            <v>PCR</v>
          </cell>
          <cell r="EE7" t="str">
            <v>PCR</v>
          </cell>
          <cell r="EF7" t="str">
            <v>PCR</v>
          </cell>
          <cell r="EG7" t="str">
            <v>PCR</v>
          </cell>
          <cell r="EH7" t="str">
            <v>PCR</v>
          </cell>
          <cell r="EI7" t="str">
            <v>PCR</v>
          </cell>
          <cell r="EJ7" t="str">
            <v>PCR</v>
          </cell>
          <cell r="EK7" t="str">
            <v>PCR</v>
          </cell>
          <cell r="EL7" t="str">
            <v>PCR</v>
          </cell>
          <cell r="EM7" t="str">
            <v>PCR</v>
          </cell>
          <cell r="EN7" t="str">
            <v>PCR</v>
          </cell>
          <cell r="EO7" t="str">
            <v>PCR</v>
          </cell>
          <cell r="EP7" t="str">
            <v>SAP</v>
          </cell>
          <cell r="EQ7" t="str">
            <v>SAP</v>
          </cell>
          <cell r="ER7" t="str">
            <v>SAP</v>
          </cell>
          <cell r="ES7" t="str">
            <v>SAP</v>
          </cell>
          <cell r="ET7" t="str">
            <v>SAP</v>
          </cell>
          <cell r="EU7" t="str">
            <v>SAP</v>
          </cell>
          <cell r="EV7" t="str">
            <v>SAP</v>
          </cell>
          <cell r="EW7" t="str">
            <v>SAP</v>
          </cell>
          <cell r="EX7" t="str">
            <v>SAP</v>
          </cell>
          <cell r="EY7" t="str">
            <v>SAP</v>
          </cell>
          <cell r="EZ7" t="str">
            <v>SAP</v>
          </cell>
          <cell r="FA7" t="str">
            <v>SAP</v>
          </cell>
          <cell r="FB7" t="str">
            <v>SAP</v>
          </cell>
          <cell r="FC7" t="str">
            <v>SAP</v>
          </cell>
          <cell r="FD7" t="str">
            <v>SAP</v>
          </cell>
          <cell r="FE7" t="str">
            <v>SAP</v>
          </cell>
          <cell r="FF7" t="str">
            <v>AND</v>
          </cell>
          <cell r="FG7" t="str">
            <v>AND</v>
          </cell>
          <cell r="FH7" t="str">
            <v>AND</v>
          </cell>
          <cell r="FI7" t="str">
            <v>AND</v>
          </cell>
          <cell r="FJ7" t="str">
            <v>AND</v>
          </cell>
          <cell r="FK7" t="str">
            <v>AND</v>
          </cell>
          <cell r="FL7" t="str">
            <v>AND</v>
          </cell>
          <cell r="FM7" t="str">
            <v>AND</v>
          </cell>
          <cell r="FN7" t="str">
            <v>AND</v>
          </cell>
          <cell r="FO7" t="str">
            <v>AND</v>
          </cell>
          <cell r="FP7" t="str">
            <v>AND</v>
          </cell>
          <cell r="FQ7" t="str">
            <v>AND</v>
          </cell>
          <cell r="FR7" t="str">
            <v>AND</v>
          </cell>
          <cell r="FS7" t="str">
            <v>AND</v>
          </cell>
          <cell r="FT7" t="str">
            <v>AND</v>
          </cell>
          <cell r="FU7" t="str">
            <v>AND</v>
          </cell>
          <cell r="FV7" t="str">
            <v>TND</v>
          </cell>
          <cell r="FW7" t="str">
            <v>TND</v>
          </cell>
          <cell r="FX7" t="str">
            <v>TND</v>
          </cell>
          <cell r="FY7" t="str">
            <v>TND</v>
          </cell>
          <cell r="FZ7" t="str">
            <v>TND</v>
          </cell>
          <cell r="GA7" t="str">
            <v>TND</v>
          </cell>
          <cell r="GB7" t="str">
            <v>TND</v>
          </cell>
          <cell r="GC7" t="str">
            <v>TND</v>
          </cell>
          <cell r="GD7" t="str">
            <v>TND</v>
          </cell>
          <cell r="GE7" t="str">
            <v>TND</v>
          </cell>
          <cell r="GF7" t="str">
            <v>TND</v>
          </cell>
          <cell r="GG7" t="str">
            <v>TND</v>
          </cell>
          <cell r="GH7" t="str">
            <v>TND</v>
          </cell>
          <cell r="GI7" t="str">
            <v>TND</v>
          </cell>
          <cell r="GJ7" t="str">
            <v>TND</v>
          </cell>
          <cell r="GK7" t="str">
            <v>TND</v>
          </cell>
          <cell r="GL7" t="str">
            <v>UED</v>
          </cell>
          <cell r="GM7" t="str">
            <v>UED</v>
          </cell>
          <cell r="GN7" t="str">
            <v>UED</v>
          </cell>
          <cell r="GO7" t="str">
            <v>UED</v>
          </cell>
          <cell r="GP7" t="str">
            <v>UED</v>
          </cell>
          <cell r="GQ7" t="str">
            <v>UED</v>
          </cell>
          <cell r="GR7" t="str">
            <v>UED</v>
          </cell>
          <cell r="GS7" t="str">
            <v>UED</v>
          </cell>
          <cell r="GT7" t="str">
            <v>UED</v>
          </cell>
          <cell r="GU7" t="str">
            <v>UED</v>
          </cell>
          <cell r="GV7" t="str">
            <v>UED</v>
          </cell>
          <cell r="GW7" t="str">
            <v>UED</v>
          </cell>
          <cell r="GX7" t="str">
            <v>UED</v>
          </cell>
          <cell r="GY7" t="str">
            <v>UED</v>
          </cell>
          <cell r="GZ7" t="str">
            <v>UED</v>
          </cell>
          <cell r="HA7" t="str">
            <v>UED</v>
          </cell>
        </row>
        <row r="8">
          <cell r="A8" t="str">
            <v>Year</v>
          </cell>
          <cell r="B8">
            <v>2006</v>
          </cell>
          <cell r="C8">
            <v>2007</v>
          </cell>
          <cell r="D8">
            <v>2008</v>
          </cell>
          <cell r="E8">
            <v>2009</v>
          </cell>
          <cell r="F8">
            <v>2010</v>
          </cell>
          <cell r="G8">
            <v>2011</v>
          </cell>
          <cell r="H8">
            <v>2012</v>
          </cell>
          <cell r="I8">
            <v>2013</v>
          </cell>
          <cell r="J8">
            <v>2014</v>
          </cell>
          <cell r="K8">
            <v>2015</v>
          </cell>
          <cell r="L8">
            <v>2016</v>
          </cell>
          <cell r="M8">
            <v>2017</v>
          </cell>
          <cell r="N8">
            <v>2018</v>
          </cell>
          <cell r="O8">
            <v>2019</v>
          </cell>
          <cell r="P8">
            <v>2020</v>
          </cell>
          <cell r="Q8">
            <v>2021</v>
          </cell>
          <cell r="R8">
            <v>2006</v>
          </cell>
          <cell r="S8">
            <v>2007</v>
          </cell>
          <cell r="T8">
            <v>2008</v>
          </cell>
          <cell r="U8">
            <v>2009</v>
          </cell>
          <cell r="V8">
            <v>2010</v>
          </cell>
          <cell r="W8">
            <v>2011</v>
          </cell>
          <cell r="X8">
            <v>2012</v>
          </cell>
          <cell r="Y8">
            <v>2013</v>
          </cell>
          <cell r="Z8">
            <v>2014</v>
          </cell>
          <cell r="AA8">
            <v>2015</v>
          </cell>
          <cell r="AB8">
            <v>2016</v>
          </cell>
          <cell r="AC8">
            <v>2017</v>
          </cell>
          <cell r="AD8">
            <v>2018</v>
          </cell>
          <cell r="AE8">
            <v>2019</v>
          </cell>
          <cell r="AF8">
            <v>2020</v>
          </cell>
          <cell r="AG8">
            <v>2021</v>
          </cell>
          <cell r="AH8">
            <v>2006</v>
          </cell>
          <cell r="AI8">
            <v>2007</v>
          </cell>
          <cell r="AJ8">
            <v>2008</v>
          </cell>
          <cell r="AK8">
            <v>2009</v>
          </cell>
          <cell r="AL8">
            <v>2010</v>
          </cell>
          <cell r="AM8">
            <v>2011</v>
          </cell>
          <cell r="AN8">
            <v>2012</v>
          </cell>
          <cell r="AO8">
            <v>2013</v>
          </cell>
          <cell r="AP8">
            <v>2014</v>
          </cell>
          <cell r="AQ8">
            <v>2015</v>
          </cell>
          <cell r="AR8">
            <v>2016</v>
          </cell>
          <cell r="AS8">
            <v>2017</v>
          </cell>
          <cell r="AT8">
            <v>2018</v>
          </cell>
          <cell r="AU8">
            <v>2019</v>
          </cell>
          <cell r="AV8">
            <v>2020</v>
          </cell>
          <cell r="AW8">
            <v>2021</v>
          </cell>
          <cell r="AX8">
            <v>2006</v>
          </cell>
          <cell r="AY8">
            <v>2007</v>
          </cell>
          <cell r="AZ8">
            <v>2008</v>
          </cell>
          <cell r="BA8">
            <v>2009</v>
          </cell>
          <cell r="BB8">
            <v>2010</v>
          </cell>
          <cell r="BC8">
            <v>2011</v>
          </cell>
          <cell r="BD8">
            <v>2012</v>
          </cell>
          <cell r="BE8">
            <v>2013</v>
          </cell>
          <cell r="BF8">
            <v>2014</v>
          </cell>
          <cell r="BG8">
            <v>2015</v>
          </cell>
          <cell r="BH8">
            <v>2016</v>
          </cell>
          <cell r="BI8">
            <v>2017</v>
          </cell>
          <cell r="BJ8">
            <v>2018</v>
          </cell>
          <cell r="BK8">
            <v>2019</v>
          </cell>
          <cell r="BL8">
            <v>2020</v>
          </cell>
          <cell r="BM8">
            <v>2021</v>
          </cell>
          <cell r="BN8">
            <v>2006</v>
          </cell>
          <cell r="BO8">
            <v>2007</v>
          </cell>
          <cell r="BP8">
            <v>2008</v>
          </cell>
          <cell r="BQ8">
            <v>2009</v>
          </cell>
          <cell r="BR8">
            <v>2010</v>
          </cell>
          <cell r="BS8">
            <v>2011</v>
          </cell>
          <cell r="BT8">
            <v>2012</v>
          </cell>
          <cell r="BU8">
            <v>2013</v>
          </cell>
          <cell r="BV8">
            <v>2014</v>
          </cell>
          <cell r="BW8">
            <v>2015</v>
          </cell>
          <cell r="BX8">
            <v>2016</v>
          </cell>
          <cell r="BY8">
            <v>2017</v>
          </cell>
          <cell r="BZ8">
            <v>2018</v>
          </cell>
          <cell r="CA8">
            <v>2019</v>
          </cell>
          <cell r="CB8">
            <v>2020</v>
          </cell>
          <cell r="CC8">
            <v>2021</v>
          </cell>
          <cell r="CD8">
            <v>2006</v>
          </cell>
          <cell r="CE8">
            <v>2007</v>
          </cell>
          <cell r="CF8">
            <v>2008</v>
          </cell>
          <cell r="CG8">
            <v>2009</v>
          </cell>
          <cell r="CH8">
            <v>2010</v>
          </cell>
          <cell r="CI8">
            <v>2011</v>
          </cell>
          <cell r="CJ8">
            <v>2012</v>
          </cell>
          <cell r="CK8">
            <v>2013</v>
          </cell>
          <cell r="CL8">
            <v>2014</v>
          </cell>
          <cell r="CM8">
            <v>2015</v>
          </cell>
          <cell r="CN8">
            <v>2016</v>
          </cell>
          <cell r="CO8">
            <v>2017</v>
          </cell>
          <cell r="CP8">
            <v>2018</v>
          </cell>
          <cell r="CQ8">
            <v>2019</v>
          </cell>
          <cell r="CR8">
            <v>2020</v>
          </cell>
          <cell r="CS8">
            <v>2021</v>
          </cell>
          <cell r="CT8">
            <v>2006</v>
          </cell>
          <cell r="CU8">
            <v>2007</v>
          </cell>
          <cell r="CV8">
            <v>2008</v>
          </cell>
          <cell r="CW8">
            <v>2009</v>
          </cell>
          <cell r="CX8">
            <v>2010</v>
          </cell>
          <cell r="CY8">
            <v>2011</v>
          </cell>
          <cell r="CZ8">
            <v>2012</v>
          </cell>
          <cell r="DA8">
            <v>2013</v>
          </cell>
          <cell r="DB8">
            <v>2014</v>
          </cell>
          <cell r="DC8">
            <v>2015</v>
          </cell>
          <cell r="DD8">
            <v>2016</v>
          </cell>
          <cell r="DE8">
            <v>2017</v>
          </cell>
          <cell r="DF8">
            <v>2018</v>
          </cell>
          <cell r="DG8">
            <v>2019</v>
          </cell>
          <cell r="DH8">
            <v>2020</v>
          </cell>
          <cell r="DI8">
            <v>2021</v>
          </cell>
          <cell r="DJ8">
            <v>2006</v>
          </cell>
          <cell r="DK8">
            <v>2007</v>
          </cell>
          <cell r="DL8">
            <v>2008</v>
          </cell>
          <cell r="DM8">
            <v>2009</v>
          </cell>
          <cell r="DN8">
            <v>2010</v>
          </cell>
          <cell r="DO8">
            <v>2011</v>
          </cell>
          <cell r="DP8">
            <v>2012</v>
          </cell>
          <cell r="DQ8">
            <v>2013</v>
          </cell>
          <cell r="DR8">
            <v>2014</v>
          </cell>
          <cell r="DS8">
            <v>2015</v>
          </cell>
          <cell r="DT8">
            <v>2016</v>
          </cell>
          <cell r="DU8">
            <v>2017</v>
          </cell>
          <cell r="DV8">
            <v>2018</v>
          </cell>
          <cell r="DW8">
            <v>2019</v>
          </cell>
          <cell r="DX8">
            <v>2020</v>
          </cell>
          <cell r="DY8">
            <v>2021</v>
          </cell>
          <cell r="DZ8">
            <v>2006</v>
          </cell>
          <cell r="EA8">
            <v>2007</v>
          </cell>
          <cell r="EB8">
            <v>2008</v>
          </cell>
          <cell r="EC8">
            <v>2009</v>
          </cell>
          <cell r="ED8">
            <v>2010</v>
          </cell>
          <cell r="EE8">
            <v>2011</v>
          </cell>
          <cell r="EF8">
            <v>2012</v>
          </cell>
          <cell r="EG8">
            <v>2013</v>
          </cell>
          <cell r="EH8">
            <v>2014</v>
          </cell>
          <cell r="EI8">
            <v>2015</v>
          </cell>
          <cell r="EJ8">
            <v>2016</v>
          </cell>
          <cell r="EK8">
            <v>2017</v>
          </cell>
          <cell r="EL8">
            <v>2018</v>
          </cell>
          <cell r="EM8">
            <v>2019</v>
          </cell>
          <cell r="EN8">
            <v>2020</v>
          </cell>
          <cell r="EO8">
            <v>2021</v>
          </cell>
          <cell r="EP8">
            <v>2006</v>
          </cell>
          <cell r="EQ8">
            <v>2007</v>
          </cell>
          <cell r="ER8">
            <v>2008</v>
          </cell>
          <cell r="ES8">
            <v>2009</v>
          </cell>
          <cell r="ET8">
            <v>2010</v>
          </cell>
          <cell r="EU8">
            <v>2011</v>
          </cell>
          <cell r="EV8">
            <v>2012</v>
          </cell>
          <cell r="EW8">
            <v>2013</v>
          </cell>
          <cell r="EX8">
            <v>2014</v>
          </cell>
          <cell r="EY8">
            <v>2015</v>
          </cell>
          <cell r="EZ8">
            <v>2016</v>
          </cell>
          <cell r="FA8">
            <v>2017</v>
          </cell>
          <cell r="FB8">
            <v>2018</v>
          </cell>
          <cell r="FC8">
            <v>2019</v>
          </cell>
          <cell r="FD8">
            <v>2020</v>
          </cell>
          <cell r="FE8">
            <v>2021</v>
          </cell>
          <cell r="FF8">
            <v>2006</v>
          </cell>
          <cell r="FG8">
            <v>2007</v>
          </cell>
          <cell r="FH8">
            <v>2008</v>
          </cell>
          <cell r="FI8">
            <v>2009</v>
          </cell>
          <cell r="FJ8">
            <v>2010</v>
          </cell>
          <cell r="FK8">
            <v>2011</v>
          </cell>
          <cell r="FL8">
            <v>2012</v>
          </cell>
          <cell r="FM8">
            <v>2013</v>
          </cell>
          <cell r="FN8">
            <v>2014</v>
          </cell>
          <cell r="FO8">
            <v>2015</v>
          </cell>
          <cell r="FP8">
            <v>2016</v>
          </cell>
          <cell r="FQ8">
            <v>2017</v>
          </cell>
          <cell r="FR8">
            <v>2018</v>
          </cell>
          <cell r="FS8">
            <v>2019</v>
          </cell>
          <cell r="FT8">
            <v>2020</v>
          </cell>
          <cell r="FU8">
            <v>2021</v>
          </cell>
          <cell r="FV8">
            <v>2006</v>
          </cell>
          <cell r="FW8">
            <v>2007</v>
          </cell>
          <cell r="FX8">
            <v>2008</v>
          </cell>
          <cell r="FY8">
            <v>2009</v>
          </cell>
          <cell r="FZ8">
            <v>2010</v>
          </cell>
          <cell r="GA8">
            <v>2011</v>
          </cell>
          <cell r="GB8">
            <v>2012</v>
          </cell>
          <cell r="GC8">
            <v>2013</v>
          </cell>
          <cell r="GD8">
            <v>2014</v>
          </cell>
          <cell r="GE8">
            <v>2015</v>
          </cell>
          <cell r="GF8">
            <v>2016</v>
          </cell>
          <cell r="GG8">
            <v>2017</v>
          </cell>
          <cell r="GH8">
            <v>2018</v>
          </cell>
          <cell r="GI8">
            <v>2019</v>
          </cell>
          <cell r="GJ8">
            <v>2020</v>
          </cell>
          <cell r="GK8">
            <v>2021</v>
          </cell>
          <cell r="GL8">
            <v>2006</v>
          </cell>
          <cell r="GM8">
            <v>2007</v>
          </cell>
          <cell r="GN8">
            <v>2008</v>
          </cell>
          <cell r="GO8">
            <v>2009</v>
          </cell>
          <cell r="GP8">
            <v>2010</v>
          </cell>
          <cell r="GQ8">
            <v>2011</v>
          </cell>
          <cell r="GR8">
            <v>2012</v>
          </cell>
          <cell r="GS8">
            <v>2013</v>
          </cell>
          <cell r="GT8">
            <v>2014</v>
          </cell>
          <cell r="GU8">
            <v>2015</v>
          </cell>
          <cell r="GV8">
            <v>2016</v>
          </cell>
          <cell r="GW8">
            <v>2017</v>
          </cell>
          <cell r="GX8">
            <v>2018</v>
          </cell>
          <cell r="GY8">
            <v>2019</v>
          </cell>
          <cell r="GZ8">
            <v>2020</v>
          </cell>
          <cell r="HA8">
            <v>2021</v>
          </cell>
        </row>
        <row r="9">
          <cell r="A9" t="str">
            <v>Measure</v>
          </cell>
          <cell r="B9" t="str">
            <v>2006ACT</v>
          </cell>
          <cell r="C9" t="str">
            <v>2007ACT</v>
          </cell>
          <cell r="D9" t="str">
            <v>2008ACT</v>
          </cell>
          <cell r="E9" t="str">
            <v>2009ACT</v>
          </cell>
          <cell r="F9" t="str">
            <v>2010ACT</v>
          </cell>
          <cell r="G9" t="str">
            <v>2011ACT</v>
          </cell>
          <cell r="H9" t="str">
            <v>2012ACT</v>
          </cell>
          <cell r="I9" t="str">
            <v>2013ACT</v>
          </cell>
          <cell r="J9" t="str">
            <v>2014ACT</v>
          </cell>
          <cell r="K9" t="str">
            <v>2015ACT</v>
          </cell>
          <cell r="L9" t="str">
            <v>2016ACT</v>
          </cell>
          <cell r="M9" t="str">
            <v>2017ACT</v>
          </cell>
          <cell r="N9" t="str">
            <v>2018ACT</v>
          </cell>
          <cell r="O9" t="str">
            <v>2019ACT</v>
          </cell>
          <cell r="P9" t="str">
            <v>2020ACT</v>
          </cell>
          <cell r="Q9" t="str">
            <v>2021ACT</v>
          </cell>
          <cell r="R9" t="str">
            <v>2006AGD</v>
          </cell>
          <cell r="S9" t="str">
            <v>2007AGD</v>
          </cell>
          <cell r="T9" t="str">
            <v>2008AGD</v>
          </cell>
          <cell r="U9" t="str">
            <v>2009AGD</v>
          </cell>
          <cell r="V9" t="str">
            <v>2010AGD</v>
          </cell>
          <cell r="W9" t="str">
            <v>2011AGD</v>
          </cell>
          <cell r="X9" t="str">
            <v>2012AGD</v>
          </cell>
          <cell r="Y9" t="str">
            <v>2013AGD</v>
          </cell>
          <cell r="Z9" t="str">
            <v>2014AGD</v>
          </cell>
          <cell r="AA9" t="str">
            <v>2015AGD</v>
          </cell>
          <cell r="AB9" t="str">
            <v>2016AGD</v>
          </cell>
          <cell r="AC9" t="str">
            <v>2017AGD</v>
          </cell>
          <cell r="AD9" t="str">
            <v>2018AGD</v>
          </cell>
          <cell r="AE9" t="str">
            <v>2019AGD</v>
          </cell>
          <cell r="AF9" t="str">
            <v>2020AGD</v>
          </cell>
          <cell r="AG9" t="str">
            <v>2021AGD</v>
          </cell>
          <cell r="AH9" t="str">
            <v>2006CIT</v>
          </cell>
          <cell r="AI9" t="str">
            <v>2007CIT</v>
          </cell>
          <cell r="AJ9" t="str">
            <v>2008CIT</v>
          </cell>
          <cell r="AK9" t="str">
            <v>2009CIT</v>
          </cell>
          <cell r="AL9" t="str">
            <v>2010CIT</v>
          </cell>
          <cell r="AM9" t="str">
            <v>2011CIT</v>
          </cell>
          <cell r="AN9" t="str">
            <v>2012CIT</v>
          </cell>
          <cell r="AO9" t="str">
            <v>2013CIT</v>
          </cell>
          <cell r="AP9" t="str">
            <v>2014CIT</v>
          </cell>
          <cell r="AQ9" t="str">
            <v>2015CIT</v>
          </cell>
          <cell r="AR9" t="str">
            <v>2016CIT</v>
          </cell>
          <cell r="AS9" t="str">
            <v>2017CIT</v>
          </cell>
          <cell r="AT9" t="str">
            <v>2018CIT</v>
          </cell>
          <cell r="AU9" t="str">
            <v>2019CIT</v>
          </cell>
          <cell r="AV9" t="str">
            <v>2020CIT</v>
          </cell>
          <cell r="AW9" t="str">
            <v>2021CIT</v>
          </cell>
          <cell r="AX9" t="str">
            <v>2006END</v>
          </cell>
          <cell r="AY9" t="str">
            <v>2007END</v>
          </cell>
          <cell r="AZ9" t="str">
            <v>2008END</v>
          </cell>
          <cell r="BA9" t="str">
            <v>2009END</v>
          </cell>
          <cell r="BB9" t="str">
            <v>2010END</v>
          </cell>
          <cell r="BC9" t="str">
            <v>2011END</v>
          </cell>
          <cell r="BD9" t="str">
            <v>2012END</v>
          </cell>
          <cell r="BE9" t="str">
            <v>2013END</v>
          </cell>
          <cell r="BF9" t="str">
            <v>2014END</v>
          </cell>
          <cell r="BG9" t="str">
            <v>2015END</v>
          </cell>
          <cell r="BH9" t="str">
            <v>2016END</v>
          </cell>
          <cell r="BI9" t="str">
            <v>2017END</v>
          </cell>
          <cell r="BJ9" t="str">
            <v>2018END</v>
          </cell>
          <cell r="BK9" t="str">
            <v>2019END</v>
          </cell>
          <cell r="BL9" t="str">
            <v>2020END</v>
          </cell>
          <cell r="BM9" t="str">
            <v>2021END</v>
          </cell>
          <cell r="BN9" t="str">
            <v>2006ENX</v>
          </cell>
          <cell r="BO9" t="str">
            <v>2007ENX</v>
          </cell>
          <cell r="BP9" t="str">
            <v>2008ENX</v>
          </cell>
          <cell r="BQ9" t="str">
            <v>2009ENX</v>
          </cell>
          <cell r="BR9" t="str">
            <v>2010ENX</v>
          </cell>
          <cell r="BS9" t="str">
            <v>2011ENX</v>
          </cell>
          <cell r="BT9" t="str">
            <v>2012ENX</v>
          </cell>
          <cell r="BU9" t="str">
            <v>2013ENX</v>
          </cell>
          <cell r="BV9" t="str">
            <v>2014ENX</v>
          </cell>
          <cell r="BW9" t="str">
            <v>2015ENX</v>
          </cell>
          <cell r="BX9" t="str">
            <v>2016ENX</v>
          </cell>
          <cell r="BY9" t="str">
            <v>2017ENX</v>
          </cell>
          <cell r="BZ9" t="str">
            <v>2018ENX</v>
          </cell>
          <cell r="CA9" t="str">
            <v>2019ENX</v>
          </cell>
          <cell r="CB9" t="str">
            <v>2020ENX</v>
          </cell>
          <cell r="CC9" t="str">
            <v>2021ENX</v>
          </cell>
          <cell r="CD9" t="str">
            <v>2006ERG</v>
          </cell>
          <cell r="CE9" t="str">
            <v>2007ERG</v>
          </cell>
          <cell r="CF9" t="str">
            <v>2008ERG</v>
          </cell>
          <cell r="CG9" t="str">
            <v>2009ERG</v>
          </cell>
          <cell r="CH9" t="str">
            <v>2010ERG</v>
          </cell>
          <cell r="CI9" t="str">
            <v>2011ERG</v>
          </cell>
          <cell r="CJ9" t="str">
            <v>2012ERG</v>
          </cell>
          <cell r="CK9" t="str">
            <v>2013ERG</v>
          </cell>
          <cell r="CL9" t="str">
            <v>2014ERG</v>
          </cell>
          <cell r="CM9" t="str">
            <v>2015ERG</v>
          </cell>
          <cell r="CN9" t="str">
            <v>2016ERG</v>
          </cell>
          <cell r="CO9" t="str">
            <v>2017ERG</v>
          </cell>
          <cell r="CP9" t="str">
            <v>2018ERG</v>
          </cell>
          <cell r="CQ9" t="str">
            <v>2019ERG</v>
          </cell>
          <cell r="CR9" t="str">
            <v>2020ERG</v>
          </cell>
          <cell r="CS9" t="str">
            <v>2021ERG</v>
          </cell>
          <cell r="CT9" t="str">
            <v>2006ESS</v>
          </cell>
          <cell r="CU9" t="str">
            <v>2007ESS</v>
          </cell>
          <cell r="CV9" t="str">
            <v>2008ESS</v>
          </cell>
          <cell r="CW9" t="str">
            <v>2009ESS</v>
          </cell>
          <cell r="CX9" t="str">
            <v>2010ESS</v>
          </cell>
          <cell r="CY9" t="str">
            <v>2011ESS</v>
          </cell>
          <cell r="CZ9" t="str">
            <v>2012ESS</v>
          </cell>
          <cell r="DA9" t="str">
            <v>2013ESS</v>
          </cell>
          <cell r="DB9" t="str">
            <v>2014ESS</v>
          </cell>
          <cell r="DC9" t="str">
            <v>2015ESS</v>
          </cell>
          <cell r="DD9" t="str">
            <v>2016ESS</v>
          </cell>
          <cell r="DE9" t="str">
            <v>2017ESS</v>
          </cell>
          <cell r="DF9" t="str">
            <v>2018ESS</v>
          </cell>
          <cell r="DG9" t="str">
            <v>2019ESS</v>
          </cell>
          <cell r="DH9" t="str">
            <v>2020ESS</v>
          </cell>
          <cell r="DI9" t="str">
            <v>2021ESS</v>
          </cell>
          <cell r="DJ9" t="str">
            <v>2006JEN</v>
          </cell>
          <cell r="DK9" t="str">
            <v>2007JEN</v>
          </cell>
          <cell r="DL9" t="str">
            <v>2008JEN</v>
          </cell>
          <cell r="DM9" t="str">
            <v>2009JEN</v>
          </cell>
          <cell r="DN9" t="str">
            <v>2010JEN</v>
          </cell>
          <cell r="DO9" t="str">
            <v>2011JEN</v>
          </cell>
          <cell r="DP9" t="str">
            <v>2012JEN</v>
          </cell>
          <cell r="DQ9" t="str">
            <v>2013JEN</v>
          </cell>
          <cell r="DR9" t="str">
            <v>2014JEN</v>
          </cell>
          <cell r="DS9" t="str">
            <v>2015JEN</v>
          </cell>
          <cell r="DT9" t="str">
            <v>2016JEN</v>
          </cell>
          <cell r="DU9" t="str">
            <v>2017JEN</v>
          </cell>
          <cell r="DV9" t="str">
            <v>2018JEN</v>
          </cell>
          <cell r="DW9" t="str">
            <v>2019JEN</v>
          </cell>
          <cell r="DX9" t="str">
            <v>2020JEN</v>
          </cell>
          <cell r="DY9" t="str">
            <v>2021JEN</v>
          </cell>
          <cell r="DZ9" t="str">
            <v>2006PCR</v>
          </cell>
          <cell r="EA9" t="str">
            <v>2007PCR</v>
          </cell>
          <cell r="EB9" t="str">
            <v>2008PCR</v>
          </cell>
          <cell r="EC9" t="str">
            <v>2009PCR</v>
          </cell>
          <cell r="ED9" t="str">
            <v>2010PCR</v>
          </cell>
          <cell r="EE9" t="str">
            <v>2011PCR</v>
          </cell>
          <cell r="EF9" t="str">
            <v>2012PCR</v>
          </cell>
          <cell r="EG9" t="str">
            <v>2013PCR</v>
          </cell>
          <cell r="EH9" t="str">
            <v>2014PCR</v>
          </cell>
          <cell r="EI9" t="str">
            <v>2015PCR</v>
          </cell>
          <cell r="EJ9" t="str">
            <v>2016PCR</v>
          </cell>
          <cell r="EK9" t="str">
            <v>2017PCR</v>
          </cell>
          <cell r="EL9" t="str">
            <v>2018PCR</v>
          </cell>
          <cell r="EM9" t="str">
            <v>2019PCR</v>
          </cell>
          <cell r="EN9" t="str">
            <v>2020PCR</v>
          </cell>
          <cell r="EO9" t="str">
            <v>2021PCR</v>
          </cell>
          <cell r="EP9" t="str">
            <v>2006SAP</v>
          </cell>
          <cell r="EQ9" t="str">
            <v>2007SAP</v>
          </cell>
          <cell r="ER9" t="str">
            <v>2008SAP</v>
          </cell>
          <cell r="ES9" t="str">
            <v>2009SAP</v>
          </cell>
          <cell r="ET9" t="str">
            <v>2010SAP</v>
          </cell>
          <cell r="EU9" t="str">
            <v>2011SAP</v>
          </cell>
          <cell r="EV9" t="str">
            <v>2012SAP</v>
          </cell>
          <cell r="EW9" t="str">
            <v>2013SAP</v>
          </cell>
          <cell r="EX9" t="str">
            <v>2014SAP</v>
          </cell>
          <cell r="EY9" t="str">
            <v>2015SAP</v>
          </cell>
          <cell r="EZ9" t="str">
            <v>2016SAP</v>
          </cell>
          <cell r="FA9" t="str">
            <v>2017SAP</v>
          </cell>
          <cell r="FB9" t="str">
            <v>2018SAP</v>
          </cell>
          <cell r="FC9" t="str">
            <v>2019SAP</v>
          </cell>
          <cell r="FD9" t="str">
            <v>2020SAP</v>
          </cell>
          <cell r="FE9" t="str">
            <v>2021SAP</v>
          </cell>
          <cell r="FF9" t="str">
            <v>2006AND</v>
          </cell>
          <cell r="FG9" t="str">
            <v>2007AND</v>
          </cell>
          <cell r="FH9" t="str">
            <v>2008AND</v>
          </cell>
          <cell r="FI9" t="str">
            <v>2009AND</v>
          </cell>
          <cell r="FJ9" t="str">
            <v>2010AND</v>
          </cell>
          <cell r="FK9" t="str">
            <v>2011AND</v>
          </cell>
          <cell r="FL9" t="str">
            <v>2012AND</v>
          </cell>
          <cell r="FM9" t="str">
            <v>2013AND</v>
          </cell>
          <cell r="FN9" t="str">
            <v>2014AND</v>
          </cell>
          <cell r="FO9" t="str">
            <v>2015AND</v>
          </cell>
          <cell r="FP9" t="str">
            <v>2016AND</v>
          </cell>
          <cell r="FQ9" t="str">
            <v>2017AND</v>
          </cell>
          <cell r="FR9" t="str">
            <v>2018AND</v>
          </cell>
          <cell r="FS9" t="str">
            <v>2019AND</v>
          </cell>
          <cell r="FT9" t="str">
            <v>2020AND</v>
          </cell>
          <cell r="FU9" t="str">
            <v>2021AND</v>
          </cell>
          <cell r="FV9" t="str">
            <v>2006TND</v>
          </cell>
          <cell r="FW9" t="str">
            <v>2007TND</v>
          </cell>
          <cell r="FX9" t="str">
            <v>2008TND</v>
          </cell>
          <cell r="FY9" t="str">
            <v>2009TND</v>
          </cell>
          <cell r="FZ9" t="str">
            <v>2010TND</v>
          </cell>
          <cell r="GA9" t="str">
            <v>2011TND</v>
          </cell>
          <cell r="GB9" t="str">
            <v>2012TND</v>
          </cell>
          <cell r="GC9" t="str">
            <v>2013TND</v>
          </cell>
          <cell r="GD9" t="str">
            <v>2014TND</v>
          </cell>
          <cell r="GE9" t="str">
            <v>2015TND</v>
          </cell>
          <cell r="GF9" t="str">
            <v>2016TND</v>
          </cell>
          <cell r="GG9" t="str">
            <v>2017TND</v>
          </cell>
          <cell r="GH9" t="str">
            <v>2018TND</v>
          </cell>
          <cell r="GI9" t="str">
            <v>2019TND</v>
          </cell>
          <cell r="GJ9" t="str">
            <v>2020TND</v>
          </cell>
          <cell r="GK9" t="str">
            <v>2021TND</v>
          </cell>
          <cell r="GL9" t="str">
            <v>2006UED</v>
          </cell>
          <cell r="GM9" t="str">
            <v>2007UED</v>
          </cell>
          <cell r="GN9" t="str">
            <v>2008UED</v>
          </cell>
          <cell r="GO9" t="str">
            <v>2009UED</v>
          </cell>
          <cell r="GP9" t="str">
            <v>2010UED</v>
          </cell>
          <cell r="GQ9" t="str">
            <v>2011UED</v>
          </cell>
          <cell r="GR9" t="str">
            <v>2012UED</v>
          </cell>
          <cell r="GS9" t="str">
            <v>2013UED</v>
          </cell>
          <cell r="GT9" t="str">
            <v>2014UED</v>
          </cell>
          <cell r="GU9" t="str">
            <v>2015UED</v>
          </cell>
          <cell r="GV9" t="str">
            <v>2016UED</v>
          </cell>
          <cell r="GW9" t="str">
            <v>2017UED</v>
          </cell>
          <cell r="GX9" t="str">
            <v>2018UED</v>
          </cell>
          <cell r="GY9" t="str">
            <v>2019UED</v>
          </cell>
          <cell r="GZ9" t="str">
            <v>2020UED</v>
          </cell>
          <cell r="HA9" t="str">
            <v>2021UED</v>
          </cell>
        </row>
        <row r="10">
          <cell r="A10" t="str">
            <v>Opex - Benchmarking series</v>
          </cell>
          <cell r="B10">
            <v>32644.372461278101</v>
          </cell>
          <cell r="C10">
            <v>33989.78368583</v>
          </cell>
          <cell r="D10">
            <v>37658.377116216798</v>
          </cell>
          <cell r="E10">
            <v>39959.378599711999</v>
          </cell>
          <cell r="F10">
            <v>46087.463131805001</v>
          </cell>
          <cell r="G10">
            <v>53239.636389662104</v>
          </cell>
          <cell r="H10">
            <v>58764.115947737497</v>
          </cell>
          <cell r="I10">
            <v>66417.409985292601</v>
          </cell>
          <cell r="J10">
            <v>77223.594865233899</v>
          </cell>
          <cell r="K10">
            <v>73579.8426807426</v>
          </cell>
          <cell r="L10">
            <v>40562.178874851801</v>
          </cell>
          <cell r="M10">
            <v>46909.595999999998</v>
          </cell>
          <cell r="N10">
            <v>55849.335000000006</v>
          </cell>
          <cell r="O10">
            <v>55021.766000000003</v>
          </cell>
          <cell r="P10">
            <v>53278.416409999998</v>
          </cell>
          <cell r="Q10">
            <v>54940.209000000003</v>
          </cell>
          <cell r="R10">
            <v>357834.496219308</v>
          </cell>
          <cell r="S10">
            <v>316522.99188389303</v>
          </cell>
          <cell r="T10">
            <v>467809.12217390706</v>
          </cell>
          <cell r="U10">
            <v>441027.33814656798</v>
          </cell>
          <cell r="V10">
            <v>511184.26885726303</v>
          </cell>
          <cell r="W10">
            <v>506684.85404769296</v>
          </cell>
          <cell r="X10">
            <v>577601.0955064391</v>
          </cell>
          <cell r="Y10">
            <v>471121.68333051505</v>
          </cell>
          <cell r="Z10">
            <v>539569.59182207996</v>
          </cell>
          <cell r="AA10">
            <v>647227.97580349504</v>
          </cell>
          <cell r="AB10">
            <v>588178.86646726506</v>
          </cell>
          <cell r="AC10">
            <v>529666.46092261001</v>
          </cell>
          <cell r="AD10">
            <v>463137.071</v>
          </cell>
          <cell r="AE10">
            <v>445750.647</v>
          </cell>
          <cell r="AF10">
            <v>403448.37900000002</v>
          </cell>
          <cell r="AG10">
            <v>387112.45299999998</v>
          </cell>
          <cell r="AH10">
            <v>26412.589009526593</v>
          </cell>
          <cell r="AI10">
            <v>31329.710649259305</v>
          </cell>
          <cell r="AJ10">
            <v>31120.531390019252</v>
          </cell>
          <cell r="AK10">
            <v>37629.540867755153</v>
          </cell>
          <cell r="AL10">
            <v>42279.50798262329</v>
          </cell>
          <cell r="AM10">
            <v>40682.50401969807</v>
          </cell>
          <cell r="AN10">
            <v>52808.972782802135</v>
          </cell>
          <cell r="AO10">
            <v>52531.24811007821</v>
          </cell>
          <cell r="AP10">
            <v>55150.625983108068</v>
          </cell>
          <cell r="AQ10">
            <v>54114.799686988088</v>
          </cell>
          <cell r="AR10">
            <v>55415.462309842202</v>
          </cell>
          <cell r="AS10">
            <v>54481.132864804596</v>
          </cell>
          <cell r="AT10">
            <v>48229.038177939598</v>
          </cell>
          <cell r="AU10">
            <v>55345.957048282602</v>
          </cell>
          <cell r="AV10">
            <v>52908.6784500219</v>
          </cell>
          <cell r="AW10">
            <v>67493.260999999999</v>
          </cell>
          <cell r="AX10">
            <v>156824.91789216301</v>
          </cell>
          <cell r="AY10">
            <v>176841.394432931</v>
          </cell>
          <cell r="AZ10">
            <v>224408.06001672801</v>
          </cell>
          <cell r="BA10">
            <v>214131.30026509601</v>
          </cell>
          <cell r="BB10">
            <v>210431.13798086398</v>
          </cell>
          <cell r="BC10">
            <v>229554.29065953402</v>
          </cell>
          <cell r="BD10">
            <v>240838.12724750797</v>
          </cell>
          <cell r="BE10">
            <v>222645.27398422701</v>
          </cell>
          <cell r="BF10">
            <v>258321.99304766802</v>
          </cell>
          <cell r="BG10">
            <v>270954.43519109796</v>
          </cell>
          <cell r="BH10">
            <v>295663.49812986702</v>
          </cell>
          <cell r="BI10">
            <v>276143.80499999999</v>
          </cell>
          <cell r="BJ10">
            <v>257322.89818438003</v>
          </cell>
          <cell r="BK10">
            <v>248955.63635370001</v>
          </cell>
          <cell r="BL10">
            <v>226772.79477854402</v>
          </cell>
          <cell r="BM10">
            <v>244843.380445277</v>
          </cell>
          <cell r="BN10">
            <v>189286.786515969</v>
          </cell>
          <cell r="BO10">
            <v>229999.82498122202</v>
          </cell>
          <cell r="BP10">
            <v>249220.28103108701</v>
          </cell>
          <cell r="BQ10">
            <v>269392.65438000002</v>
          </cell>
          <cell r="BR10">
            <v>278759.46135</v>
          </cell>
          <cell r="BS10">
            <v>317627.73702</v>
          </cell>
          <cell r="BT10">
            <v>350958.66492000007</v>
          </cell>
          <cell r="BU10">
            <v>387877.9989499998</v>
          </cell>
          <cell r="BV10">
            <v>365738.55767000001</v>
          </cell>
          <cell r="BW10">
            <v>381461.5461299998</v>
          </cell>
          <cell r="BX10">
            <v>344893.63842298696</v>
          </cell>
          <cell r="BY10">
            <v>353346.31027999998</v>
          </cell>
          <cell r="BZ10">
            <v>362234.78839999996</v>
          </cell>
          <cell r="CA10">
            <v>350114.929</v>
          </cell>
          <cell r="CB10">
            <v>338318.7</v>
          </cell>
          <cell r="CC10">
            <v>384744.80699999997</v>
          </cell>
          <cell r="CD10">
            <v>259957.891</v>
          </cell>
          <cell r="CE10">
            <v>241890.48055000001</v>
          </cell>
          <cell r="CF10">
            <v>269457.2365</v>
          </cell>
          <cell r="CG10">
            <v>270466.59799000004</v>
          </cell>
          <cell r="CH10">
            <v>270621.21470000001</v>
          </cell>
          <cell r="CI10">
            <v>345122.06182</v>
          </cell>
          <cell r="CJ10">
            <v>363976.48437000008</v>
          </cell>
          <cell r="CK10">
            <v>298481.04830000014</v>
          </cell>
          <cell r="CL10">
            <v>308046.36037000001</v>
          </cell>
          <cell r="CM10">
            <v>362830.15773000004</v>
          </cell>
          <cell r="CN10">
            <v>371607.978</v>
          </cell>
          <cell r="CO10">
            <v>341013.31</v>
          </cell>
          <cell r="CP10">
            <v>357962.68099999998</v>
          </cell>
          <cell r="CQ10">
            <v>368947.33100000001</v>
          </cell>
          <cell r="CR10">
            <v>390182.78992536996</v>
          </cell>
          <cell r="CS10">
            <v>368645.446</v>
          </cell>
          <cell r="CT10">
            <v>198507.61938633298</v>
          </cell>
          <cell r="CU10">
            <v>249199.63407414002</v>
          </cell>
          <cell r="CV10">
            <v>304612.28626150603</v>
          </cell>
          <cell r="CW10">
            <v>296582.84979402204</v>
          </cell>
          <cell r="CX10">
            <v>324946.11772000004</v>
          </cell>
          <cell r="CY10">
            <v>336208.00537622103</v>
          </cell>
          <cell r="CZ10">
            <v>429455.71274000197</v>
          </cell>
          <cell r="DA10">
            <v>401260.42950844707</v>
          </cell>
          <cell r="DB10">
            <v>390948.49645502307</v>
          </cell>
          <cell r="DC10">
            <v>391299.86702397501</v>
          </cell>
          <cell r="DD10">
            <v>313936.839553856</v>
          </cell>
          <cell r="DE10">
            <v>321942.69254999899</v>
          </cell>
          <cell r="DF10">
            <v>345390.71399999998</v>
          </cell>
          <cell r="DG10">
            <v>401766.886</v>
          </cell>
          <cell r="DH10">
            <v>394653.58999999997</v>
          </cell>
          <cell r="DI10">
            <v>401221.27100000001</v>
          </cell>
          <cell r="DJ10">
            <v>46756.092287101899</v>
          </cell>
          <cell r="DK10">
            <v>51252.352222211397</v>
          </cell>
          <cell r="DL10">
            <v>43220.358648427202</v>
          </cell>
          <cell r="DM10">
            <v>48349.725749867001</v>
          </cell>
          <cell r="DN10">
            <v>58605.575110382997</v>
          </cell>
          <cell r="DO10">
            <v>59886.898408099398</v>
          </cell>
          <cell r="DP10">
            <v>70098.067766092601</v>
          </cell>
          <cell r="DQ10">
            <v>69150.303926688197</v>
          </cell>
          <cell r="DR10">
            <v>69918.556613006105</v>
          </cell>
          <cell r="DS10">
            <v>73079.730390022902</v>
          </cell>
          <cell r="DT10">
            <v>78683.548999999999</v>
          </cell>
          <cell r="DU10">
            <v>84039.021999999997</v>
          </cell>
          <cell r="DV10">
            <v>79198.771999999997</v>
          </cell>
          <cell r="DW10">
            <v>84456.982650000005</v>
          </cell>
          <cell r="DX10">
            <v>73865.819759999998</v>
          </cell>
          <cell r="DY10">
            <v>68644.099989999988</v>
          </cell>
          <cell r="DZ10">
            <v>116861.47857915258</v>
          </cell>
          <cell r="EA10">
            <v>106359.56772461215</v>
          </cell>
          <cell r="EB10">
            <v>113514.72915098233</v>
          </cell>
          <cell r="EC10">
            <v>128379.6119855967</v>
          </cell>
          <cell r="ED10">
            <v>127280.19704758523</v>
          </cell>
          <cell r="EE10">
            <v>137174.04028031268</v>
          </cell>
          <cell r="EF10">
            <v>167745.95206778086</v>
          </cell>
          <cell r="EG10">
            <v>183726.35284227453</v>
          </cell>
          <cell r="EH10">
            <v>171080.18289509552</v>
          </cell>
          <cell r="EI10">
            <v>186774.27334163259</v>
          </cell>
          <cell r="EJ10">
            <v>161157.56975476799</v>
          </cell>
          <cell r="EK10">
            <v>177216.06576257499</v>
          </cell>
          <cell r="EL10">
            <v>186388.80132767701</v>
          </cell>
          <cell r="EM10">
            <v>184353.73967465901</v>
          </cell>
          <cell r="EN10">
            <v>176109.71939909199</v>
          </cell>
          <cell r="EO10">
            <v>218274.83</v>
          </cell>
          <cell r="EP10">
            <v>112506.535</v>
          </cell>
          <cell r="EQ10">
            <v>108991.583</v>
          </cell>
          <cell r="ER10">
            <v>126897.568</v>
          </cell>
          <cell r="ES10">
            <v>145514.894</v>
          </cell>
          <cell r="ET10">
            <v>147956.514</v>
          </cell>
          <cell r="EU10">
            <v>191519.79500000001</v>
          </cell>
          <cell r="EV10">
            <v>203371.86</v>
          </cell>
          <cell r="EW10">
            <v>222412.64300000001</v>
          </cell>
          <cell r="EX10">
            <v>233849.701</v>
          </cell>
          <cell r="EY10">
            <v>248377.486889666</v>
          </cell>
          <cell r="EZ10">
            <v>211867.16309531001</v>
          </cell>
          <cell r="FA10">
            <v>248667.39895521599</v>
          </cell>
          <cell r="FB10">
            <v>249010.83126000001</v>
          </cell>
          <cell r="FC10">
            <v>261706.81672</v>
          </cell>
          <cell r="FD10">
            <v>237845.67388999998</v>
          </cell>
          <cell r="FE10">
            <v>245707.57653999998</v>
          </cell>
          <cell r="FF10">
            <v>81250.614026765543</v>
          </cell>
          <cell r="FG10">
            <v>103209.38645113776</v>
          </cell>
          <cell r="FH10">
            <v>116017.52463473017</v>
          </cell>
          <cell r="FI10">
            <v>137883.29635850366</v>
          </cell>
          <cell r="FJ10">
            <v>137860.36087647689</v>
          </cell>
          <cell r="FK10">
            <v>143839.81850797526</v>
          </cell>
          <cell r="FL10">
            <v>157205.91921771257</v>
          </cell>
          <cell r="FM10">
            <v>179574.56650939499</v>
          </cell>
          <cell r="FN10">
            <v>189806.67514137062</v>
          </cell>
          <cell r="FO10">
            <v>204651.59938180444</v>
          </cell>
          <cell r="FP10">
            <v>229428.02527883899</v>
          </cell>
          <cell r="FQ10">
            <v>204947.924709871</v>
          </cell>
          <cell r="FR10">
            <v>193557.933375539</v>
          </cell>
          <cell r="FS10">
            <v>204177.44023405801</v>
          </cell>
          <cell r="FT10">
            <v>217757.13255408776</v>
          </cell>
          <cell r="FU10">
            <v>215584.443903334</v>
          </cell>
          <cell r="FV10">
            <v>48648.823897879505</v>
          </cell>
          <cell r="FW10">
            <v>50748.109417397798</v>
          </cell>
          <cell r="FX10">
            <v>53289.0230297776</v>
          </cell>
          <cell r="FY10">
            <v>61973.7059213752</v>
          </cell>
          <cell r="FZ10">
            <v>75037.978098049192</v>
          </cell>
          <cell r="GA10">
            <v>74900.179665433403</v>
          </cell>
          <cell r="GB10">
            <v>84369.777789408996</v>
          </cell>
          <cell r="GC10">
            <v>70674.63604085501</v>
          </cell>
          <cell r="GD10">
            <v>74075.862810526407</v>
          </cell>
          <cell r="GE10">
            <v>64088.129960287195</v>
          </cell>
          <cell r="GF10">
            <v>69929.810763066795</v>
          </cell>
          <cell r="GG10">
            <v>93577.683630547996</v>
          </cell>
          <cell r="GH10">
            <v>86416.346934444198</v>
          </cell>
          <cell r="GI10">
            <v>78404.001088851903</v>
          </cell>
          <cell r="GJ10">
            <v>82673.057705970088</v>
          </cell>
          <cell r="GK10">
            <v>90510.394827971802</v>
          </cell>
          <cell r="GL10">
            <v>83237</v>
          </cell>
          <cell r="GM10">
            <v>81473</v>
          </cell>
          <cell r="GN10">
            <v>85413.886309046997</v>
          </cell>
          <cell r="GO10">
            <v>89047.922493129998</v>
          </cell>
          <cell r="GP10">
            <v>96130.066559793398</v>
          </cell>
          <cell r="GQ10">
            <v>121992.755514909</v>
          </cell>
          <cell r="GR10">
            <v>126519.882999029</v>
          </cell>
          <cell r="GS10">
            <v>116175.49106407601</v>
          </cell>
          <cell r="GT10">
            <v>121867.70902049799</v>
          </cell>
          <cell r="GU10">
            <v>117721.494565381</v>
          </cell>
          <cell r="GV10">
            <v>138427.94329502599</v>
          </cell>
          <cell r="GW10">
            <v>132835.09312937901</v>
          </cell>
          <cell r="GX10">
            <v>108242.14191396099</v>
          </cell>
          <cell r="GY10">
            <v>110815.785</v>
          </cell>
          <cell r="GZ10">
            <v>118042.307</v>
          </cell>
          <cell r="HA10">
            <v>118292.577</v>
          </cell>
        </row>
        <row r="11">
          <cell r="A11" t="str">
            <v>Capex</v>
          </cell>
          <cell r="B11">
            <v>23420.400071125001</v>
          </cell>
          <cell r="C11">
            <v>29528.094713099901</v>
          </cell>
          <cell r="D11">
            <v>35599.297561774998</v>
          </cell>
          <cell r="E11">
            <v>37286.541253426003</v>
          </cell>
          <cell r="F11">
            <v>66573.637705501096</v>
          </cell>
          <cell r="G11">
            <v>72571.430675276803</v>
          </cell>
          <cell r="H11">
            <v>69038.734914428802</v>
          </cell>
          <cell r="I11">
            <v>67720.427720247098</v>
          </cell>
          <cell r="J11">
            <v>85270.235633975099</v>
          </cell>
          <cell r="K11">
            <v>80624.819000000003</v>
          </cell>
          <cell r="L11">
            <v>61436.644999999997</v>
          </cell>
          <cell r="M11">
            <v>54926.637000000002</v>
          </cell>
          <cell r="N11">
            <v>72644.604999999996</v>
          </cell>
          <cell r="O11">
            <v>70040.725000000006</v>
          </cell>
          <cell r="P11">
            <v>57144.801439999996</v>
          </cell>
          <cell r="Q11">
            <v>51737.944259999997</v>
          </cell>
          <cell r="R11">
            <v>579048.228</v>
          </cell>
          <cell r="S11">
            <v>765472.41299999994</v>
          </cell>
          <cell r="T11">
            <v>923492.34699999995</v>
          </cell>
          <cell r="U11">
            <v>1105381.2050000001</v>
          </cell>
          <cell r="V11">
            <v>1332144.672</v>
          </cell>
          <cell r="W11">
            <v>1541821.62</v>
          </cell>
          <cell r="X11">
            <v>1704512.6129999999</v>
          </cell>
          <cell r="Y11">
            <v>1246641.0889999999</v>
          </cell>
          <cell r="Z11">
            <v>1107800.79600727</v>
          </cell>
          <cell r="AA11">
            <v>608113.82905236492</v>
          </cell>
          <cell r="AB11">
            <v>489554.93684261502</v>
          </cell>
          <cell r="AC11">
            <v>470476.245543278</v>
          </cell>
          <cell r="AD11">
            <v>641232.29966999998</v>
          </cell>
          <cell r="AE11">
            <v>908562.74280999997</v>
          </cell>
          <cell r="AF11">
            <v>568597.37446000008</v>
          </cell>
          <cell r="AG11">
            <v>440382.52435000002</v>
          </cell>
          <cell r="AH11">
            <v>68904.914278073004</v>
          </cell>
          <cell r="AI11">
            <v>60946.961002315606</v>
          </cell>
          <cell r="AJ11">
            <v>65890.6681736069</v>
          </cell>
          <cell r="AK11">
            <v>79107.821976089399</v>
          </cell>
          <cell r="AL11">
            <v>105462.55143153299</v>
          </cell>
          <cell r="AM11">
            <v>117067.586589074</v>
          </cell>
          <cell r="AN11">
            <v>97987.923810570297</v>
          </cell>
          <cell r="AO11">
            <v>116268.354524173</v>
          </cell>
          <cell r="AP11">
            <v>130039.91474350201</v>
          </cell>
          <cell r="AQ11">
            <v>124491.64350499099</v>
          </cell>
          <cell r="AR11">
            <v>101864.319</v>
          </cell>
          <cell r="AS11">
            <v>92294.962303965294</v>
          </cell>
          <cell r="AT11">
            <v>84914.530750323509</v>
          </cell>
          <cell r="AU11">
            <v>96021.163</v>
          </cell>
          <cell r="AV11">
            <v>118676.984</v>
          </cell>
          <cell r="AW11">
            <v>121424.012</v>
          </cell>
          <cell r="AX11">
            <v>337440.99616323301</v>
          </cell>
          <cell r="AY11">
            <v>381686.388244765</v>
          </cell>
          <cell r="AZ11">
            <v>374790.18281153101</v>
          </cell>
          <cell r="BA11">
            <v>465036.15707499499</v>
          </cell>
          <cell r="BB11">
            <v>422665.23143731203</v>
          </cell>
          <cell r="BC11">
            <v>508207.77725413605</v>
          </cell>
          <cell r="BD11">
            <v>646401.00703489606</v>
          </cell>
          <cell r="BE11">
            <v>589205.82073191099</v>
          </cell>
          <cell r="BF11">
            <v>455307.63873612997</v>
          </cell>
          <cell r="BG11">
            <v>375716.01072367601</v>
          </cell>
          <cell r="BH11">
            <v>254850.900892373</v>
          </cell>
          <cell r="BI11">
            <v>204452.47443412701</v>
          </cell>
          <cell r="BJ11">
            <v>361174.88804937201</v>
          </cell>
          <cell r="BK11">
            <v>427512.14339897397</v>
          </cell>
          <cell r="BL11">
            <v>335577.74563470698</v>
          </cell>
          <cell r="BM11">
            <v>353213.46811226598</v>
          </cell>
          <cell r="BN11">
            <v>569144.26643979806</v>
          </cell>
          <cell r="BO11">
            <v>532370.28730071301</v>
          </cell>
          <cell r="BP11">
            <v>470609.55219716002</v>
          </cell>
          <cell r="BQ11">
            <v>632189.95788572705</v>
          </cell>
          <cell r="BR11">
            <v>910975.07691779197</v>
          </cell>
          <cell r="BS11">
            <v>745416.69694824901</v>
          </cell>
          <cell r="BT11">
            <v>757590.59823429794</v>
          </cell>
          <cell r="BU11">
            <v>775122.357449895</v>
          </cell>
          <cell r="BV11">
            <v>651391.32890145807</v>
          </cell>
          <cell r="BW11">
            <v>551693.99517820997</v>
          </cell>
          <cell r="BX11">
            <v>476890.09250353498</v>
          </cell>
          <cell r="BY11">
            <v>453604.77</v>
          </cell>
          <cell r="BZ11">
            <v>437518.34826834797</v>
          </cell>
          <cell r="CA11">
            <v>416417.022</v>
          </cell>
          <cell r="CB11">
            <v>414026.288</v>
          </cell>
          <cell r="CC11">
            <v>384334.74563000002</v>
          </cell>
          <cell r="CD11">
            <v>486827.91974075401</v>
          </cell>
          <cell r="CE11">
            <v>521327.00099305896</v>
          </cell>
          <cell r="CF11">
            <v>541157.21715842502</v>
          </cell>
          <cell r="CG11">
            <v>551389.28207127296</v>
          </cell>
          <cell r="CH11">
            <v>657497.76262056804</v>
          </cell>
          <cell r="CI11">
            <v>662116.01284347905</v>
          </cell>
          <cell r="CJ11">
            <v>695492.75665752799</v>
          </cell>
          <cell r="CK11">
            <v>675168.6984202991</v>
          </cell>
          <cell r="CL11">
            <v>613523.022174404</v>
          </cell>
          <cell r="CM11">
            <v>560997.26398581301</v>
          </cell>
          <cell r="CN11">
            <v>541868.89468368096</v>
          </cell>
          <cell r="CO11">
            <v>452980.17488344799</v>
          </cell>
          <cell r="CP11">
            <v>436913.73393549502</v>
          </cell>
          <cell r="CQ11">
            <v>495682.50982484</v>
          </cell>
          <cell r="CR11">
            <v>680860.59198783396</v>
          </cell>
          <cell r="CS11">
            <v>661074.21373000008</v>
          </cell>
          <cell r="CT11">
            <v>371225.19678173604</v>
          </cell>
          <cell r="CU11">
            <v>464766.04228146101</v>
          </cell>
          <cell r="CV11">
            <v>527550.65325261804</v>
          </cell>
          <cell r="CW11">
            <v>637971.36356845195</v>
          </cell>
          <cell r="CX11">
            <v>673439.12852133799</v>
          </cell>
          <cell r="CY11">
            <v>727184.83153363701</v>
          </cell>
          <cell r="CZ11">
            <v>775495.18211535097</v>
          </cell>
          <cell r="DA11">
            <v>656287.79288978595</v>
          </cell>
          <cell r="DB11">
            <v>647896.61139507696</v>
          </cell>
          <cell r="DC11">
            <v>491722.41326875001</v>
          </cell>
          <cell r="DD11">
            <v>430585.64600000001</v>
          </cell>
          <cell r="DE11">
            <v>416250.060481394</v>
          </cell>
          <cell r="DF11">
            <v>392078.504930278</v>
          </cell>
          <cell r="DG11">
            <v>454283.88199999998</v>
          </cell>
          <cell r="DH11">
            <v>475981.09254000004</v>
          </cell>
          <cell r="DI11">
            <v>399509.37864000001</v>
          </cell>
          <cell r="DJ11">
            <v>50952.907170412305</v>
          </cell>
          <cell r="DK11">
            <v>54594.790806106597</v>
          </cell>
          <cell r="DL11">
            <v>34722.806731957695</v>
          </cell>
          <cell r="DM11">
            <v>65418.407571030293</v>
          </cell>
          <cell r="DN11">
            <v>83539.316741557297</v>
          </cell>
          <cell r="DO11">
            <v>114252.519069462</v>
          </cell>
          <cell r="DP11">
            <v>104682.679592951</v>
          </cell>
          <cell r="DQ11">
            <v>112219.405480466</v>
          </cell>
          <cell r="DR11">
            <v>114524.673319262</v>
          </cell>
          <cell r="DS11">
            <v>111151.07859967501</v>
          </cell>
          <cell r="DT11">
            <v>101135.449533423</v>
          </cell>
          <cell r="DU11">
            <v>123542.60860793499</v>
          </cell>
          <cell r="DV11">
            <v>118004.46582870901</v>
          </cell>
          <cell r="DW11">
            <v>92708.900598375389</v>
          </cell>
          <cell r="DX11">
            <v>99743.78913383199</v>
          </cell>
          <cell r="DY11">
            <v>116285.37772666701</v>
          </cell>
          <cell r="DZ11">
            <v>142464.072721729</v>
          </cell>
          <cell r="EA11">
            <v>141748.33675135401</v>
          </cell>
          <cell r="EB11">
            <v>146555.69987816</v>
          </cell>
          <cell r="EC11">
            <v>140471.71417571898</v>
          </cell>
          <cell r="ED11">
            <v>181678.523352552</v>
          </cell>
          <cell r="EE11">
            <v>210519.91420794299</v>
          </cell>
          <cell r="EF11">
            <v>229213.161948233</v>
          </cell>
          <cell r="EG11">
            <v>255081.44945299398</v>
          </cell>
          <cell r="EH11">
            <v>296383.71860063396</v>
          </cell>
          <cell r="EI11">
            <v>285059.66513144097</v>
          </cell>
          <cell r="EJ11">
            <v>234618.12700000001</v>
          </cell>
          <cell r="EK11">
            <v>304528.51676853403</v>
          </cell>
          <cell r="EL11">
            <v>303722.26791662106</v>
          </cell>
          <cell r="EM11">
            <v>315092.07400000002</v>
          </cell>
          <cell r="EN11">
            <v>355209.321</v>
          </cell>
          <cell r="EO11">
            <v>361232.11300000001</v>
          </cell>
          <cell r="EP11">
            <v>135926.14318108003</v>
          </cell>
          <cell r="EQ11">
            <v>110547.57237090199</v>
          </cell>
          <cell r="ER11">
            <v>101717.47228543399</v>
          </cell>
          <cell r="ES11">
            <v>152968.611884632</v>
          </cell>
          <cell r="ET11">
            <v>118018.310942739</v>
          </cell>
          <cell r="EU11">
            <v>260457.71313800901</v>
          </cell>
          <cell r="EV11">
            <v>314244.31707689102</v>
          </cell>
          <cell r="EW11">
            <v>323359.84993660403</v>
          </cell>
          <cell r="EX11">
            <v>278951.92628526798</v>
          </cell>
          <cell r="EY11">
            <v>305232.97506277001</v>
          </cell>
          <cell r="EZ11">
            <v>236435.43605879199</v>
          </cell>
          <cell r="FA11">
            <v>262623.56943999999</v>
          </cell>
          <cell r="FB11">
            <v>361496.63483</v>
          </cell>
          <cell r="FC11">
            <v>378582.51176999998</v>
          </cell>
          <cell r="FD11">
            <v>290679.13198000001</v>
          </cell>
          <cell r="FE11">
            <v>305621.67762000003</v>
          </cell>
          <cell r="FF11">
            <v>119200.64036278801</v>
          </cell>
          <cell r="FG11">
            <v>129699.661149782</v>
          </cell>
          <cell r="FH11">
            <v>188932.858040463</v>
          </cell>
          <cell r="FI11">
            <v>235768.123866696</v>
          </cell>
          <cell r="FJ11">
            <v>256945.31134784999</v>
          </cell>
          <cell r="FK11">
            <v>272384.92910572601</v>
          </cell>
          <cell r="FL11">
            <v>322240.39599040197</v>
          </cell>
          <cell r="FM11">
            <v>379421.11617340602</v>
          </cell>
          <cell r="FN11">
            <v>401205.41757601203</v>
          </cell>
          <cell r="FO11">
            <v>328154.16791792604</v>
          </cell>
          <cell r="FP11">
            <v>291506.76781074103</v>
          </cell>
          <cell r="FQ11">
            <v>332989.80660169799</v>
          </cell>
          <cell r="FR11">
            <v>367853.59362890397</v>
          </cell>
          <cell r="FS11">
            <v>395126.61734276405</v>
          </cell>
          <cell r="FT11">
            <v>351029.08475423098</v>
          </cell>
          <cell r="FU11">
            <v>321600.67957635404</v>
          </cell>
          <cell r="FV11">
            <v>101629.940694619</v>
          </cell>
          <cell r="FW11">
            <v>85969.683107540506</v>
          </cell>
          <cell r="FX11">
            <v>97820.491146347704</v>
          </cell>
          <cell r="FY11">
            <v>114954.68443023799</v>
          </cell>
          <cell r="FZ11">
            <v>133282.79175777</v>
          </cell>
          <cell r="GA11">
            <v>129998.855226988</v>
          </cell>
          <cell r="GB11">
            <v>104682.90478555601</v>
          </cell>
          <cell r="GC11">
            <v>84657.268206771812</v>
          </cell>
          <cell r="GD11">
            <v>95477.1241541747</v>
          </cell>
          <cell r="GE11">
            <v>83202.459249480395</v>
          </cell>
          <cell r="GF11">
            <v>99398.964999999997</v>
          </cell>
          <cell r="GG11">
            <v>129232.58916361301</v>
          </cell>
          <cell r="GH11">
            <v>154093.44999134299</v>
          </cell>
          <cell r="GI11">
            <v>104564.39154253001</v>
          </cell>
          <cell r="GJ11">
            <v>111706.29909201901</v>
          </cell>
          <cell r="GK11">
            <v>131026.070299681</v>
          </cell>
          <cell r="GL11">
            <v>80468.178781472103</v>
          </cell>
          <cell r="GM11">
            <v>70756.843035853512</v>
          </cell>
          <cell r="GN11">
            <v>73490.640026684705</v>
          </cell>
          <cell r="GO11">
            <v>105496.601817181</v>
          </cell>
          <cell r="GP11">
            <v>117041.042617977</v>
          </cell>
          <cell r="GQ11">
            <v>175848.87970343899</v>
          </cell>
          <cell r="GR11">
            <v>192163.14477324302</v>
          </cell>
          <cell r="GS11">
            <v>180154.035643796</v>
          </cell>
          <cell r="GT11">
            <v>205573.26903436199</v>
          </cell>
          <cell r="GU11">
            <v>204711.741261405</v>
          </cell>
          <cell r="GV11">
            <v>167086.395051525</v>
          </cell>
          <cell r="GW11">
            <v>151363.61512981201</v>
          </cell>
          <cell r="GX11">
            <v>128827.779782805</v>
          </cell>
          <cell r="GY11">
            <v>135557.932</v>
          </cell>
          <cell r="GZ11">
            <v>163316.14199999999</v>
          </cell>
          <cell r="HA11">
            <v>179240.94899999999</v>
          </cell>
        </row>
        <row r="12">
          <cell r="A12" t="str">
            <v>Capex from JEN</v>
          </cell>
        </row>
        <row r="13">
          <cell r="A13" t="str">
            <v>Difference</v>
          </cell>
          <cell r="B13">
            <v>23420.400071125001</v>
          </cell>
          <cell r="C13">
            <v>29528.094713099901</v>
          </cell>
          <cell r="D13">
            <v>35599.297561774998</v>
          </cell>
          <cell r="E13">
            <v>37286.541253426003</v>
          </cell>
          <cell r="F13">
            <v>66573.637705501096</v>
          </cell>
          <cell r="G13">
            <v>72571.430675276803</v>
          </cell>
          <cell r="H13">
            <v>69038.734914428802</v>
          </cell>
          <cell r="I13">
            <v>67720.427720247098</v>
          </cell>
          <cell r="J13">
            <v>85270.235633975099</v>
          </cell>
          <cell r="K13">
            <v>80624.819000000003</v>
          </cell>
          <cell r="L13">
            <v>61436.644999999997</v>
          </cell>
          <cell r="M13">
            <v>54926.637000000002</v>
          </cell>
          <cell r="N13">
            <v>72644.604999999996</v>
          </cell>
          <cell r="O13">
            <v>70040.725000000006</v>
          </cell>
          <cell r="P13">
            <v>57144.801439999996</v>
          </cell>
          <cell r="Q13">
            <v>51737.944259999997</v>
          </cell>
          <cell r="R13">
            <v>579048.228</v>
          </cell>
          <cell r="S13">
            <v>765472.41299999994</v>
          </cell>
          <cell r="T13">
            <v>923492.34699999995</v>
          </cell>
          <cell r="U13">
            <v>1105381.2050000001</v>
          </cell>
          <cell r="V13">
            <v>1332144.672</v>
          </cell>
          <cell r="W13">
            <v>1541821.62</v>
          </cell>
          <cell r="X13">
            <v>1704512.6129999999</v>
          </cell>
          <cell r="Y13">
            <v>1246641.0889999999</v>
          </cell>
          <cell r="Z13">
            <v>1107800.79600727</v>
          </cell>
          <cell r="AA13">
            <v>608113.82905236492</v>
          </cell>
          <cell r="AB13">
            <v>489554.93684261502</v>
          </cell>
          <cell r="AC13">
            <v>470476.245543278</v>
          </cell>
          <cell r="AD13">
            <v>641232.29966999998</v>
          </cell>
          <cell r="AE13">
            <v>908562.74280999997</v>
          </cell>
          <cell r="AF13">
            <v>568597.37446000008</v>
          </cell>
          <cell r="AG13">
            <v>440382.52435000002</v>
          </cell>
          <cell r="AH13">
            <v>68904.914278073004</v>
          </cell>
          <cell r="AI13">
            <v>60946.961002315606</v>
          </cell>
          <cell r="AJ13">
            <v>65890.6681736069</v>
          </cell>
          <cell r="AK13">
            <v>79107.821976089399</v>
          </cell>
          <cell r="AL13">
            <v>105462.55143153299</v>
          </cell>
          <cell r="AM13">
            <v>117067.586589074</v>
          </cell>
          <cell r="AN13">
            <v>97987.923810570297</v>
          </cell>
          <cell r="AO13">
            <v>116268.354524173</v>
          </cell>
          <cell r="AP13">
            <v>130039.91474350201</v>
          </cell>
          <cell r="AQ13">
            <v>124491.64350499099</v>
          </cell>
          <cell r="AR13">
            <v>101864.319</v>
          </cell>
          <cell r="AS13">
            <v>92294.962303965294</v>
          </cell>
          <cell r="AT13">
            <v>84914.530750323509</v>
          </cell>
          <cell r="AU13">
            <v>96021.163</v>
          </cell>
          <cell r="AV13">
            <v>118676.984</v>
          </cell>
          <cell r="AW13">
            <v>121424.012</v>
          </cell>
          <cell r="AX13">
            <v>337440.99616323301</v>
          </cell>
          <cell r="AY13">
            <v>381686.388244765</v>
          </cell>
          <cell r="AZ13">
            <v>374790.18281153101</v>
          </cell>
          <cell r="BA13">
            <v>465036.15707499499</v>
          </cell>
          <cell r="BB13">
            <v>422665.23143731203</v>
          </cell>
          <cell r="BC13">
            <v>508207.77725413605</v>
          </cell>
          <cell r="BD13">
            <v>646401.00703489606</v>
          </cell>
          <cell r="BE13">
            <v>589205.82073191099</v>
          </cell>
          <cell r="BF13">
            <v>455307.63873612997</v>
          </cell>
          <cell r="BG13">
            <v>375716.01072367601</v>
          </cell>
          <cell r="BH13">
            <v>254850.900892373</v>
          </cell>
          <cell r="BI13">
            <v>204452.47443412701</v>
          </cell>
          <cell r="BJ13">
            <v>361174.88804937201</v>
          </cell>
          <cell r="BK13">
            <v>427512.14339897397</v>
          </cell>
          <cell r="BL13">
            <v>335577.74563470698</v>
          </cell>
          <cell r="BM13">
            <v>353213.46811226598</v>
          </cell>
          <cell r="BN13">
            <v>569144.26643979806</v>
          </cell>
          <cell r="BO13">
            <v>532370.28730071301</v>
          </cell>
          <cell r="BP13">
            <v>470609.55219716002</v>
          </cell>
          <cell r="BQ13">
            <v>632189.95788572705</v>
          </cell>
          <cell r="BR13">
            <v>910975.07691779197</v>
          </cell>
          <cell r="BS13">
            <v>745416.69694824901</v>
          </cell>
          <cell r="BT13">
            <v>757590.59823429794</v>
          </cell>
          <cell r="BU13">
            <v>775122.357449895</v>
          </cell>
          <cell r="BV13">
            <v>651391.32890145807</v>
          </cell>
          <cell r="BW13">
            <v>551693.99517820997</v>
          </cell>
          <cell r="BX13">
            <v>476890.09250353498</v>
          </cell>
          <cell r="BY13">
            <v>453604.77</v>
          </cell>
          <cell r="BZ13">
            <v>437518.34826834797</v>
          </cell>
          <cell r="CA13">
            <v>416417.022</v>
          </cell>
          <cell r="CB13">
            <v>414026.288</v>
          </cell>
          <cell r="CC13">
            <v>384334.74563000002</v>
          </cell>
          <cell r="CD13">
            <v>486827.91974075401</v>
          </cell>
          <cell r="CE13">
            <v>521327.00099305896</v>
          </cell>
          <cell r="CF13">
            <v>541157.21715842502</v>
          </cell>
          <cell r="CG13">
            <v>551389.28207127296</v>
          </cell>
          <cell r="CH13">
            <v>657497.76262056804</v>
          </cell>
          <cell r="CI13">
            <v>662116.01284347905</v>
          </cell>
          <cell r="CJ13">
            <v>695492.75665752799</v>
          </cell>
          <cell r="CK13">
            <v>675168.6984202991</v>
          </cell>
          <cell r="CL13">
            <v>613523.022174404</v>
          </cell>
          <cell r="CM13">
            <v>560997.26398581301</v>
          </cell>
          <cell r="CN13">
            <v>541868.89468368096</v>
          </cell>
          <cell r="CO13">
            <v>452980.17488344799</v>
          </cell>
          <cell r="CP13">
            <v>436913.73393549502</v>
          </cell>
          <cell r="CQ13">
            <v>495682.50982484</v>
          </cell>
          <cell r="CR13">
            <v>680860.59198783396</v>
          </cell>
          <cell r="CS13">
            <v>661074.21373000008</v>
          </cell>
          <cell r="CT13">
            <v>371225.19678173604</v>
          </cell>
          <cell r="CU13">
            <v>464766.04228146101</v>
          </cell>
          <cell r="CV13">
            <v>527550.65325261804</v>
          </cell>
          <cell r="CW13">
            <v>637971.36356845195</v>
          </cell>
          <cell r="CX13">
            <v>673439.12852133799</v>
          </cell>
          <cell r="CY13">
            <v>727184.83153363701</v>
          </cell>
          <cell r="CZ13">
            <v>775495.18211535097</v>
          </cell>
          <cell r="DA13">
            <v>656287.79288978595</v>
          </cell>
          <cell r="DB13">
            <v>647896.61139507696</v>
          </cell>
          <cell r="DC13">
            <v>491722.41326875001</v>
          </cell>
          <cell r="DD13">
            <v>430585.64600000001</v>
          </cell>
          <cell r="DE13">
            <v>416250.060481394</v>
          </cell>
          <cell r="DF13">
            <v>392078.504930278</v>
          </cell>
          <cell r="DG13">
            <v>454283.88199999998</v>
          </cell>
          <cell r="DH13">
            <v>475981.09254000004</v>
          </cell>
          <cell r="DI13">
            <v>399509.37864000001</v>
          </cell>
          <cell r="DJ13">
            <v>50952.907170412305</v>
          </cell>
          <cell r="DK13">
            <v>54594.790806106597</v>
          </cell>
          <cell r="DL13">
            <v>34722.806731957695</v>
          </cell>
          <cell r="DM13">
            <v>65418.407571030293</v>
          </cell>
          <cell r="DN13">
            <v>83539.316741557297</v>
          </cell>
          <cell r="DO13">
            <v>114252.519069462</v>
          </cell>
          <cell r="DP13">
            <v>104682.679592951</v>
          </cell>
          <cell r="DQ13">
            <v>112219.405480466</v>
          </cell>
          <cell r="DR13">
            <v>114524.673319262</v>
          </cell>
          <cell r="DS13">
            <v>111151.07859967501</v>
          </cell>
          <cell r="DT13">
            <v>101135.449533423</v>
          </cell>
          <cell r="DU13">
            <v>123542.60860793499</v>
          </cell>
          <cell r="DV13">
            <v>118004.46582870901</v>
          </cell>
          <cell r="DW13">
            <v>92708.900598375389</v>
          </cell>
          <cell r="DX13">
            <v>99743.78913383199</v>
          </cell>
          <cell r="DY13">
            <v>116285.37772666701</v>
          </cell>
          <cell r="DZ13">
            <v>142464.072721729</v>
          </cell>
          <cell r="EA13">
            <v>141748.33675135401</v>
          </cell>
          <cell r="EB13">
            <v>146555.69987816</v>
          </cell>
          <cell r="EC13">
            <v>140471.71417571898</v>
          </cell>
          <cell r="ED13">
            <v>181678.523352552</v>
          </cell>
          <cell r="EE13">
            <v>210519.91420794299</v>
          </cell>
          <cell r="EF13">
            <v>229213.161948233</v>
          </cell>
          <cell r="EG13">
            <v>255081.44945299398</v>
          </cell>
          <cell r="EH13">
            <v>296383.71860063396</v>
          </cell>
          <cell r="EI13">
            <v>285059.66513144097</v>
          </cell>
          <cell r="EJ13">
            <v>234618.12700000001</v>
          </cell>
          <cell r="EK13">
            <v>304528.51676853403</v>
          </cell>
          <cell r="EL13">
            <v>303722.26791662106</v>
          </cell>
          <cell r="EM13">
            <v>315092.07400000002</v>
          </cell>
          <cell r="EN13">
            <v>355209.321</v>
          </cell>
          <cell r="EO13">
            <v>361232.11300000001</v>
          </cell>
          <cell r="EP13">
            <v>135926.14318108003</v>
          </cell>
          <cell r="EQ13">
            <v>110547.57237090199</v>
          </cell>
          <cell r="ER13">
            <v>101717.47228543399</v>
          </cell>
          <cell r="ES13">
            <v>152968.611884632</v>
          </cell>
          <cell r="ET13">
            <v>118018.310942739</v>
          </cell>
          <cell r="EU13">
            <v>260457.71313800901</v>
          </cell>
          <cell r="EV13">
            <v>314244.31707689102</v>
          </cell>
          <cell r="EW13">
            <v>323359.84993660403</v>
          </cell>
          <cell r="EX13">
            <v>278951.92628526798</v>
          </cell>
          <cell r="EY13">
            <v>305232.97506277001</v>
          </cell>
          <cell r="EZ13">
            <v>236435.43605879199</v>
          </cell>
          <cell r="FA13">
            <v>262623.56943999999</v>
          </cell>
          <cell r="FB13">
            <v>361496.63483</v>
          </cell>
          <cell r="FC13">
            <v>378582.51176999998</v>
          </cell>
          <cell r="FD13">
            <v>290679.13198000001</v>
          </cell>
          <cell r="FE13">
            <v>305621.67762000003</v>
          </cell>
          <cell r="FF13">
            <v>119200.64036278801</v>
          </cell>
          <cell r="FG13">
            <v>129699.661149782</v>
          </cell>
          <cell r="FH13">
            <v>188932.858040463</v>
          </cell>
          <cell r="FI13">
            <v>235768.123866696</v>
          </cell>
          <cell r="FJ13">
            <v>256945.31134784999</v>
          </cell>
          <cell r="FK13">
            <v>272384.92910572601</v>
          </cell>
          <cell r="FL13">
            <v>322240.39599040197</v>
          </cell>
          <cell r="FM13">
            <v>379421.11617340602</v>
          </cell>
          <cell r="FN13">
            <v>401205.41757601203</v>
          </cell>
          <cell r="FO13">
            <v>328154.16791792604</v>
          </cell>
          <cell r="FP13">
            <v>291506.76781074103</v>
          </cell>
          <cell r="FQ13">
            <v>332989.80660169799</v>
          </cell>
          <cell r="FR13">
            <v>367853.59362890397</v>
          </cell>
          <cell r="FS13">
            <v>395126.61734276405</v>
          </cell>
          <cell r="FT13">
            <v>351029.08475423098</v>
          </cell>
          <cell r="FU13">
            <v>321600.67957635404</v>
          </cell>
          <cell r="FV13">
            <v>101629.940694619</v>
          </cell>
          <cell r="FW13">
            <v>85969.683107540506</v>
          </cell>
          <cell r="FX13">
            <v>97820.491146347704</v>
          </cell>
          <cell r="FY13">
            <v>114954.68443023799</v>
          </cell>
          <cell r="FZ13">
            <v>133282.79175777</v>
          </cell>
          <cell r="GA13">
            <v>129998.855226988</v>
          </cell>
          <cell r="GB13">
            <v>104682.90478555601</v>
          </cell>
          <cell r="GC13">
            <v>84657.268206771812</v>
          </cell>
          <cell r="GD13">
            <v>95477.1241541747</v>
          </cell>
          <cell r="GE13">
            <v>83202.459249480395</v>
          </cell>
          <cell r="GF13">
            <v>99398.964999999997</v>
          </cell>
          <cell r="GG13">
            <v>129232.58916361301</v>
          </cell>
          <cell r="GH13">
            <v>154093.44999134299</v>
          </cell>
          <cell r="GI13">
            <v>104564.39154253001</v>
          </cell>
          <cell r="GJ13">
            <v>111706.29909201901</v>
          </cell>
          <cell r="GK13">
            <v>131026.070299681</v>
          </cell>
          <cell r="GL13">
            <v>80468.178781472103</v>
          </cell>
          <cell r="GM13">
            <v>70756.843035853512</v>
          </cell>
          <cell r="GN13">
            <v>73490.640026684705</v>
          </cell>
          <cell r="GO13">
            <v>105496.601817181</v>
          </cell>
          <cell r="GP13">
            <v>117041.042617977</v>
          </cell>
          <cell r="GQ13">
            <v>175848.87970343899</v>
          </cell>
          <cell r="GR13">
            <v>192163.14477324302</v>
          </cell>
          <cell r="GS13">
            <v>180154.035643796</v>
          </cell>
          <cell r="GT13">
            <v>205573.26903436199</v>
          </cell>
          <cell r="GU13">
            <v>204711.741261405</v>
          </cell>
          <cell r="GV13">
            <v>167086.395051525</v>
          </cell>
          <cell r="GW13">
            <v>151363.61512981201</v>
          </cell>
          <cell r="GX13">
            <v>128827.779782805</v>
          </cell>
          <cell r="GY13">
            <v>135557.932</v>
          </cell>
          <cell r="GZ13">
            <v>163316.14199999999</v>
          </cell>
          <cell r="HA13">
            <v>179240.94899999999</v>
          </cell>
        </row>
        <row r="14">
          <cell r="A14" t="str">
            <v>AUC</v>
          </cell>
          <cell r="B14">
            <v>52190.532504306022</v>
          </cell>
          <cell r="C14">
            <v>47638.86026664517</v>
          </cell>
          <cell r="D14">
            <v>61082.688600796057</v>
          </cell>
          <cell r="E14">
            <v>56513.995241316072</v>
          </cell>
          <cell r="F14">
            <v>74154.156917772954</v>
          </cell>
          <cell r="G14">
            <v>77962.528843504988</v>
          </cell>
          <cell r="H14">
            <v>80497.585465369499</v>
          </cell>
          <cell r="I14">
            <v>90454.843669646463</v>
          </cell>
          <cell r="J14">
            <v>80322.005397124274</v>
          </cell>
          <cell r="K14">
            <v>91412.191940845805</v>
          </cell>
          <cell r="L14">
            <v>99039.479428555584</v>
          </cell>
          <cell r="M14">
            <v>102969.55915859531</v>
          </cell>
          <cell r="N14">
            <v>95049.146909245377</v>
          </cell>
          <cell r="O14">
            <v>97169.954398334172</v>
          </cell>
          <cell r="P14">
            <v>97944.839686319145</v>
          </cell>
          <cell r="Q14">
            <v>97940.095614646241</v>
          </cell>
          <cell r="R14">
            <v>434212.57540640386</v>
          </cell>
          <cell r="S14">
            <v>429800.40248174698</v>
          </cell>
          <cell r="T14">
            <v>572017.06306287902</v>
          </cell>
          <cell r="U14">
            <v>598799.08215662185</v>
          </cell>
          <cell r="V14">
            <v>784766.83511305298</v>
          </cell>
          <cell r="W14">
            <v>883990.60992023349</v>
          </cell>
          <cell r="X14">
            <v>1013808.385753025</v>
          </cell>
          <cell r="Y14">
            <v>1164892.892746446</v>
          </cell>
          <cell r="Z14">
            <v>984866.02209935826</v>
          </cell>
          <cell r="AA14">
            <v>1101348.3966497718</v>
          </cell>
          <cell r="AB14">
            <v>1116430.5063420041</v>
          </cell>
          <cell r="AC14">
            <v>1179379.0193090644</v>
          </cell>
          <cell r="AD14">
            <v>1009555.9560214444</v>
          </cell>
          <cell r="AE14">
            <v>1027316.316469927</v>
          </cell>
          <cell r="AF14">
            <v>892367.00998813636</v>
          </cell>
          <cell r="AG14">
            <v>910769.62886961433</v>
          </cell>
          <cell r="AH14">
            <v>89283.394081301201</v>
          </cell>
          <cell r="AI14">
            <v>84698.973297971519</v>
          </cell>
          <cell r="AJ14">
            <v>114501.36379155831</v>
          </cell>
          <cell r="AK14">
            <v>93080.728976746526</v>
          </cell>
          <cell r="AL14">
            <v>139500.24900651062</v>
          </cell>
          <cell r="AM14">
            <v>125062.36016786862</v>
          </cell>
          <cell r="AN14">
            <v>119321.05882106816</v>
          </cell>
          <cell r="AO14">
            <v>128019.85243186285</v>
          </cell>
          <cell r="AP14">
            <v>129622.95332603468</v>
          </cell>
          <cell r="AQ14">
            <v>130308.72914390205</v>
          </cell>
          <cell r="AR14">
            <v>144107.00953836791</v>
          </cell>
          <cell r="AS14">
            <v>169120.08386898579</v>
          </cell>
          <cell r="AT14">
            <v>149711.17147569981</v>
          </cell>
          <cell r="AU14">
            <v>150808.0340970371</v>
          </cell>
          <cell r="AV14">
            <v>142746.82726778291</v>
          </cell>
          <cell r="AW14">
            <v>117569.55797856829</v>
          </cell>
          <cell r="AX14">
            <v>234182.6755274568</v>
          </cell>
          <cell r="AY14">
            <v>227620.84495203808</v>
          </cell>
          <cell r="AZ14">
            <v>299692.41804832092</v>
          </cell>
          <cell r="BA14">
            <v>285909.59102258878</v>
          </cell>
          <cell r="BB14">
            <v>403509.6169355383</v>
          </cell>
          <cell r="BC14">
            <v>387209.27683440835</v>
          </cell>
          <cell r="BD14">
            <v>388861.72014123865</v>
          </cell>
          <cell r="BE14">
            <v>430023.08480734128</v>
          </cell>
          <cell r="BF14">
            <v>370462.67549348978</v>
          </cell>
          <cell r="BG14">
            <v>381357.2816938996</v>
          </cell>
          <cell r="BH14">
            <v>405861.44157820923</v>
          </cell>
          <cell r="BI14">
            <v>440882.37540340843</v>
          </cell>
          <cell r="BJ14">
            <v>390743.59658604342</v>
          </cell>
          <cell r="BK14">
            <v>405057.49292736809</v>
          </cell>
          <cell r="BL14">
            <v>391797.75680086936</v>
          </cell>
          <cell r="BM14">
            <v>180646.855699298</v>
          </cell>
          <cell r="BN14">
            <v>337130.5995170247</v>
          </cell>
          <cell r="BO14">
            <v>399024.84178352461</v>
          </cell>
          <cell r="BP14">
            <v>364169.09504295536</v>
          </cell>
          <cell r="BQ14">
            <v>522166.46425787557</v>
          </cell>
          <cell r="BR14">
            <v>508896.57091073971</v>
          </cell>
          <cell r="BS14">
            <v>590283.37479831371</v>
          </cell>
          <cell r="BT14">
            <v>760920.73805391206</v>
          </cell>
          <cell r="BU14">
            <v>638462.83128127782</v>
          </cell>
          <cell r="BV14">
            <v>559473.85490544536</v>
          </cell>
          <cell r="BW14">
            <v>740585.35512144165</v>
          </cell>
          <cell r="BX14">
            <v>601331.58281315072</v>
          </cell>
          <cell r="BY14">
            <v>652684.78319145588</v>
          </cell>
          <cell r="BZ14">
            <v>608490.32611484127</v>
          </cell>
          <cell r="CA14">
            <v>634798.18325483822</v>
          </cell>
          <cell r="CB14">
            <v>589771.74668277078</v>
          </cell>
          <cell r="CC14">
            <v>591393.11154356587</v>
          </cell>
          <cell r="CD14">
            <v>383445.45296965644</v>
          </cell>
          <cell r="CE14">
            <v>438051.18569653691</v>
          </cell>
          <cell r="CF14">
            <v>385007.46848060202</v>
          </cell>
          <cell r="CG14">
            <v>565463.83465557639</v>
          </cell>
          <cell r="CH14">
            <v>545388.44968950225</v>
          </cell>
          <cell r="CI14">
            <v>596047.20973622624</v>
          </cell>
          <cell r="CJ14">
            <v>780997.64226842218</v>
          </cell>
          <cell r="CK14">
            <v>639916.44004751369</v>
          </cell>
          <cell r="CL14">
            <v>561352.44758618495</v>
          </cell>
          <cell r="CM14">
            <v>651181.66381683096</v>
          </cell>
          <cell r="CN14">
            <v>659871.07951207017</v>
          </cell>
          <cell r="CO14">
            <v>655202.26725621405</v>
          </cell>
          <cell r="CP14">
            <v>601805.73719798843</v>
          </cell>
          <cell r="CQ14">
            <v>628185.48440816393</v>
          </cell>
          <cell r="CR14">
            <v>583825.71613468067</v>
          </cell>
          <cell r="CS14">
            <v>616762.17617021431</v>
          </cell>
          <cell r="CT14">
            <v>279644.02494475222</v>
          </cell>
          <cell r="CU14">
            <v>276559.08801388083</v>
          </cell>
          <cell r="CV14">
            <v>376123.26404653152</v>
          </cell>
          <cell r="CW14">
            <v>378156.39809381124</v>
          </cell>
          <cell r="CX14">
            <v>539425.90156311064</v>
          </cell>
          <cell r="CY14">
            <v>583846.05005933391</v>
          </cell>
          <cell r="CZ14">
            <v>563482.77515496314</v>
          </cell>
          <cell r="DA14">
            <v>655404.38196089643</v>
          </cell>
          <cell r="DB14">
            <v>661582.53505036491</v>
          </cell>
          <cell r="DC14">
            <v>556603.07060279325</v>
          </cell>
          <cell r="DD14">
            <v>598816.03915208962</v>
          </cell>
          <cell r="DE14">
            <v>647852.40840048529</v>
          </cell>
          <cell r="DF14">
            <v>571987.87221676623</v>
          </cell>
          <cell r="DG14">
            <v>592948.64944539883</v>
          </cell>
          <cell r="DH14">
            <v>512014.53460421169</v>
          </cell>
          <cell r="DI14">
            <v>543398.74005496374</v>
          </cell>
          <cell r="DJ14">
            <v>52950.586130253432</v>
          </cell>
          <cell r="DK14">
            <v>52548.603393678728</v>
          </cell>
          <cell r="DL14">
            <v>72833.942897595436</v>
          </cell>
          <cell r="DM14">
            <v>57861.761313501738</v>
          </cell>
          <cell r="DN14">
            <v>86188.692439994513</v>
          </cell>
          <cell r="DO14">
            <v>80303.587859280873</v>
          </cell>
          <cell r="DP14">
            <v>83147.82016107961</v>
          </cell>
          <cell r="DQ14">
            <v>96105.454192432604</v>
          </cell>
          <cell r="DR14">
            <v>102818.18473402952</v>
          </cell>
          <cell r="DS14">
            <v>103691.75584583197</v>
          </cell>
          <cell r="DT14">
            <v>121271.3985896708</v>
          </cell>
          <cell r="DU14">
            <v>118411.95097833392</v>
          </cell>
          <cell r="DV14">
            <v>115025.76385691373</v>
          </cell>
          <cell r="DW14">
            <v>120040.0319415678</v>
          </cell>
          <cell r="DX14">
            <v>115951.93482747186</v>
          </cell>
          <cell r="DY14">
            <v>93267.133516021684</v>
          </cell>
          <cell r="DZ14">
            <v>142937.96836610674</v>
          </cell>
          <cell r="EA14">
            <v>139347.0540153156</v>
          </cell>
          <cell r="EB14">
            <v>194745.08929749002</v>
          </cell>
          <cell r="EC14">
            <v>160013.57936433872</v>
          </cell>
          <cell r="ED14">
            <v>240021.63844130785</v>
          </cell>
          <cell r="EE14">
            <v>222712.22960716643</v>
          </cell>
          <cell r="EF14">
            <v>216883.51040023734</v>
          </cell>
          <cell r="EG14">
            <v>238121.42245820834</v>
          </cell>
          <cell r="EH14">
            <v>241837.82805499688</v>
          </cell>
          <cell r="EI14">
            <v>247900.07457864517</v>
          </cell>
          <cell r="EJ14">
            <v>273315.55390206294</v>
          </cell>
          <cell r="EK14">
            <v>308881.06101419276</v>
          </cell>
          <cell r="EL14">
            <v>287439.18521608447</v>
          </cell>
          <cell r="EM14">
            <v>306282.52565027447</v>
          </cell>
          <cell r="EN14">
            <v>289584.91750326462</v>
          </cell>
          <cell r="EO14">
            <v>240787.05192008239</v>
          </cell>
          <cell r="EP14">
            <v>262328.86703637755</v>
          </cell>
          <cell r="EQ14">
            <v>292047.0862246179</v>
          </cell>
          <cell r="ER14">
            <v>256505.81952363515</v>
          </cell>
          <cell r="ES14">
            <v>356344.36950102914</v>
          </cell>
          <cell r="ET14">
            <v>341308.72183050943</v>
          </cell>
          <cell r="EU14">
            <v>335978.81329754996</v>
          </cell>
          <cell r="EV14">
            <v>420582.7093745129</v>
          </cell>
          <cell r="EW14">
            <v>369023.70586700458</v>
          </cell>
          <cell r="EX14">
            <v>338767.15084009455</v>
          </cell>
          <cell r="EY14">
            <v>440678.59258944337</v>
          </cell>
          <cell r="EZ14">
            <v>353852.18526829785</v>
          </cell>
          <cell r="FA14">
            <v>439411.12766450667</v>
          </cell>
          <cell r="FB14">
            <v>417395.21383525466</v>
          </cell>
          <cell r="FC14">
            <v>435882.65833582991</v>
          </cell>
          <cell r="FD14">
            <v>424880.58559477504</v>
          </cell>
          <cell r="FE14">
            <v>422396.04140061361</v>
          </cell>
          <cell r="FF14">
            <v>121794.64084707004</v>
          </cell>
          <cell r="FG14">
            <v>124101.74786568953</v>
          </cell>
          <cell r="FH14">
            <v>183406.17142398955</v>
          </cell>
          <cell r="FI14">
            <v>152484.5806376785</v>
          </cell>
          <cell r="FJ14">
            <v>244071.34443683093</v>
          </cell>
          <cell r="FK14">
            <v>278345.77521938458</v>
          </cell>
          <cell r="FL14">
            <v>239243.22632717801</v>
          </cell>
          <cell r="FM14">
            <v>270282.98613774288</v>
          </cell>
          <cell r="FN14">
            <v>274471.00451992836</v>
          </cell>
          <cell r="FO14">
            <v>274706.92444560089</v>
          </cell>
          <cell r="FP14">
            <v>338774.77335013071</v>
          </cell>
          <cell r="FQ14">
            <v>350260.93831305031</v>
          </cell>
          <cell r="FR14">
            <v>327278.55091466702</v>
          </cell>
          <cell r="FS14">
            <v>335137.85278178513</v>
          </cell>
          <cell r="FT14">
            <v>318552.0471969943</v>
          </cell>
          <cell r="FU14">
            <v>263634.83799511945</v>
          </cell>
          <cell r="FV14">
            <v>87278.041709921192</v>
          </cell>
          <cell r="FW14">
            <v>102237.52251130468</v>
          </cell>
          <cell r="FX14">
            <v>101090.5411470882</v>
          </cell>
          <cell r="FY14">
            <v>101364.61370951962</v>
          </cell>
          <cell r="FZ14">
            <v>128041.49704185598</v>
          </cell>
          <cell r="GA14">
            <v>145134.50633976932</v>
          </cell>
          <cell r="GB14">
            <v>143247.23293546244</v>
          </cell>
          <cell r="GC14">
            <v>160414.22984359032</v>
          </cell>
          <cell r="GD14">
            <v>133748.8479412591</v>
          </cell>
          <cell r="GE14">
            <v>137607.18990423268</v>
          </cell>
          <cell r="GF14">
            <v>153229.60008718041</v>
          </cell>
          <cell r="GG14">
            <v>151677.14680422161</v>
          </cell>
          <cell r="GH14">
            <v>129999.94915670657</v>
          </cell>
          <cell r="GI14">
            <v>156699.27627629484</v>
          </cell>
          <cell r="GJ14">
            <v>145884.04203182308</v>
          </cell>
          <cell r="GK14">
            <v>142033.27730131938</v>
          </cell>
          <cell r="GL14">
            <v>123065.68190457433</v>
          </cell>
          <cell r="GM14">
            <v>118224.31118090975</v>
          </cell>
          <cell r="GN14">
            <v>162480.71811066312</v>
          </cell>
          <cell r="GO14">
            <v>122733.31353437551</v>
          </cell>
          <cell r="GP14">
            <v>179381.02620513926</v>
          </cell>
          <cell r="GQ14">
            <v>158007.8396578175</v>
          </cell>
          <cell r="GR14">
            <v>163974.90432645896</v>
          </cell>
          <cell r="GS14">
            <v>182242.24101372011</v>
          </cell>
          <cell r="GT14">
            <v>190491.22327872514</v>
          </cell>
          <cell r="GU14">
            <v>198977.59177134774</v>
          </cell>
          <cell r="GV14">
            <v>229988.35725562254</v>
          </cell>
          <cell r="GW14">
            <v>223446.21132544291</v>
          </cell>
          <cell r="GX14">
            <v>211263.4172165537</v>
          </cell>
          <cell r="GY14">
            <v>214082.03516629577</v>
          </cell>
          <cell r="GZ14">
            <v>199012.9635952253</v>
          </cell>
          <cell r="HA14">
            <v>168511.40318652173</v>
          </cell>
        </row>
        <row r="15">
          <cell r="A15" t="str">
            <v>MTFP</v>
          </cell>
          <cell r="B15">
            <v>1</v>
          </cell>
          <cell r="C15">
            <v>0.98830507521797495</v>
          </cell>
          <cell r="D15">
            <v>0.99906070333272456</v>
          </cell>
          <cell r="E15">
            <v>0.98587985741077711</v>
          </cell>
          <cell r="F15">
            <v>0.94789996558737977</v>
          </cell>
          <cell r="G15">
            <v>0.87002296356314623</v>
          </cell>
          <cell r="H15">
            <v>0.90892052776934695</v>
          </cell>
          <cell r="I15">
            <v>0.88328056888397011</v>
          </cell>
          <cell r="J15">
            <v>0.82270134462527078</v>
          </cell>
          <cell r="K15">
            <v>0.85700454042820295</v>
          </cell>
          <cell r="L15">
            <v>1.06362839500617</v>
          </cell>
          <cell r="M15">
            <v>1.0166719516563416</v>
          </cell>
          <cell r="N15">
            <v>0.98620546316216651</v>
          </cell>
          <cell r="O15">
            <v>0.9881773830296211</v>
          </cell>
          <cell r="P15">
            <v>1.011204983920015</v>
          </cell>
          <cell r="Q15">
            <v>0</v>
          </cell>
          <cell r="R15">
            <v>0.93167525094252079</v>
          </cell>
          <cell r="S15">
            <v>0.98441041387962869</v>
          </cell>
          <cell r="T15">
            <v>0.84851617687490088</v>
          </cell>
          <cell r="U15">
            <v>0.85959615882272034</v>
          </cell>
          <cell r="V15">
            <v>0.86290332059510166</v>
          </cell>
          <cell r="W15">
            <v>0.86773685218365393</v>
          </cell>
          <cell r="X15">
            <v>0.82664977287731778</v>
          </cell>
          <cell r="Y15">
            <v>0.89451641188677999</v>
          </cell>
          <cell r="Z15">
            <v>0.83969911149348875</v>
          </cell>
          <cell r="AA15">
            <v>0.78714621570416898</v>
          </cell>
          <cell r="AB15">
            <v>0.81411148081214812</v>
          </cell>
          <cell r="AC15">
            <v>0.85155855732677521</v>
          </cell>
          <cell r="AD15">
            <v>0.91008112969914989</v>
          </cell>
          <cell r="AE15">
            <v>0.91430544435965755</v>
          </cell>
          <cell r="AF15">
            <v>0.92920213088701087</v>
          </cell>
          <cell r="AG15">
            <v>0</v>
          </cell>
          <cell r="AH15">
            <v>1.5037048889747573</v>
          </cell>
          <cell r="AI15">
            <v>1.4888212497585867</v>
          </cell>
          <cell r="AJ15">
            <v>1.5329119181394424</v>
          </cell>
          <cell r="AK15">
            <v>1.429770965192771</v>
          </cell>
          <cell r="AL15">
            <v>1.373899836170889</v>
          </cell>
          <cell r="AM15">
            <v>1.4484685121476781</v>
          </cell>
          <cell r="AN15">
            <v>1.3171534203515556</v>
          </cell>
          <cell r="AO15">
            <v>1.3281500893032125</v>
          </cell>
          <cell r="AP15">
            <v>1.2978583231472274</v>
          </cell>
          <cell r="AQ15">
            <v>1.3321069305571651</v>
          </cell>
          <cell r="AR15">
            <v>1.3268107983687494</v>
          </cell>
          <cell r="AS15">
            <v>1.3530126514606591</v>
          </cell>
          <cell r="AT15">
            <v>1.4158521953504533</v>
          </cell>
          <cell r="AU15">
            <v>1.385908002374094</v>
          </cell>
          <cell r="AV15">
            <v>1.370331633406435</v>
          </cell>
          <cell r="AW15">
            <v>0</v>
          </cell>
          <cell r="AX15">
            <v>1.3888952835193706</v>
          </cell>
          <cell r="AY15">
            <v>1.3213627914242392</v>
          </cell>
          <cell r="AZ15">
            <v>1.195840768390634</v>
          </cell>
          <cell r="BA15">
            <v>1.2569143926203765</v>
          </cell>
          <cell r="BB15">
            <v>1.3000832890124669</v>
          </cell>
          <cell r="BC15">
            <v>1.2883175306657597</v>
          </cell>
          <cell r="BD15">
            <v>1.2307290197881295</v>
          </cell>
          <cell r="BE15">
            <v>1.2429649590642533</v>
          </cell>
          <cell r="BF15">
            <v>1.2006229751932982</v>
          </cell>
          <cell r="BG15">
            <v>1.1693406635536185</v>
          </cell>
          <cell r="BH15">
            <v>1.143073768283845</v>
          </cell>
          <cell r="BI15">
            <v>1.2276667859320853</v>
          </cell>
          <cell r="BJ15">
            <v>1.2536991808255118</v>
          </cell>
          <cell r="BK15">
            <v>1.26700313352807</v>
          </cell>
          <cell r="BL15">
            <v>1.2930119347572677</v>
          </cell>
          <cell r="BM15">
            <v>0</v>
          </cell>
          <cell r="BN15">
            <v>1.2385401702812977</v>
          </cell>
          <cell r="BO15">
            <v>1.2641533165118526</v>
          </cell>
          <cell r="BP15">
            <v>1.2170175116704542</v>
          </cell>
          <cell r="BQ15">
            <v>1.2245604886729919</v>
          </cell>
          <cell r="BR15">
            <v>1.2313974724376688</v>
          </cell>
          <cell r="BS15">
            <v>1.1852055738844962</v>
          </cell>
          <cell r="BT15">
            <v>1.1690585532128637</v>
          </cell>
          <cell r="BU15">
            <v>1.1230366239272607</v>
          </cell>
          <cell r="BV15">
            <v>1.1480275074789004</v>
          </cell>
          <cell r="BW15">
            <v>1.1103029769688157</v>
          </cell>
          <cell r="BX15">
            <v>1.1744281023590983</v>
          </cell>
          <cell r="BY15">
            <v>1.1891630631256773</v>
          </cell>
          <cell r="BZ15">
            <v>1.1835138536162058</v>
          </cell>
          <cell r="CA15">
            <v>1.2089551078239027</v>
          </cell>
          <cell r="CB15">
            <v>1.2253571071875369</v>
          </cell>
          <cell r="CC15">
            <v>0</v>
          </cell>
          <cell r="CD15">
            <v>1.2291289890291128</v>
          </cell>
          <cell r="CE15">
            <v>1.4518375237579837</v>
          </cell>
          <cell r="CF15">
            <v>1.3702950272545904</v>
          </cell>
          <cell r="CG15">
            <v>1.3225803993306551</v>
          </cell>
          <cell r="CH15">
            <v>1.3392170525651288</v>
          </cell>
          <cell r="CI15">
            <v>1.2822031740613258</v>
          </cell>
          <cell r="CJ15">
            <v>1.3015444179733162</v>
          </cell>
          <cell r="CK15">
            <v>1.4434485951837919</v>
          </cell>
          <cell r="CL15">
            <v>1.449228446074335</v>
          </cell>
          <cell r="CM15">
            <v>1.3116612771884617</v>
          </cell>
          <cell r="CN15">
            <v>1.2888286015478183</v>
          </cell>
          <cell r="CO15">
            <v>1.373467025833897</v>
          </cell>
          <cell r="CP15">
            <v>1.3289042498026034</v>
          </cell>
          <cell r="CQ15">
            <v>1.2799363989272987</v>
          </cell>
          <cell r="CR15">
            <v>1.2713577495929484</v>
          </cell>
          <cell r="CS15">
            <v>0</v>
          </cell>
          <cell r="CT15">
            <v>1.4460055437055719</v>
          </cell>
          <cell r="CU15">
            <v>1.3912104151633602</v>
          </cell>
          <cell r="CV15">
            <v>1.3007842022753475</v>
          </cell>
          <cell r="CW15">
            <v>1.2518765408872159</v>
          </cell>
          <cell r="CX15">
            <v>1.2534389405078707</v>
          </cell>
          <cell r="CY15">
            <v>1.2096756306302068</v>
          </cell>
          <cell r="CZ15">
            <v>1.0691728183038554</v>
          </cell>
          <cell r="DA15">
            <v>1.0963570576129742</v>
          </cell>
          <cell r="DB15">
            <v>1.2285001913336311</v>
          </cell>
          <cell r="DC15">
            <v>1.1609198851897702</v>
          </cell>
          <cell r="DD15">
            <v>1.2327765091947855</v>
          </cell>
          <cell r="DE15">
            <v>1.1948669931427041</v>
          </cell>
          <cell r="DF15">
            <v>1.2047642388312458</v>
          </cell>
          <cell r="DG15">
            <v>1.1254440373164367</v>
          </cell>
          <cell r="DH15">
            <v>1.1160899640355326</v>
          </cell>
          <cell r="DI15">
            <v>0</v>
          </cell>
          <cell r="DJ15">
            <v>1.077991542566628</v>
          </cell>
          <cell r="DK15">
            <v>1.0860362876861325</v>
          </cell>
          <cell r="DL15">
            <v>1.217455750979324</v>
          </cell>
          <cell r="DM15">
            <v>1.1701916923735134</v>
          </cell>
          <cell r="DN15">
            <v>1.1262258588677041</v>
          </cell>
          <cell r="DO15">
            <v>1.1275360127841523</v>
          </cell>
          <cell r="DP15">
            <v>1.0746238465622862</v>
          </cell>
          <cell r="DQ15">
            <v>1.0716684079353025</v>
          </cell>
          <cell r="DR15">
            <v>1.0704530386645459</v>
          </cell>
          <cell r="DS15">
            <v>1.0709872667420548</v>
          </cell>
          <cell r="DT15">
            <v>1.0449171550629281</v>
          </cell>
          <cell r="DU15">
            <v>1.0435771768037141</v>
          </cell>
          <cell r="DV15">
            <v>1.0659717683191741</v>
          </cell>
          <cell r="DW15">
            <v>1.0302109001568214</v>
          </cell>
          <cell r="DX15">
            <v>1.0892922669628577</v>
          </cell>
          <cell r="DY15">
            <v>0</v>
          </cell>
          <cell r="DZ15">
            <v>1.4482487066946297</v>
          </cell>
          <cell r="EA15">
            <v>1.4982594489102075</v>
          </cell>
          <cell r="EB15">
            <v>1.5128649286674078</v>
          </cell>
          <cell r="EC15">
            <v>1.4030788968349275</v>
          </cell>
          <cell r="ED15">
            <v>1.3872711012795058</v>
          </cell>
          <cell r="EE15">
            <v>1.4439741366558758</v>
          </cell>
          <cell r="EF15">
            <v>1.3742456986487905</v>
          </cell>
          <cell r="EG15">
            <v>1.3061739734131019</v>
          </cell>
          <cell r="EH15">
            <v>1.2939444965175224</v>
          </cell>
          <cell r="EI15">
            <v>1.3143716363348015</v>
          </cell>
          <cell r="EJ15">
            <v>1.3664719822708711</v>
          </cell>
          <cell r="EK15">
            <v>1.3613535681046978</v>
          </cell>
          <cell r="EL15">
            <v>1.3115647818921292</v>
          </cell>
          <cell r="EM15">
            <v>1.3199645169600449</v>
          </cell>
          <cell r="EN15">
            <v>1.3515698145767443</v>
          </cell>
          <cell r="EO15">
            <v>0</v>
          </cell>
          <cell r="EP15">
            <v>1.845162836765545</v>
          </cell>
          <cell r="EQ15">
            <v>1.7959499163560613</v>
          </cell>
          <cell r="ER15">
            <v>1.8977163805662403</v>
          </cell>
          <cell r="ES15">
            <v>1.8449990319423628</v>
          </cell>
          <cell r="ET15">
            <v>1.7276278450221429</v>
          </cell>
          <cell r="EU15">
            <v>1.6269827623081146</v>
          </cell>
          <cell r="EV15">
            <v>1.6475528733148992</v>
          </cell>
          <cell r="EW15">
            <v>1.5801891033645736</v>
          </cell>
          <cell r="EX15">
            <v>1.5135888271502862</v>
          </cell>
          <cell r="EY15">
            <v>1.5518310073793919</v>
          </cell>
          <cell r="EZ15">
            <v>1.6225377636875025</v>
          </cell>
          <cell r="FA15">
            <v>1.5186539036734128</v>
          </cell>
          <cell r="FB15">
            <v>1.5562250885000966</v>
          </cell>
          <cell r="FC15">
            <v>1.507879439838282</v>
          </cell>
          <cell r="FD15">
            <v>1.6025394842603002</v>
          </cell>
          <cell r="FE15">
            <v>0</v>
          </cell>
          <cell r="FF15">
            <v>1.2622504963617946</v>
          </cell>
          <cell r="FG15">
            <v>1.2064149120047101</v>
          </cell>
          <cell r="FH15">
            <v>1.2519057752033766</v>
          </cell>
          <cell r="FI15">
            <v>1.122895711504396</v>
          </cell>
          <cell r="FJ15">
            <v>1.1951675170767642</v>
          </cell>
          <cell r="FK15">
            <v>1.1642694961477489</v>
          </cell>
          <cell r="FL15">
            <v>1.1548930372603348</v>
          </cell>
          <cell r="FM15">
            <v>1.0920573320208942</v>
          </cell>
          <cell r="FN15">
            <v>1.0441678045040828</v>
          </cell>
          <cell r="FO15">
            <v>1.0181521829034954</v>
          </cell>
          <cell r="FP15">
            <v>0.91452166409385083</v>
          </cell>
          <cell r="FQ15">
            <v>1.0319504416651124</v>
          </cell>
          <cell r="FR15">
            <v>1.003604621632014</v>
          </cell>
          <cell r="FS15">
            <v>1.0008827832858225</v>
          </cell>
          <cell r="FT15">
            <v>1.010735139553125</v>
          </cell>
          <cell r="FU15">
            <v>0</v>
          </cell>
          <cell r="FV15">
            <v>1.2763658953323291</v>
          </cell>
          <cell r="FW15">
            <v>1.2332754738317542</v>
          </cell>
          <cell r="FX15">
            <v>1.2211863453638849</v>
          </cell>
          <cell r="FY15">
            <v>1.10040913603378</v>
          </cell>
          <cell r="FZ15">
            <v>1.025369067130105</v>
          </cell>
          <cell r="GA15">
            <v>1.1037766820109434</v>
          </cell>
          <cell r="GB15">
            <v>1.0466351870958746</v>
          </cell>
          <cell r="GC15">
            <v>1.1293440529951768</v>
          </cell>
          <cell r="GD15">
            <v>1.0772853332783334</v>
          </cell>
          <cell r="GE15">
            <v>1.1803175920293303</v>
          </cell>
          <cell r="GF15">
            <v>1.1303154100296502</v>
          </cell>
          <cell r="GG15">
            <v>1.0453824777531842</v>
          </cell>
          <cell r="GH15">
            <v>1.0376124050417559</v>
          </cell>
          <cell r="GI15">
            <v>1.0842738081031735</v>
          </cell>
          <cell r="GJ15">
            <v>1.0755770270562204</v>
          </cell>
          <cell r="GK15">
            <v>0</v>
          </cell>
          <cell r="GL15">
            <v>1.2622525814861132</v>
          </cell>
          <cell r="GM15">
            <v>1.2770993429324202</v>
          </cell>
          <cell r="GN15">
            <v>1.281895998600779</v>
          </cell>
          <cell r="GO15">
            <v>1.3116572613442454</v>
          </cell>
          <cell r="GP15">
            <v>1.2857365246001904</v>
          </cell>
          <cell r="GQ15">
            <v>1.1715992190368336</v>
          </cell>
          <cell r="GR15">
            <v>1.1119117950388537</v>
          </cell>
          <cell r="GS15">
            <v>1.1659191891015284</v>
          </cell>
          <cell r="GT15">
            <v>1.1378459068900326</v>
          </cell>
          <cell r="GU15">
            <v>1.1798755614719674</v>
          </cell>
          <cell r="GV15">
            <v>1.1530306407743445</v>
          </cell>
          <cell r="GW15">
            <v>1.2010558739494832</v>
          </cell>
          <cell r="GX15">
            <v>1.2913785180008117</v>
          </cell>
          <cell r="GY15">
            <v>1.2922672604688668</v>
          </cell>
          <cell r="GZ15">
            <v>1.2924941967428665</v>
          </cell>
          <cell r="HA15">
            <v>0</v>
          </cell>
        </row>
        <row r="16">
          <cell r="A16" t="str">
            <v>Opex MPFP</v>
          </cell>
          <cell r="B16">
            <v>1</v>
          </cell>
          <cell r="C16">
            <v>0.99302278490854468</v>
          </cell>
          <cell r="D16">
            <v>0.97565362773243092</v>
          </cell>
          <cell r="E16">
            <v>0.95544659726331838</v>
          </cell>
          <cell r="F16">
            <v>0.8626489065596149</v>
          </cell>
          <cell r="G16">
            <v>0.74911809935887741</v>
          </cell>
          <cell r="H16">
            <v>0.75885249706783486</v>
          </cell>
          <cell r="I16">
            <v>0.70444376488807825</v>
          </cell>
          <cell r="J16">
            <v>0.62694205488529386</v>
          </cell>
          <cell r="K16">
            <v>0.67764579980715689</v>
          </cell>
          <cell r="L16">
            <v>1.2551093674492022</v>
          </cell>
          <cell r="M16">
            <v>1.10301556559998</v>
          </cell>
          <cell r="N16">
            <v>0.96929393569187272</v>
          </cell>
          <cell r="O16">
            <v>1.0084719951976526</v>
          </cell>
          <cell r="P16">
            <v>1.0782838198071636</v>
          </cell>
          <cell r="Q16">
            <v>0</v>
          </cell>
          <cell r="R16">
            <v>0.76967475273344166</v>
          </cell>
          <cell r="S16">
            <v>0.91503741151415363</v>
          </cell>
          <cell r="T16">
            <v>0.64089504210428316</v>
          </cell>
          <cell r="U16">
            <v>0.70323808335032412</v>
          </cell>
          <cell r="V16">
            <v>0.65307531643727834</v>
          </cell>
          <cell r="W16">
            <v>0.6848445927745852</v>
          </cell>
          <cell r="X16">
            <v>0.63016682480869224</v>
          </cell>
          <cell r="Y16">
            <v>0.80553898731639395</v>
          </cell>
          <cell r="Z16">
            <v>0.71507269517965388</v>
          </cell>
          <cell r="AA16">
            <v>0.61484487279116751</v>
          </cell>
          <cell r="AB16">
            <v>0.68519348055175355</v>
          </cell>
          <cell r="AC16">
            <v>0.77439646982371646</v>
          </cell>
          <cell r="AD16">
            <v>0.9200162035589966</v>
          </cell>
          <cell r="AE16">
            <v>0.97423633850345137</v>
          </cell>
          <cell r="AF16">
            <v>1.0687531956596013</v>
          </cell>
          <cell r="AG16">
            <v>0</v>
          </cell>
          <cell r="AH16">
            <v>1.8500766948403966</v>
          </cell>
          <cell r="AI16">
            <v>1.6776544798982811</v>
          </cell>
          <cell r="AJ16">
            <v>1.8235033325584697</v>
          </cell>
          <cell r="AK16">
            <v>1.5062609937986506</v>
          </cell>
          <cell r="AL16">
            <v>1.3937040597047758</v>
          </cell>
          <cell r="AM16">
            <v>1.5631995860295471</v>
          </cell>
          <cell r="AN16">
            <v>1.2210370145076592</v>
          </cell>
          <cell r="AO16">
            <v>1.2757839263833137</v>
          </cell>
          <cell r="AP16">
            <v>1.2378685740212152</v>
          </cell>
          <cell r="AQ16">
            <v>1.3126586423737661</v>
          </cell>
          <cell r="AR16">
            <v>1.3188685355740613</v>
          </cell>
          <cell r="AS16">
            <v>1.3997887936216689</v>
          </cell>
          <cell r="AT16">
            <v>1.6152359722693816</v>
          </cell>
          <cell r="AU16">
            <v>1.4553605329831039</v>
          </cell>
          <cell r="AV16">
            <v>1.5079869623649906</v>
          </cell>
          <cell r="AW16">
            <v>0</v>
          </cell>
          <cell r="AX16">
            <v>1.1996384198582448</v>
          </cell>
          <cell r="AY16">
            <v>1.1272575251172625</v>
          </cell>
          <cell r="AZ16">
            <v>0.92481745763134626</v>
          </cell>
          <cell r="BA16">
            <v>1.0421267392181681</v>
          </cell>
          <cell r="BB16">
            <v>1.1168929592194232</v>
          </cell>
          <cell r="BC16">
            <v>1.0867105759479536</v>
          </cell>
          <cell r="BD16">
            <v>1.0447466165608099</v>
          </cell>
          <cell r="BE16">
            <v>1.1548335750111998</v>
          </cell>
          <cell r="BF16">
            <v>1.0582995500268266</v>
          </cell>
          <cell r="BG16">
            <v>1.030197394986297</v>
          </cell>
          <cell r="BH16">
            <v>0.97632009883826865</v>
          </cell>
          <cell r="BI16">
            <v>1.1136561804869636</v>
          </cell>
          <cell r="BJ16">
            <v>1.237367094721664</v>
          </cell>
          <cell r="BK16">
            <v>1.3089274519969265</v>
          </cell>
          <cell r="BL16">
            <v>1.451486660418678</v>
          </cell>
          <cell r="BM16">
            <v>0</v>
          </cell>
          <cell r="BN16">
            <v>1.208096787141113</v>
          </cell>
          <cell r="BO16">
            <v>1.1680999990081296</v>
          </cell>
          <cell r="BP16">
            <v>1.127971027181595</v>
          </cell>
          <cell r="BQ16">
            <v>1.1394160640021893</v>
          </cell>
          <cell r="BR16">
            <v>1.1637388024613675</v>
          </cell>
          <cell r="BS16">
            <v>1.0769757541851319</v>
          </cell>
          <cell r="BT16">
            <v>1.0324349586018369</v>
          </cell>
          <cell r="BU16">
            <v>0.96270114496410708</v>
          </cell>
          <cell r="BV16">
            <v>1.0467654489821476</v>
          </cell>
          <cell r="BW16">
            <v>1.0135611088773835</v>
          </cell>
          <cell r="BX16">
            <v>1.1642252948894056</v>
          </cell>
          <cell r="BY16">
            <v>1.1860764234936636</v>
          </cell>
          <cell r="BZ16">
            <v>1.1804470638357503</v>
          </cell>
          <cell r="CA16">
            <v>1.2570581784960988</v>
          </cell>
          <cell r="CB16">
            <v>1.3260542311581085</v>
          </cell>
          <cell r="CC16">
            <v>0</v>
          </cell>
          <cell r="CD16">
            <v>0.90855761506318977</v>
          </cell>
          <cell r="CE16">
            <v>1.1748727516152411</v>
          </cell>
          <cell r="CF16">
            <v>1.0784333753475861</v>
          </cell>
          <cell r="CG16">
            <v>1.0855290139456537</v>
          </cell>
          <cell r="CH16">
            <v>1.1388657441142389</v>
          </cell>
          <cell r="CI16">
            <v>0.96502367646621845</v>
          </cell>
          <cell r="CJ16">
            <v>0.97775033464188488</v>
          </cell>
          <cell r="CK16">
            <v>1.2573986665250636</v>
          </cell>
          <cell r="CL16">
            <v>1.2937057884358643</v>
          </cell>
          <cell r="CM16">
            <v>1.089759240992531</v>
          </cell>
          <cell r="CN16">
            <v>1.0725231225469929</v>
          </cell>
          <cell r="CO16">
            <v>1.2505245505562292</v>
          </cell>
          <cell r="CP16">
            <v>1.1959390267086081</v>
          </cell>
          <cell r="CQ16">
            <v>1.1457191422300206</v>
          </cell>
          <cell r="CR16">
            <v>1.1128898081228711</v>
          </cell>
          <cell r="CS16">
            <v>0</v>
          </cell>
          <cell r="CT16">
            <v>1.4108945442368637</v>
          </cell>
          <cell r="CU16">
            <v>1.2702955593785177</v>
          </cell>
          <cell r="CV16">
            <v>1.0773276882212504</v>
          </cell>
          <cell r="CW16">
            <v>1.1120118249059752</v>
          </cell>
          <cell r="CX16">
            <v>1.1122402588223959</v>
          </cell>
          <cell r="CY16">
            <v>1.0973919843116897</v>
          </cell>
          <cell r="CZ16">
            <v>0.8816823858486158</v>
          </cell>
          <cell r="DA16">
            <v>0.985011246133081</v>
          </cell>
          <cell r="DB16">
            <v>1.1323603852702873</v>
          </cell>
          <cell r="DC16">
            <v>1.126103597723052</v>
          </cell>
          <cell r="DD16">
            <v>1.4205004344164756</v>
          </cell>
          <cell r="DE16">
            <v>1.3877329043723852</v>
          </cell>
          <cell r="DF16">
            <v>1.3552493826483698</v>
          </cell>
          <cell r="DG16">
            <v>1.1762956692657471</v>
          </cell>
          <cell r="DH16">
            <v>1.2100607175871696</v>
          </cell>
          <cell r="DI16">
            <v>0</v>
          </cell>
          <cell r="DJ16">
            <v>0.91058350143670097</v>
          </cell>
          <cell r="DK16">
            <v>0.89641560844062818</v>
          </cell>
          <cell r="DL16">
            <v>1.1594897538393374</v>
          </cell>
          <cell r="DM16">
            <v>1.0734997051150783</v>
          </cell>
          <cell r="DN16">
            <v>0.93672090445115985</v>
          </cell>
          <cell r="DO16">
            <v>0.96602524277283375</v>
          </cell>
          <cell r="DP16">
            <v>0.86289318918739921</v>
          </cell>
          <cell r="DQ16">
            <v>0.88675545425577329</v>
          </cell>
          <cell r="DR16">
            <v>0.90235728454566866</v>
          </cell>
          <cell r="DS16">
            <v>0.90647414240232904</v>
          </cell>
          <cell r="DT16">
            <v>0.86390030755635705</v>
          </cell>
          <cell r="DU16">
            <v>0.83943925010542808</v>
          </cell>
          <cell r="DV16">
            <v>0.92344856173451595</v>
          </cell>
          <cell r="DW16">
            <v>0.88399563292442962</v>
          </cell>
          <cell r="DX16">
            <v>1.0348422602161342</v>
          </cell>
          <cell r="DY16">
            <v>0</v>
          </cell>
          <cell r="DZ16">
            <v>1.6965963330225096</v>
          </cell>
          <cell r="EA16">
            <v>1.9321359775375218</v>
          </cell>
          <cell r="EB16">
            <v>2.0009440516041184</v>
          </cell>
          <cell r="EC16">
            <v>1.7577391593674592</v>
          </cell>
          <cell r="ED16">
            <v>1.8932661182976165</v>
          </cell>
          <cell r="EE16">
            <v>1.8787292742880002</v>
          </cell>
          <cell r="EF16">
            <v>1.5838448747033189</v>
          </cell>
          <cell r="EG16">
            <v>1.4745551522202913</v>
          </cell>
          <cell r="EH16">
            <v>1.586082118954236</v>
          </cell>
          <cell r="EI16">
            <v>1.5500184134614148</v>
          </cell>
          <cell r="EJ16">
            <v>1.842424221042527</v>
          </cell>
          <cell r="EK16">
            <v>1.7818243996320087</v>
          </cell>
          <cell r="EL16">
            <v>1.6792164489207335</v>
          </cell>
          <cell r="EM16">
            <v>1.755942383669973</v>
          </cell>
          <cell r="EN16">
            <v>1.8945235136875322</v>
          </cell>
          <cell r="EO16">
            <v>0</v>
          </cell>
          <cell r="EP16">
            <v>2.018018741264425</v>
          </cell>
          <cell r="EQ16">
            <v>2.119464480500616</v>
          </cell>
          <cell r="ER16">
            <v>2.0856973653087967</v>
          </cell>
          <cell r="ES16">
            <v>1.945222867761256</v>
          </cell>
          <cell r="ET16">
            <v>1.8603205254050814</v>
          </cell>
          <cell r="EU16">
            <v>1.5286091884998707</v>
          </cell>
          <cell r="EV16">
            <v>1.5452731068480261</v>
          </cell>
          <cell r="EW16">
            <v>1.4409060955777857</v>
          </cell>
          <cell r="EX16">
            <v>1.3710773179217683</v>
          </cell>
          <cell r="EY16">
            <v>1.3776980195430228</v>
          </cell>
          <cell r="EZ16">
            <v>1.6200652055887319</v>
          </cell>
          <cell r="FA16">
            <v>1.3904454939917801</v>
          </cell>
          <cell r="FB16">
            <v>1.4535952781983106</v>
          </cell>
          <cell r="FC16">
            <v>1.3943705812280651</v>
          </cell>
          <cell r="FD16">
            <v>1.6090504655253426</v>
          </cell>
          <cell r="FE16">
            <v>0</v>
          </cell>
          <cell r="FF16">
            <v>1.5204716262510614</v>
          </cell>
          <cell r="FG16">
            <v>1.2976580858569398</v>
          </cell>
          <cell r="FH16">
            <v>1.3238136583854014</v>
          </cell>
          <cell r="FI16">
            <v>1.1066434477355691</v>
          </cell>
          <cell r="FJ16">
            <v>1.2346460801664116</v>
          </cell>
          <cell r="FK16">
            <v>1.2040072421615438</v>
          </cell>
          <cell r="FL16">
            <v>1.1726886192989878</v>
          </cell>
          <cell r="FM16">
            <v>1.0524149003617509</v>
          </cell>
          <cell r="FN16">
            <v>1.0030160662692658</v>
          </cell>
          <cell r="FO16">
            <v>0.97576335129925995</v>
          </cell>
          <cell r="FP16">
            <v>0.8542070063124485</v>
          </cell>
          <cell r="FQ16">
            <v>1.0381638714198802</v>
          </cell>
          <cell r="FR16">
            <v>1.0717939180602847</v>
          </cell>
          <cell r="FS16">
            <v>1.0494987570003074</v>
          </cell>
          <cell r="FT16">
            <v>1.0279140909274875</v>
          </cell>
          <cell r="FU16">
            <v>0</v>
          </cell>
          <cell r="FV16">
            <v>1.5150942479838525</v>
          </cell>
          <cell r="FW16">
            <v>1.4806457872541132</v>
          </cell>
          <cell r="FX16">
            <v>1.4801229564460705</v>
          </cell>
          <cell r="FY16">
            <v>1.2852196010145891</v>
          </cell>
          <cell r="FZ16">
            <v>1.097395246497628</v>
          </cell>
          <cell r="GA16">
            <v>1.2404441221538121</v>
          </cell>
          <cell r="GB16">
            <v>1.1140361492245014</v>
          </cell>
          <cell r="GC16">
            <v>1.4106110915546533</v>
          </cell>
          <cell r="GD16">
            <v>1.3173292223178874</v>
          </cell>
          <cell r="GE16">
            <v>1.6356958318105106</v>
          </cell>
          <cell r="GF16">
            <v>1.5159496513415534</v>
          </cell>
          <cell r="GG16">
            <v>1.1707169761626655</v>
          </cell>
          <cell r="GH16">
            <v>1.2643797907378092</v>
          </cell>
          <cell r="GI16">
            <v>1.4287846759319824</v>
          </cell>
          <cell r="GJ16">
            <v>1.3976319519430294</v>
          </cell>
          <cell r="GK16">
            <v>0</v>
          </cell>
          <cell r="GL16">
            <v>1.1067714526992556</v>
          </cell>
          <cell r="GM16">
            <v>1.1803692397737886</v>
          </cell>
          <cell r="GN16">
            <v>1.2065891226983028</v>
          </cell>
          <cell r="GO16">
            <v>1.231155646293953</v>
          </cell>
          <cell r="GP16">
            <v>1.1974640278235198</v>
          </cell>
          <cell r="GQ16">
            <v>0.97135800812789808</v>
          </cell>
          <cell r="GR16">
            <v>0.93868119250880899</v>
          </cell>
          <cell r="GS16">
            <v>1.0627346435788996</v>
          </cell>
          <cell r="GT16">
            <v>1.0300504255835812</v>
          </cell>
          <cell r="GU16">
            <v>1.1106951760949575</v>
          </cell>
          <cell r="GV16">
            <v>0.98835935286897092</v>
          </cell>
          <cell r="GW16">
            <v>1.0892008598797278</v>
          </cell>
          <cell r="GX16">
            <v>1.3622980006493799</v>
          </cell>
          <cell r="GY16">
            <v>1.370517715015793</v>
          </cell>
          <cell r="GZ16">
            <v>1.3326622273438129</v>
          </cell>
          <cell r="HA16">
            <v>0</v>
          </cell>
        </row>
        <row r="17">
          <cell r="A17" t="str">
            <v>Totex</v>
          </cell>
          <cell r="B17">
            <v>56064.772532403105</v>
          </cell>
          <cell r="C17">
            <v>63517.878398929897</v>
          </cell>
          <cell r="D17">
            <v>73257.674677991803</v>
          </cell>
          <cell r="E17">
            <v>77245.91985313801</v>
          </cell>
          <cell r="F17">
            <v>112661.10083730609</v>
          </cell>
          <cell r="G17">
            <v>125811.06706493891</v>
          </cell>
          <cell r="H17">
            <v>127802.85086216629</v>
          </cell>
          <cell r="I17">
            <v>134137.83770553971</v>
          </cell>
          <cell r="J17">
            <v>162493.830499209</v>
          </cell>
          <cell r="K17">
            <v>154204.6616807426</v>
          </cell>
          <cell r="L17">
            <v>101998.82387485181</v>
          </cell>
          <cell r="M17">
            <v>101836.23300000001</v>
          </cell>
          <cell r="N17">
            <v>128493.94</v>
          </cell>
          <cell r="O17">
            <v>125062.49100000001</v>
          </cell>
          <cell r="P17">
            <v>110423.21784999999</v>
          </cell>
          <cell r="Q17">
            <v>106678.15325999999</v>
          </cell>
          <cell r="R17">
            <v>936882.724219308</v>
          </cell>
          <cell r="S17">
            <v>1081995.404883893</v>
          </cell>
          <cell r="T17">
            <v>1391301.4691739071</v>
          </cell>
          <cell r="U17">
            <v>1546408.5431465681</v>
          </cell>
          <cell r="V17">
            <v>1843328.940857263</v>
          </cell>
          <cell r="W17">
            <v>2048506.474047693</v>
          </cell>
          <cell r="X17">
            <v>2282113.7085064389</v>
          </cell>
          <cell r="Y17">
            <v>1717762.7723305151</v>
          </cell>
          <cell r="Z17">
            <v>1647370.3878293498</v>
          </cell>
          <cell r="AA17">
            <v>1255341.8048558598</v>
          </cell>
          <cell r="AB17">
            <v>1077733.8033098802</v>
          </cell>
          <cell r="AC17">
            <v>1000142.7064658881</v>
          </cell>
          <cell r="AD17">
            <v>1104369.3706700001</v>
          </cell>
          <cell r="AE17">
            <v>1354313.3898100001</v>
          </cell>
          <cell r="AF17">
            <v>972045.75346000004</v>
          </cell>
          <cell r="AG17">
            <v>827494.97735000006</v>
          </cell>
          <cell r="AH17">
            <v>95317.503287599597</v>
          </cell>
          <cell r="AI17">
            <v>92276.671651574914</v>
          </cell>
          <cell r="AJ17">
            <v>97011.199563626156</v>
          </cell>
          <cell r="AK17">
            <v>116737.36284384454</v>
          </cell>
          <cell r="AL17">
            <v>147742.05941415628</v>
          </cell>
          <cell r="AM17">
            <v>157750.09060877207</v>
          </cell>
          <cell r="AN17">
            <v>150796.89659337242</v>
          </cell>
          <cell r="AO17">
            <v>168799.60263425121</v>
          </cell>
          <cell r="AP17">
            <v>185190.54072661008</v>
          </cell>
          <cell r="AQ17">
            <v>178606.44319197908</v>
          </cell>
          <cell r="AR17">
            <v>175318.2427701877</v>
          </cell>
          <cell r="AS17">
            <v>165350.96230396529</v>
          </cell>
          <cell r="AT17">
            <v>152608.53075032349</v>
          </cell>
          <cell r="AU17">
            <v>171691.26800000001</v>
          </cell>
          <cell r="AV17">
            <v>192808.65899999999</v>
          </cell>
          <cell r="AW17">
            <v>188917.27299999999</v>
          </cell>
          <cell r="AX17">
            <v>494265.91405539599</v>
          </cell>
          <cell r="AY17">
            <v>558527.78267769597</v>
          </cell>
          <cell r="AZ17">
            <v>599198.24282825901</v>
          </cell>
          <cell r="BA17">
            <v>679167.457340091</v>
          </cell>
          <cell r="BB17">
            <v>633096.36941817601</v>
          </cell>
          <cell r="BC17">
            <v>737762.06791367009</v>
          </cell>
          <cell r="BD17">
            <v>887239.13428240409</v>
          </cell>
          <cell r="BE17">
            <v>811851.09471613797</v>
          </cell>
          <cell r="BF17">
            <v>713629.63178379799</v>
          </cell>
          <cell r="BG17">
            <v>646670.44591477397</v>
          </cell>
          <cell r="BH17">
            <v>550514.39902223996</v>
          </cell>
          <cell r="BI17">
            <v>480596.27943412703</v>
          </cell>
          <cell r="BJ17">
            <v>618497.78623375203</v>
          </cell>
          <cell r="BK17">
            <v>676467.77975267405</v>
          </cell>
          <cell r="BL17">
            <v>562350.54041325103</v>
          </cell>
          <cell r="BM17">
            <v>598056.84855754301</v>
          </cell>
          <cell r="BN17">
            <v>758431.05295576702</v>
          </cell>
          <cell r="BO17">
            <v>762370.11228193506</v>
          </cell>
          <cell r="BP17">
            <v>719829.83322824701</v>
          </cell>
          <cell r="BQ17">
            <v>901582.61226572702</v>
          </cell>
          <cell r="BR17">
            <v>1189734.538267792</v>
          </cell>
          <cell r="BS17">
            <v>1063044.433968249</v>
          </cell>
          <cell r="BT17">
            <v>1108549.2631542981</v>
          </cell>
          <cell r="BU17">
            <v>1163000.3563998947</v>
          </cell>
          <cell r="BV17">
            <v>1017129.8865714581</v>
          </cell>
          <cell r="BW17">
            <v>933155.54130820977</v>
          </cell>
          <cell r="BX17">
            <v>821783.73092652194</v>
          </cell>
          <cell r="BY17">
            <v>806951.08027999999</v>
          </cell>
          <cell r="BZ17">
            <v>799753.13666834799</v>
          </cell>
          <cell r="CA17">
            <v>766531.951</v>
          </cell>
          <cell r="CB17">
            <v>752344.98800000001</v>
          </cell>
          <cell r="CC17">
            <v>769079.55263000005</v>
          </cell>
          <cell r="CD17">
            <v>746785.81074075401</v>
          </cell>
          <cell r="CE17">
            <v>763217.481543059</v>
          </cell>
          <cell r="CF17">
            <v>810614.45365842502</v>
          </cell>
          <cell r="CG17">
            <v>821855.880061273</v>
          </cell>
          <cell r="CH17">
            <v>928118.97732056805</v>
          </cell>
          <cell r="CI17">
            <v>1007238.0746634791</v>
          </cell>
          <cell r="CJ17">
            <v>1059469.241027528</v>
          </cell>
          <cell r="CK17">
            <v>973649.74672029924</v>
          </cell>
          <cell r="CL17">
            <v>921569.38254440401</v>
          </cell>
          <cell r="CM17">
            <v>923827.42171581299</v>
          </cell>
          <cell r="CN17">
            <v>932432.45368368097</v>
          </cell>
          <cell r="CO17">
            <v>802017.12488344801</v>
          </cell>
          <cell r="CP17">
            <v>819534.88587001408</v>
          </cell>
          <cell r="CQ17">
            <v>884446.38982484001</v>
          </cell>
          <cell r="CR17">
            <v>1071043.381913204</v>
          </cell>
          <cell r="CS17">
            <v>1029719.6597300001</v>
          </cell>
          <cell r="CT17">
            <v>569732.81616806902</v>
          </cell>
          <cell r="CU17">
            <v>713965.67635560106</v>
          </cell>
          <cell r="CV17">
            <v>832162.93951412407</v>
          </cell>
          <cell r="CW17">
            <v>934554.21336247399</v>
          </cell>
          <cell r="CX17">
            <v>998385.24624133809</v>
          </cell>
          <cell r="CY17">
            <v>1063392.836909858</v>
          </cell>
          <cell r="CZ17">
            <v>1204950.894855353</v>
          </cell>
          <cell r="DA17">
            <v>1057548.2223982331</v>
          </cell>
          <cell r="DB17">
            <v>1038845.1078501</v>
          </cell>
          <cell r="DC17">
            <v>883022.28029272496</v>
          </cell>
          <cell r="DD17">
            <v>744522.48555385601</v>
          </cell>
          <cell r="DE17">
            <v>738192.75303139305</v>
          </cell>
          <cell r="DF17">
            <v>737469.21893027797</v>
          </cell>
          <cell r="DG17">
            <v>856050.76799999992</v>
          </cell>
          <cell r="DH17">
            <v>870634.68253999995</v>
          </cell>
          <cell r="DI17">
            <v>800730.64963999996</v>
          </cell>
          <cell r="DJ17">
            <v>97708.999457514205</v>
          </cell>
          <cell r="DK17">
            <v>105847.14302831799</v>
          </cell>
          <cell r="DL17">
            <v>77943.165380384889</v>
          </cell>
          <cell r="DM17">
            <v>113768.13332089729</v>
          </cell>
          <cell r="DN17">
            <v>142144.89185194031</v>
          </cell>
          <cell r="DO17">
            <v>174139.41747756139</v>
          </cell>
          <cell r="DP17">
            <v>174780.7473590436</v>
          </cell>
          <cell r="DQ17">
            <v>181369.70940715418</v>
          </cell>
          <cell r="DR17">
            <v>184443.22993226809</v>
          </cell>
          <cell r="DS17">
            <v>184230.80898969789</v>
          </cell>
          <cell r="DT17">
            <v>179818.998533423</v>
          </cell>
          <cell r="DU17">
            <v>207581.63060793499</v>
          </cell>
          <cell r="DV17">
            <v>197203.23782870901</v>
          </cell>
          <cell r="DW17">
            <v>177165.88324837538</v>
          </cell>
          <cell r="DX17">
            <v>173609.60889383199</v>
          </cell>
          <cell r="DY17">
            <v>184929.477716667</v>
          </cell>
          <cell r="DZ17">
            <v>259325.55130088158</v>
          </cell>
          <cell r="EA17">
            <v>248107.90447596618</v>
          </cell>
          <cell r="EB17">
            <v>260070.42902914231</v>
          </cell>
          <cell r="EC17">
            <v>268851.32616131566</v>
          </cell>
          <cell r="ED17">
            <v>308958.72040013724</v>
          </cell>
          <cell r="EE17">
            <v>347693.95448825567</v>
          </cell>
          <cell r="EF17">
            <v>396959.11401601386</v>
          </cell>
          <cell r="EG17">
            <v>438807.80229526851</v>
          </cell>
          <cell r="EH17">
            <v>467463.90149572946</v>
          </cell>
          <cell r="EI17">
            <v>471833.93847307353</v>
          </cell>
          <cell r="EJ17">
            <v>428486.46646270802</v>
          </cell>
          <cell r="EK17">
            <v>515540.51676853403</v>
          </cell>
          <cell r="EL17">
            <v>525489.26791662106</v>
          </cell>
          <cell r="EM17">
            <v>536515.89600000007</v>
          </cell>
          <cell r="EN17">
            <v>570181.81099999999</v>
          </cell>
          <cell r="EO17">
            <v>579506.94299999997</v>
          </cell>
          <cell r="EP17">
            <v>248432.67818108003</v>
          </cell>
          <cell r="EQ17">
            <v>219539.15537090198</v>
          </cell>
          <cell r="ER17">
            <v>228615.04028543399</v>
          </cell>
          <cell r="ES17">
            <v>298483.505884632</v>
          </cell>
          <cell r="ET17">
            <v>265974.82494273898</v>
          </cell>
          <cell r="EU17">
            <v>451977.508138009</v>
          </cell>
          <cell r="EV17">
            <v>517616.17707689101</v>
          </cell>
          <cell r="EW17">
            <v>545772.49293660407</v>
          </cell>
          <cell r="EX17">
            <v>512801.62728526798</v>
          </cell>
          <cell r="EY17">
            <v>553610.46195243602</v>
          </cell>
          <cell r="EZ17">
            <v>448302.59915410203</v>
          </cell>
          <cell r="FA17">
            <v>511290.96839521598</v>
          </cell>
          <cell r="FB17">
            <v>610507.46609</v>
          </cell>
          <cell r="FC17">
            <v>640289.32848999999</v>
          </cell>
          <cell r="FD17">
            <v>528524.80587000004</v>
          </cell>
          <cell r="FE17">
            <v>551329.25416000001</v>
          </cell>
          <cell r="FF17">
            <v>200451.25438955356</v>
          </cell>
          <cell r="FG17">
            <v>232909.04760091976</v>
          </cell>
          <cell r="FH17">
            <v>304950.38267519319</v>
          </cell>
          <cell r="FI17">
            <v>373651.42022519966</v>
          </cell>
          <cell r="FJ17">
            <v>394805.67222432687</v>
          </cell>
          <cell r="FK17">
            <v>416224.74761370127</v>
          </cell>
          <cell r="FL17">
            <v>479446.31520811457</v>
          </cell>
          <cell r="FM17">
            <v>558995.68268280104</v>
          </cell>
          <cell r="FN17">
            <v>591012.09271738259</v>
          </cell>
          <cell r="FO17">
            <v>532805.76729973045</v>
          </cell>
          <cell r="FP17">
            <v>520934.79308958002</v>
          </cell>
          <cell r="FQ17">
            <v>537937.73131156899</v>
          </cell>
          <cell r="FR17">
            <v>561411.52700444299</v>
          </cell>
          <cell r="FS17">
            <v>599304.05757682212</v>
          </cell>
          <cell r="FT17">
            <v>568786.21730831871</v>
          </cell>
          <cell r="FU17">
            <v>537185.12347968807</v>
          </cell>
          <cell r="FV17">
            <v>150278.76459249851</v>
          </cell>
          <cell r="FW17">
            <v>136717.7925249383</v>
          </cell>
          <cell r="FX17">
            <v>151109.51417612529</v>
          </cell>
          <cell r="FY17">
            <v>176928.3903516132</v>
          </cell>
          <cell r="FZ17">
            <v>208320.76985581918</v>
          </cell>
          <cell r="GA17">
            <v>204899.03489242139</v>
          </cell>
          <cell r="GB17">
            <v>189052.682574965</v>
          </cell>
          <cell r="GC17">
            <v>155331.90424762684</v>
          </cell>
          <cell r="GD17">
            <v>169552.98696470109</v>
          </cell>
          <cell r="GE17">
            <v>147290.58920976758</v>
          </cell>
          <cell r="GF17">
            <v>169328.77576306678</v>
          </cell>
          <cell r="GG17">
            <v>222810.27279416099</v>
          </cell>
          <cell r="GH17">
            <v>240509.79692578717</v>
          </cell>
          <cell r="GI17">
            <v>182968.39263138192</v>
          </cell>
          <cell r="GJ17">
            <v>194379.35679798911</v>
          </cell>
          <cell r="GK17">
            <v>221536.4651276528</v>
          </cell>
          <cell r="GL17">
            <v>163705.17878147209</v>
          </cell>
          <cell r="GM17">
            <v>152229.84303585353</v>
          </cell>
          <cell r="GN17">
            <v>158904.5263357317</v>
          </cell>
          <cell r="GO17">
            <v>194544.52431031101</v>
          </cell>
          <cell r="GP17">
            <v>213171.10917777038</v>
          </cell>
          <cell r="GQ17">
            <v>297841.635218348</v>
          </cell>
          <cell r="GR17">
            <v>318683.02777227201</v>
          </cell>
          <cell r="GS17">
            <v>296329.52670787199</v>
          </cell>
          <cell r="GT17">
            <v>327440.97805485997</v>
          </cell>
          <cell r="GU17">
            <v>322433.23582678603</v>
          </cell>
          <cell r="GV17">
            <v>305514.338346551</v>
          </cell>
          <cell r="GW17">
            <v>284198.70825919101</v>
          </cell>
          <cell r="GX17">
            <v>237069.92169676599</v>
          </cell>
          <cell r="GY17">
            <v>246373.717</v>
          </cell>
          <cell r="GZ17">
            <v>281358.44900000002</v>
          </cell>
          <cell r="HA17">
            <v>297533.52600000001</v>
          </cell>
        </row>
        <row r="18">
          <cell r="A18" t="str">
            <v>Total cost</v>
          </cell>
          <cell r="B18">
            <v>84834.904965584123</v>
          </cell>
          <cell r="C18">
            <v>81628.643952475162</v>
          </cell>
          <cell r="D18">
            <v>98741.065717012854</v>
          </cell>
          <cell r="E18">
            <v>96473.373841028078</v>
          </cell>
          <cell r="F18">
            <v>120241.62004957796</v>
          </cell>
          <cell r="G18">
            <v>131202.16523316709</v>
          </cell>
          <cell r="H18">
            <v>139261.70141310699</v>
          </cell>
          <cell r="I18">
            <v>156872.25365493906</v>
          </cell>
          <cell r="J18">
            <v>157545.60026235817</v>
          </cell>
          <cell r="K18">
            <v>164992.03462158842</v>
          </cell>
          <cell r="L18">
            <v>139601.65830340737</v>
          </cell>
          <cell r="M18">
            <v>149879.1551585953</v>
          </cell>
          <cell r="N18">
            <v>150898.48190924537</v>
          </cell>
          <cell r="O18">
            <v>152191.72039833418</v>
          </cell>
          <cell r="P18">
            <v>151223.25609631915</v>
          </cell>
          <cell r="Q18">
            <v>152880.30461464624</v>
          </cell>
          <cell r="R18">
            <v>792047.07162571186</v>
          </cell>
          <cell r="S18">
            <v>746323.39436564001</v>
          </cell>
          <cell r="T18">
            <v>1039826.185236786</v>
          </cell>
          <cell r="U18">
            <v>1039826.4203031899</v>
          </cell>
          <cell r="V18">
            <v>1295951.103970316</v>
          </cell>
          <cell r="W18">
            <v>1390675.4639679263</v>
          </cell>
          <cell r="X18">
            <v>1591409.4812594641</v>
          </cell>
          <cell r="Y18">
            <v>1636014.5760769611</v>
          </cell>
          <cell r="Z18">
            <v>1524435.6139214383</v>
          </cell>
          <cell r="AA18">
            <v>1748576.3724532668</v>
          </cell>
          <cell r="AB18">
            <v>1704609.372809269</v>
          </cell>
          <cell r="AC18">
            <v>1709045.4802316744</v>
          </cell>
          <cell r="AD18">
            <v>1472693.0270214444</v>
          </cell>
          <cell r="AE18">
            <v>1473066.963469927</v>
          </cell>
          <cell r="AF18">
            <v>1295815.3889881363</v>
          </cell>
          <cell r="AG18">
            <v>1297882.0818696143</v>
          </cell>
          <cell r="AH18">
            <v>115695.98309082779</v>
          </cell>
          <cell r="AI18">
            <v>116028.68394723082</v>
          </cell>
          <cell r="AJ18">
            <v>145621.89518157757</v>
          </cell>
          <cell r="AK18">
            <v>130710.26984450169</v>
          </cell>
          <cell r="AL18">
            <v>181779.75698913392</v>
          </cell>
          <cell r="AM18">
            <v>165744.86418756668</v>
          </cell>
          <cell r="AN18">
            <v>172130.0316038703</v>
          </cell>
          <cell r="AO18">
            <v>180551.10054194106</v>
          </cell>
          <cell r="AP18">
            <v>184773.57930914275</v>
          </cell>
          <cell r="AQ18">
            <v>184423.52883089014</v>
          </cell>
          <cell r="AR18">
            <v>199522.47184821012</v>
          </cell>
          <cell r="AS18">
            <v>223601.21673379038</v>
          </cell>
          <cell r="AT18">
            <v>197940.20965363941</v>
          </cell>
          <cell r="AU18">
            <v>206153.99114531971</v>
          </cell>
          <cell r="AV18">
            <v>195655.5057178048</v>
          </cell>
          <cell r="AW18">
            <v>185062.81897856831</v>
          </cell>
          <cell r="AX18">
            <v>391007.59341961984</v>
          </cell>
          <cell r="AY18">
            <v>404462.23938496911</v>
          </cell>
          <cell r="AZ18">
            <v>524100.47806504893</v>
          </cell>
          <cell r="BA18">
            <v>500040.89128768479</v>
          </cell>
          <cell r="BB18">
            <v>613940.75491640228</v>
          </cell>
          <cell r="BC18">
            <v>616763.56749394233</v>
          </cell>
          <cell r="BD18">
            <v>629699.84738874668</v>
          </cell>
          <cell r="BE18">
            <v>652668.35879156832</v>
          </cell>
          <cell r="BF18">
            <v>628784.66854115785</v>
          </cell>
          <cell r="BG18">
            <v>652311.71688499756</v>
          </cell>
          <cell r="BH18">
            <v>701524.93970807618</v>
          </cell>
          <cell r="BI18">
            <v>717026.18040340836</v>
          </cell>
          <cell r="BJ18">
            <v>648066.49477042351</v>
          </cell>
          <cell r="BK18">
            <v>654013.1292810681</v>
          </cell>
          <cell r="BL18">
            <v>618570.55157941335</v>
          </cell>
          <cell r="BM18">
            <v>425490.236144575</v>
          </cell>
          <cell r="BN18">
            <v>526417.38603299367</v>
          </cell>
          <cell r="BO18">
            <v>629024.66676474665</v>
          </cell>
          <cell r="BP18">
            <v>613389.3760740424</v>
          </cell>
          <cell r="BQ18">
            <v>791559.11863787565</v>
          </cell>
          <cell r="BR18">
            <v>787656.03226073971</v>
          </cell>
          <cell r="BS18">
            <v>907911.11181831372</v>
          </cell>
          <cell r="BT18">
            <v>1111879.4029739122</v>
          </cell>
          <cell r="BU18">
            <v>1026340.8302312776</v>
          </cell>
          <cell r="BV18">
            <v>925212.41257544537</v>
          </cell>
          <cell r="BW18">
            <v>1122046.9012514413</v>
          </cell>
          <cell r="BX18">
            <v>946225.22123613767</v>
          </cell>
          <cell r="BY18">
            <v>1006031.0934714559</v>
          </cell>
          <cell r="BZ18">
            <v>970725.11451484123</v>
          </cell>
          <cell r="CA18">
            <v>984913.11225483823</v>
          </cell>
          <cell r="CB18">
            <v>928090.44668277074</v>
          </cell>
          <cell r="CC18">
            <v>976137.91854356579</v>
          </cell>
          <cell r="CD18">
            <v>643403.34396965639</v>
          </cell>
          <cell r="CE18">
            <v>679941.66624653689</v>
          </cell>
          <cell r="CF18">
            <v>654464.70498060202</v>
          </cell>
          <cell r="CG18">
            <v>835930.43264557642</v>
          </cell>
          <cell r="CH18">
            <v>816009.66438950226</v>
          </cell>
          <cell r="CI18">
            <v>941169.2715562263</v>
          </cell>
          <cell r="CJ18">
            <v>1144974.1266384223</v>
          </cell>
          <cell r="CK18">
            <v>938397.48834751383</v>
          </cell>
          <cell r="CL18">
            <v>869398.80795618496</v>
          </cell>
          <cell r="CM18">
            <v>1014011.8215468309</v>
          </cell>
          <cell r="CN18">
            <v>1031479.0575120702</v>
          </cell>
          <cell r="CO18">
            <v>996215.57725621411</v>
          </cell>
          <cell r="CP18">
            <v>959768.41819798842</v>
          </cell>
          <cell r="CQ18">
            <v>997132.81540816394</v>
          </cell>
          <cell r="CR18">
            <v>974008.50606005057</v>
          </cell>
          <cell r="CS18">
            <v>985407.62217021431</v>
          </cell>
          <cell r="CT18">
            <v>478151.6443310852</v>
          </cell>
          <cell r="CU18">
            <v>525758.72208802088</v>
          </cell>
          <cell r="CV18">
            <v>680735.55030803755</v>
          </cell>
          <cell r="CW18">
            <v>674739.24788783328</v>
          </cell>
          <cell r="CX18">
            <v>864372.01928311074</v>
          </cell>
          <cell r="CY18">
            <v>920054.05543555494</v>
          </cell>
          <cell r="CZ18">
            <v>992938.4878949651</v>
          </cell>
          <cell r="DA18">
            <v>1056664.8114693435</v>
          </cell>
          <cell r="DB18">
            <v>1052531.031505388</v>
          </cell>
          <cell r="DC18">
            <v>947902.93762676825</v>
          </cell>
          <cell r="DD18">
            <v>912752.87870594556</v>
          </cell>
          <cell r="DE18">
            <v>969795.10095048428</v>
          </cell>
          <cell r="DF18">
            <v>917378.58621676615</v>
          </cell>
          <cell r="DG18">
            <v>994715.53544539888</v>
          </cell>
          <cell r="DH18">
            <v>906668.12460421165</v>
          </cell>
          <cell r="DI18">
            <v>944620.0110549638</v>
          </cell>
          <cell r="DJ18">
            <v>99706.678417355331</v>
          </cell>
          <cell r="DK18">
            <v>103800.95561589013</v>
          </cell>
          <cell r="DL18">
            <v>116054.30154602265</v>
          </cell>
          <cell r="DM18">
            <v>106211.48706336874</v>
          </cell>
          <cell r="DN18">
            <v>144794.26755037752</v>
          </cell>
          <cell r="DO18">
            <v>140190.48626738027</v>
          </cell>
          <cell r="DP18">
            <v>153245.88792717221</v>
          </cell>
          <cell r="DQ18">
            <v>165255.75811912079</v>
          </cell>
          <cell r="DR18">
            <v>172736.74134703563</v>
          </cell>
          <cell r="DS18">
            <v>176771.48623585486</v>
          </cell>
          <cell r="DT18">
            <v>199954.9475896708</v>
          </cell>
          <cell r="DU18">
            <v>202450.97297833391</v>
          </cell>
          <cell r="DV18">
            <v>194224.53585691372</v>
          </cell>
          <cell r="DW18">
            <v>204497.0145915678</v>
          </cell>
          <cell r="DX18">
            <v>189817.75458747186</v>
          </cell>
          <cell r="DY18">
            <v>161911.23350602167</v>
          </cell>
          <cell r="DZ18">
            <v>259799.44694525932</v>
          </cell>
          <cell r="EA18">
            <v>245706.62173992774</v>
          </cell>
          <cell r="EB18">
            <v>308259.81844847236</v>
          </cell>
          <cell r="EC18">
            <v>288393.19134993543</v>
          </cell>
          <cell r="ED18">
            <v>367301.83548889309</v>
          </cell>
          <cell r="EE18">
            <v>359886.26988747914</v>
          </cell>
          <cell r="EF18">
            <v>384629.46246801817</v>
          </cell>
          <cell r="EG18">
            <v>421847.77530048287</v>
          </cell>
          <cell r="EH18">
            <v>412918.0109500924</v>
          </cell>
          <cell r="EI18">
            <v>434674.34792027774</v>
          </cell>
          <cell r="EJ18">
            <v>434473.12365683093</v>
          </cell>
          <cell r="EK18">
            <v>486097.12677676778</v>
          </cell>
          <cell r="EL18">
            <v>473827.98654376145</v>
          </cell>
          <cell r="EM18">
            <v>490636.26532493345</v>
          </cell>
          <cell r="EN18">
            <v>465694.63690235664</v>
          </cell>
          <cell r="EO18">
            <v>459061.88192008238</v>
          </cell>
          <cell r="EP18">
            <v>374835.40203637758</v>
          </cell>
          <cell r="EQ18">
            <v>401038.66922461789</v>
          </cell>
          <cell r="ER18">
            <v>383403.38752363517</v>
          </cell>
          <cell r="ES18">
            <v>501859.26350102911</v>
          </cell>
          <cell r="ET18">
            <v>489265.23583050945</v>
          </cell>
          <cell r="EU18">
            <v>527498.60829755</v>
          </cell>
          <cell r="EV18">
            <v>623954.56937451288</v>
          </cell>
          <cell r="EW18">
            <v>591436.34886700462</v>
          </cell>
          <cell r="EX18">
            <v>572616.85184009455</v>
          </cell>
          <cell r="EY18">
            <v>689056.07947910938</v>
          </cell>
          <cell r="EZ18">
            <v>565719.34836360789</v>
          </cell>
          <cell r="FA18">
            <v>688078.5266197226</v>
          </cell>
          <cell r="FB18">
            <v>666406.04509525467</v>
          </cell>
          <cell r="FC18">
            <v>697589.47505582985</v>
          </cell>
          <cell r="FD18">
            <v>662726.25948477502</v>
          </cell>
          <cell r="FE18">
            <v>668103.61794061353</v>
          </cell>
          <cell r="FF18">
            <v>203045.2548738356</v>
          </cell>
          <cell r="FG18">
            <v>227311.13431682729</v>
          </cell>
          <cell r="FH18">
            <v>299423.69605871971</v>
          </cell>
          <cell r="FI18">
            <v>290367.87699618214</v>
          </cell>
          <cell r="FJ18">
            <v>381931.70531330782</v>
          </cell>
          <cell r="FK18">
            <v>422185.59372735984</v>
          </cell>
          <cell r="FL18">
            <v>396449.14554489055</v>
          </cell>
          <cell r="FM18">
            <v>449857.5526471379</v>
          </cell>
          <cell r="FN18">
            <v>464277.67966129899</v>
          </cell>
          <cell r="FO18">
            <v>479358.5238274053</v>
          </cell>
          <cell r="FP18">
            <v>568202.7986289697</v>
          </cell>
          <cell r="FQ18">
            <v>555208.86302292137</v>
          </cell>
          <cell r="FR18">
            <v>520836.48429020599</v>
          </cell>
          <cell r="FS18">
            <v>539315.29301584314</v>
          </cell>
          <cell r="FT18">
            <v>536309.17975108209</v>
          </cell>
          <cell r="FU18">
            <v>479219.28189845348</v>
          </cell>
          <cell r="FV18">
            <v>135926.86560780069</v>
          </cell>
          <cell r="FW18">
            <v>152985.63192870247</v>
          </cell>
          <cell r="FX18">
            <v>154379.5641768658</v>
          </cell>
          <cell r="FY18">
            <v>163338.31963089481</v>
          </cell>
          <cell r="FZ18">
            <v>203079.47513990517</v>
          </cell>
          <cell r="GA18">
            <v>220034.6860052027</v>
          </cell>
          <cell r="GB18">
            <v>227617.01072487142</v>
          </cell>
          <cell r="GC18">
            <v>231088.86588444532</v>
          </cell>
          <cell r="GD18">
            <v>207824.71075178549</v>
          </cell>
          <cell r="GE18">
            <v>201695.31986451987</v>
          </cell>
          <cell r="GF18">
            <v>223159.41085024719</v>
          </cell>
          <cell r="GG18">
            <v>245254.83043476962</v>
          </cell>
          <cell r="GH18">
            <v>216416.29609115078</v>
          </cell>
          <cell r="GI18">
            <v>235103.27736514673</v>
          </cell>
          <cell r="GJ18">
            <v>228557.09973779315</v>
          </cell>
          <cell r="GK18">
            <v>232543.67212929117</v>
          </cell>
          <cell r="GL18">
            <v>206302.68190457433</v>
          </cell>
          <cell r="GM18">
            <v>199697.31118090975</v>
          </cell>
          <cell r="GN18">
            <v>247894.60441971011</v>
          </cell>
          <cell r="GO18">
            <v>211781.23602750551</v>
          </cell>
          <cell r="GP18">
            <v>275511.09276493266</v>
          </cell>
          <cell r="GQ18">
            <v>280000.59517272649</v>
          </cell>
          <cell r="GR18">
            <v>290494.78732548794</v>
          </cell>
          <cell r="GS18">
            <v>298417.73207779613</v>
          </cell>
          <cell r="GT18">
            <v>312358.93229922315</v>
          </cell>
          <cell r="GU18">
            <v>316699.08633672877</v>
          </cell>
          <cell r="GV18">
            <v>368416.30055064854</v>
          </cell>
          <cell r="GW18">
            <v>356281.30445482192</v>
          </cell>
          <cell r="GX18">
            <v>319505.55913051468</v>
          </cell>
          <cell r="GY18">
            <v>324897.82016629574</v>
          </cell>
          <cell r="GZ18">
            <v>317055.27059522527</v>
          </cell>
          <cell r="HA18">
            <v>286803.98018652172</v>
          </cell>
        </row>
        <row r="19">
          <cell r="A19" t="str">
            <v>Opex - CAM at submission</v>
          </cell>
          <cell r="B19">
            <v>32644.372461278101</v>
          </cell>
          <cell r="C19">
            <v>33989.78368583</v>
          </cell>
          <cell r="D19">
            <v>37658.377116216798</v>
          </cell>
          <cell r="E19">
            <v>39959.378599711999</v>
          </cell>
          <cell r="F19">
            <v>46087.463131805001</v>
          </cell>
          <cell r="G19">
            <v>53239.636389662104</v>
          </cell>
          <cell r="H19">
            <v>58764.115947737497</v>
          </cell>
          <cell r="I19">
            <v>66417.409985292601</v>
          </cell>
          <cell r="J19">
            <v>77223.594865233899</v>
          </cell>
          <cell r="K19">
            <v>73579.8426807426</v>
          </cell>
          <cell r="L19">
            <v>40562.178874851801</v>
          </cell>
          <cell r="M19">
            <v>46909.595999999998</v>
          </cell>
          <cell r="N19">
            <v>55849.335000000006</v>
          </cell>
          <cell r="O19">
            <v>55021.766000000003</v>
          </cell>
          <cell r="P19">
            <v>53278.416409999998</v>
          </cell>
          <cell r="Q19">
            <v>54940.209000000003</v>
          </cell>
          <cell r="R19">
            <v>357834.496219308</v>
          </cell>
          <cell r="S19">
            <v>316522.99188389303</v>
          </cell>
          <cell r="T19">
            <v>467809.12217390706</v>
          </cell>
          <cell r="U19">
            <v>441027.33814656798</v>
          </cell>
          <cell r="V19">
            <v>511184.26885726303</v>
          </cell>
          <cell r="W19">
            <v>506684.85404769296</v>
          </cell>
          <cell r="X19">
            <v>577601.0955064391</v>
          </cell>
          <cell r="Y19">
            <v>471121.68333051505</v>
          </cell>
          <cell r="Z19">
            <v>539569.59182207996</v>
          </cell>
          <cell r="AA19">
            <v>647227.97580349504</v>
          </cell>
          <cell r="AB19">
            <v>588178.86646726506</v>
          </cell>
          <cell r="AC19">
            <v>529666.46092261001</v>
          </cell>
          <cell r="AD19">
            <v>463137.071</v>
          </cell>
          <cell r="AE19">
            <v>445750.647</v>
          </cell>
          <cell r="AF19">
            <v>403448.37900000002</v>
          </cell>
          <cell r="AG19">
            <v>387112.45299999998</v>
          </cell>
          <cell r="AH19">
            <v>26412.589009526593</v>
          </cell>
          <cell r="AI19">
            <v>31329.710649259305</v>
          </cell>
          <cell r="AJ19">
            <v>31120.531390019252</v>
          </cell>
          <cell r="AK19">
            <v>37629.540867755153</v>
          </cell>
          <cell r="AL19">
            <v>42279.50798262329</v>
          </cell>
          <cell r="AM19">
            <v>40682.50401969807</v>
          </cell>
          <cell r="AN19">
            <v>52808.972782802135</v>
          </cell>
          <cell r="AO19">
            <v>52531.24811007821</v>
          </cell>
          <cell r="AP19">
            <v>55150.625983108068</v>
          </cell>
          <cell r="AQ19">
            <v>54114.799686988088</v>
          </cell>
          <cell r="AR19">
            <v>73453.923770187699</v>
          </cell>
          <cell r="AS19">
            <v>73056</v>
          </cell>
          <cell r="AT19">
            <v>67694</v>
          </cell>
          <cell r="AU19">
            <v>75670.10500000001</v>
          </cell>
          <cell r="AV19">
            <v>74131.675000000003</v>
          </cell>
          <cell r="AW19">
            <v>67493.260999999999</v>
          </cell>
          <cell r="AX19">
            <v>156824.91789216301</v>
          </cell>
          <cell r="AY19">
            <v>176841.394432931</v>
          </cell>
          <cell r="AZ19">
            <v>224408.06001672801</v>
          </cell>
          <cell r="BA19">
            <v>214131.30026509601</v>
          </cell>
          <cell r="BB19">
            <v>210431.13798086398</v>
          </cell>
          <cell r="BC19">
            <v>229554.29065953402</v>
          </cell>
          <cell r="BD19">
            <v>240838.12724750797</v>
          </cell>
          <cell r="BE19">
            <v>222645.27398422701</v>
          </cell>
          <cell r="BF19">
            <v>258321.99304766802</v>
          </cell>
          <cell r="BG19">
            <v>270954.43519109796</v>
          </cell>
          <cell r="BH19">
            <v>295663.49812986702</v>
          </cell>
          <cell r="BI19">
            <v>276143.80499999999</v>
          </cell>
          <cell r="BJ19">
            <v>257322.89818438003</v>
          </cell>
          <cell r="BK19">
            <v>248955.63635370001</v>
          </cell>
          <cell r="BL19">
            <v>226772.79477854402</v>
          </cell>
          <cell r="BM19">
            <v>244843.380445277</v>
          </cell>
          <cell r="BN19">
            <v>189286.786515969</v>
          </cell>
          <cell r="BO19">
            <v>229999.82498122202</v>
          </cell>
          <cell r="BP19">
            <v>249220.28103108701</v>
          </cell>
          <cell r="BQ19">
            <v>269392.65438000002</v>
          </cell>
          <cell r="BR19">
            <v>278759.46135</v>
          </cell>
          <cell r="BS19">
            <v>317627.73702</v>
          </cell>
          <cell r="BT19">
            <v>350958.66492000007</v>
          </cell>
          <cell r="BU19">
            <v>387877.9989499998</v>
          </cell>
          <cell r="BV19">
            <v>365738.55767000001</v>
          </cell>
          <cell r="BW19">
            <v>381461.5461299998</v>
          </cell>
          <cell r="BX19">
            <v>344893.63842298696</v>
          </cell>
          <cell r="BY19">
            <v>353346.31027999998</v>
          </cell>
          <cell r="BZ19">
            <v>362234.78839999996</v>
          </cell>
          <cell r="CA19">
            <v>350114.929</v>
          </cell>
          <cell r="CB19">
            <v>338318.7</v>
          </cell>
          <cell r="CC19">
            <v>384744.80699999997</v>
          </cell>
          <cell r="CD19">
            <v>259957.891</v>
          </cell>
          <cell r="CE19">
            <v>241890.48055000001</v>
          </cell>
          <cell r="CF19">
            <v>269457.2365</v>
          </cell>
          <cell r="CG19">
            <v>270466.59799000004</v>
          </cell>
          <cell r="CH19">
            <v>270621.21470000001</v>
          </cell>
          <cell r="CI19">
            <v>345122.06182</v>
          </cell>
          <cell r="CJ19">
            <v>363976.48437000008</v>
          </cell>
          <cell r="CK19">
            <v>298481.04830000014</v>
          </cell>
          <cell r="CL19">
            <v>308046.36037000001</v>
          </cell>
          <cell r="CM19">
            <v>362830.15773000004</v>
          </cell>
          <cell r="CN19">
            <v>390563.55900000001</v>
          </cell>
          <cell r="CO19">
            <v>349036.95</v>
          </cell>
          <cell r="CP19">
            <v>382621.151934519</v>
          </cell>
          <cell r="CQ19">
            <v>388763.88</v>
          </cell>
          <cell r="CR19">
            <v>390182.78992536996</v>
          </cell>
          <cell r="CS19">
            <v>368645.446</v>
          </cell>
          <cell r="CT19">
            <v>198507.61938633298</v>
          </cell>
          <cell r="CU19">
            <v>249199.63407414002</v>
          </cell>
          <cell r="CV19">
            <v>304612.28626150603</v>
          </cell>
          <cell r="CW19">
            <v>296582.84979402204</v>
          </cell>
          <cell r="CX19">
            <v>324946.11772000004</v>
          </cell>
          <cell r="CY19">
            <v>336208.00537622103</v>
          </cell>
          <cell r="CZ19">
            <v>429455.71274000197</v>
          </cell>
          <cell r="DA19">
            <v>401260.42950844707</v>
          </cell>
          <cell r="DB19">
            <v>390948.49645502307</v>
          </cell>
          <cell r="DC19">
            <v>391299.86702397501</v>
          </cell>
          <cell r="DD19">
            <v>313936.839553856</v>
          </cell>
          <cell r="DE19">
            <v>321942.69254999899</v>
          </cell>
          <cell r="DF19">
            <v>345390.71399999998</v>
          </cell>
          <cell r="DG19">
            <v>401766.886</v>
          </cell>
          <cell r="DH19">
            <v>394653.58999999997</v>
          </cell>
          <cell r="DI19">
            <v>401221.27100000001</v>
          </cell>
          <cell r="DJ19">
            <v>46756.092287101899</v>
          </cell>
          <cell r="DK19">
            <v>51252.352222211397</v>
          </cell>
          <cell r="DL19">
            <v>43220.358648427202</v>
          </cell>
          <cell r="DM19">
            <v>48349.725749867001</v>
          </cell>
          <cell r="DN19">
            <v>58605.575110382997</v>
          </cell>
          <cell r="DO19">
            <v>59886.898408099398</v>
          </cell>
          <cell r="DP19">
            <v>70098.067766092601</v>
          </cell>
          <cell r="DQ19">
            <v>69150.303926688197</v>
          </cell>
          <cell r="DR19">
            <v>69918.556613006105</v>
          </cell>
          <cell r="DS19">
            <v>73079.730390022902</v>
          </cell>
          <cell r="DT19">
            <v>78683.548999999999</v>
          </cell>
          <cell r="DU19">
            <v>84039.021999999997</v>
          </cell>
          <cell r="DV19">
            <v>79198.771999999997</v>
          </cell>
          <cell r="DW19">
            <v>84456.982650000005</v>
          </cell>
          <cell r="DX19">
            <v>73865.819759999998</v>
          </cell>
          <cell r="DY19">
            <v>68644.099989999988</v>
          </cell>
          <cell r="DZ19">
            <v>116861.47857915258</v>
          </cell>
          <cell r="EA19">
            <v>106359.56772461215</v>
          </cell>
          <cell r="EB19">
            <v>113514.72915098233</v>
          </cell>
          <cell r="EC19">
            <v>128379.6119855967</v>
          </cell>
          <cell r="ED19">
            <v>127280.19704758523</v>
          </cell>
          <cell r="EE19">
            <v>137174.04028031268</v>
          </cell>
          <cell r="EF19">
            <v>167745.95206778086</v>
          </cell>
          <cell r="EG19">
            <v>183726.35284227453</v>
          </cell>
          <cell r="EH19">
            <v>171080.18289509552</v>
          </cell>
          <cell r="EI19">
            <v>186774.27334163259</v>
          </cell>
          <cell r="EJ19">
            <v>193868.33946270801</v>
          </cell>
          <cell r="EK19">
            <v>211012</v>
          </cell>
          <cell r="EL19">
            <v>221767</v>
          </cell>
          <cell r="EM19">
            <v>221423.82200000001</v>
          </cell>
          <cell r="EN19">
            <v>214972.49</v>
          </cell>
          <cell r="EO19">
            <v>218274.83</v>
          </cell>
          <cell r="EP19">
            <v>112506.535</v>
          </cell>
          <cell r="EQ19">
            <v>108991.583</v>
          </cell>
          <cell r="ER19">
            <v>126897.568</v>
          </cell>
          <cell r="ES19">
            <v>145514.894</v>
          </cell>
          <cell r="ET19">
            <v>147956.514</v>
          </cell>
          <cell r="EU19">
            <v>191519.79500000001</v>
          </cell>
          <cell r="EV19">
            <v>203371.86</v>
          </cell>
          <cell r="EW19">
            <v>222412.64300000001</v>
          </cell>
          <cell r="EX19">
            <v>233849.701</v>
          </cell>
          <cell r="EY19">
            <v>248377.486889666</v>
          </cell>
          <cell r="EZ19">
            <v>211867.16309531001</v>
          </cell>
          <cell r="FA19">
            <v>248667.39895521599</v>
          </cell>
          <cell r="FB19">
            <v>249010.83126000001</v>
          </cell>
          <cell r="FC19">
            <v>261706.81672</v>
          </cell>
          <cell r="FD19">
            <v>237845.67388999998</v>
          </cell>
          <cell r="FE19">
            <v>245707.57653999998</v>
          </cell>
          <cell r="FF19">
            <v>81250.614026765543</v>
          </cell>
          <cell r="FG19">
            <v>103209.38645113776</v>
          </cell>
          <cell r="FH19">
            <v>116017.52463473017</v>
          </cell>
          <cell r="FI19">
            <v>137883.29635850366</v>
          </cell>
          <cell r="FJ19">
            <v>137860.36087647689</v>
          </cell>
          <cell r="FK19">
            <v>143839.81850797526</v>
          </cell>
          <cell r="FL19">
            <v>157205.91921771257</v>
          </cell>
          <cell r="FM19">
            <v>179574.56650939499</v>
          </cell>
          <cell r="FN19">
            <v>189806.67514137062</v>
          </cell>
          <cell r="FO19">
            <v>204651.59938180444</v>
          </cell>
          <cell r="FP19">
            <v>229428.02527883899</v>
          </cell>
          <cell r="FQ19">
            <v>204947.924709871</v>
          </cell>
          <cell r="FR19">
            <v>193557.933375539</v>
          </cell>
          <cell r="FS19">
            <v>204177.44023405801</v>
          </cell>
          <cell r="FT19">
            <v>217757.13255408776</v>
          </cell>
          <cell r="FU19">
            <v>215584.443903334</v>
          </cell>
          <cell r="FV19">
            <v>48648.823897879505</v>
          </cell>
          <cell r="FW19">
            <v>50748.109417397798</v>
          </cell>
          <cell r="FX19">
            <v>53289.0230297776</v>
          </cell>
          <cell r="FY19">
            <v>61973.7059213752</v>
          </cell>
          <cell r="FZ19">
            <v>75037.978098049192</v>
          </cell>
          <cell r="GA19">
            <v>74900.179665433403</v>
          </cell>
          <cell r="GB19">
            <v>84369.777789408996</v>
          </cell>
          <cell r="GC19">
            <v>70674.63604085501</v>
          </cell>
          <cell r="GD19">
            <v>74075.862810526407</v>
          </cell>
          <cell r="GE19">
            <v>64088.129960287195</v>
          </cell>
          <cell r="GF19">
            <v>69929.810763066795</v>
          </cell>
          <cell r="GG19">
            <v>93577.683630547996</v>
          </cell>
          <cell r="GH19">
            <v>86416.346934444198</v>
          </cell>
          <cell r="GI19">
            <v>78404.001088851903</v>
          </cell>
          <cell r="GJ19">
            <v>82673.057705970088</v>
          </cell>
          <cell r="GK19">
            <v>90510.394827971802</v>
          </cell>
          <cell r="GL19">
            <v>83237</v>
          </cell>
          <cell r="GM19">
            <v>81473</v>
          </cell>
          <cell r="GN19">
            <v>85413.886309046997</v>
          </cell>
          <cell r="GO19">
            <v>89047.922493129998</v>
          </cell>
          <cell r="GP19">
            <v>96130.066559793398</v>
          </cell>
          <cell r="GQ19">
            <v>121992.755514909</v>
          </cell>
          <cell r="GR19">
            <v>126519.882999029</v>
          </cell>
          <cell r="GS19">
            <v>116175.49106407601</v>
          </cell>
          <cell r="GT19">
            <v>121867.70902049799</v>
          </cell>
          <cell r="GU19">
            <v>117721.494565381</v>
          </cell>
          <cell r="GV19">
            <v>138427.94329502599</v>
          </cell>
          <cell r="GW19">
            <v>132835.09312937901</v>
          </cell>
          <cell r="GX19">
            <v>108242.14191396099</v>
          </cell>
          <cell r="GY19">
            <v>110815.785</v>
          </cell>
          <cell r="GZ19">
            <v>118042.307</v>
          </cell>
          <cell r="HA19">
            <v>118292.577</v>
          </cell>
        </row>
        <row r="20">
          <cell r="A20" t="str">
            <v>Opex - Current CAM backcast</v>
          </cell>
          <cell r="B20">
            <v>32644.372461278101</v>
          </cell>
          <cell r="C20">
            <v>33989.78368583</v>
          </cell>
          <cell r="D20">
            <v>37658.377116216798</v>
          </cell>
          <cell r="E20">
            <v>39959.378599711999</v>
          </cell>
          <cell r="F20">
            <v>46087.463131805001</v>
          </cell>
          <cell r="G20">
            <v>53239.636389662104</v>
          </cell>
          <cell r="H20">
            <v>58764.115947737497</v>
          </cell>
          <cell r="I20">
            <v>66417.409985292601</v>
          </cell>
          <cell r="J20">
            <v>77223.594865233899</v>
          </cell>
          <cell r="K20">
            <v>73579.8426807426</v>
          </cell>
          <cell r="L20">
            <v>40562.178874851801</v>
          </cell>
          <cell r="M20">
            <v>46909.595999999998</v>
          </cell>
          <cell r="N20">
            <v>55849.335000000006</v>
          </cell>
          <cell r="O20">
            <v>55021.766000000003</v>
          </cell>
          <cell r="P20">
            <v>53278.416409999998</v>
          </cell>
          <cell r="Q20">
            <v>54940.209000000003</v>
          </cell>
          <cell r="R20">
            <v>357834.496219308</v>
          </cell>
          <cell r="S20">
            <v>316522.99188389303</v>
          </cell>
          <cell r="T20">
            <v>467809.12217390706</v>
          </cell>
          <cell r="U20">
            <v>441027.33814656798</v>
          </cell>
          <cell r="V20">
            <v>511184.26885726303</v>
          </cell>
          <cell r="W20">
            <v>506684.85404769296</v>
          </cell>
          <cell r="X20">
            <v>577601.0955064391</v>
          </cell>
          <cell r="Y20">
            <v>471121.68333051505</v>
          </cell>
          <cell r="Z20">
            <v>539569.59182207996</v>
          </cell>
          <cell r="AA20">
            <v>647227.97580349504</v>
          </cell>
          <cell r="AB20">
            <v>588178.86646726506</v>
          </cell>
          <cell r="AC20">
            <v>529666.46092261001</v>
          </cell>
          <cell r="AD20">
            <v>463137.071</v>
          </cell>
          <cell r="AE20">
            <v>445750.647</v>
          </cell>
          <cell r="AF20">
            <v>403448.37900000002</v>
          </cell>
          <cell r="AG20">
            <v>387112.45299999998</v>
          </cell>
          <cell r="AH20">
            <v>35152</v>
          </cell>
          <cell r="AI20">
            <v>42405</v>
          </cell>
          <cell r="AJ20">
            <v>41673</v>
          </cell>
          <cell r="AK20">
            <v>50084</v>
          </cell>
          <cell r="AL20">
            <v>54375</v>
          </cell>
          <cell r="AM20">
            <v>55382.999999999993</v>
          </cell>
          <cell r="AN20">
            <v>68475</v>
          </cell>
          <cell r="AO20">
            <v>68793</v>
          </cell>
          <cell r="AP20">
            <v>73746.000000000015</v>
          </cell>
          <cell r="AQ20">
            <v>71998.082561418501</v>
          </cell>
          <cell r="AR20">
            <v>73453.923770187699</v>
          </cell>
          <cell r="AS20">
            <v>73056</v>
          </cell>
          <cell r="AT20">
            <v>67694</v>
          </cell>
          <cell r="AU20">
            <v>75670.10500000001</v>
          </cell>
          <cell r="AV20">
            <v>74131.675000000003</v>
          </cell>
          <cell r="AW20">
            <v>67493.260999999999</v>
          </cell>
          <cell r="AX20">
            <v>156824.91789216301</v>
          </cell>
          <cell r="AY20">
            <v>176841.394432931</v>
          </cell>
          <cell r="AZ20">
            <v>224408.06001672801</v>
          </cell>
          <cell r="BA20">
            <v>214131.30026509601</v>
          </cell>
          <cell r="BB20">
            <v>210431.13798086398</v>
          </cell>
          <cell r="BC20">
            <v>229554.29065953402</v>
          </cell>
          <cell r="BD20">
            <v>240838.12724750797</v>
          </cell>
          <cell r="BE20">
            <v>222645.27398422701</v>
          </cell>
          <cell r="BF20">
            <v>258321.99304766802</v>
          </cell>
          <cell r="BG20">
            <v>270954.43519109796</v>
          </cell>
          <cell r="BH20">
            <v>295663.49812986702</v>
          </cell>
          <cell r="BI20">
            <v>276143.80499999999</v>
          </cell>
          <cell r="BJ20">
            <v>257322.89818438003</v>
          </cell>
          <cell r="BK20">
            <v>248955.63635370001</v>
          </cell>
          <cell r="BL20">
            <v>226772.79477854402</v>
          </cell>
          <cell r="BM20">
            <v>244843.380445277</v>
          </cell>
          <cell r="BN20">
            <v>189286.786515969</v>
          </cell>
          <cell r="BO20">
            <v>229999.82498122202</v>
          </cell>
          <cell r="BP20">
            <v>249220.28103108701</v>
          </cell>
          <cell r="BQ20">
            <v>269392.65438000002</v>
          </cell>
          <cell r="BR20">
            <v>278759.46135</v>
          </cell>
          <cell r="BS20">
            <v>317627.73702</v>
          </cell>
          <cell r="BT20">
            <v>350958.66492000007</v>
          </cell>
          <cell r="BU20">
            <v>387877.9989499998</v>
          </cell>
          <cell r="BV20">
            <v>365738.55767000001</v>
          </cell>
          <cell r="BW20">
            <v>381461.5461299998</v>
          </cell>
          <cell r="BX20">
            <v>344893.63842298696</v>
          </cell>
          <cell r="BY20">
            <v>353346.31027999998</v>
          </cell>
          <cell r="BZ20">
            <v>362234.78839999996</v>
          </cell>
          <cell r="CA20">
            <v>350114.929</v>
          </cell>
          <cell r="CB20">
            <v>338318.7</v>
          </cell>
          <cell r="CC20">
            <v>384744.80699999997</v>
          </cell>
          <cell r="CD20">
            <v>259957.891</v>
          </cell>
          <cell r="CE20">
            <v>247444.34841000004</v>
          </cell>
          <cell r="CF20">
            <v>270254.59914000001</v>
          </cell>
          <cell r="CG20">
            <v>276223.90017999994</v>
          </cell>
          <cell r="CH20">
            <v>273214.23</v>
          </cell>
          <cell r="CI20">
            <v>346927.18781999999</v>
          </cell>
          <cell r="CJ20">
            <v>373952.3340700001</v>
          </cell>
          <cell r="CK20">
            <v>352740.79746000015</v>
          </cell>
          <cell r="CL20">
            <v>320593.15643000003</v>
          </cell>
          <cell r="CM20">
            <v>398817.23193000001</v>
          </cell>
          <cell r="CN20">
            <v>390563.55900000001</v>
          </cell>
          <cell r="CO20">
            <v>349036.95</v>
          </cell>
          <cell r="CP20">
            <v>382621.151934519</v>
          </cell>
          <cell r="CQ20">
            <v>388763.88</v>
          </cell>
          <cell r="CR20">
            <v>390182.78992536996</v>
          </cell>
          <cell r="CT20">
            <v>198507.61938633298</v>
          </cell>
          <cell r="CU20">
            <v>249199.63407414002</v>
          </cell>
          <cell r="CV20">
            <v>304612.28626150603</v>
          </cell>
          <cell r="CW20">
            <v>296582.84979402204</v>
          </cell>
          <cell r="CX20">
            <v>324946.11772000004</v>
          </cell>
          <cell r="CY20">
            <v>336208.00537622103</v>
          </cell>
          <cell r="CZ20">
            <v>429455.71274000197</v>
          </cell>
          <cell r="DA20">
            <v>401260.42950844707</v>
          </cell>
          <cell r="DB20">
            <v>390948.49645502307</v>
          </cell>
          <cell r="DC20">
            <v>391299.86702397501</v>
          </cell>
          <cell r="DD20">
            <v>313936.839553856</v>
          </cell>
          <cell r="DE20">
            <v>321942.69254999899</v>
          </cell>
          <cell r="DF20">
            <v>345390.71399999998</v>
          </cell>
          <cell r="DG20">
            <v>401766.886</v>
          </cell>
          <cell r="DH20">
            <v>394653.58999999997</v>
          </cell>
          <cell r="DI20">
            <v>401221.27100000001</v>
          </cell>
          <cell r="DJ20">
            <v>46756.092287101899</v>
          </cell>
          <cell r="DK20">
            <v>51252.352222211397</v>
          </cell>
          <cell r="DL20">
            <v>43220.358648427202</v>
          </cell>
          <cell r="DM20">
            <v>48349.725749867001</v>
          </cell>
          <cell r="DN20">
            <v>58605.575110382997</v>
          </cell>
          <cell r="DO20">
            <v>59886.898408099398</v>
          </cell>
          <cell r="DP20">
            <v>70098.067766092601</v>
          </cell>
          <cell r="DQ20">
            <v>69150.303926688197</v>
          </cell>
          <cell r="DR20">
            <v>69918.556613006105</v>
          </cell>
          <cell r="DS20">
            <v>73079.730390022902</v>
          </cell>
          <cell r="DT20">
            <v>78683.548999999999</v>
          </cell>
          <cell r="DU20">
            <v>84039.021999999997</v>
          </cell>
          <cell r="DV20">
            <v>79198.771999999997</v>
          </cell>
          <cell r="DW20">
            <v>84456.982650000005</v>
          </cell>
          <cell r="DX20">
            <v>73865.819759999998</v>
          </cell>
          <cell r="DY20">
            <v>68644.099989999988</v>
          </cell>
          <cell r="DZ20">
            <v>137392.99999999997</v>
          </cell>
          <cell r="EA20">
            <v>133798.99999999997</v>
          </cell>
          <cell r="EB20">
            <v>126115.00000000001</v>
          </cell>
          <cell r="EC20">
            <v>151644.99999999997</v>
          </cell>
          <cell r="ED20">
            <v>154679</v>
          </cell>
          <cell r="EE20">
            <v>162070.00000000003</v>
          </cell>
          <cell r="EF20">
            <v>197828</v>
          </cell>
          <cell r="EG20">
            <v>214972</v>
          </cell>
          <cell r="EH20">
            <v>208619</v>
          </cell>
          <cell r="EI20">
            <v>225578.94115525673</v>
          </cell>
          <cell r="EJ20">
            <v>193868.33946270801</v>
          </cell>
          <cell r="EK20">
            <v>211012</v>
          </cell>
          <cell r="EL20">
            <v>221767</v>
          </cell>
          <cell r="EM20">
            <v>221423.82200000001</v>
          </cell>
          <cell r="EN20">
            <v>214972.49</v>
          </cell>
          <cell r="EO20">
            <v>0</v>
          </cell>
          <cell r="EP20">
            <v>112506.535</v>
          </cell>
          <cell r="EQ20">
            <v>108991.583</v>
          </cell>
          <cell r="ER20">
            <v>126897.568</v>
          </cell>
          <cell r="ES20">
            <v>145514.894</v>
          </cell>
          <cell r="ET20">
            <v>147956.514</v>
          </cell>
          <cell r="EU20">
            <v>191519.79500000001</v>
          </cell>
          <cell r="EV20">
            <v>203371.86</v>
          </cell>
          <cell r="EW20">
            <v>222412.64300000001</v>
          </cell>
          <cell r="EX20">
            <v>233849.701</v>
          </cell>
          <cell r="EY20">
            <v>248377.486889666</v>
          </cell>
          <cell r="EZ20">
            <v>211867.16309531001</v>
          </cell>
          <cell r="FA20">
            <v>248667.39895521599</v>
          </cell>
          <cell r="FB20">
            <v>249010.83126000001</v>
          </cell>
          <cell r="FC20">
            <v>261706.81672</v>
          </cell>
          <cell r="FD20">
            <v>237845.67388999998</v>
          </cell>
          <cell r="FE20">
            <v>245707.57653999998</v>
          </cell>
          <cell r="FF20">
            <v>81250.614026765543</v>
          </cell>
          <cell r="FG20">
            <v>103209.38645113776</v>
          </cell>
          <cell r="FH20">
            <v>116017.52463473017</v>
          </cell>
          <cell r="FI20">
            <v>137883.29635850366</v>
          </cell>
          <cell r="FJ20">
            <v>137860.36087647689</v>
          </cell>
          <cell r="FK20">
            <v>143839.81850797526</v>
          </cell>
          <cell r="FL20">
            <v>157205.91921771257</v>
          </cell>
          <cell r="FM20">
            <v>179574.56650939499</v>
          </cell>
          <cell r="FN20">
            <v>189806.67514137062</v>
          </cell>
          <cell r="FO20">
            <v>204651.59938180444</v>
          </cell>
          <cell r="FP20">
            <v>229428.02527883899</v>
          </cell>
          <cell r="FQ20">
            <v>204947.924709871</v>
          </cell>
          <cell r="FR20">
            <v>193557.933375539</v>
          </cell>
          <cell r="FS20">
            <v>204177.44023405801</v>
          </cell>
          <cell r="FT20">
            <v>217757.13255408776</v>
          </cell>
          <cell r="FU20">
            <v>215584.443903334</v>
          </cell>
          <cell r="FV20">
            <v>48648.823897879505</v>
          </cell>
          <cell r="FW20">
            <v>50748.109417397798</v>
          </cell>
          <cell r="FX20">
            <v>53289.0230297776</v>
          </cell>
          <cell r="FY20">
            <v>61973.7059213752</v>
          </cell>
          <cell r="FZ20">
            <v>75037.978098049192</v>
          </cell>
          <cell r="GA20">
            <v>74900.179665433403</v>
          </cell>
          <cell r="GB20">
            <v>84369.777789408996</v>
          </cell>
          <cell r="GC20">
            <v>70674.63604085501</v>
          </cell>
          <cell r="GD20">
            <v>74075.862810526407</v>
          </cell>
          <cell r="GE20">
            <v>64088.129960287195</v>
          </cell>
          <cell r="GF20">
            <v>69929.810763066795</v>
          </cell>
          <cell r="GG20">
            <v>93577.683630547996</v>
          </cell>
          <cell r="GH20">
            <v>86416.346934444198</v>
          </cell>
          <cell r="GI20">
            <v>78404.001088851903</v>
          </cell>
          <cell r="GJ20">
            <v>82673.057705970088</v>
          </cell>
          <cell r="GK20">
            <v>90510.394827971802</v>
          </cell>
          <cell r="GL20">
            <v>83237</v>
          </cell>
          <cell r="GM20">
            <v>81473</v>
          </cell>
          <cell r="GN20">
            <v>85413.886309046997</v>
          </cell>
          <cell r="GO20">
            <v>89047.922493129998</v>
          </cell>
          <cell r="GP20">
            <v>96130.066559793398</v>
          </cell>
          <cell r="GQ20">
            <v>121992.755514909</v>
          </cell>
          <cell r="GR20">
            <v>126519.882999029</v>
          </cell>
          <cell r="GS20">
            <v>116175.49106407601</v>
          </cell>
          <cell r="GT20">
            <v>121867.70902049799</v>
          </cell>
          <cell r="GU20">
            <v>117721.494565381</v>
          </cell>
          <cell r="GV20">
            <v>138427.94329502599</v>
          </cell>
          <cell r="GW20">
            <v>132835.09312937901</v>
          </cell>
          <cell r="GX20">
            <v>108242.14191396099</v>
          </cell>
          <cell r="GY20">
            <v>110815.785</v>
          </cell>
          <cell r="GZ20">
            <v>118042.307</v>
          </cell>
          <cell r="HA20">
            <v>118292.577</v>
          </cell>
        </row>
        <row r="21">
          <cell r="A21" t="str">
            <v>Customer numbers</v>
          </cell>
          <cell r="B21">
            <v>154510</v>
          </cell>
          <cell r="C21">
            <v>156360</v>
          </cell>
          <cell r="D21">
            <v>158455</v>
          </cell>
          <cell r="E21">
            <v>161092</v>
          </cell>
          <cell r="F21">
            <v>164900</v>
          </cell>
          <cell r="G21">
            <v>168937</v>
          </cell>
          <cell r="H21">
            <v>173186</v>
          </cell>
          <cell r="I21">
            <v>177255</v>
          </cell>
          <cell r="J21">
            <v>178710</v>
          </cell>
          <cell r="K21">
            <v>181851</v>
          </cell>
          <cell r="L21">
            <v>184961.5</v>
          </cell>
          <cell r="M21">
            <v>191482</v>
          </cell>
          <cell r="N21">
            <v>197537</v>
          </cell>
          <cell r="O21">
            <v>203157</v>
          </cell>
          <cell r="P21">
            <v>207237.00000000399</v>
          </cell>
          <cell r="Q21">
            <v>212505</v>
          </cell>
          <cell r="R21">
            <v>1546194.5</v>
          </cell>
          <cell r="S21">
            <v>1561613.99999999</v>
          </cell>
          <cell r="T21">
            <v>1574317.99999999</v>
          </cell>
          <cell r="U21">
            <v>1586138</v>
          </cell>
          <cell r="V21">
            <v>1596897.5</v>
          </cell>
          <cell r="W21">
            <v>1608734.5</v>
          </cell>
          <cell r="X21">
            <v>1621658.49999999</v>
          </cell>
          <cell r="Y21">
            <v>1635052.5</v>
          </cell>
          <cell r="Z21">
            <v>1651159.5</v>
          </cell>
          <cell r="AA21">
            <v>1669558.5</v>
          </cell>
          <cell r="AB21">
            <v>1688281.7206584599</v>
          </cell>
          <cell r="AC21">
            <v>1706913.49999999</v>
          </cell>
          <cell r="AD21">
            <v>1727294</v>
          </cell>
          <cell r="AE21">
            <v>1746274</v>
          </cell>
          <cell r="AF21">
            <v>1762079</v>
          </cell>
          <cell r="AG21">
            <v>1774204</v>
          </cell>
          <cell r="AH21">
            <v>294971.65817282</v>
          </cell>
          <cell r="AI21">
            <v>299951.29418557999</v>
          </cell>
          <cell r="AJ21">
            <v>303151.80398685997</v>
          </cell>
          <cell r="AK21">
            <v>305984.98426971998</v>
          </cell>
          <cell r="AL21">
            <v>310174.96273257001</v>
          </cell>
          <cell r="AM21">
            <v>314439.61807552999</v>
          </cell>
          <cell r="AN21">
            <v>318643.22002328001</v>
          </cell>
          <cell r="AO21">
            <v>322735.81579785002</v>
          </cell>
          <cell r="AP21">
            <v>325917.15180559002</v>
          </cell>
          <cell r="AQ21">
            <v>327907.17472150002</v>
          </cell>
          <cell r="AR21">
            <v>336070</v>
          </cell>
          <cell r="AS21">
            <v>339400</v>
          </cell>
          <cell r="AT21">
            <v>342668.99999999994</v>
          </cell>
          <cell r="AU21">
            <v>345009</v>
          </cell>
          <cell r="AV21">
            <v>346468</v>
          </cell>
          <cell r="AW21">
            <v>346855</v>
          </cell>
          <cell r="AX21">
            <v>849548.29330194998</v>
          </cell>
          <cell r="AY21">
            <v>859722.30529924994</v>
          </cell>
          <cell r="AZ21">
            <v>869654.53679640999</v>
          </cell>
          <cell r="BA21">
            <v>878612.20779661997</v>
          </cell>
          <cell r="BB21">
            <v>886064.29272154998</v>
          </cell>
          <cell r="BC21">
            <v>895088.26980019</v>
          </cell>
          <cell r="BD21">
            <v>903746.68839344999</v>
          </cell>
          <cell r="BE21">
            <v>919384.82389899995</v>
          </cell>
          <cell r="BF21">
            <v>940028.5</v>
          </cell>
          <cell r="BG21">
            <v>955832.5</v>
          </cell>
          <cell r="BH21">
            <v>968354.5</v>
          </cell>
          <cell r="BI21">
            <v>984229.5</v>
          </cell>
          <cell r="BJ21">
            <v>1005561.9999999999</v>
          </cell>
          <cell r="BK21">
            <v>1027585.5</v>
          </cell>
          <cell r="BL21">
            <v>1049164.5</v>
          </cell>
          <cell r="BM21">
            <v>1067349</v>
          </cell>
          <cell r="BN21">
            <v>1212063.56238094</v>
          </cell>
          <cell r="BO21">
            <v>1236100.97666665</v>
          </cell>
          <cell r="BP21">
            <v>1263762.9433333301</v>
          </cell>
          <cell r="BQ21">
            <v>1287435.6833333101</v>
          </cell>
          <cell r="BR21">
            <v>1307554.33333332</v>
          </cell>
          <cell r="BS21">
            <v>1326563.49999999</v>
          </cell>
          <cell r="BT21">
            <v>1343864.49999999</v>
          </cell>
          <cell r="BU21">
            <v>1359711.49999999</v>
          </cell>
          <cell r="BV21">
            <v>1376483</v>
          </cell>
          <cell r="BW21">
            <v>1397191</v>
          </cell>
          <cell r="BX21">
            <v>1421522</v>
          </cell>
          <cell r="BY21">
            <v>1448247</v>
          </cell>
          <cell r="BZ21">
            <v>1473805</v>
          </cell>
          <cell r="CA21">
            <v>1496317</v>
          </cell>
          <cell r="CB21">
            <v>1516198</v>
          </cell>
          <cell r="CC21">
            <v>1535400</v>
          </cell>
          <cell r="CD21">
            <v>624130</v>
          </cell>
          <cell r="CE21">
            <v>635123</v>
          </cell>
          <cell r="CF21">
            <v>647729</v>
          </cell>
          <cell r="CG21">
            <v>663216</v>
          </cell>
          <cell r="CH21">
            <v>676960</v>
          </cell>
          <cell r="CI21">
            <v>688959</v>
          </cell>
          <cell r="CJ21">
            <v>699264</v>
          </cell>
          <cell r="CK21">
            <v>710431</v>
          </cell>
          <cell r="CL21">
            <v>721930</v>
          </cell>
          <cell r="CM21">
            <v>728290.5</v>
          </cell>
          <cell r="CN21">
            <v>739353.5</v>
          </cell>
          <cell r="CO21">
            <v>745501</v>
          </cell>
          <cell r="CP21">
            <v>752141</v>
          </cell>
          <cell r="CQ21">
            <v>757726</v>
          </cell>
          <cell r="CR21">
            <v>762303</v>
          </cell>
          <cell r="CS21">
            <v>767583</v>
          </cell>
          <cell r="CT21">
            <v>799028</v>
          </cell>
          <cell r="CU21">
            <v>805190</v>
          </cell>
          <cell r="CV21">
            <v>814865</v>
          </cell>
          <cell r="CW21">
            <v>821578</v>
          </cell>
          <cell r="CX21">
            <v>825215</v>
          </cell>
          <cell r="CY21">
            <v>834417</v>
          </cell>
          <cell r="CZ21">
            <v>838385</v>
          </cell>
          <cell r="DA21">
            <v>844244</v>
          </cell>
          <cell r="DB21">
            <v>854231</v>
          </cell>
          <cell r="DC21">
            <v>867001</v>
          </cell>
          <cell r="DD21">
            <v>879064.5</v>
          </cell>
          <cell r="DE21">
            <v>891934.5</v>
          </cell>
          <cell r="DF21">
            <v>905969.99999999988</v>
          </cell>
          <cell r="DG21">
            <v>916470.5</v>
          </cell>
          <cell r="DH21">
            <v>925966.00000000012</v>
          </cell>
          <cell r="DI21">
            <v>935178.5</v>
          </cell>
          <cell r="DJ21">
            <v>293175.49999997998</v>
          </cell>
          <cell r="DK21">
            <v>299118.49999998999</v>
          </cell>
          <cell r="DL21">
            <v>302627.49999998999</v>
          </cell>
          <cell r="DM21">
            <v>305242.99999997998</v>
          </cell>
          <cell r="DN21">
            <v>309597.99999998999</v>
          </cell>
          <cell r="DO21">
            <v>307191</v>
          </cell>
          <cell r="DP21">
            <v>312839</v>
          </cell>
          <cell r="DQ21">
            <v>319591</v>
          </cell>
          <cell r="DR21">
            <v>325927.00000000006</v>
          </cell>
          <cell r="DS21">
            <v>332267</v>
          </cell>
          <cell r="DT21">
            <v>339467</v>
          </cell>
          <cell r="DU21">
            <v>346887</v>
          </cell>
          <cell r="DV21">
            <v>353729</v>
          </cell>
          <cell r="DW21">
            <v>360430.99999999994</v>
          </cell>
          <cell r="DX21">
            <v>366841.00000000012</v>
          </cell>
          <cell r="DY21">
            <v>369331.49999999994</v>
          </cell>
          <cell r="DZ21">
            <v>663966.35730240005</v>
          </cell>
          <cell r="EA21">
            <v>675821.59009509999</v>
          </cell>
          <cell r="EB21">
            <v>688356.43188220996</v>
          </cell>
          <cell r="EC21">
            <v>701004.54183501995</v>
          </cell>
          <cell r="ED21">
            <v>715219.69663429004</v>
          </cell>
          <cell r="EE21">
            <v>731281.52706412005</v>
          </cell>
          <cell r="EF21">
            <v>743561.51547831995</v>
          </cell>
          <cell r="EG21">
            <v>753913.41676781001</v>
          </cell>
          <cell r="EH21">
            <v>765240.73900238005</v>
          </cell>
          <cell r="EI21">
            <v>777161.00874875998</v>
          </cell>
          <cell r="EJ21">
            <v>799540</v>
          </cell>
          <cell r="EK21">
            <v>816349</v>
          </cell>
          <cell r="EL21">
            <v>835781</v>
          </cell>
          <cell r="EM21">
            <v>853771</v>
          </cell>
          <cell r="EN21">
            <v>863408</v>
          </cell>
          <cell r="EO21">
            <v>877935</v>
          </cell>
          <cell r="EP21">
            <v>778839</v>
          </cell>
          <cell r="EQ21">
            <v>779426</v>
          </cell>
          <cell r="ER21">
            <v>781110</v>
          </cell>
          <cell r="ES21">
            <v>814467</v>
          </cell>
          <cell r="ET21">
            <v>826964</v>
          </cell>
          <cell r="EU21">
            <v>836055</v>
          </cell>
          <cell r="EV21">
            <v>844153</v>
          </cell>
          <cell r="EW21">
            <v>847766</v>
          </cell>
          <cell r="EX21">
            <v>851766.5</v>
          </cell>
          <cell r="EY21">
            <v>853939</v>
          </cell>
          <cell r="EZ21">
            <v>858646.5</v>
          </cell>
          <cell r="FA21">
            <v>878299.5</v>
          </cell>
          <cell r="FB21">
            <v>894397</v>
          </cell>
          <cell r="FC21">
            <v>906197.49999999977</v>
          </cell>
          <cell r="FD21">
            <v>914602.99999999965</v>
          </cell>
          <cell r="FE21">
            <v>920841</v>
          </cell>
          <cell r="FF21">
            <v>605407.99999997998</v>
          </cell>
          <cell r="FG21">
            <v>616585.49999997998</v>
          </cell>
          <cell r="FH21">
            <v>627552.49999997998</v>
          </cell>
          <cell r="FI21">
            <v>638613.49999996996</v>
          </cell>
          <cell r="FJ21">
            <v>645694.49999998999</v>
          </cell>
          <cell r="FK21">
            <v>654640.99999997998</v>
          </cell>
          <cell r="FL21">
            <v>668702.99999996996</v>
          </cell>
          <cell r="FM21">
            <v>681298.99999996996</v>
          </cell>
          <cell r="FN21">
            <v>685193.99999998999</v>
          </cell>
          <cell r="FO21">
            <v>706424</v>
          </cell>
          <cell r="FP21">
            <v>712767</v>
          </cell>
          <cell r="FQ21">
            <v>734644</v>
          </cell>
          <cell r="FR21">
            <v>741836</v>
          </cell>
          <cell r="FS21">
            <v>762382</v>
          </cell>
          <cell r="FT21">
            <v>776854.00000000012</v>
          </cell>
          <cell r="FU21">
            <v>784245.5</v>
          </cell>
          <cell r="FV21">
            <v>250642.5242013</v>
          </cell>
          <cell r="FW21">
            <v>255484.38545674999</v>
          </cell>
          <cell r="FX21">
            <v>260424.25945124001</v>
          </cell>
          <cell r="FY21">
            <v>265464.13023523003</v>
          </cell>
          <cell r="FZ21">
            <v>270606.02202186</v>
          </cell>
          <cell r="GA21">
            <v>275851.99999998999</v>
          </cell>
          <cell r="GB21">
            <v>278391.99999998999</v>
          </cell>
          <cell r="GC21">
            <v>279867.99999998999</v>
          </cell>
          <cell r="GD21">
            <v>280750</v>
          </cell>
          <cell r="GE21">
            <v>283059</v>
          </cell>
          <cell r="GF21">
            <v>285325</v>
          </cell>
          <cell r="GG21">
            <v>287651.5001</v>
          </cell>
          <cell r="GH21">
            <v>287936</v>
          </cell>
          <cell r="GI21">
            <v>290446</v>
          </cell>
          <cell r="GJ21">
            <v>293949</v>
          </cell>
          <cell r="GK21">
            <v>297656</v>
          </cell>
          <cell r="GL21">
            <v>612728</v>
          </cell>
          <cell r="GM21">
            <v>618250</v>
          </cell>
          <cell r="GN21">
            <v>624094</v>
          </cell>
          <cell r="GO21">
            <v>628120</v>
          </cell>
          <cell r="GP21">
            <v>633823</v>
          </cell>
          <cell r="GQ21">
            <v>641129.77419353998</v>
          </cell>
          <cell r="GR21">
            <v>647892</v>
          </cell>
          <cell r="GS21">
            <v>656516</v>
          </cell>
          <cell r="GT21">
            <v>658453</v>
          </cell>
          <cell r="GU21">
            <v>664549</v>
          </cell>
          <cell r="GV21">
            <v>669826</v>
          </cell>
          <cell r="GW21">
            <v>676807</v>
          </cell>
          <cell r="GX21">
            <v>685025</v>
          </cell>
          <cell r="GY21">
            <v>697594</v>
          </cell>
          <cell r="GZ21">
            <v>703119</v>
          </cell>
          <cell r="HA21">
            <v>705367</v>
          </cell>
        </row>
        <row r="22">
          <cell r="A22" t="str">
            <v>Adjusted opex based on applying common opex / totex ratio (2006-2020)</v>
          </cell>
          <cell r="B22">
            <v>23328.662438822917</v>
          </cell>
          <cell r="C22">
            <v>26429.914491179396</v>
          </cell>
          <cell r="D22">
            <v>30482.662934701879</v>
          </cell>
          <cell r="E22">
            <v>32142.179618917027</v>
          </cell>
          <cell r="F22">
            <v>46878.506283079892</v>
          </cell>
          <cell r="G22">
            <v>52350.23316878279</v>
          </cell>
          <cell r="H22">
            <v>53179.01833561423</v>
          </cell>
          <cell r="I22">
            <v>55815.018856940318</v>
          </cell>
          <cell r="J22">
            <v>67614.003390746861</v>
          </cell>
          <cell r="K22">
            <v>64164.863894949274</v>
          </cell>
          <cell r="L22">
            <v>42441.911807599325</v>
          </cell>
          <cell r="M22">
            <v>42374.257423862044</v>
          </cell>
          <cell r="N22">
            <v>53466.581889044181</v>
          </cell>
          <cell r="O22">
            <v>52038.749191591072</v>
          </cell>
          <cell r="P22">
            <v>45947.318757824607</v>
          </cell>
          <cell r="Q22">
            <v>44388.989994763921</v>
          </cell>
          <cell r="R22">
            <v>389838.74955427804</v>
          </cell>
          <cell r="S22">
            <v>450220.42221441865</v>
          </cell>
          <cell r="T22">
            <v>578923.28567350481</v>
          </cell>
          <cell r="U22">
            <v>643463.6451031348</v>
          </cell>
          <cell r="V22">
            <v>767012.80826776684</v>
          </cell>
          <cell r="W22">
            <v>852387.58454218262</v>
          </cell>
          <cell r="X22">
            <v>949592.01559209579</v>
          </cell>
          <cell r="Y22">
            <v>714764.47786378907</v>
          </cell>
          <cell r="Z22">
            <v>685474.06782346626</v>
          </cell>
          <cell r="AA22">
            <v>522350.20116953651</v>
          </cell>
          <cell r="AB22">
            <v>448447.16139343806</v>
          </cell>
          <cell r="AC22">
            <v>416161.35294776299</v>
          </cell>
          <cell r="AD22">
            <v>459530.27351079549</v>
          </cell>
          <cell r="AE22">
            <v>563532.47289098136</v>
          </cell>
          <cell r="AF22">
            <v>404470.15538060974</v>
          </cell>
          <cell r="AG22">
            <v>344322.29231399193</v>
          </cell>
          <cell r="AH22">
            <v>39661.801132299952</v>
          </cell>
          <cell r="AI22">
            <v>38396.505090491984</v>
          </cell>
          <cell r="AJ22">
            <v>40366.551493580359</v>
          </cell>
          <cell r="AK22">
            <v>48574.646944451059</v>
          </cell>
          <cell r="AL22">
            <v>61475.762344302129</v>
          </cell>
          <cell r="AM22">
            <v>65640.123865281523</v>
          </cell>
          <cell r="AN22">
            <v>62746.886120258081</v>
          </cell>
          <cell r="AO22">
            <v>70237.847614310143</v>
          </cell>
          <cell r="AP22">
            <v>77058.149285761407</v>
          </cell>
          <cell r="AQ22">
            <v>74318.493314430758</v>
          </cell>
          <cell r="AR22">
            <v>72950.266632928906</v>
          </cell>
          <cell r="AS22">
            <v>68802.861570415058</v>
          </cell>
          <cell r="AT22">
            <v>63500.710666424333</v>
          </cell>
          <cell r="AU22">
            <v>71441.07527682498</v>
          </cell>
          <cell r="AV22">
            <v>80228.063326101561</v>
          </cell>
          <cell r="AW22">
            <v>78608.849935720049</v>
          </cell>
          <cell r="AX22">
            <v>205665.0217808412</v>
          </cell>
          <cell r="AY22">
            <v>232404.51207148994</v>
          </cell>
          <cell r="AZ22">
            <v>249327.57076285849</v>
          </cell>
          <cell r="BA22">
            <v>282602.91866097262</v>
          </cell>
          <cell r="BB22">
            <v>263432.64810117485</v>
          </cell>
          <cell r="BC22">
            <v>306984.25169884914</v>
          </cell>
          <cell r="BD22">
            <v>369181.95385926234</v>
          </cell>
          <cell r="BE22">
            <v>337812.84189239243</v>
          </cell>
          <cell r="BF22">
            <v>296942.69742383866</v>
          </cell>
          <cell r="BG22">
            <v>269080.84810635413</v>
          </cell>
          <cell r="BH22">
            <v>229070.12732600881</v>
          </cell>
          <cell r="BI22">
            <v>199977.05985149738</v>
          </cell>
          <cell r="BJ22">
            <v>257358.14884234578</v>
          </cell>
          <cell r="BK22">
            <v>281479.57749171869</v>
          </cell>
          <cell r="BL22">
            <v>233995.16910566628</v>
          </cell>
          <cell r="BM22">
            <v>248852.63435540671</v>
          </cell>
          <cell r="BN22">
            <v>315584.65714455891</v>
          </cell>
          <cell r="BO22">
            <v>317223.70749999484</v>
          </cell>
          <cell r="BP22">
            <v>299522.61347480735</v>
          </cell>
          <cell r="BQ22">
            <v>375150.30334071681</v>
          </cell>
          <cell r="BR22">
            <v>495050.88813152642</v>
          </cell>
          <cell r="BS22">
            <v>442334.88583551883</v>
          </cell>
          <cell r="BT22">
            <v>461269.53501837415</v>
          </cell>
          <cell r="BU22">
            <v>483926.74232296512</v>
          </cell>
          <cell r="BV22">
            <v>423229.75209700229</v>
          </cell>
          <cell r="BW22">
            <v>388287.86139308009</v>
          </cell>
          <cell r="BX22">
            <v>341945.83141171589</v>
          </cell>
          <cell r="BY22">
            <v>335773.93622020842</v>
          </cell>
          <cell r="BZ22">
            <v>332778.85768541438</v>
          </cell>
          <cell r="CA22">
            <v>318955.45679983275</v>
          </cell>
          <cell r="CB22">
            <v>313052.23351166572</v>
          </cell>
          <cell r="CC22">
            <v>320015.51886323484</v>
          </cell>
          <cell r="CD22">
            <v>310739.04888858396</v>
          </cell>
          <cell r="CE22">
            <v>317576.2995209893</v>
          </cell>
          <cell r="CF22">
            <v>337298.27310899633</v>
          </cell>
          <cell r="CG22">
            <v>341975.85280900041</v>
          </cell>
          <cell r="CH22">
            <v>386192.13718317059</v>
          </cell>
          <cell r="CI22">
            <v>419113.7496504357</v>
          </cell>
          <cell r="CJ22">
            <v>440847.24100079591</v>
          </cell>
          <cell r="CK22">
            <v>405137.58014010626</v>
          </cell>
          <cell r="CL22">
            <v>383466.83787769492</v>
          </cell>
          <cell r="CM22">
            <v>384406.41243091365</v>
          </cell>
          <cell r="CN22">
            <v>387986.9832062191</v>
          </cell>
          <cell r="CO22">
            <v>333720.90764744743</v>
          </cell>
          <cell r="CP22">
            <v>341010.08254784299</v>
          </cell>
          <cell r="CQ22">
            <v>368019.88738176523</v>
          </cell>
          <cell r="CR22">
            <v>445663.26385338599</v>
          </cell>
          <cell r="CS22">
            <v>428468.3815416724</v>
          </cell>
          <cell r="CT22">
            <v>237066.94860882792</v>
          </cell>
          <cell r="CU22">
            <v>297082.52623301581</v>
          </cell>
          <cell r="CV22">
            <v>346264.64057806646</v>
          </cell>
          <cell r="CW22">
            <v>388869.8515937482</v>
          </cell>
          <cell r="CX22">
            <v>415430.07028172724</v>
          </cell>
          <cell r="CY22">
            <v>442479.85698674916</v>
          </cell>
          <cell r="CZ22">
            <v>501382.44412196247</v>
          </cell>
          <cell r="DA22">
            <v>440047.90135992592</v>
          </cell>
          <cell r="DB22">
            <v>432265.49850444548</v>
          </cell>
          <cell r="DC22">
            <v>367427.31259638787</v>
          </cell>
          <cell r="DD22">
            <v>309797.2748138936</v>
          </cell>
          <cell r="DE22">
            <v>307163.46062586253</v>
          </cell>
          <cell r="DF22">
            <v>306862.39665921335</v>
          </cell>
          <cell r="DG22">
            <v>356204.41312992008</v>
          </cell>
          <cell r="DH22">
            <v>362272.80873687036</v>
          </cell>
          <cell r="DI22">
            <v>333185.60276106879</v>
          </cell>
          <cell r="DJ22">
            <v>40656.907405841528</v>
          </cell>
          <cell r="DK22">
            <v>44043.204998188521</v>
          </cell>
          <cell r="DL22">
            <v>32432.304858125313</v>
          </cell>
          <cell r="DM22">
            <v>47339.144683130202</v>
          </cell>
          <cell r="DN22">
            <v>59146.76988121849</v>
          </cell>
          <cell r="DO22">
            <v>72459.755103427349</v>
          </cell>
          <cell r="DP22">
            <v>72726.613732139027</v>
          </cell>
          <cell r="DQ22">
            <v>75468.293837123812</v>
          </cell>
          <cell r="DR22">
            <v>76747.191790160825</v>
          </cell>
          <cell r="DS22">
            <v>76658.803016955819</v>
          </cell>
          <cell r="DT22">
            <v>74823.039983778042</v>
          </cell>
          <cell r="DU22">
            <v>86375.125951935755</v>
          </cell>
          <cell r="DV22">
            <v>82056.656245059698</v>
          </cell>
          <cell r="DW22">
            <v>73719.073480384395</v>
          </cell>
          <cell r="DX22">
            <v>72239.300706687034</v>
          </cell>
          <cell r="DY22">
            <v>76949.520452375786</v>
          </cell>
          <cell r="DZ22">
            <v>107905.87341745543</v>
          </cell>
          <cell r="EA22">
            <v>103238.18844673451</v>
          </cell>
          <cell r="EB22">
            <v>108215.81850946037</v>
          </cell>
          <cell r="EC22">
            <v>111869.56712652839</v>
          </cell>
          <cell r="ED22">
            <v>128558.33298137051</v>
          </cell>
          <cell r="EE22">
            <v>144676.14029091116</v>
          </cell>
          <cell r="EF22">
            <v>165175.47034622513</v>
          </cell>
          <cell r="EG22">
            <v>182588.79208600408</v>
          </cell>
          <cell r="EH22">
            <v>194512.65148763827</v>
          </cell>
          <cell r="EI22">
            <v>196331.0324938345</v>
          </cell>
          <cell r="EJ22">
            <v>178294.0638871807</v>
          </cell>
          <cell r="EK22">
            <v>214517.42593405556</v>
          </cell>
          <cell r="EL22">
            <v>218657.1209107441</v>
          </cell>
          <cell r="EM22">
            <v>223245.32260632614</v>
          </cell>
          <cell r="EN22">
            <v>237253.7762440393</v>
          </cell>
          <cell r="EO22">
            <v>241133.98206311642</v>
          </cell>
          <cell r="EP22">
            <v>103373.32742605041</v>
          </cell>
          <cell r="EQ22">
            <v>91350.675592093481</v>
          </cell>
          <cell r="ER22">
            <v>95127.169207266052</v>
          </cell>
          <cell r="ES22">
            <v>124199.57555904721</v>
          </cell>
          <cell r="ET22">
            <v>110672.64929556324</v>
          </cell>
          <cell r="EU22">
            <v>188068.7326644898</v>
          </cell>
          <cell r="EV22">
            <v>215381.11228261495</v>
          </cell>
          <cell r="EW22">
            <v>227097.01085033838</v>
          </cell>
          <cell r="EX22">
            <v>213377.76861759313</v>
          </cell>
          <cell r="EY22">
            <v>230358.40521826554</v>
          </cell>
          <cell r="EZ22">
            <v>186539.59578750675</v>
          </cell>
          <cell r="FA22">
            <v>212749.18047365904</v>
          </cell>
          <cell r="FB22">
            <v>254033.36086957759</v>
          </cell>
          <cell r="FC22">
            <v>266425.65255911445</v>
          </cell>
          <cell r="FD22">
            <v>219920.21424076136</v>
          </cell>
          <cell r="FE22">
            <v>229409.19015613728</v>
          </cell>
          <cell r="FF22">
            <v>83408.162342758675</v>
          </cell>
          <cell r="FG22">
            <v>96913.914121194088</v>
          </cell>
          <cell r="FH22">
            <v>126890.45574755181</v>
          </cell>
          <cell r="FI22">
            <v>155477.09298530576</v>
          </cell>
          <cell r="FJ22">
            <v>164279.41896902773</v>
          </cell>
          <cell r="FK22">
            <v>173191.93848779722</v>
          </cell>
          <cell r="FL22">
            <v>199498.55746874248</v>
          </cell>
          <cell r="FM22">
            <v>232599.20618654965</v>
          </cell>
          <cell r="FN22">
            <v>245921.29755449409</v>
          </cell>
          <cell r="FO22">
            <v>221701.53073589352</v>
          </cell>
          <cell r="FP22">
            <v>216761.99495148423</v>
          </cell>
          <cell r="FQ22">
            <v>223836.9510840484</v>
          </cell>
          <cell r="FR22">
            <v>233604.44377405185</v>
          </cell>
          <cell r="FS22">
            <v>249371.60048845579</v>
          </cell>
          <cell r="FT22">
            <v>236673.06695611405</v>
          </cell>
          <cell r="FU22">
            <v>223523.78948067944</v>
          </cell>
          <cell r="FV22">
            <v>62531.290372676056</v>
          </cell>
          <cell r="FW22">
            <v>56888.543146267955</v>
          </cell>
          <cell r="FX22">
            <v>62876.966913081545</v>
          </cell>
          <cell r="FY22">
            <v>73620.252217585527</v>
          </cell>
          <cell r="FZ22">
            <v>86682.68325093684</v>
          </cell>
          <cell r="GA22">
            <v>85258.892583274894</v>
          </cell>
          <cell r="GB22">
            <v>78665.194126959163</v>
          </cell>
          <cell r="GC22">
            <v>64633.911750522326</v>
          </cell>
          <cell r="GD22">
            <v>70551.332320265312</v>
          </cell>
          <cell r="GE22">
            <v>61287.904701728396</v>
          </cell>
          <cell r="GF22">
            <v>70458.03759700738</v>
          </cell>
          <cell r="GG22">
            <v>92711.794004209703</v>
          </cell>
          <cell r="GH22">
            <v>100076.60090779368</v>
          </cell>
          <cell r="GI22">
            <v>76133.509080136937</v>
          </cell>
          <cell r="GJ22">
            <v>80881.633778055388</v>
          </cell>
          <cell r="GK22">
            <v>92181.760121582614</v>
          </cell>
          <cell r="GL22">
            <v>68118.047800388056</v>
          </cell>
          <cell r="GM22">
            <v>63343.137961469663</v>
          </cell>
          <cell r="GN22">
            <v>66120.486848400615</v>
          </cell>
          <cell r="GO22">
            <v>80950.360305726412</v>
          </cell>
          <cell r="GP22">
            <v>88700.919010123267</v>
          </cell>
          <cell r="GQ22">
            <v>123932.49190871281</v>
          </cell>
          <cell r="GR22">
            <v>132604.63646016864</v>
          </cell>
          <cell r="GS22">
            <v>123303.30057486091</v>
          </cell>
          <cell r="GT22">
            <v>136248.83684786138</v>
          </cell>
          <cell r="GU22">
            <v>134165.10542895913</v>
          </cell>
          <cell r="GV22">
            <v>127125.11881480964</v>
          </cell>
          <cell r="GW22">
            <v>118255.64309025479</v>
          </cell>
          <cell r="GX22">
            <v>98645.262039824069</v>
          </cell>
          <cell r="GY22">
            <v>102516.5896172901</v>
          </cell>
          <cell r="GZ22">
            <v>117073.80561007751</v>
          </cell>
          <cell r="HA22">
            <v>123804.28705521098</v>
          </cell>
        </row>
        <row r="23">
          <cell r="A23" t="str">
            <v>Adjusted opex based on applying common opex / totex ratio (2012-2020)</v>
          </cell>
          <cell r="H23">
            <v>51077.650962516258</v>
          </cell>
          <cell r="I23">
            <v>53609.489999400757</v>
          </cell>
          <cell r="J23">
            <v>64942.238000247002</v>
          </cell>
          <cell r="K23">
            <v>61629.391151974254</v>
          </cell>
          <cell r="L23">
            <v>40764.820888742281</v>
          </cell>
          <cell r="M23">
            <v>40699.839866023729</v>
          </cell>
          <cell r="N23">
            <v>51353.851450440634</v>
          </cell>
          <cell r="O23">
            <v>49982.439520774824</v>
          </cell>
          <cell r="P23">
            <v>44131.711784606683</v>
          </cell>
          <cell r="Q23">
            <v>42634.960337595519</v>
          </cell>
          <cell r="X23">
            <v>912068.91453133</v>
          </cell>
          <cell r="Y23">
            <v>686520.58017178357</v>
          </cell>
          <cell r="Z23">
            <v>658387.57983795356</v>
          </cell>
          <cell r="AA23">
            <v>501709.54806192307</v>
          </cell>
          <cell r="AB23">
            <v>430726.78476739052</v>
          </cell>
          <cell r="AC23">
            <v>399716.74910965346</v>
          </cell>
          <cell r="AD23">
            <v>441371.94802964089</v>
          </cell>
          <cell r="AE23">
            <v>541264.50350612216</v>
          </cell>
          <cell r="AF23">
            <v>388487.52887658734</v>
          </cell>
          <cell r="AG23">
            <v>330716.40688127116</v>
          </cell>
          <cell r="AN23">
            <v>60267.444728082155</v>
          </cell>
          <cell r="AO23">
            <v>67462.401095123583</v>
          </cell>
          <cell r="AP23">
            <v>74013.198743077766</v>
          </cell>
          <cell r="AQ23">
            <v>71381.800198300858</v>
          </cell>
          <cell r="AR23">
            <v>70067.63895458811</v>
          </cell>
          <cell r="AS23">
            <v>66084.118483293787</v>
          </cell>
          <cell r="AT23">
            <v>60991.481919085949</v>
          </cell>
          <cell r="AU23">
            <v>68618.083251317468</v>
          </cell>
          <cell r="AV23">
            <v>77057.853721698179</v>
          </cell>
          <cell r="AW23">
            <v>75502.623501655704</v>
          </cell>
          <cell r="BD23">
            <v>354593.73961881886</v>
          </cell>
          <cell r="BE23">
            <v>324464.17720501183</v>
          </cell>
          <cell r="BF23">
            <v>285209.01531432383</v>
          </cell>
          <cell r="BG23">
            <v>258448.12616764268</v>
          </cell>
          <cell r="BH23">
            <v>220018.42786295377</v>
          </cell>
          <cell r="BI23">
            <v>192074.97210914863</v>
          </cell>
          <cell r="BJ23">
            <v>247188.64902636255</v>
          </cell>
          <cell r="BK23">
            <v>270356.92011956527</v>
          </cell>
          <cell r="BL23">
            <v>224748.85675898104</v>
          </cell>
          <cell r="BM23">
            <v>239019.22969863587</v>
          </cell>
          <cell r="BT23">
            <v>443042.48266899784</v>
          </cell>
          <cell r="BU23">
            <v>464804.39108155377</v>
          </cell>
          <cell r="BV23">
            <v>406505.84067072882</v>
          </cell>
          <cell r="BW23">
            <v>372944.67776844045</v>
          </cell>
          <cell r="BX23">
            <v>328433.85176288849</v>
          </cell>
          <cell r="BY23">
            <v>322505.83883155667</v>
          </cell>
          <cell r="BZ23">
            <v>319629.11073853204</v>
          </cell>
          <cell r="CA23">
            <v>306351.94113956223</v>
          </cell>
          <cell r="CB23">
            <v>300681.98354907276</v>
          </cell>
          <cell r="CC23">
            <v>307370.11488115595</v>
          </cell>
          <cell r="CJ23">
            <v>423427.17500948883</v>
          </cell>
          <cell r="CK23">
            <v>389128.58036599541</v>
          </cell>
          <cell r="CL23">
            <v>368314.15685797809</v>
          </cell>
          <cell r="CM23">
            <v>369216.60414987226</v>
          </cell>
          <cell r="CN23">
            <v>372655.68877444044</v>
          </cell>
          <cell r="CO23">
            <v>320533.9356235328</v>
          </cell>
          <cell r="CP23">
            <v>327535.07898833614</v>
          </cell>
          <cell r="CQ23">
            <v>353477.59216460591</v>
          </cell>
          <cell r="CR23">
            <v>428052.89285820199</v>
          </cell>
          <cell r="CS23">
            <v>411537.46582424588</v>
          </cell>
          <cell r="CZ23">
            <v>481570.33132828918</v>
          </cell>
          <cell r="DA23">
            <v>422659.42125143349</v>
          </cell>
          <cell r="DB23">
            <v>415184.53981994028</v>
          </cell>
          <cell r="DC23">
            <v>352908.43295475218</v>
          </cell>
          <cell r="DD23">
            <v>297555.64445020171</v>
          </cell>
          <cell r="DE23">
            <v>295025.90535371529</v>
          </cell>
          <cell r="DF23">
            <v>294736.73792100995</v>
          </cell>
          <cell r="DG23">
            <v>342129.00603645289</v>
          </cell>
          <cell r="DH23">
            <v>347957.609166321</v>
          </cell>
          <cell r="DI23">
            <v>320019.78329427354</v>
          </cell>
          <cell r="DP23">
            <v>69852.823691711208</v>
          </cell>
          <cell r="DQ23">
            <v>72486.166386559402</v>
          </cell>
          <cell r="DR23">
            <v>73714.52872393174</v>
          </cell>
          <cell r="DS23">
            <v>73629.632630546228</v>
          </cell>
          <cell r="DT23">
            <v>71866.409720586104</v>
          </cell>
          <cell r="DU23">
            <v>82962.015345471809</v>
          </cell>
          <cell r="DV23">
            <v>78814.189844294888</v>
          </cell>
          <cell r="DW23">
            <v>70806.066421678552</v>
          </cell>
          <cell r="DX23">
            <v>69384.766826380641</v>
          </cell>
          <cell r="DY23">
            <v>73908.8623749049</v>
          </cell>
          <cell r="EF23">
            <v>158648.56640769908</v>
          </cell>
          <cell r="EG23">
            <v>175373.80124203165</v>
          </cell>
          <cell r="EH23">
            <v>186826.4896839112</v>
          </cell>
          <cell r="EI23">
            <v>188573.01741718376</v>
          </cell>
          <cell r="EJ23">
            <v>171248.77910390263</v>
          </cell>
          <cell r="EK23">
            <v>206040.77604605086</v>
          </cell>
          <cell r="EL23">
            <v>210016.89109533848</v>
          </cell>
          <cell r="EM23">
            <v>214423.79013348068</v>
          </cell>
          <cell r="EN23">
            <v>227878.70013042807</v>
          </cell>
          <cell r="EO23">
            <v>231605.57972867021</v>
          </cell>
          <cell r="EV23">
            <v>206870.33385350028</v>
          </cell>
          <cell r="EW23">
            <v>218123.27902781271</v>
          </cell>
          <cell r="EX23">
            <v>204946.15225552177</v>
          </cell>
          <cell r="EY23">
            <v>221255.79949151856</v>
          </cell>
          <cell r="EZ23">
            <v>179168.48904941502</v>
          </cell>
          <cell r="FA23">
            <v>204342.40275393424</v>
          </cell>
          <cell r="FB23">
            <v>243995.23995427942</v>
          </cell>
          <cell r="FC23">
            <v>255897.85059573894</v>
          </cell>
          <cell r="FD23">
            <v>211230.07332891307</v>
          </cell>
          <cell r="FE23">
            <v>220344.09263514582</v>
          </cell>
          <cell r="FL23">
            <v>191615.3777342235</v>
          </cell>
          <cell r="FM23">
            <v>223408.05527428153</v>
          </cell>
          <cell r="FN23">
            <v>236203.72458671991</v>
          </cell>
          <cell r="FO23">
            <v>212941.00115420538</v>
          </cell>
          <cell r="FP23">
            <v>208196.6509836053</v>
          </cell>
          <cell r="FQ23">
            <v>214992.04042899891</v>
          </cell>
          <cell r="FR23">
            <v>224373.57092755663</v>
          </cell>
          <cell r="FS23">
            <v>239517.68889993135</v>
          </cell>
          <cell r="FT23">
            <v>227320.93755323748</v>
          </cell>
          <cell r="FU23">
            <v>214691.25339733929</v>
          </cell>
          <cell r="GB23">
            <v>75556.7412538059</v>
          </cell>
          <cell r="GC23">
            <v>62079.904595085944</v>
          </cell>
          <cell r="GD23">
            <v>67763.498461980053</v>
          </cell>
          <cell r="GE23">
            <v>58866.114918153173</v>
          </cell>
          <cell r="GF23">
            <v>67673.890277016209</v>
          </cell>
          <cell r="GG23">
            <v>89048.29014273746</v>
          </cell>
          <cell r="GH23">
            <v>96122.076914308316</v>
          </cell>
          <cell r="GI23">
            <v>73125.095668464084</v>
          </cell>
          <cell r="GJ23">
            <v>77685.598356125833</v>
          </cell>
          <cell r="GK23">
            <v>88539.200533668773</v>
          </cell>
          <cell r="GR23">
            <v>127364.7680816224</v>
          </cell>
          <cell r="GS23">
            <v>118430.97421509092</v>
          </cell>
          <cell r="GT23">
            <v>130864.96799628271</v>
          </cell>
          <cell r="GU23">
            <v>128863.57516419578</v>
          </cell>
          <cell r="GV23">
            <v>122101.77341770701</v>
          </cell>
          <cell r="GW23">
            <v>113582.77477015345</v>
          </cell>
          <cell r="GX23">
            <v>94747.297360352663</v>
          </cell>
          <cell r="GY23">
            <v>98465.649540444487</v>
          </cell>
          <cell r="GZ23">
            <v>112447.63756386004</v>
          </cell>
          <cell r="HA23">
            <v>118912.16422914433</v>
          </cell>
        </row>
        <row r="24">
          <cell r="A24" t="str">
            <v>Adjusted opex based on applying common opex / total cost ratio (2006-2020)</v>
          </cell>
          <cell r="B24">
            <v>30561.662132664937</v>
          </cell>
          <cell r="C24">
            <v>29406.610850041066</v>
          </cell>
          <cell r="D24">
            <v>35571.338121812369</v>
          </cell>
          <cell r="E24">
            <v>34754.405127510654</v>
          </cell>
          <cell r="F24">
            <v>43316.884338236254</v>
          </cell>
          <cell r="G24">
            <v>47265.406221139885</v>
          </cell>
          <cell r="H24">
            <v>50168.84345345878</v>
          </cell>
          <cell r="I24">
            <v>56513.021569799661</v>
          </cell>
          <cell r="J24">
            <v>56755.593793137064</v>
          </cell>
          <cell r="K24">
            <v>59438.161906724097</v>
          </cell>
          <cell r="L24">
            <v>50291.31247284705</v>
          </cell>
          <cell r="M24">
            <v>53993.767100281395</v>
          </cell>
          <cell r="N24">
            <v>54360.978211896268</v>
          </cell>
          <cell r="O24">
            <v>54826.865664431571</v>
          </cell>
          <cell r="P24">
            <v>54477.977682559751</v>
          </cell>
          <cell r="Q24">
            <v>55074.92721618733</v>
          </cell>
          <cell r="R24">
            <v>285333.90832478314</v>
          </cell>
          <cell r="S24">
            <v>268862.01416220673</v>
          </cell>
          <cell r="T24">
            <v>374596.00576904719</v>
          </cell>
          <cell r="U24">
            <v>374596.09045140777</v>
          </cell>
          <cell r="V24">
            <v>466864.66845294967</v>
          </cell>
          <cell r="W24">
            <v>500988.99366029573</v>
          </cell>
          <cell r="X24">
            <v>573303.15747630107</v>
          </cell>
          <cell r="Y24">
            <v>589372.08379573119</v>
          </cell>
          <cell r="Z24">
            <v>549175.9104883658</v>
          </cell>
          <cell r="AA24">
            <v>629922.32182916871</v>
          </cell>
          <cell r="AB24">
            <v>614083.26845070405</v>
          </cell>
          <cell r="AC24">
            <v>615681.37027309381</v>
          </cell>
          <cell r="AD24">
            <v>530535.71210128465</v>
          </cell>
          <cell r="AE24">
            <v>530670.42221149511</v>
          </cell>
          <cell r="AF24">
            <v>466815.77731040173</v>
          </cell>
          <cell r="AG24">
            <v>467560.30068319663</v>
          </cell>
          <cell r="AH24">
            <v>41679.324645472581</v>
          </cell>
          <cell r="AI24">
            <v>41799.179688261422</v>
          </cell>
          <cell r="AJ24">
            <v>52460.094833172523</v>
          </cell>
          <cell r="AK24">
            <v>47088.201558989247</v>
          </cell>
          <cell r="AL24">
            <v>65485.916650859734</v>
          </cell>
          <cell r="AM24">
            <v>59709.367760590991</v>
          </cell>
          <cell r="AN24">
            <v>62009.615863853884</v>
          </cell>
          <cell r="AO24">
            <v>65043.294793365327</v>
          </cell>
          <cell r="AP24">
            <v>66564.437175712796</v>
          </cell>
          <cell r="AQ24">
            <v>66438.331954635752</v>
          </cell>
          <cell r="AR24">
            <v>71877.706174986379</v>
          </cell>
          <cell r="AS24">
            <v>80552.042122793166</v>
          </cell>
          <cell r="AT24">
            <v>71307.698315422254</v>
          </cell>
          <cell r="AU24">
            <v>74266.702216966165</v>
          </cell>
          <cell r="AV24">
            <v>70484.636749095589</v>
          </cell>
          <cell r="AW24">
            <v>66668.63538346623</v>
          </cell>
          <cell r="AX24">
            <v>140859.9675598701</v>
          </cell>
          <cell r="AY24">
            <v>145706.98594545611</v>
          </cell>
          <cell r="AZ24">
            <v>188806.50294463272</v>
          </cell>
          <cell r="BA24">
            <v>180139.06867993198</v>
          </cell>
          <cell r="BB24">
            <v>221171.34366850698</v>
          </cell>
          <cell r="BC24">
            <v>222188.25816017305</v>
          </cell>
          <cell r="BD24">
            <v>226848.53585552715</v>
          </cell>
          <cell r="BE24">
            <v>235122.91166190151</v>
          </cell>
          <cell r="BF24">
            <v>226518.84388802489</v>
          </cell>
          <cell r="BG24">
            <v>234994.43188750456</v>
          </cell>
          <cell r="BH24">
            <v>252723.43021653721</v>
          </cell>
          <cell r="BI24">
            <v>258307.73164246615</v>
          </cell>
          <cell r="BJ24">
            <v>233465.09624439443</v>
          </cell>
          <cell r="BK24">
            <v>235607.3634493202</v>
          </cell>
          <cell r="BL24">
            <v>222839.22178324391</v>
          </cell>
          <cell r="BM24">
            <v>153282.29392222062</v>
          </cell>
          <cell r="BN24">
            <v>189641.16597086625</v>
          </cell>
          <cell r="BO24">
            <v>226605.30293014602</v>
          </cell>
          <cell r="BP24">
            <v>220972.71017096093</v>
          </cell>
          <cell r="BQ24">
            <v>285158.12390730873</v>
          </cell>
          <cell r="BR24">
            <v>283752.04221038189</v>
          </cell>
          <cell r="BS24">
            <v>327073.77531854383</v>
          </cell>
          <cell r="BT24">
            <v>400553.08200961968</v>
          </cell>
          <cell r="BU24">
            <v>369737.92449242424</v>
          </cell>
          <cell r="BV24">
            <v>333306.54599718825</v>
          </cell>
          <cell r="BW24">
            <v>404215.90979516809</v>
          </cell>
          <cell r="BX24">
            <v>340876.38248143886</v>
          </cell>
          <cell r="BY24">
            <v>362421.36872909969</v>
          </cell>
          <cell r="BZ24">
            <v>349702.43657997111</v>
          </cell>
          <cell r="CA24">
            <v>354813.64397089952</v>
          </cell>
          <cell r="CB24">
            <v>334343.35397180723</v>
          </cell>
          <cell r="CC24">
            <v>351652.39206095284</v>
          </cell>
          <cell r="CD24">
            <v>231785.20234571525</v>
          </cell>
          <cell r="CE24">
            <v>244948.08454347876</v>
          </cell>
          <cell r="CF24">
            <v>235770.04299687289</v>
          </cell>
          <cell r="CG24">
            <v>301142.83099970024</v>
          </cell>
          <cell r="CH24">
            <v>293966.40062458237</v>
          </cell>
          <cell r="CI24">
            <v>339054.98330689047</v>
          </cell>
          <cell r="CJ24">
            <v>412475.41236902762</v>
          </cell>
          <cell r="CK24">
            <v>338056.45207774569</v>
          </cell>
          <cell r="CL24">
            <v>313199.76886963705</v>
          </cell>
          <cell r="CM24">
            <v>365296.41544614657</v>
          </cell>
          <cell r="CN24">
            <v>371588.96406369656</v>
          </cell>
          <cell r="CO24">
            <v>358885.34201521805</v>
          </cell>
          <cell r="CP24">
            <v>345755.30124621064</v>
          </cell>
          <cell r="CQ24">
            <v>359215.77584438841</v>
          </cell>
          <cell r="CR24">
            <v>350885.27403460897</v>
          </cell>
          <cell r="CS24">
            <v>354991.79051283421</v>
          </cell>
          <cell r="CT24">
            <v>172253.49646060256</v>
          </cell>
          <cell r="CU24">
            <v>189403.88315722492</v>
          </cell>
          <cell r="CV24">
            <v>245234.08022497254</v>
          </cell>
          <cell r="CW24">
            <v>243073.92022142321</v>
          </cell>
          <cell r="CX24">
            <v>311388.87490917201</v>
          </cell>
          <cell r="CY24">
            <v>331448.25467084203</v>
          </cell>
          <cell r="CZ24">
            <v>357704.77491400338</v>
          </cell>
          <cell r="DA24">
            <v>380662.09856312082</v>
          </cell>
          <cell r="DB24">
            <v>379172.90980714303</v>
          </cell>
          <cell r="DC24">
            <v>341480.77758868498</v>
          </cell>
          <cell r="DD24">
            <v>328818.01542590244</v>
          </cell>
          <cell r="DE24">
            <v>349367.40042540472</v>
          </cell>
          <cell r="DF24">
            <v>330484.42042897968</v>
          </cell>
          <cell r="DG24">
            <v>358344.95393998415</v>
          </cell>
          <cell r="DH24">
            <v>326625.99082125438</v>
          </cell>
          <cell r="DI24">
            <v>340298.10764010024</v>
          </cell>
          <cell r="DJ24">
            <v>35919.198817959179</v>
          </cell>
          <cell r="DK24">
            <v>37394.156755023607</v>
          </cell>
          <cell r="DL24">
            <v>41808.408394290433</v>
          </cell>
          <cell r="DM24">
            <v>38262.547515735736</v>
          </cell>
          <cell r="DN24">
            <v>52161.943075394818</v>
          </cell>
          <cell r="DO24">
            <v>50503.436966845184</v>
          </cell>
          <cell r="DP24">
            <v>55206.62812023492</v>
          </cell>
          <cell r="DQ24">
            <v>59533.167947354406</v>
          </cell>
          <cell r="DR24">
            <v>62228.18224511802</v>
          </cell>
          <cell r="DS24">
            <v>63681.693746470133</v>
          </cell>
          <cell r="DT24">
            <v>72033.504987945009</v>
          </cell>
          <cell r="DU24">
            <v>72932.694827714644</v>
          </cell>
          <cell r="DV24">
            <v>69969.131752321904</v>
          </cell>
          <cell r="DW24">
            <v>73669.778608481458</v>
          </cell>
          <cell r="DX24">
            <v>68381.594637688788</v>
          </cell>
          <cell r="DY24">
            <v>58328.307385992506</v>
          </cell>
          <cell r="DZ24">
            <v>93592.406604513671</v>
          </cell>
          <cell r="EA24">
            <v>88515.484993122998</v>
          </cell>
          <cell r="EB24">
            <v>111050.19124287032</v>
          </cell>
          <cell r="EC24">
            <v>103893.2651480342</v>
          </cell>
          <cell r="ED24">
            <v>132319.99966845178</v>
          </cell>
          <cell r="EE24">
            <v>129648.5519839761</v>
          </cell>
          <cell r="EF24">
            <v>138562.25433369487</v>
          </cell>
          <cell r="EG24">
            <v>151970.10222832099</v>
          </cell>
          <cell r="EH24">
            <v>148753.16645039251</v>
          </cell>
          <cell r="EI24">
            <v>156590.85802318266</v>
          </cell>
          <cell r="EJ24">
            <v>156518.36724883865</v>
          </cell>
          <cell r="EK24">
            <v>175115.84598624276</v>
          </cell>
          <cell r="EL24">
            <v>170695.90447028843</v>
          </cell>
          <cell r="EM24">
            <v>176751.06463520185</v>
          </cell>
          <cell r="EN24">
            <v>167765.87603625783</v>
          </cell>
          <cell r="EO24">
            <v>165376.4348403344</v>
          </cell>
          <cell r="EP24">
            <v>135033.95703743299</v>
          </cell>
          <cell r="EQ24">
            <v>144473.64933040863</v>
          </cell>
          <cell r="ER24">
            <v>138120.56245916797</v>
          </cell>
          <cell r="ES24">
            <v>180794.13486098326</v>
          </cell>
          <cell r="ET24">
            <v>176257.15307604463</v>
          </cell>
          <cell r="EU24">
            <v>190030.67485937258</v>
          </cell>
          <cell r="EV24">
            <v>224778.80706169549</v>
          </cell>
          <cell r="EW24">
            <v>213064.16120090114</v>
          </cell>
          <cell r="EX24">
            <v>206284.46232723061</v>
          </cell>
          <cell r="EY24">
            <v>248231.53983660811</v>
          </cell>
          <cell r="EZ24">
            <v>203799.64583698069</v>
          </cell>
          <cell r="FA24">
            <v>247879.37771398277</v>
          </cell>
          <cell r="FB24">
            <v>240071.89495442863</v>
          </cell>
          <cell r="FC24">
            <v>251305.68428889351</v>
          </cell>
          <cell r="FD24">
            <v>238746.25706288216</v>
          </cell>
          <cell r="FE24">
            <v>240683.44332318663</v>
          </cell>
          <cell r="FF24">
            <v>73146.78409332117</v>
          </cell>
          <cell r="FG24">
            <v>81888.535017537404</v>
          </cell>
          <cell r="FH24">
            <v>107866.98985721369</v>
          </cell>
          <cell r="FI24">
            <v>104604.64303621947</v>
          </cell>
          <cell r="FJ24">
            <v>137590.3908924417</v>
          </cell>
          <cell r="FK24">
            <v>152091.8008690938</v>
          </cell>
          <cell r="FL24">
            <v>142820.27950454989</v>
          </cell>
          <cell r="FM24">
            <v>162060.58741277325</v>
          </cell>
          <cell r="FN24">
            <v>167255.41906721654</v>
          </cell>
          <cell r="FO24">
            <v>172688.2732003931</v>
          </cell>
          <cell r="FP24">
            <v>204694.30550523935</v>
          </cell>
          <cell r="FQ24">
            <v>200013.25741628639</v>
          </cell>
          <cell r="FR24">
            <v>187630.65351107303</v>
          </cell>
          <cell r="FS24">
            <v>194287.61987552137</v>
          </cell>
          <cell r="FT24">
            <v>193204.6715541032</v>
          </cell>
          <cell r="FU24">
            <v>172638.11147994263</v>
          </cell>
          <cell r="FV24">
            <v>48967.473272269439</v>
          </cell>
          <cell r="FW24">
            <v>55112.871241548513</v>
          </cell>
          <cell r="FX24">
            <v>55615.03348740092</v>
          </cell>
          <cell r="FY24">
            <v>58842.413272010534</v>
          </cell>
          <cell r="FZ24">
            <v>73159.111898841002</v>
          </cell>
          <cell r="GA24">
            <v>79267.204152419028</v>
          </cell>
          <cell r="GB24">
            <v>81998.726588339428</v>
          </cell>
          <cell r="GC24">
            <v>83249.45781039352</v>
          </cell>
          <cell r="GD24">
            <v>74868.576741985555</v>
          </cell>
          <cell r="GE24">
            <v>72660.471794480269</v>
          </cell>
          <cell r="GF24">
            <v>80392.882138508998</v>
          </cell>
          <cell r="GG24">
            <v>88352.727773929801</v>
          </cell>
          <cell r="GH24">
            <v>77963.683979179492</v>
          </cell>
          <cell r="GI24">
            <v>84695.644228406949</v>
          </cell>
          <cell r="GJ24">
            <v>82337.392409904263</v>
          </cell>
          <cell r="GK24">
            <v>83773.549832910736</v>
          </cell>
          <cell r="GL24">
            <v>74320.267866016307</v>
          </cell>
          <cell r="GM24">
            <v>71940.691812980964</v>
          </cell>
          <cell r="GN24">
            <v>89303.702855083931</v>
          </cell>
          <cell r="GO24">
            <v>76293.909731336549</v>
          </cell>
          <cell r="GP24">
            <v>99252.50619776189</v>
          </cell>
          <cell r="GQ24">
            <v>100869.84349290525</v>
          </cell>
          <cell r="GR24">
            <v>104650.36231423319</v>
          </cell>
          <cell r="GS24">
            <v>107504.59266569106</v>
          </cell>
          <cell r="GT24">
            <v>112526.89157748842</v>
          </cell>
          <cell r="GU24">
            <v>114090.42632007791</v>
          </cell>
          <cell r="GV24">
            <v>132721.48423061223</v>
          </cell>
          <cell r="GW24">
            <v>128349.86796237553</v>
          </cell>
          <cell r="GX24">
            <v>115101.45442629194</v>
          </cell>
          <cell r="GY24">
            <v>117044.0093212792</v>
          </cell>
          <cell r="GZ24">
            <v>114218.74122736236</v>
          </cell>
          <cell r="HA24">
            <v>103320.75393164971</v>
          </cell>
        </row>
        <row r="33">
          <cell r="A33" t="str">
            <v>Opex / totex</v>
          </cell>
          <cell r="B33">
            <v>0.58226174809522346</v>
          </cell>
          <cell r="C33">
            <v>0.53512152078433772</v>
          </cell>
          <cell r="D33">
            <v>0.51405367808555613</v>
          </cell>
          <cell r="E33">
            <v>0.51730083188450382</v>
          </cell>
          <cell r="F33">
            <v>0.40908053258204813</v>
          </cell>
          <cell r="G33">
            <v>0.42317132849832534</v>
          </cell>
          <cell r="H33">
            <v>0.45980285691055384</v>
          </cell>
          <cell r="I33">
            <v>0.49514298963945241</v>
          </cell>
          <cell r="J33">
            <v>0.47524016529113589</v>
          </cell>
          <cell r="K33">
            <v>0.47715705789153456</v>
          </cell>
          <cell r="L33">
            <v>0.39767300576543763</v>
          </cell>
          <cell r="M33">
            <v>0.46063758073219374</v>
          </cell>
          <cell r="N33">
            <v>0.43464567278425742</v>
          </cell>
          <cell r="O33">
            <v>0.43995418258540842</v>
          </cell>
          <cell r="P33">
            <v>0.48249288009677399</v>
          </cell>
          <cell r="Q33">
            <v>0.51500899969741387</v>
          </cell>
          <cell r="R33">
            <v>0.38194161015989142</v>
          </cell>
          <cell r="S33">
            <v>0.29253635501146935</v>
          </cell>
          <cell r="T33">
            <v>0.33623850225046575</v>
          </cell>
          <cell r="U33">
            <v>0.28519458205344872</v>
          </cell>
          <cell r="V33">
            <v>0.27731581571085756</v>
          </cell>
          <cell r="W33">
            <v>0.24734354539115624</v>
          </cell>
          <cell r="X33">
            <v>0.25309917439848262</v>
          </cell>
          <cell r="Y33">
            <v>0.27426469528812586</v>
          </cell>
          <cell r="Z33">
            <v>0.32753386597718404</v>
          </cell>
          <cell r="AA33">
            <v>0.51557908236618522</v>
          </cell>
          <cell r="AB33">
            <v>0.54575523627530342</v>
          </cell>
          <cell r="AC33">
            <v>0.52959088487906236</v>
          </cell>
          <cell r="AD33">
            <v>0.41936790651756617</v>
          </cell>
          <cell r="AE33">
            <v>0.32913404707793331</v>
          </cell>
          <cell r="AF33">
            <v>0.41505081171737462</v>
          </cell>
          <cell r="AG33">
            <v>0.46781245034224006</v>
          </cell>
          <cell r="AH33">
            <v>0.27710114195744739</v>
          </cell>
          <cell r="AI33">
            <v>0.33951929657320484</v>
          </cell>
          <cell r="AJ33">
            <v>0.32079318192131429</v>
          </cell>
          <cell r="AK33">
            <v>0.32234359206906932</v>
          </cell>
          <cell r="AL33">
            <v>0.28617110219171732</v>
          </cell>
          <cell r="AM33">
            <v>0.25789211190117584</v>
          </cell>
          <cell r="AN33">
            <v>0.35019933417597338</v>
          </cell>
          <cell r="AO33">
            <v>0.31120480907707465</v>
          </cell>
          <cell r="AP33">
            <v>0.29780476781762244</v>
          </cell>
          <cell r="AQ33">
            <v>0.30298346868047532</v>
          </cell>
          <cell r="AR33">
            <v>0.31608497458237939</v>
          </cell>
          <cell r="AS33">
            <v>0.32948784878948406</v>
          </cell>
          <cell r="AT33">
            <v>0.31603107598778429</v>
          </cell>
          <cell r="AU33">
            <v>0.32235743665357869</v>
          </cell>
          <cell r="AV33">
            <v>0.27441028180182458</v>
          </cell>
          <cell r="AW33">
            <v>0.35726357854000995</v>
          </cell>
          <cell r="AX33">
            <v>0.31728855547701496</v>
          </cell>
          <cell r="AY33">
            <v>0.31662058704603258</v>
          </cell>
          <cell r="AZ33">
            <v>0.37451388201258023</v>
          </cell>
          <cell r="BA33">
            <v>0.31528498303456026</v>
          </cell>
          <cell r="BB33">
            <v>0.33238405422266598</v>
          </cell>
          <cell r="BC33">
            <v>0.31114948930445085</v>
          </cell>
          <cell r="BD33">
            <v>0.27144669113620312</v>
          </cell>
          <cell r="BE33">
            <v>0.27424397827790631</v>
          </cell>
          <cell r="BF33">
            <v>0.36198327751884823</v>
          </cell>
          <cell r="BG33">
            <v>0.41899925518910697</v>
          </cell>
          <cell r="BH33">
            <v>0.53706769278876332</v>
          </cell>
          <cell r="BI33">
            <v>0.57458581519845009</v>
          </cell>
          <cell r="BJ33">
            <v>0.41604497851368005</v>
          </cell>
          <cell r="BK33">
            <v>0.36802290338901528</v>
          </cell>
          <cell r="BL33">
            <v>0.40325878341273919</v>
          </cell>
          <cell r="BM33">
            <v>0.40939817182232136</v>
          </cell>
          <cell r="BN33">
            <v>0.24957678852715504</v>
          </cell>
          <cell r="BO33">
            <v>0.30169050606244763</v>
          </cell>
          <cell r="BP33">
            <v>0.34622110605419026</v>
          </cell>
          <cell r="BQ33">
            <v>0.29879974471002868</v>
          </cell>
          <cell r="BR33">
            <v>0.23430391602807726</v>
          </cell>
          <cell r="BS33">
            <v>0.29879064963853325</v>
          </cell>
          <cell r="BT33">
            <v>0.3165927546795459</v>
          </cell>
          <cell r="BU33">
            <v>0.33351494418341254</v>
          </cell>
          <cell r="BV33">
            <v>0.35957901001496645</v>
          </cell>
          <cell r="BW33">
            <v>0.40878666979271333</v>
          </cell>
          <cell r="BX33">
            <v>0.41968905618773428</v>
          </cell>
          <cell r="BY33">
            <v>0.4378782294428481</v>
          </cell>
          <cell r="BZ33">
            <v>0.4529332512642788</v>
          </cell>
          <cell r="CA33">
            <v>0.45675190517922715</v>
          </cell>
          <cell r="CB33">
            <v>0.44968559024945615</v>
          </cell>
          <cell r="CC33">
            <v>0.50026659229763526</v>
          </cell>
          <cell r="CD33">
            <v>0.34810234375254373</v>
          </cell>
          <cell r="CE33">
            <v>0.31693519396456998</v>
          </cell>
          <cell r="CF33">
            <v>0.33241109294794702</v>
          </cell>
          <cell r="CG33">
            <v>0.32909248999938473</v>
          </cell>
          <cell r="CH33">
            <v>0.29158030523335443</v>
          </cell>
          <cell r="CI33">
            <v>0.34264199348828844</v>
          </cell>
          <cell r="CJ33">
            <v>0.34354606087194839</v>
          </cell>
          <cell r="CK33">
            <v>0.30655895439342717</v>
          </cell>
          <cell r="CL33">
            <v>0.33426279801039005</v>
          </cell>
          <cell r="CM33">
            <v>0.39274668536697055</v>
          </cell>
          <cell r="CN33">
            <v>0.39853608326471285</v>
          </cell>
          <cell r="CO33">
            <v>0.4251945493677049</v>
          </cell>
          <cell r="CP33">
            <v>0.4367876062042052</v>
          </cell>
          <cell r="CQ33">
            <v>0.41715058735563171</v>
          </cell>
          <cell r="CR33">
            <v>0.36430157406732372</v>
          </cell>
          <cell r="CS33">
            <v>0.35800564019207082</v>
          </cell>
          <cell r="CT33">
            <v>0.34842230209146663</v>
          </cell>
          <cell r="CU33">
            <v>0.34903587431004524</v>
          </cell>
          <cell r="CV33">
            <v>0.3660488490864065</v>
          </cell>
          <cell r="CW33">
            <v>0.31735221515607259</v>
          </cell>
          <cell r="CX33">
            <v>0.3254716743294615</v>
          </cell>
          <cell r="CY33">
            <v>0.31616538470695077</v>
          </cell>
          <cell r="CZ33">
            <v>0.35640930644858809</v>
          </cell>
          <cell r="DA33">
            <v>0.37942518460150876</v>
          </cell>
          <cell r="DB33">
            <v>0.37632992012071437</v>
          </cell>
          <cell r="DC33">
            <v>0.4431370258225622</v>
          </cell>
          <cell r="DD33">
            <v>0.4216619989929733</v>
          </cell>
          <cell r="DE33">
            <v>0.43612280292367994</v>
          </cell>
          <cell r="DF33">
            <v>0.46834593923933521</v>
          </cell>
          <cell r="DG33">
            <v>0.46932600380541922</v>
          </cell>
          <cell r="DH33">
            <v>0.45329412888610515</v>
          </cell>
          <cell r="DI33">
            <v>0.50106895643420779</v>
          </cell>
          <cell r="DJ33">
            <v>0.47852390820389445</v>
          </cell>
          <cell r="DK33">
            <v>0.48421101180311982</v>
          </cell>
          <cell r="DL33">
            <v>0.55451120617823924</v>
          </cell>
          <cell r="DM33">
            <v>0.42498478562086039</v>
          </cell>
          <cell r="DN33">
            <v>0.41229462660837091</v>
          </cell>
          <cell r="DO33">
            <v>0.34390202560437577</v>
          </cell>
          <cell r="DP33">
            <v>0.40106286776594191</v>
          </cell>
          <cell r="DQ33">
            <v>0.38126710437327604</v>
          </cell>
          <cell r="DR33">
            <v>0.37907900788053783</v>
          </cell>
          <cell r="DS33">
            <v>0.3966748601430149</v>
          </cell>
          <cell r="DT33">
            <v>0.43757083312514983</v>
          </cell>
          <cell r="DU33">
            <v>0.40484806749941549</v>
          </cell>
          <cell r="DV33">
            <v>0.40160989683542697</v>
          </cell>
          <cell r="DW33">
            <v>0.47671132331723626</v>
          </cell>
          <cell r="DX33">
            <v>0.42547080331925285</v>
          </cell>
          <cell r="DY33">
            <v>0.37119068759373536</v>
          </cell>
          <cell r="DZ33">
            <v>0.45063619066045851</v>
          </cell>
          <cell r="EA33">
            <v>0.42868270541100406</v>
          </cell>
          <cell r="EB33">
            <v>0.43647687887753811</v>
          </cell>
          <cell r="EC33">
            <v>0.47751154446069799</v>
          </cell>
          <cell r="ED33">
            <v>0.41196505760621571</v>
          </cell>
          <cell r="EE33">
            <v>0.39452523838733039</v>
          </cell>
          <cell r="EF33">
            <v>0.42257740443519271</v>
          </cell>
          <cell r="EG33">
            <v>0.41869436204474614</v>
          </cell>
          <cell r="EH33">
            <v>0.3659751744416963</v>
          </cell>
          <cell r="EI33">
            <v>0.39584747537674503</v>
          </cell>
          <cell r="EJ33">
            <v>0.37610889110495122</v>
          </cell>
          <cell r="EK33">
            <v>0.34374808574384264</v>
          </cell>
          <cell r="EL33">
            <v>0.35469573349545774</v>
          </cell>
          <cell r="EM33">
            <v>0.34361281939474725</v>
          </cell>
          <cell r="EN33">
            <v>0.30886590207117637</v>
          </cell>
          <cell r="EO33">
            <v>0.37665610850153353</v>
          </cell>
          <cell r="EP33">
            <v>0.45286528255350988</v>
          </cell>
          <cell r="EQ33">
            <v>0.49645623722958848</v>
          </cell>
          <cell r="ER33">
            <v>0.55507095176924437</v>
          </cell>
          <cell r="ES33">
            <v>0.4875140204773778</v>
          </cell>
          <cell r="ET33">
            <v>0.55628014430257888</v>
          </cell>
          <cell r="EU33">
            <v>0.42373744611539482</v>
          </cell>
          <cell r="EV33">
            <v>0.39290089646829074</v>
          </cell>
          <cell r="EW33">
            <v>0.40751896784551772</v>
          </cell>
          <cell r="EX33">
            <v>0.45602371084113397</v>
          </cell>
          <cell r="EY33">
            <v>0.44865027661093154</v>
          </cell>
          <cell r="EZ33">
            <v>0.47259856064872291</v>
          </cell>
          <cell r="FA33">
            <v>0.48635202717487058</v>
          </cell>
          <cell r="FB33">
            <v>0.40787516138793828</v>
          </cell>
          <cell r="FC33">
            <v>0.40873212323745189</v>
          </cell>
          <cell r="FD33">
            <v>0.45001799584124402</v>
          </cell>
          <cell r="FE33">
            <v>0.44566395613154558</v>
          </cell>
          <cell r="FF33">
            <v>0.40533851621035244</v>
          </cell>
          <cell r="FG33">
            <v>0.44313171821466923</v>
          </cell>
          <cell r="FH33">
            <v>0.38044721773083334</v>
          </cell>
          <cell r="FI33">
            <v>0.36901584978695229</v>
          </cell>
          <cell r="FJ33">
            <v>0.34918536022994429</v>
          </cell>
          <cell r="FK33">
            <v>0.34558209076379376</v>
          </cell>
          <cell r="FL33">
            <v>0.3278905567341231</v>
          </cell>
          <cell r="FM33">
            <v>0.32124499718416177</v>
          </cell>
          <cell r="FN33">
            <v>0.32115531556836469</v>
          </cell>
          <cell r="FO33">
            <v>0.38410169698234042</v>
          </cell>
          <cell r="FP33">
            <v>0.44041601429257293</v>
          </cell>
          <cell r="FQ33">
            <v>0.38098819394984379</v>
          </cell>
          <cell r="FR33">
            <v>0.34477014465363337</v>
          </cell>
          <cell r="FS33">
            <v>0.34069090247713768</v>
          </cell>
          <cell r="FT33">
            <v>0.38284530448818765</v>
          </cell>
          <cell r="FU33">
            <v>0.40132243891427427</v>
          </cell>
          <cell r="FV33">
            <v>0.32372387429320082</v>
          </cell>
          <cell r="FW33">
            <v>0.37118877126502009</v>
          </cell>
          <cell r="FX33">
            <v>0.35265167332658304</v>
          </cell>
          <cell r="FY33">
            <v>0.35027564427740321</v>
          </cell>
          <cell r="FZ33">
            <v>0.36020401686295467</v>
          </cell>
          <cell r="GA33">
            <v>0.36554676650750656</v>
          </cell>
          <cell r="GB33">
            <v>0.44627654387265242</v>
          </cell>
          <cell r="GC33">
            <v>0.45499111327565389</v>
          </cell>
          <cell r="GD33">
            <v>0.43688916448253501</v>
          </cell>
          <cell r="GE33">
            <v>0.43511354190466628</v>
          </cell>
          <cell r="GF33">
            <v>0.41298243873750112</v>
          </cell>
          <cell r="GG33">
            <v>0.41998819200314857</v>
          </cell>
          <cell r="GH33">
            <v>0.35930489335163851</v>
          </cell>
          <cell r="GI33">
            <v>0.42851117595381005</v>
          </cell>
          <cell r="GJ33">
            <v>0.42531809482160687</v>
          </cell>
          <cell r="GK33">
            <v>0.40855754729054777</v>
          </cell>
          <cell r="GL33">
            <v>0.50845673068847741</v>
          </cell>
          <cell r="GM33">
            <v>0.53519729361352153</v>
          </cell>
          <cell r="GN33">
            <v>0.53751701275384378</v>
          </cell>
          <cell r="GO33">
            <v>0.45772515473677811</v>
          </cell>
          <cell r="GP33">
            <v>0.45095260296097339</v>
          </cell>
          <cell r="GQ33">
            <v>0.40958932899181805</v>
          </cell>
          <cell r="GR33">
            <v>0.39700853818120163</v>
          </cell>
          <cell r="GS33">
            <v>0.39204831308830151</v>
          </cell>
          <cell r="GT33">
            <v>0.37218221660723261</v>
          </cell>
          <cell r="GU33">
            <v>0.36510347409912181</v>
          </cell>
          <cell r="GV33">
            <v>0.4530980249378817</v>
          </cell>
          <cell r="GW33">
            <v>0.46740217062574602</v>
          </cell>
          <cell r="GX33">
            <v>0.4565831934276865</v>
          </cell>
          <cell r="GY33">
            <v>0.44978736510274753</v>
          </cell>
          <cell r="GZ33">
            <v>0.41954420569044293</v>
          </cell>
          <cell r="HA33">
            <v>0.39757730360779581</v>
          </cell>
        </row>
        <row r="34">
          <cell r="A34" t="str">
            <v>Opex / total cost</v>
          </cell>
          <cell r="B34">
            <v>0.38479883338728665</v>
          </cell>
          <cell r="C34">
            <v>0.41639529998341168</v>
          </cell>
          <cell r="D34">
            <v>0.3813851596877017</v>
          </cell>
          <cell r="E34">
            <v>0.41420111071846982</v>
          </cell>
          <cell r="F34">
            <v>0.38329043731115936</v>
          </cell>
          <cell r="G34">
            <v>0.40578321474380252</v>
          </cell>
          <cell r="H34">
            <v>0.42196896455701893</v>
          </cell>
          <cell r="I34">
            <v>0.42338532428676862</v>
          </cell>
          <cell r="J34">
            <v>0.49016662310235692</v>
          </cell>
          <cell r="K34">
            <v>0.44595996921608377</v>
          </cell>
          <cell r="L34">
            <v>0.29055656908240157</v>
          </cell>
          <cell r="M34">
            <v>0.31298278903669025</v>
          </cell>
          <cell r="N34">
            <v>0.37011197391362349</v>
          </cell>
          <cell r="O34">
            <v>0.36152929907087278</v>
          </cell>
          <cell r="P34">
            <v>0.35231628907702656</v>
          </cell>
          <cell r="Q34">
            <v>0.3593674746952108</v>
          </cell>
          <cell r="R34">
            <v>0.45178438130556658</v>
          </cell>
          <cell r="S34">
            <v>0.42410970133521175</v>
          </cell>
          <cell r="T34">
            <v>0.44989165383191326</v>
          </cell>
          <cell r="U34">
            <v>0.42413553794677999</v>
          </cell>
          <cell r="V34">
            <v>0.39444718808540158</v>
          </cell>
          <cell r="W34">
            <v>0.3643444262703831</v>
          </cell>
          <cell r="X34">
            <v>0.36294938688521411</v>
          </cell>
          <cell r="Y34">
            <v>0.28796912339267117</v>
          </cell>
          <cell r="Z34">
            <v>0.35394711780191107</v>
          </cell>
          <cell r="AA34">
            <v>0.37014567164454415</v>
          </cell>
          <cell r="AB34">
            <v>0.3450519959877501</v>
          </cell>
          <cell r="AC34">
            <v>0.3099194650167002</v>
          </cell>
          <cell r="AD34">
            <v>0.31448310170701727</v>
          </cell>
          <cell r="AE34">
            <v>0.30260039635265373</v>
          </cell>
          <cell r="AF34">
            <v>0.3113471119640282</v>
          </cell>
          <cell r="AG34">
            <v>0.29826473329715747</v>
          </cell>
          <cell r="AH34">
            <v>0.22829305135677216</v>
          </cell>
          <cell r="AI34">
            <v>0.27001694394386028</v>
          </cell>
          <cell r="AJ34">
            <v>0.21370777623251444</v>
          </cell>
          <cell r="AK34">
            <v>0.28788511348435591</v>
          </cell>
          <cell r="AL34">
            <v>0.23258644792417998</v>
          </cell>
          <cell r="AM34">
            <v>0.24545257688141303</v>
          </cell>
          <cell r="AN34">
            <v>0.30679697372236314</v>
          </cell>
          <cell r="AO34">
            <v>0.2909494760895987</v>
          </cell>
          <cell r="AP34">
            <v>0.29847679624604839</v>
          </cell>
          <cell r="AQ34">
            <v>0.29342676625936082</v>
          </cell>
          <cell r="AR34">
            <v>0.27774045598232361</v>
          </cell>
          <cell r="AS34">
            <v>0.24365311450727659</v>
          </cell>
          <cell r="AT34">
            <v>0.24365457762387915</v>
          </cell>
          <cell r="AU34">
            <v>0.26846900581841643</v>
          </cell>
          <cell r="AV34">
            <v>0.27041752929934121</v>
          </cell>
          <cell r="AW34">
            <v>0.36470459799824101</v>
          </cell>
          <cell r="AX34">
            <v>0.4010789573691535</v>
          </cell>
          <cell r="AY34">
            <v>0.43722596873774539</v>
          </cell>
          <cell r="AZ34">
            <v>0.42817755260447504</v>
          </cell>
          <cell r="BA34">
            <v>0.4282275789759391</v>
          </cell>
          <cell r="BB34">
            <v>0.34275479563091965</v>
          </cell>
          <cell r="BC34">
            <v>0.37219171617459168</v>
          </cell>
          <cell r="BD34">
            <v>0.38246496048271389</v>
          </cell>
          <cell r="BE34">
            <v>0.34113079174921285</v>
          </cell>
          <cell r="BF34">
            <v>0.41082743580087661</v>
          </cell>
          <cell r="BG34">
            <v>0.41537569873034669</v>
          </cell>
          <cell r="BH34">
            <v>0.42145828522204887</v>
          </cell>
          <cell r="BI34">
            <v>0.38512374101129454</v>
          </cell>
          <cell r="BJ34">
            <v>0.39706249321766934</v>
          </cell>
          <cell r="BK34">
            <v>0.3806584687793157</v>
          </cell>
          <cell r="BL34">
            <v>0.36660780924587949</v>
          </cell>
          <cell r="BM34">
            <v>0.57543830538589136</v>
          </cell>
          <cell r="BN34">
            <v>0.35957548427951291</v>
          </cell>
          <cell r="BO34">
            <v>0.36564516009233272</v>
          </cell>
          <cell r="BP34">
            <v>0.40630028942823354</v>
          </cell>
          <cell r="BQ34">
            <v>0.34033169227280724</v>
          </cell>
          <cell r="BR34">
            <v>0.35391014596803289</v>
          </cell>
          <cell r="BS34">
            <v>0.34984453090773709</v>
          </cell>
          <cell r="BT34">
            <v>0.31564454200815389</v>
          </cell>
          <cell r="BU34">
            <v>0.37792318840379235</v>
          </cell>
          <cell r="BV34">
            <v>0.39530225999878305</v>
          </cell>
          <cell r="BW34">
            <v>0.33996934148166902</v>
          </cell>
          <cell r="BX34">
            <v>0.36449423528620584</v>
          </cell>
          <cell r="BY34">
            <v>0.35122802125402247</v>
          </cell>
          <cell r="BZ34">
            <v>0.37315897465065723</v>
          </cell>
          <cell r="CA34">
            <v>0.35547798546254972</v>
          </cell>
          <cell r="CB34">
            <v>0.36453203586917238</v>
          </cell>
          <cell r="CC34">
            <v>0.39415004754046806</v>
          </cell>
          <cell r="CD34">
            <v>0.40403565420738613</v>
          </cell>
          <cell r="CE34">
            <v>0.35575181307140846</v>
          </cell>
          <cell r="CF34">
            <v>0.41172157100203988</v>
          </cell>
          <cell r="CG34">
            <v>0.323551562938102</v>
          </cell>
          <cell r="CH34">
            <v>0.33163971765268896</v>
          </cell>
          <cell r="CI34">
            <v>0.36669499552332346</v>
          </cell>
          <cell r="CJ34">
            <v>0.31789057577974617</v>
          </cell>
          <cell r="CK34">
            <v>0.31807528473420699</v>
          </cell>
          <cell r="CL34">
            <v>0.35432112115976655</v>
          </cell>
          <cell r="CM34">
            <v>0.35781649682990718</v>
          </cell>
          <cell r="CN34">
            <v>0.36026710895742209</v>
          </cell>
          <cell r="CO34">
            <v>0.34230875102276748</v>
          </cell>
          <cell r="CP34">
            <v>0.37296776411135951</v>
          </cell>
          <cell r="CQ34">
            <v>0.37000821284672691</v>
          </cell>
          <cell r="CR34">
            <v>0.40059484850260024</v>
          </cell>
          <cell r="CS34">
            <v>0.37410452051112919</v>
          </cell>
          <cell r="CT34">
            <v>0.41515619937695103</v>
          </cell>
          <cell r="CU34">
            <v>0.47398097949656037</v>
          </cell>
          <cell r="CV34">
            <v>0.44747521430850329</v>
          </cell>
          <cell r="CW34">
            <v>0.43955179830197921</v>
          </cell>
          <cell r="CX34">
            <v>0.37593317515009622</v>
          </cell>
          <cell r="CY34">
            <v>0.36542201340231001</v>
          </cell>
          <cell r="CZ34">
            <v>0.43250988653934686</v>
          </cell>
          <cell r="DA34">
            <v>0.37974239811248661</v>
          </cell>
          <cell r="DB34">
            <v>0.37143655127760644</v>
          </cell>
          <cell r="DC34">
            <v>0.41280583854256103</v>
          </cell>
          <cell r="DD34">
            <v>0.34394505553237981</v>
          </cell>
          <cell r="DE34">
            <v>0.33196980705972517</v>
          </cell>
          <cell r="DF34">
            <v>0.37649746701018816</v>
          </cell>
          <cell r="DG34">
            <v>0.4039012880402062</v>
          </cell>
          <cell r="DH34">
            <v>0.43527899491589417</v>
          </cell>
          <cell r="DI34">
            <v>0.42474356493031618</v>
          </cell>
          <cell r="DJ34">
            <v>0.46893641458387358</v>
          </cell>
          <cell r="DK34">
            <v>0.49375607303528091</v>
          </cell>
          <cell r="DL34">
            <v>0.37241496500056637</v>
          </cell>
          <cell r="DM34">
            <v>0.45522124853614188</v>
          </cell>
          <cell r="DN34">
            <v>0.40475065830898771</v>
          </cell>
          <cell r="DO34">
            <v>0.42718232886273944</v>
          </cell>
          <cell r="DP34">
            <v>0.45742217761435561</v>
          </cell>
          <cell r="DQ34">
            <v>0.41844414206034991</v>
          </cell>
          <cell r="DR34">
            <v>0.40476945476548432</v>
          </cell>
          <cell r="DS34">
            <v>0.41341356542376584</v>
          </cell>
          <cell r="DT34">
            <v>0.39350638705608404</v>
          </cell>
          <cell r="DU34">
            <v>0.4151080173321457</v>
          </cell>
          <cell r="DV34">
            <v>0.40776914024058303</v>
          </cell>
          <cell r="DW34">
            <v>0.41299860938645944</v>
          </cell>
          <cell r="DX34">
            <v>0.38914073091071749</v>
          </cell>
          <cell r="DY34">
            <v>0.42396131820864075</v>
          </cell>
          <cell r="DZ34">
            <v>0.44981419303704567</v>
          </cell>
          <cell r="EA34">
            <v>0.43287220739695897</v>
          </cell>
          <cell r="EB34">
            <v>0.36824367743523168</v>
          </cell>
          <cell r="EC34">
            <v>0.4451547950375197</v>
          </cell>
          <cell r="ED34">
            <v>0.34652752790676994</v>
          </cell>
          <cell r="EE34">
            <v>0.38115941550979721</v>
          </cell>
          <cell r="EF34">
            <v>0.43612351220163975</v>
          </cell>
          <cell r="EG34">
            <v>0.43552760877168534</v>
          </cell>
          <cell r="EH34">
            <v>0.41431998207453646</v>
          </cell>
          <cell r="EI34">
            <v>0.42968782086006208</v>
          </cell>
          <cell r="EJ34">
            <v>0.37092644165961913</v>
          </cell>
          <cell r="EK34">
            <v>0.36456925170010024</v>
          </cell>
          <cell r="EL34">
            <v>0.39336807158068249</v>
          </cell>
          <cell r="EM34">
            <v>0.37574421766920785</v>
          </cell>
          <cell r="EN34">
            <v>0.3781656593052356</v>
          </cell>
          <cell r="EO34">
            <v>0.4754801881764586</v>
          </cell>
          <cell r="EP34">
            <v>0.30014917051266493</v>
          </cell>
          <cell r="EQ34">
            <v>0.27177325121970936</v>
          </cell>
          <cell r="ER34">
            <v>0.33097664791023085</v>
          </cell>
          <cell r="ES34">
            <v>0.28995159516409247</v>
          </cell>
          <cell r="ET34">
            <v>0.3024055321421914</v>
          </cell>
          <cell r="EU34">
            <v>0.36307165931320912</v>
          </cell>
          <cell r="EV34">
            <v>0.3259401725415223</v>
          </cell>
          <cell r="EW34">
            <v>0.37605507917473907</v>
          </cell>
          <cell r="EX34">
            <v>0.40838773823810448</v>
          </cell>
          <cell r="EY34">
            <v>0.36046048251606239</v>
          </cell>
          <cell r="EZ34">
            <v>0.37450931050556091</v>
          </cell>
          <cell r="FA34">
            <v>0.36139392429062961</v>
          </cell>
          <cell r="FB34">
            <v>0.37366232358292445</v>
          </cell>
          <cell r="FC34">
            <v>0.37515878045472939</v>
          </cell>
          <cell r="FD34">
            <v>0.35888976856735533</v>
          </cell>
          <cell r="FE34">
            <v>0.36776866632959987</v>
          </cell>
          <cell r="FF34">
            <v>0.40016012231978287</v>
          </cell>
          <cell r="FG34">
            <v>0.45404457094162426</v>
          </cell>
          <cell r="FH34">
            <v>0.3874694159542339</v>
          </cell>
          <cell r="FI34">
            <v>0.474857266529922</v>
          </cell>
          <cell r="FJ34">
            <v>0.36095552937504022</v>
          </cell>
          <cell r="FK34">
            <v>0.34070281090847576</v>
          </cell>
          <cell r="FL34">
            <v>0.39653489226630684</v>
          </cell>
          <cell r="FM34">
            <v>0.39918095284320104</v>
          </cell>
          <cell r="FN34">
            <v>0.40882145202379505</v>
          </cell>
          <cell r="FO34">
            <v>0.42692804906811244</v>
          </cell>
          <cell r="FP34">
            <v>0.40377841473577997</v>
          </cell>
          <cell r="FQ34">
            <v>0.36913662291700461</v>
          </cell>
          <cell r="FR34">
            <v>0.37162898378618586</v>
          </cell>
          <cell r="FS34">
            <v>0.37858640924550979</v>
          </cell>
          <cell r="FT34">
            <v>0.40602909809441573</v>
          </cell>
          <cell r="FU34">
            <v>0.4498659633420517</v>
          </cell>
          <cell r="FV34">
            <v>0.35790440455126338</v>
          </cell>
          <cell r="FW34">
            <v>0.33171814096273095</v>
          </cell>
          <cell r="FX34">
            <v>0.34518184653460182</v>
          </cell>
          <cell r="FY34">
            <v>0.37941926953467392</v>
          </cell>
          <cell r="FZ34">
            <v>0.36950055167492507</v>
          </cell>
          <cell r="GA34">
            <v>0.34040169313879176</v>
          </cell>
          <cell r="GB34">
            <v>0.37066552065122088</v>
          </cell>
          <cell r="GC34">
            <v>0.30583315111423615</v>
          </cell>
          <cell r="GD34">
            <v>0.35643433614108855</v>
          </cell>
          <cell r="GE34">
            <v>0.31774723381452596</v>
          </cell>
          <cell r="GF34">
            <v>0.31336258908656878</v>
          </cell>
          <cell r="GG34">
            <v>0.38155286672503208</v>
          </cell>
          <cell r="GH34">
            <v>0.39930609891801833</v>
          </cell>
          <cell r="GI34">
            <v>0.33348748672303719</v>
          </cell>
          <cell r="GJ34">
            <v>0.36171730303199878</v>
          </cell>
          <cell r="GK34">
            <v>0.38921891100803307</v>
          </cell>
          <cell r="GL34">
            <v>0.40347027596326362</v>
          </cell>
          <cell r="GM34">
            <v>0.40798245864308108</v>
          </cell>
          <cell r="GN34">
            <v>0.34455726258742136</v>
          </cell>
          <cell r="GO34">
            <v>0.42047125686604608</v>
          </cell>
          <cell r="GP34">
            <v>0.34891541242519775</v>
          </cell>
          <cell r="GQ34">
            <v>0.43568748644857069</v>
          </cell>
          <cell r="GR34">
            <v>0.4355323693201712</v>
          </cell>
          <cell r="GS34">
            <v>0.38930491916542542</v>
          </cell>
          <cell r="GT34">
            <v>0.39015279032826006</v>
          </cell>
          <cell r="GU34">
            <v>0.37171403279709558</v>
          </cell>
          <cell r="GV34">
            <v>0.37573783540013433</v>
          </cell>
          <cell r="GW34">
            <v>0.37283767480486224</v>
          </cell>
          <cell r="GX34">
            <v>0.33878015208413076</v>
          </cell>
          <cell r="GY34">
            <v>0.34107888117956603</v>
          </cell>
          <cell r="GZ34">
            <v>0.37230829431850382</v>
          </cell>
          <cell r="HA34">
            <v>0.41245096014033328</v>
          </cell>
        </row>
        <row r="35">
          <cell r="A35" t="str">
            <v>Opex / total inputs</v>
          </cell>
          <cell r="B35">
            <v>1</v>
          </cell>
          <cell r="C35">
            <v>0.99524914255516883</v>
          </cell>
          <cell r="D35">
            <v>1.0239911736449905</v>
          </cell>
          <cell r="E35">
            <v>1.0318523926241703</v>
          </cell>
          <cell r="F35">
            <v>1.0988247459418456</v>
          </cell>
          <cell r="G35">
            <v>1.1613962662332462</v>
          </cell>
          <cell r="H35">
            <v>1.1977565222244992</v>
          </cell>
          <cell r="I35">
            <v>1.2538695250206457</v>
          </cell>
          <cell r="J35">
            <v>1.3122446296504919</v>
          </cell>
          <cell r="K35">
            <v>1.2646791888507058</v>
          </cell>
          <cell r="L35">
            <v>0.84743881496782636</v>
          </cell>
          <cell r="M35">
            <v>0.9217204030147369</v>
          </cell>
          <cell r="N35">
            <v>1.0174472642895702</v>
          </cell>
          <cell r="O35">
            <v>0.97987587928601438</v>
          </cell>
          <cell r="P35">
            <v>0.93779111338316778</v>
          </cell>
          <cell r="Q35" t="e">
            <v>#DIV/0!</v>
          </cell>
          <cell r="R35">
            <v>1.2104791636126124</v>
          </cell>
          <cell r="S35">
            <v>1.0758143891086163</v>
          </cell>
          <cell r="T35">
            <v>1.3239549709870195</v>
          </cell>
          <cell r="U35">
            <v>1.2223401706680681</v>
          </cell>
          <cell r="V35">
            <v>1.3212921984289623</v>
          </cell>
          <cell r="W35">
            <v>1.2670565867624033</v>
          </cell>
          <cell r="X35">
            <v>1.3117951315959457</v>
          </cell>
          <cell r="Y35">
            <v>1.1104570057705203</v>
          </cell>
          <cell r="Z35">
            <v>1.1742849603319336</v>
          </cell>
          <cell r="AA35">
            <v>1.2802354716415172</v>
          </cell>
          <cell r="AB35">
            <v>1.1881483171097644</v>
          </cell>
          <cell r="AC35">
            <v>1.0996415796169938</v>
          </cell>
          <cell r="AD35">
            <v>0.98920119686869235</v>
          </cell>
          <cell r="AE35">
            <v>0.93848423449708807</v>
          </cell>
          <cell r="AF35">
            <v>0.86942629473359023</v>
          </cell>
          <cell r="AG35" t="e">
            <v>#DIV/0!</v>
          </cell>
          <cell r="AH35">
            <v>0.81277975835725003</v>
          </cell>
          <cell r="AI35">
            <v>0.88744212088823937</v>
          </cell>
          <cell r="AJ35">
            <v>0.84064113882845914</v>
          </cell>
          <cell r="AK35">
            <v>0.94921860891253718</v>
          </cell>
          <cell r="AL35">
            <v>0.98579022325723731</v>
          </cell>
          <cell r="AM35">
            <v>0.92660497424178545</v>
          </cell>
          <cell r="AN35">
            <v>1.0787170288057581</v>
          </cell>
          <cell r="AO35">
            <v>1.0410462632715167</v>
          </cell>
          <cell r="AP35">
            <v>1.0484621311058375</v>
          </cell>
          <cell r="AQ35">
            <v>1.0148159525680107</v>
          </cell>
          <cell r="AR35">
            <v>1.0060220276551151</v>
          </cell>
          <cell r="AS35">
            <v>0.96658342860426394</v>
          </cell>
          <cell r="AT35">
            <v>0.87656058907677914</v>
          </cell>
          <cell r="AU35">
            <v>0.95227812694174785</v>
          </cell>
          <cell r="AV35">
            <v>0.90871583614843099</v>
          </cell>
          <cell r="AW35" t="e">
            <v>#DIV/0!</v>
          </cell>
          <cell r="AX35">
            <v>1.15776158926578</v>
          </cell>
          <cell r="AY35">
            <v>1.1721924777453003</v>
          </cell>
          <cell r="AZ35">
            <v>1.2930560063749619</v>
          </cell>
          <cell r="BA35">
            <v>1.2061051168913945</v>
          </cell>
          <cell r="BB35">
            <v>1.1640178033901047</v>
          </cell>
          <cell r="BC35">
            <v>1.1855203760595974</v>
          </cell>
          <cell r="BD35">
            <v>1.1780167557178152</v>
          </cell>
          <cell r="BE35">
            <v>1.0763152249467625</v>
          </cell>
          <cell r="BF35">
            <v>1.134483119796152</v>
          </cell>
          <cell r="BG35">
            <v>1.1350646674554756</v>
          </cell>
          <cell r="BH35">
            <v>1.170798152823032</v>
          </cell>
          <cell r="BI35">
            <v>1.1023750484599912</v>
          </cell>
          <cell r="BJ35">
            <v>1.0131990628921013</v>
          </cell>
          <cell r="BK35">
            <v>0.96797047964354643</v>
          </cell>
          <cell r="BL35">
            <v>0.89081902715130801</v>
          </cell>
          <cell r="BM35" t="e">
            <v>#DIV/0!</v>
          </cell>
          <cell r="BN35">
            <v>1.0251994570834237</v>
          </cell>
          <cell r="BO35">
            <v>1.0822303891664111</v>
          </cell>
          <cell r="BP35">
            <v>1.0789439465580559</v>
          </cell>
          <cell r="BQ35">
            <v>1.0747263684976791</v>
          </cell>
          <cell r="BR35">
            <v>1.0581390513345432</v>
          </cell>
          <cell r="BS35">
            <v>1.1004942026584932</v>
          </cell>
          <cell r="BT35">
            <v>1.1323314301523146</v>
          </cell>
          <cell r="BU35">
            <v>1.1665475104105454</v>
          </cell>
          <cell r="BV35">
            <v>1.096738059701166</v>
          </cell>
          <cell r="BW35">
            <v>1.0954474942301045</v>
          </cell>
          <cell r="BX35">
            <v>1.0087636022980087</v>
          </cell>
          <cell r="BY35">
            <v>1.0026023952342984</v>
          </cell>
          <cell r="BZ35">
            <v>1.0025979900957949</v>
          </cell>
          <cell r="CA35">
            <v>0.96173361623584919</v>
          </cell>
          <cell r="CB35">
            <v>0.92406258989677381</v>
          </cell>
          <cell r="CC35" t="e">
            <v>#DIV/0!</v>
          </cell>
          <cell r="CD35">
            <v>1.352835492929777</v>
          </cell>
          <cell r="CE35">
            <v>1.2357402295371693</v>
          </cell>
          <cell r="CF35">
            <v>1.2706348473431985</v>
          </cell>
          <cell r="CG35">
            <v>1.2183740667818477</v>
          </cell>
          <cell r="CH35">
            <v>1.1759217971796267</v>
          </cell>
          <cell r="CI35">
            <v>1.3286753530820863</v>
          </cell>
          <cell r="CJ35">
            <v>1.331162334452205</v>
          </cell>
          <cell r="CK35">
            <v>1.1479641529864941</v>
          </cell>
          <cell r="CL35">
            <v>1.1202148579906279</v>
          </cell>
          <cell r="CM35">
            <v>1.2036248263367115</v>
          </cell>
          <cell r="CN35">
            <v>1.2016790822067782</v>
          </cell>
          <cell r="CO35">
            <v>1.098312724226792</v>
          </cell>
          <cell r="CP35">
            <v>1.1111806037971135</v>
          </cell>
          <cell r="CQ35">
            <v>1.1171467349633686</v>
          </cell>
          <cell r="CR35">
            <v>1.1423932003990294</v>
          </cell>
          <cell r="CS35" t="e">
            <v>#DIV/0!</v>
          </cell>
          <cell r="CT35">
            <v>1.0248856299091436</v>
          </cell>
          <cell r="CU35">
            <v>1.0951863957109313</v>
          </cell>
          <cell r="CV35">
            <v>1.2074174055834774</v>
          </cell>
          <cell r="CW35">
            <v>1.1257762847918158</v>
          </cell>
          <cell r="CX35">
            <v>1.1269498029454279</v>
          </cell>
          <cell r="CY35">
            <v>1.1023186317411859</v>
          </cell>
          <cell r="CZ35">
            <v>1.2126507634319821</v>
          </cell>
          <cell r="DA35">
            <v>1.1130401423506688</v>
          </cell>
          <cell r="DB35">
            <v>1.0849021277271156</v>
          </cell>
          <cell r="DC35">
            <v>1.0309174817815303</v>
          </cell>
          <cell r="DD35">
            <v>0.86784662596825979</v>
          </cell>
          <cell r="DE35">
            <v>0.86102087035479891</v>
          </cell>
          <cell r="DF35">
            <v>0.88896128952809228</v>
          </cell>
          <cell r="DG35">
            <v>0.95676968531130235</v>
          </cell>
          <cell r="DH35">
            <v>0.92234211706416491</v>
          </cell>
          <cell r="DI35" t="e">
            <v>#DIV/0!</v>
          </cell>
          <cell r="DJ35">
            <v>1.1838469957623807</v>
          </cell>
          <cell r="DK35">
            <v>1.2115321034797257</v>
          </cell>
          <cell r="DL35">
            <v>1.0499926773376373</v>
          </cell>
          <cell r="DM35">
            <v>1.0900717408656109</v>
          </cell>
          <cell r="DN35">
            <v>1.2023067420787179</v>
          </cell>
          <cell r="DO35">
            <v>1.1671910451819307</v>
          </cell>
          <cell r="DP35">
            <v>1.2453729615994271</v>
          </cell>
          <cell r="DQ35">
            <v>1.2085275628044725</v>
          </cell>
          <cell r="DR35">
            <v>1.1862851411495086</v>
          </cell>
          <cell r="DS35">
            <v>1.181486836352259</v>
          </cell>
          <cell r="DT35">
            <v>1.2095344172507572</v>
          </cell>
          <cell r="DU35">
            <v>1.2431836808591541</v>
          </cell>
          <cell r="DV35">
            <v>1.1543380026679086</v>
          </cell>
          <cell r="DW35">
            <v>1.1654027031204703</v>
          </cell>
          <cell r="DX35">
            <v>1.052616721253103</v>
          </cell>
          <cell r="DY35" t="e">
            <v>#DIV/0!</v>
          </cell>
          <cell r="DZ35">
            <v>0.85362008540626444</v>
          </cell>
          <cell r="EA35">
            <v>0.77544203220092023</v>
          </cell>
          <cell r="EB35">
            <v>0.7560755771529809</v>
          </cell>
          <cell r="EC35">
            <v>0.7982292989022558</v>
          </cell>
          <cell r="ED35">
            <v>0.73273962274617244</v>
          </cell>
          <cell r="EE35">
            <v>0.76859085362531132</v>
          </cell>
          <cell r="EF35">
            <v>0.86766432786304915</v>
          </cell>
          <cell r="EG35">
            <v>0.88580882949433815</v>
          </cell>
          <cell r="EH35">
            <v>0.81581179250080005</v>
          </cell>
          <cell r="EI35">
            <v>0.84797162725287889</v>
          </cell>
          <cell r="EJ35">
            <v>0.74167065687926059</v>
          </cell>
          <cell r="EK35">
            <v>0.76402229556731371</v>
          </cell>
          <cell r="EL35">
            <v>0.78105760739486474</v>
          </cell>
          <cell r="EM35">
            <v>0.75171288604656772</v>
          </cell>
          <cell r="EN35">
            <v>0.71340883594842597</v>
          </cell>
          <cell r="EO35" t="e">
            <v>#DIV/0!</v>
          </cell>
          <cell r="EP35">
            <v>0.9143437565943644</v>
          </cell>
          <cell r="EQ35">
            <v>0.84736023315279108</v>
          </cell>
          <cell r="ER35">
            <v>0.9098713994325226</v>
          </cell>
          <cell r="ES35">
            <v>0.94847693933691002</v>
          </cell>
          <cell r="ET35">
            <v>0.92867214086451855</v>
          </cell>
          <cell r="EU35">
            <v>1.0643549538680874</v>
          </cell>
          <cell r="EV35">
            <v>1.0661887960216292</v>
          </cell>
          <cell r="EW35">
            <v>1.0966634871031877</v>
          </cell>
          <cell r="EX35">
            <v>1.1039412638264134</v>
          </cell>
          <cell r="EY35">
            <v>1.1263941628471879</v>
          </cell>
          <cell r="EZ35">
            <v>1.001526209000873</v>
          </cell>
          <cell r="FA35">
            <v>1.0922067137731259</v>
          </cell>
          <cell r="FB35">
            <v>1.0706041164559867</v>
          </cell>
          <cell r="FC35">
            <v>1.0814050870968936</v>
          </cell>
          <cell r="FD35">
            <v>0.99595352575662288</v>
          </cell>
          <cell r="FE35" t="e">
            <v>#DIV/0!</v>
          </cell>
          <cell r="FF35">
            <v>0.83017037251398929</v>
          </cell>
          <cell r="FG35">
            <v>0.92968627495433431</v>
          </cell>
          <cell r="FH35">
            <v>0.94568126508852635</v>
          </cell>
          <cell r="FI35">
            <v>1.0146860886422655</v>
          </cell>
          <cell r="FJ35">
            <v>0.96802438875088292</v>
          </cell>
          <cell r="FK35">
            <v>0.96699542608858891</v>
          </cell>
          <cell r="FL35">
            <v>0.98482497250694656</v>
          </cell>
          <cell r="FM35">
            <v>1.0376680638458433</v>
          </cell>
          <cell r="FN35">
            <v>1.0410279950827523</v>
          </cell>
          <cell r="FO35">
            <v>1.0434417131446814</v>
          </cell>
          <cell r="FP35">
            <v>1.070608947638789</v>
          </cell>
          <cell r="FQ35">
            <v>0.99401498171356151</v>
          </cell>
          <cell r="FR35">
            <v>0.93637835102509392</v>
          </cell>
          <cell r="FS35">
            <v>0.95367695922438267</v>
          </cell>
          <cell r="FT35">
            <v>0.98328756116295479</v>
          </cell>
          <cell r="FU35" t="e">
            <v>#DIV/0!</v>
          </cell>
          <cell r="FV35">
            <v>0.84243333180810298</v>
          </cell>
          <cell r="FW35">
            <v>0.83293079577046436</v>
          </cell>
          <cell r="FX35">
            <v>0.82505736435308097</v>
          </cell>
          <cell r="FY35">
            <v>0.85620320073323308</v>
          </cell>
          <cell r="FZ35">
            <v>0.93436623714436817</v>
          </cell>
          <cell r="GA35">
            <v>0.88982378351265845</v>
          </cell>
          <cell r="GB35">
            <v>0.93949840660417905</v>
          </cell>
          <cell r="GC35">
            <v>0.80060624771531586</v>
          </cell>
          <cell r="GD35">
            <v>0.81777987994740731</v>
          </cell>
          <cell r="GE35">
            <v>0.72159968196707236</v>
          </cell>
          <cell r="GF35">
            <v>0.74561540287922312</v>
          </cell>
          <cell r="GG35">
            <v>0.89294210218058145</v>
          </cell>
          <cell r="GH35">
            <v>0.82064931173589328</v>
          </cell>
          <cell r="GI35">
            <v>0.75887838550333853</v>
          </cell>
          <cell r="GJ35">
            <v>0.76957100584379268</v>
          </cell>
          <cell r="GK35" t="e">
            <v>#DIV/0!</v>
          </cell>
          <cell r="GL35">
            <v>1.1404816942175926</v>
          </cell>
          <cell r="GM35">
            <v>1.0819490206108466</v>
          </cell>
          <cell r="GN35">
            <v>1.0624130240243397</v>
          </cell>
          <cell r="GO35">
            <v>1.0653870331445254</v>
          </cell>
          <cell r="GP35">
            <v>1.0737161991722728</v>
          </cell>
          <cell r="GQ35">
            <v>1.2061456324376851</v>
          </cell>
          <cell r="GR35">
            <v>1.1845467917249435</v>
          </cell>
          <cell r="GS35">
            <v>1.0970934241638544</v>
          </cell>
          <cell r="GT35">
            <v>1.1046506837229637</v>
          </cell>
          <cell r="GU35">
            <v>1.0622856629487112</v>
          </cell>
          <cell r="GV35">
            <v>1.1666107447937557</v>
          </cell>
          <cell r="GW35">
            <v>1.1026945701108855</v>
          </cell>
          <cell r="GX35">
            <v>0.94794128552287216</v>
          </cell>
          <cell r="GY35">
            <v>0.94290445596609851</v>
          </cell>
          <cell r="GZ35">
            <v>0.96985880609747077</v>
          </cell>
          <cell r="HA35" t="e">
            <v>#DIV/0!</v>
          </cell>
        </row>
      </sheetData>
      <sheetData sheetId="11"/>
      <sheetData sheetId="12"/>
      <sheetData sheetId="13">
        <row r="8">
          <cell r="B8" t="str">
            <v>Customer-weighted</v>
          </cell>
        </row>
        <row r="9">
          <cell r="B9" t="str">
            <v>Benchmarking comparators</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ba.gov.au/publications/smp/2022/nov/forecasts.html" TargetMode="External"/><Relationship Id="rId1" Type="http://schemas.openxmlformats.org/officeDocument/2006/relationships/hyperlink" Target="https://www.abs.gov.au/statistics/economy/price-indexes-and-inflation/consumer-price-index-australia/latest-rele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1.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1.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hyperlink" Target="https://www.aer.gov.au/system/files/AER%20-%20Final%20decision%20-%20Evoenergy%20distribution%20determination%202019-24%20-%20Attachment%206%20-%20Operating%20expenditure%20-%20April%202019.pdf" TargetMode="External"/><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3"/>
  <sheetViews>
    <sheetView tabSelected="1" workbookViewId="0">
      <selection activeCell="H25" sqref="H25"/>
    </sheetView>
  </sheetViews>
  <sheetFormatPr defaultColWidth="8.81640625" defaultRowHeight="13.4" customHeight="1"/>
  <cols>
    <col min="1" max="1" width="20.1796875" style="88" bestFit="1" customWidth="1"/>
    <col min="2" max="2" width="13.453125" style="88" bestFit="1" customWidth="1"/>
    <col min="3" max="5" width="12.54296875" style="88" customWidth="1"/>
    <col min="6" max="6" width="8.81640625" style="88"/>
    <col min="7" max="9" width="12.54296875" style="88" customWidth="1"/>
    <col min="10" max="16384" width="8.81640625" style="88"/>
  </cols>
  <sheetData>
    <row r="1" spans="1:9" ht="15.5">
      <c r="A1" s="17" t="s">
        <v>74</v>
      </c>
      <c r="G1" s="89" t="s">
        <v>424</v>
      </c>
      <c r="H1" s="90" t="s">
        <v>425</v>
      </c>
      <c r="I1" s="91" t="s">
        <v>426</v>
      </c>
    </row>
    <row r="2" spans="1:9" ht="13.4" customHeight="1">
      <c r="A2" s="2" t="s">
        <v>427</v>
      </c>
      <c r="C2" s="92"/>
      <c r="E2" s="93"/>
    </row>
    <row r="3" spans="1:9" ht="13.4" customHeight="1">
      <c r="A3" s="4"/>
      <c r="B3" s="4"/>
      <c r="C3" s="4"/>
    </row>
    <row r="4" spans="1:9" s="94" customFormat="1" ht="13.4" customHeight="1">
      <c r="A4" s="5" t="s">
        <v>75</v>
      </c>
      <c r="B4" s="6"/>
      <c r="C4" s="6"/>
    </row>
    <row r="5" spans="1:9" ht="13.4" customHeight="1">
      <c r="A5" s="95"/>
      <c r="B5" s="95"/>
      <c r="C5" s="95"/>
    </row>
    <row r="6" spans="1:9" ht="13.4" customHeight="1">
      <c r="A6" s="95" t="s">
        <v>465</v>
      </c>
      <c r="C6" s="95"/>
    </row>
    <row r="7" spans="1:9" ht="13.4" customHeight="1">
      <c r="A7" s="95"/>
      <c r="B7" s="95"/>
      <c r="C7" s="95"/>
    </row>
    <row r="8" spans="1:9" s="94" customFormat="1" ht="13.4" customHeight="1">
      <c r="A8" s="5" t="s">
        <v>469</v>
      </c>
      <c r="B8" s="6"/>
      <c r="C8" s="6"/>
    </row>
    <row r="9" spans="1:9" ht="13.4" customHeight="1">
      <c r="A9" s="95"/>
      <c r="B9" s="95"/>
      <c r="C9" s="95"/>
    </row>
    <row r="10" spans="1:9" s="98" customFormat="1" ht="13.4" customHeight="1">
      <c r="A10" s="96" t="s">
        <v>437</v>
      </c>
      <c r="B10" s="96" t="s">
        <v>438</v>
      </c>
      <c r="C10" s="97"/>
    </row>
    <row r="11" spans="1:9" ht="13.4" customHeight="1">
      <c r="A11" s="99" t="s">
        <v>401</v>
      </c>
      <c r="B11" s="95" t="s">
        <v>429</v>
      </c>
      <c r="C11" s="95"/>
    </row>
    <row r="12" spans="1:9" ht="13.4" customHeight="1">
      <c r="A12" s="100" t="s">
        <v>400</v>
      </c>
      <c r="B12" s="95" t="s">
        <v>489</v>
      </c>
      <c r="C12" s="95"/>
    </row>
    <row r="13" spans="1:9" ht="13.4" customHeight="1">
      <c r="A13" s="99" t="s">
        <v>399</v>
      </c>
      <c r="B13" s="95" t="s">
        <v>428</v>
      </c>
      <c r="C13" s="95"/>
    </row>
    <row r="14" spans="1:9" ht="13.4" customHeight="1">
      <c r="A14" s="99" t="s">
        <v>447</v>
      </c>
      <c r="B14" s="95" t="s">
        <v>468</v>
      </c>
      <c r="C14" s="95"/>
    </row>
    <row r="15" spans="1:9" ht="13.4" customHeight="1">
      <c r="A15" s="99" t="s">
        <v>486</v>
      </c>
      <c r="B15" s="95" t="s">
        <v>488</v>
      </c>
      <c r="C15" s="95"/>
    </row>
    <row r="16" spans="1:9" ht="13.4" customHeight="1">
      <c r="A16" s="99" t="s">
        <v>470</v>
      </c>
      <c r="B16" s="95" t="s">
        <v>487</v>
      </c>
      <c r="C16" s="95"/>
    </row>
    <row r="17" spans="1:3" ht="13.4" customHeight="1">
      <c r="A17" s="99" t="s">
        <v>439</v>
      </c>
      <c r="B17" s="95" t="s">
        <v>461</v>
      </c>
      <c r="C17" s="95"/>
    </row>
    <row r="18" spans="1:3" ht="13.4" customHeight="1">
      <c r="A18" s="99" t="s">
        <v>76</v>
      </c>
      <c r="B18" s="95" t="s">
        <v>462</v>
      </c>
      <c r="C18" s="95"/>
    </row>
    <row r="19" spans="1:3" ht="13.4" customHeight="1">
      <c r="A19" s="99" t="s">
        <v>404</v>
      </c>
      <c r="B19" s="95" t="s">
        <v>466</v>
      </c>
      <c r="C19" s="95"/>
    </row>
    <row r="20" spans="1:3" ht="13.4" customHeight="1">
      <c r="A20" s="99" t="s">
        <v>402</v>
      </c>
      <c r="B20" s="95" t="s">
        <v>467</v>
      </c>
      <c r="C20" s="95"/>
    </row>
    <row r="21" spans="1:3" ht="13.4" customHeight="1">
      <c r="A21" s="99" t="s">
        <v>423</v>
      </c>
      <c r="B21" s="95" t="s">
        <v>464</v>
      </c>
      <c r="C21" s="95"/>
    </row>
    <row r="22" spans="1:3" ht="13.4" customHeight="1">
      <c r="A22" s="101"/>
      <c r="B22" s="95"/>
      <c r="C22" s="95"/>
    </row>
    <row r="23" spans="1:3" s="94" customFormat="1" ht="13.4" customHeight="1">
      <c r="A23" s="5" t="s">
        <v>83</v>
      </c>
      <c r="B23" s="6"/>
      <c r="C23" s="6"/>
    </row>
  </sheetData>
  <hyperlinks>
    <hyperlink ref="A11" location="'Lookup tables'!A1" display="Lookup tables"/>
    <hyperlink ref="A13" location="'Data|CPI'!A1" display="Data | CPI"/>
    <hyperlink ref="A12" location="'Data|Customer numbers'!A1" display="Data | Customer numbers"/>
    <hyperlink ref="A18" location="'Calc|Customer weights '!A1" display="Calc | Customer weights"/>
    <hyperlink ref="A19" location="'Calc|Division of responsibility'!A1" display="Calc | Division of responsibility"/>
    <hyperlink ref="A20" location="'Calc|Bushfire obligations'!A1" display="Calc | Bushfire obligations"/>
    <hyperlink ref="A21" location="'Output|Summary'!A1" display="Output | Summary"/>
    <hyperlink ref="A17" location="'Input|Parameters'!A1" display="Input | Parameters"/>
    <hyperlink ref="A14" location="'Data|Comparators'!A1" display="Data | Comparators"/>
    <hyperlink ref="A16" location="'Data|Bushfire obligations'!A1" display="Data | Bushfire obligations"/>
    <hyperlink ref="A15" location="'Data|Division of responsibility'!A1" display="Data | Division of responsibil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AD142"/>
  <sheetViews>
    <sheetView topLeftCell="A139" workbookViewId="0">
      <selection activeCell="C106" sqref="C106"/>
    </sheetView>
  </sheetViews>
  <sheetFormatPr defaultColWidth="8.81640625" defaultRowHeight="13" customHeight="1"/>
  <cols>
    <col min="1" max="1" width="58.453125" style="20" customWidth="1"/>
    <col min="2" max="2" width="9.1796875" style="20" bestFit="1" customWidth="1"/>
    <col min="3" max="3" width="8.54296875" style="20" bestFit="1" customWidth="1"/>
    <col min="4" max="5" width="8.54296875" style="20" customWidth="1"/>
    <col min="6" max="8" width="8.54296875" style="20" bestFit="1" customWidth="1"/>
    <col min="9" max="17" width="8.1796875" style="20" bestFit="1" customWidth="1"/>
    <col min="18" max="18" width="12.81640625" style="20" customWidth="1"/>
    <col min="19" max="19" width="15.1796875" style="20" customWidth="1"/>
    <col min="20" max="20" width="23.453125" style="20" customWidth="1"/>
    <col min="21" max="21" width="17.1796875" style="20" customWidth="1"/>
    <col min="22" max="22" width="16.81640625" style="20" customWidth="1"/>
    <col min="23" max="23" width="9.1796875" style="20" customWidth="1"/>
    <col min="24" max="24" width="14.54296875" style="20" customWidth="1"/>
    <col min="25" max="28" width="8.81640625" style="20" customWidth="1"/>
    <col min="29" max="16384" width="8.81640625" style="20"/>
  </cols>
  <sheetData>
    <row r="1" spans="1:25" s="18" customFormat="1" ht="15.65" customHeight="1">
      <c r="A1" s="17" t="s">
        <v>74</v>
      </c>
      <c r="E1" s="19"/>
    </row>
    <row r="2" spans="1:25" s="88" customFormat="1" ht="13.4" customHeight="1">
      <c r="A2" s="102" t="s">
        <v>427</v>
      </c>
      <c r="C2" s="92"/>
      <c r="E2" s="93"/>
    </row>
    <row r="3" spans="1:25" ht="13.4" customHeight="1">
      <c r="A3" s="2" t="s">
        <v>404</v>
      </c>
      <c r="E3" s="21"/>
    </row>
    <row r="4" spans="1:25" ht="13.4" customHeight="1">
      <c r="A4" s="22"/>
      <c r="B4" s="22"/>
      <c r="C4" s="22"/>
    </row>
    <row r="5" spans="1:25" s="25" customFormat="1" ht="13.4" customHeight="1">
      <c r="A5" s="23" t="s">
        <v>409</v>
      </c>
      <c r="C5" s="24"/>
    </row>
    <row r="6" spans="1:25" ht="13.4" customHeight="1">
      <c r="B6" s="32"/>
    </row>
    <row r="7" spans="1:25" ht="13.4" customHeight="1">
      <c r="A7" s="15"/>
      <c r="B7" s="75" t="s">
        <v>407</v>
      </c>
      <c r="C7" s="27" t="s">
        <v>408</v>
      </c>
      <c r="P7" s="33"/>
      <c r="Q7" s="33"/>
    </row>
    <row r="8" spans="1:25" s="39" customFormat="1" ht="13.4" customHeight="1">
      <c r="A8" s="37" t="s">
        <v>405</v>
      </c>
      <c r="B8" s="41">
        <v>4408</v>
      </c>
      <c r="C8" s="77">
        <f>B8/$B$10</f>
        <v>0.12130218222845979</v>
      </c>
      <c r="J8" s="16"/>
      <c r="K8" s="16"/>
      <c r="L8" s="16"/>
      <c r="M8" s="16"/>
      <c r="N8" s="16"/>
      <c r="O8" s="16"/>
      <c r="T8" s="16"/>
      <c r="U8" s="16"/>
      <c r="V8" s="16"/>
      <c r="W8" s="16"/>
      <c r="X8" s="16"/>
      <c r="Y8" s="16"/>
    </row>
    <row r="9" spans="1:25" s="39" customFormat="1" ht="13.4" customHeight="1">
      <c r="A9" s="39" t="s">
        <v>406</v>
      </c>
      <c r="B9" s="41">
        <v>36339</v>
      </c>
      <c r="C9" s="77">
        <f t="shared" ref="C9:C10" si="0">B9/$B$10</f>
        <v>1</v>
      </c>
      <c r="J9" s="16"/>
      <c r="K9" s="16"/>
      <c r="L9" s="16"/>
      <c r="M9" s="16"/>
      <c r="N9" s="16"/>
      <c r="O9" s="16"/>
      <c r="T9" s="16"/>
      <c r="U9" s="16"/>
      <c r="V9" s="16"/>
      <c r="W9" s="16"/>
      <c r="X9" s="16"/>
      <c r="Y9" s="16"/>
    </row>
    <row r="10" spans="1:25" s="39" customFormat="1" ht="13.4" customHeight="1">
      <c r="A10" s="74" t="s">
        <v>0</v>
      </c>
      <c r="B10" s="44">
        <f>B9</f>
        <v>36339</v>
      </c>
      <c r="C10" s="78">
        <f t="shared" si="0"/>
        <v>1</v>
      </c>
      <c r="J10" s="16"/>
      <c r="K10" s="16"/>
      <c r="L10" s="16"/>
      <c r="M10" s="16"/>
      <c r="N10" s="16"/>
      <c r="O10" s="16"/>
      <c r="T10" s="16"/>
      <c r="U10" s="16"/>
      <c r="V10" s="16"/>
      <c r="W10" s="16"/>
      <c r="X10" s="16"/>
      <c r="Y10" s="16"/>
    </row>
    <row r="11" spans="1:25" ht="13.4" customHeight="1">
      <c r="B11" s="14"/>
      <c r="I11" s="35"/>
      <c r="J11" s="34"/>
      <c r="K11" s="34"/>
      <c r="L11" s="34"/>
      <c r="M11" s="34"/>
      <c r="N11" s="34"/>
      <c r="O11" s="34"/>
      <c r="T11" s="34"/>
      <c r="U11" s="34"/>
      <c r="V11" s="34"/>
      <c r="W11" s="34"/>
      <c r="X11" s="34"/>
      <c r="Y11" s="34"/>
    </row>
    <row r="12" spans="1:25" s="25" customFormat="1" ht="13.4" customHeight="1">
      <c r="A12" s="23" t="s">
        <v>410</v>
      </c>
      <c r="B12" s="24"/>
      <c r="C12" s="24"/>
    </row>
    <row r="13" spans="1:25" ht="13.4" customHeight="1">
      <c r="I13" s="35"/>
      <c r="J13" s="34"/>
      <c r="K13" s="34"/>
      <c r="L13" s="34"/>
      <c r="M13" s="34"/>
      <c r="N13" s="34"/>
      <c r="O13" s="34"/>
      <c r="T13" s="34"/>
      <c r="U13" s="34"/>
      <c r="V13" s="34"/>
      <c r="W13" s="34"/>
      <c r="X13" s="34"/>
      <c r="Y13" s="34"/>
    </row>
    <row r="14" spans="1:25" ht="13.4" customHeight="1">
      <c r="A14" s="37" t="s">
        <v>405</v>
      </c>
      <c r="B14" s="76">
        <v>0.24</v>
      </c>
      <c r="C14" s="28"/>
      <c r="I14" s="35"/>
      <c r="J14" s="34"/>
      <c r="K14" s="34"/>
      <c r="L14" s="34"/>
      <c r="M14" s="34"/>
      <c r="N14" s="34"/>
      <c r="O14" s="34"/>
      <c r="T14" s="34"/>
      <c r="U14" s="34"/>
      <c r="V14" s="34"/>
      <c r="W14" s="34"/>
      <c r="X14" s="34"/>
      <c r="Y14" s="34"/>
    </row>
    <row r="15" spans="1:25" ht="13.4" customHeight="1"/>
    <row r="16" spans="1:25" s="25" customFormat="1" ht="13.4" customHeight="1">
      <c r="A16" s="23" t="s">
        <v>490</v>
      </c>
      <c r="B16" s="24"/>
      <c r="C16" s="24"/>
    </row>
    <row r="18" spans="1:23" ht="13.4" customHeight="1">
      <c r="A18" s="37" t="s">
        <v>405</v>
      </c>
      <c r="B18" s="77">
        <f>AVERAGE(C8, B14)</f>
        <v>0.18065109111422989</v>
      </c>
      <c r="C18" s="28"/>
    </row>
    <row r="19" spans="1:23" ht="13.4" customHeight="1">
      <c r="N19" s="36"/>
    </row>
    <row r="20" spans="1:23" s="25" customFormat="1" ht="13.4" customHeight="1">
      <c r="A20" s="23" t="s">
        <v>498</v>
      </c>
      <c r="B20" s="24"/>
      <c r="C20" s="24"/>
    </row>
    <row r="21" spans="1:23" ht="13.4" customHeight="1">
      <c r="N21" s="36"/>
    </row>
    <row r="22" spans="1:23" s="28" customFormat="1" ht="13.4" customHeight="1">
      <c r="A22" s="15" t="s">
        <v>78</v>
      </c>
      <c r="B22" s="129" t="str">
        <f>Parameter_Period_start_long&amp;" - "&amp;Parameter_Period_end</f>
        <v>2006 - 2022</v>
      </c>
      <c r="C22" s="129" t="str">
        <f>Parameter_Period_start_short&amp;" - "&amp;Parameter_Period_end</f>
        <v>2012 - 2022</v>
      </c>
      <c r="D22" s="27"/>
      <c r="E22" s="27"/>
      <c r="F22" s="27"/>
      <c r="G22" s="27"/>
      <c r="H22" s="27"/>
      <c r="I22" s="27"/>
      <c r="J22" s="27"/>
      <c r="K22" s="27"/>
      <c r="L22" s="27"/>
      <c r="M22" s="27"/>
      <c r="N22" s="27"/>
      <c r="O22" s="27"/>
      <c r="P22" s="27"/>
      <c r="Q22" s="27"/>
      <c r="V22" s="29"/>
      <c r="W22" s="30"/>
    </row>
    <row r="23" spans="1:23" s="16" customFormat="1" ht="13.4" customHeight="1">
      <c r="A23" s="37" t="s">
        <v>66</v>
      </c>
      <c r="B23" s="245">
        <v>0.16699613813308184</v>
      </c>
      <c r="C23" s="245">
        <v>0.16566446628226345</v>
      </c>
      <c r="D23" s="28"/>
      <c r="E23" s="28"/>
      <c r="F23" s="28"/>
      <c r="G23" s="28"/>
      <c r="H23" s="28"/>
      <c r="I23" s="28"/>
      <c r="J23" s="28"/>
      <c r="K23" s="28"/>
      <c r="L23" s="28"/>
      <c r="M23" s="28"/>
      <c r="N23" s="28"/>
      <c r="O23" s="28"/>
      <c r="P23" s="28"/>
      <c r="Q23" s="28"/>
    </row>
    <row r="24" spans="1:23" s="16" customFormat="1" ht="13.4" customHeight="1">
      <c r="A24" s="37" t="s">
        <v>67</v>
      </c>
      <c r="B24" s="241">
        <v>0</v>
      </c>
      <c r="C24" s="241">
        <v>0</v>
      </c>
      <c r="D24" s="28"/>
      <c r="E24" s="28"/>
      <c r="F24" s="28"/>
      <c r="G24" s="28"/>
      <c r="H24" s="28"/>
      <c r="I24" s="28"/>
      <c r="J24" s="28"/>
      <c r="K24" s="28"/>
      <c r="L24" s="28"/>
      <c r="M24" s="28"/>
      <c r="N24" s="28"/>
      <c r="O24" s="28"/>
      <c r="P24" s="28"/>
      <c r="Q24" s="28"/>
    </row>
    <row r="25" spans="1:23" s="16" customFormat="1" ht="13.4" customHeight="1">
      <c r="A25" s="37" t="s">
        <v>7</v>
      </c>
      <c r="B25" s="240">
        <f>$B$18</f>
        <v>0.18065109111422989</v>
      </c>
      <c r="C25" s="240">
        <f>$B$18</f>
        <v>0.18065109111422989</v>
      </c>
      <c r="D25" s="28"/>
      <c r="E25" s="28"/>
      <c r="F25" s="28"/>
      <c r="G25" s="28"/>
      <c r="H25" s="28"/>
      <c r="I25" s="28"/>
      <c r="J25" s="28"/>
      <c r="K25" s="28"/>
      <c r="L25" s="28"/>
      <c r="M25" s="28"/>
      <c r="N25" s="28"/>
      <c r="O25" s="28"/>
      <c r="P25" s="28"/>
      <c r="Q25" s="28"/>
      <c r="V25" s="38"/>
      <c r="W25" s="38"/>
    </row>
    <row r="26" spans="1:23" s="16" customFormat="1" ht="13.4" customHeight="1">
      <c r="A26" s="37" t="s">
        <v>1</v>
      </c>
      <c r="B26" s="240">
        <f>$B$18</f>
        <v>0.18065109111422989</v>
      </c>
      <c r="C26" s="240">
        <f>$B$18</f>
        <v>0.18065109111422989</v>
      </c>
      <c r="D26" s="28"/>
      <c r="E26" s="28"/>
      <c r="F26" s="28"/>
      <c r="G26" s="28"/>
      <c r="H26" s="28"/>
      <c r="I26" s="28"/>
      <c r="J26" s="28"/>
      <c r="K26" s="28"/>
      <c r="L26" s="28"/>
      <c r="M26" s="28"/>
      <c r="N26" s="28"/>
      <c r="O26" s="28"/>
      <c r="P26" s="28"/>
      <c r="Q26" s="28"/>
    </row>
    <row r="27" spans="1:23" s="16" customFormat="1" ht="13.4" customHeight="1">
      <c r="A27" s="37" t="s">
        <v>68</v>
      </c>
      <c r="B27" s="241">
        <v>0</v>
      </c>
      <c r="C27" s="241">
        <v>0</v>
      </c>
      <c r="D27" s="28"/>
      <c r="E27" s="28"/>
      <c r="F27" s="28"/>
      <c r="G27" s="28"/>
      <c r="H27" s="28"/>
      <c r="I27" s="28"/>
      <c r="J27" s="28"/>
      <c r="K27" s="28"/>
      <c r="L27" s="28"/>
      <c r="M27" s="28"/>
      <c r="N27" s="28"/>
      <c r="O27" s="28"/>
      <c r="P27" s="28"/>
      <c r="Q27" s="28"/>
    </row>
    <row r="28" spans="1:23" s="16" customFormat="1" ht="13.4" customHeight="1">
      <c r="A28" s="37" t="s">
        <v>69</v>
      </c>
      <c r="B28" s="241">
        <v>0</v>
      </c>
      <c r="C28" s="241">
        <v>0</v>
      </c>
      <c r="D28" s="28"/>
      <c r="E28" s="28"/>
      <c r="F28" s="28"/>
      <c r="G28" s="28"/>
      <c r="H28" s="28"/>
      <c r="I28" s="28"/>
      <c r="J28" s="28"/>
      <c r="K28" s="28"/>
      <c r="L28" s="28"/>
      <c r="M28" s="28"/>
      <c r="N28" s="28"/>
      <c r="O28" s="28"/>
      <c r="P28" s="28"/>
      <c r="Q28" s="28"/>
    </row>
    <row r="29" spans="1:23" s="16" customFormat="1" ht="13.4" customHeight="1">
      <c r="A29" s="37" t="s">
        <v>70</v>
      </c>
      <c r="B29" s="241">
        <v>0</v>
      </c>
      <c r="C29" s="241">
        <v>0</v>
      </c>
      <c r="D29" s="28"/>
      <c r="E29" s="28"/>
      <c r="F29" s="28"/>
      <c r="G29" s="28"/>
      <c r="H29" s="28"/>
      <c r="I29" s="28"/>
      <c r="J29" s="28"/>
      <c r="K29" s="28"/>
      <c r="L29" s="28"/>
      <c r="M29" s="28"/>
      <c r="N29" s="28"/>
      <c r="O29" s="28"/>
      <c r="P29" s="28"/>
      <c r="Q29" s="28"/>
    </row>
    <row r="30" spans="1:23" s="16" customFormat="1" ht="13.4" customHeight="1">
      <c r="A30" s="37" t="s">
        <v>64</v>
      </c>
      <c r="B30" s="241">
        <v>0</v>
      </c>
      <c r="C30" s="241">
        <v>0</v>
      </c>
      <c r="D30" s="28"/>
      <c r="E30" s="28"/>
      <c r="F30" s="28"/>
      <c r="G30" s="28"/>
      <c r="H30" s="28"/>
      <c r="I30" s="28"/>
      <c r="J30" s="28"/>
      <c r="K30" s="28"/>
      <c r="L30" s="28"/>
      <c r="M30" s="28"/>
      <c r="N30" s="28"/>
      <c r="O30" s="28"/>
      <c r="P30" s="28"/>
      <c r="Q30" s="28"/>
    </row>
    <row r="31" spans="1:23" s="16" customFormat="1" ht="13.4" customHeight="1">
      <c r="A31" s="37" t="s">
        <v>53</v>
      </c>
      <c r="B31" s="240">
        <f t="shared" ref="B31:C33" si="1">$B$18</f>
        <v>0.18065109111422989</v>
      </c>
      <c r="C31" s="240">
        <f t="shared" si="1"/>
        <v>0.18065109111422989</v>
      </c>
      <c r="D31" s="28"/>
      <c r="E31" s="28"/>
      <c r="F31" s="28"/>
      <c r="G31" s="28"/>
      <c r="H31" s="28"/>
      <c r="I31" s="28"/>
      <c r="J31" s="28"/>
      <c r="K31" s="28"/>
      <c r="L31" s="28"/>
      <c r="M31" s="28"/>
      <c r="N31" s="28"/>
      <c r="O31" s="28"/>
      <c r="P31" s="28"/>
      <c r="Q31" s="28"/>
    </row>
    <row r="32" spans="1:23" s="16" customFormat="1" ht="13.4" customHeight="1">
      <c r="A32" s="37" t="s">
        <v>2</v>
      </c>
      <c r="B32" s="240">
        <f t="shared" si="1"/>
        <v>0.18065109111422989</v>
      </c>
      <c r="C32" s="240">
        <f t="shared" si="1"/>
        <v>0.18065109111422989</v>
      </c>
      <c r="D32" s="28"/>
      <c r="E32" s="28"/>
      <c r="F32" s="28"/>
      <c r="G32" s="28"/>
      <c r="H32" s="28"/>
      <c r="I32" s="28"/>
      <c r="J32" s="28"/>
      <c r="K32" s="28"/>
      <c r="L32" s="28"/>
      <c r="M32" s="28"/>
      <c r="N32" s="28"/>
      <c r="O32" s="28"/>
      <c r="P32" s="28"/>
      <c r="Q32" s="28"/>
    </row>
    <row r="33" spans="1:23" s="16" customFormat="1" ht="13.4" customHeight="1">
      <c r="A33" s="37" t="s">
        <v>65</v>
      </c>
      <c r="B33" s="240">
        <f t="shared" si="1"/>
        <v>0.18065109111422989</v>
      </c>
      <c r="C33" s="240">
        <f t="shared" si="1"/>
        <v>0.18065109111422989</v>
      </c>
      <c r="D33" s="28"/>
      <c r="E33" s="28"/>
      <c r="F33" s="28"/>
      <c r="G33" s="28"/>
      <c r="H33" s="28"/>
      <c r="I33" s="28"/>
      <c r="J33" s="28"/>
      <c r="K33" s="28"/>
      <c r="L33" s="28"/>
      <c r="M33" s="28"/>
      <c r="N33" s="28"/>
      <c r="O33" s="28"/>
      <c r="P33" s="28"/>
      <c r="Q33" s="28"/>
    </row>
    <row r="34" spans="1:23" s="16" customFormat="1" ht="13.4" customHeight="1">
      <c r="A34" s="37" t="s">
        <v>54</v>
      </c>
      <c r="B34" s="241">
        <v>0</v>
      </c>
      <c r="C34" s="241">
        <v>0</v>
      </c>
      <c r="D34" s="28"/>
      <c r="E34" s="28"/>
      <c r="F34" s="28"/>
      <c r="G34" s="28"/>
      <c r="H34" s="28"/>
      <c r="I34" s="28"/>
      <c r="J34" s="28"/>
      <c r="K34" s="28"/>
      <c r="L34" s="28"/>
      <c r="M34" s="28"/>
      <c r="N34" s="28"/>
      <c r="O34" s="28"/>
      <c r="P34" s="28"/>
      <c r="Q34" s="28"/>
    </row>
    <row r="35" spans="1:23" s="16" customFormat="1" ht="13.4" customHeight="1">
      <c r="A35" s="37" t="s">
        <v>3</v>
      </c>
      <c r="B35" s="239">
        <f>$B$18</f>
        <v>0.18065109111422989</v>
      </c>
      <c r="C35" s="239">
        <f>$B$18</f>
        <v>0.18065109111422989</v>
      </c>
      <c r="D35" s="28"/>
      <c r="E35" s="28"/>
      <c r="F35" s="28"/>
      <c r="G35" s="28"/>
      <c r="H35" s="28"/>
      <c r="I35" s="28"/>
      <c r="J35" s="28"/>
      <c r="K35" s="28"/>
      <c r="L35" s="28"/>
      <c r="M35" s="28"/>
      <c r="N35" s="28"/>
      <c r="O35" s="28"/>
      <c r="P35" s="28"/>
      <c r="Q35" s="28"/>
    </row>
    <row r="36" spans="1:23" ht="13.4" customHeight="1">
      <c r="A36" s="33" t="s">
        <v>491</v>
      </c>
      <c r="B36" s="242">
        <f>SUMPRODUCT(B23:B35,'Calc|Customer weights '!C25:C37)</f>
        <v>0.16699613813308184</v>
      </c>
      <c r="C36" s="242">
        <f>SUMPRODUCT(C23:C35,'Calc|Customer weights '!C60:C72)</f>
        <v>0.16566446628226345</v>
      </c>
    </row>
    <row r="37" spans="1:23" ht="13.4" customHeight="1"/>
    <row r="38" spans="1:23" s="25" customFormat="1" ht="13.4" customHeight="1">
      <c r="A38" s="23" t="s">
        <v>501</v>
      </c>
      <c r="B38" s="24"/>
      <c r="C38" s="24"/>
    </row>
    <row r="39" spans="1:23" ht="13.4" customHeight="1">
      <c r="N39" s="36"/>
    </row>
    <row r="40" spans="1:23" s="28" customFormat="1" ht="13.4" customHeight="1">
      <c r="A40" s="15" t="s">
        <v>78</v>
      </c>
      <c r="B40" s="129" t="str">
        <f>Parameter_Period_start_long&amp;" - "&amp;Parameter_Period_end</f>
        <v>2006 - 2022</v>
      </c>
      <c r="C40" s="129" t="str">
        <f>Parameter_Period_start_short&amp;" - "&amp;Parameter_Period_end</f>
        <v>2012 - 2022</v>
      </c>
      <c r="D40" s="27"/>
      <c r="E40" s="27"/>
      <c r="F40" s="27"/>
      <c r="G40" s="27"/>
      <c r="H40" s="27"/>
      <c r="I40" s="27"/>
      <c r="J40" s="27"/>
      <c r="K40" s="27"/>
      <c r="L40" s="27"/>
      <c r="M40" s="27"/>
      <c r="N40" s="27"/>
      <c r="O40" s="27"/>
      <c r="P40" s="27"/>
      <c r="Q40" s="27"/>
      <c r="V40" s="29"/>
      <c r="W40" s="30"/>
    </row>
    <row r="41" spans="1:23" s="16" customFormat="1" ht="13.4" customHeight="1">
      <c r="A41" s="37" t="s">
        <v>66</v>
      </c>
      <c r="B41" s="87">
        <f>B$36 - B23</f>
        <v>0</v>
      </c>
      <c r="C41" s="87">
        <f>C$36 - C23</f>
        <v>0</v>
      </c>
      <c r="D41" s="30"/>
      <c r="E41" s="28"/>
      <c r="F41" s="28"/>
      <c r="G41" s="28"/>
      <c r="H41" s="28"/>
      <c r="I41" s="28"/>
      <c r="J41" s="28"/>
      <c r="K41" s="28"/>
      <c r="L41" s="28"/>
      <c r="M41" s="28"/>
      <c r="N41" s="28"/>
      <c r="O41" s="28"/>
      <c r="P41" s="28"/>
      <c r="Q41" s="28"/>
    </row>
    <row r="42" spans="1:23" s="16" customFormat="1" ht="13.4" customHeight="1">
      <c r="A42" s="37" t="s">
        <v>67</v>
      </c>
      <c r="B42" s="87">
        <f t="shared" ref="B42:C42" si="2">B$36 - B24</f>
        <v>0.16699613813308184</v>
      </c>
      <c r="C42" s="87">
        <f t="shared" si="2"/>
        <v>0.16566446628226345</v>
      </c>
      <c r="D42" s="30"/>
      <c r="E42" s="28"/>
      <c r="F42" s="28"/>
      <c r="G42" s="28"/>
      <c r="H42" s="28"/>
      <c r="I42" s="28"/>
      <c r="J42" s="28"/>
      <c r="K42" s="28"/>
      <c r="L42" s="28"/>
      <c r="M42" s="28"/>
      <c r="N42" s="28"/>
      <c r="O42" s="28"/>
      <c r="P42" s="28"/>
      <c r="Q42" s="28"/>
    </row>
    <row r="43" spans="1:23" s="16" customFormat="1" ht="13.4" customHeight="1">
      <c r="A43" s="37" t="s">
        <v>7</v>
      </c>
      <c r="B43" s="87">
        <f t="shared" ref="B43:C43" si="3">B$36 - B25</f>
        <v>-1.365495298114805E-2</v>
      </c>
      <c r="C43" s="87">
        <f t="shared" si="3"/>
        <v>-1.4986624831966444E-2</v>
      </c>
      <c r="D43" s="30"/>
      <c r="E43" s="28"/>
      <c r="F43" s="28"/>
      <c r="G43" s="28"/>
      <c r="H43" s="28"/>
      <c r="I43" s="28"/>
      <c r="J43" s="28"/>
      <c r="K43" s="28"/>
      <c r="L43" s="28"/>
      <c r="M43" s="28"/>
      <c r="N43" s="28"/>
      <c r="O43" s="28"/>
      <c r="P43" s="28"/>
      <c r="Q43" s="28"/>
      <c r="V43" s="38"/>
      <c r="W43" s="38"/>
    </row>
    <row r="44" spans="1:23" s="16" customFormat="1" ht="13.4" customHeight="1">
      <c r="A44" s="37" t="s">
        <v>1</v>
      </c>
      <c r="B44" s="87">
        <f t="shared" ref="B44:C44" si="4">B$36 - B26</f>
        <v>-1.365495298114805E-2</v>
      </c>
      <c r="C44" s="87">
        <f t="shared" si="4"/>
        <v>-1.4986624831966444E-2</v>
      </c>
      <c r="D44" s="30"/>
      <c r="E44" s="28"/>
      <c r="F44" s="28"/>
      <c r="G44" s="28"/>
      <c r="H44" s="28"/>
      <c r="I44" s="28"/>
      <c r="J44" s="28"/>
      <c r="K44" s="28"/>
      <c r="L44" s="28"/>
      <c r="M44" s="28"/>
      <c r="N44" s="28"/>
      <c r="O44" s="28"/>
      <c r="P44" s="28"/>
      <c r="Q44" s="28"/>
    </row>
    <row r="45" spans="1:23" s="16" customFormat="1" ht="13.4" customHeight="1">
      <c r="A45" s="37" t="s">
        <v>68</v>
      </c>
      <c r="B45" s="87">
        <f t="shared" ref="B45:C45" si="5">B$36 - B27</f>
        <v>0.16699613813308184</v>
      </c>
      <c r="C45" s="87">
        <f t="shared" si="5"/>
        <v>0.16566446628226345</v>
      </c>
      <c r="D45" s="30"/>
      <c r="E45" s="28"/>
      <c r="F45" s="28"/>
      <c r="G45" s="28"/>
      <c r="H45" s="28"/>
      <c r="I45" s="28"/>
      <c r="J45" s="28"/>
      <c r="K45" s="28"/>
      <c r="L45" s="28"/>
      <c r="M45" s="28"/>
      <c r="N45" s="28"/>
      <c r="O45" s="28"/>
      <c r="P45" s="28"/>
      <c r="Q45" s="28"/>
    </row>
    <row r="46" spans="1:23" s="16" customFormat="1" ht="13.4" customHeight="1">
      <c r="A46" s="37" t="s">
        <v>69</v>
      </c>
      <c r="B46" s="87">
        <f t="shared" ref="B46:C46" si="6">B$36 - B28</f>
        <v>0.16699613813308184</v>
      </c>
      <c r="C46" s="87">
        <f t="shared" si="6"/>
        <v>0.16566446628226345</v>
      </c>
      <c r="D46" s="30"/>
      <c r="E46" s="28"/>
      <c r="F46" s="28"/>
      <c r="G46" s="28"/>
      <c r="H46" s="28"/>
      <c r="I46" s="28"/>
      <c r="J46" s="28"/>
      <c r="K46" s="28"/>
      <c r="L46" s="28"/>
      <c r="M46" s="28"/>
      <c r="N46" s="28"/>
      <c r="O46" s="28"/>
      <c r="P46" s="28"/>
      <c r="Q46" s="28"/>
    </row>
    <row r="47" spans="1:23" s="16" customFormat="1" ht="13.4" customHeight="1">
      <c r="A47" s="37" t="s">
        <v>70</v>
      </c>
      <c r="B47" s="87">
        <f t="shared" ref="B47:C47" si="7">B$36 - B29</f>
        <v>0.16699613813308184</v>
      </c>
      <c r="C47" s="87">
        <f t="shared" si="7"/>
        <v>0.16566446628226345</v>
      </c>
      <c r="D47" s="30"/>
      <c r="E47" s="28"/>
      <c r="F47" s="28"/>
      <c r="G47" s="28"/>
      <c r="H47" s="28"/>
      <c r="I47" s="28"/>
      <c r="J47" s="28"/>
      <c r="K47" s="28"/>
      <c r="L47" s="28"/>
      <c r="M47" s="28"/>
      <c r="N47" s="28"/>
      <c r="O47" s="28"/>
      <c r="P47" s="28"/>
      <c r="Q47" s="28"/>
    </row>
    <row r="48" spans="1:23" s="16" customFormat="1" ht="13.4" customHeight="1">
      <c r="A48" s="37" t="s">
        <v>64</v>
      </c>
      <c r="B48" s="87">
        <f t="shared" ref="B48:C48" si="8">B$36 - B30</f>
        <v>0.16699613813308184</v>
      </c>
      <c r="C48" s="87">
        <f t="shared" si="8"/>
        <v>0.16566446628226345</v>
      </c>
      <c r="D48" s="30"/>
      <c r="E48" s="28"/>
      <c r="F48" s="28"/>
      <c r="G48" s="28"/>
      <c r="H48" s="28"/>
      <c r="I48" s="28"/>
      <c r="J48" s="28"/>
      <c r="K48" s="28"/>
      <c r="L48" s="28"/>
      <c r="M48" s="28"/>
      <c r="N48" s="28"/>
      <c r="O48" s="28"/>
      <c r="P48" s="28"/>
      <c r="Q48" s="28"/>
    </row>
    <row r="49" spans="1:23" s="16" customFormat="1" ht="13.4" customHeight="1">
      <c r="A49" s="37" t="s">
        <v>53</v>
      </c>
      <c r="B49" s="87">
        <f t="shared" ref="B49:C49" si="9">B$36 - B31</f>
        <v>-1.365495298114805E-2</v>
      </c>
      <c r="C49" s="87">
        <f t="shared" si="9"/>
        <v>-1.4986624831966444E-2</v>
      </c>
      <c r="D49" s="30"/>
      <c r="E49" s="28"/>
      <c r="F49" s="28"/>
      <c r="G49" s="28"/>
      <c r="H49" s="28"/>
      <c r="I49" s="28"/>
      <c r="J49" s="28"/>
      <c r="K49" s="28"/>
      <c r="L49" s="28"/>
      <c r="M49" s="28"/>
      <c r="N49" s="28"/>
      <c r="O49" s="28"/>
      <c r="P49" s="28"/>
      <c r="Q49" s="28"/>
    </row>
    <row r="50" spans="1:23" s="16" customFormat="1" ht="13.4" customHeight="1">
      <c r="A50" s="37" t="s">
        <v>2</v>
      </c>
      <c r="B50" s="87">
        <f t="shared" ref="B50:C50" si="10">B$36 - B32</f>
        <v>-1.365495298114805E-2</v>
      </c>
      <c r="C50" s="87">
        <f t="shared" si="10"/>
        <v>-1.4986624831966444E-2</v>
      </c>
      <c r="D50" s="30"/>
      <c r="E50" s="28"/>
      <c r="F50" s="28"/>
      <c r="G50" s="28"/>
      <c r="H50" s="28"/>
      <c r="I50" s="28"/>
      <c r="J50" s="28"/>
      <c r="K50" s="28"/>
      <c r="L50" s="28"/>
      <c r="M50" s="28"/>
      <c r="N50" s="28"/>
      <c r="O50" s="28"/>
      <c r="P50" s="28"/>
      <c r="Q50" s="28"/>
    </row>
    <row r="51" spans="1:23" s="16" customFormat="1" ht="13.4" customHeight="1">
      <c r="A51" s="37" t="s">
        <v>65</v>
      </c>
      <c r="B51" s="87">
        <f t="shared" ref="B51:C51" si="11">B$36 - B33</f>
        <v>-1.365495298114805E-2</v>
      </c>
      <c r="C51" s="87">
        <f t="shared" si="11"/>
        <v>-1.4986624831966444E-2</v>
      </c>
      <c r="D51" s="30"/>
      <c r="E51" s="28"/>
      <c r="F51" s="28"/>
      <c r="G51" s="28"/>
      <c r="H51" s="28"/>
      <c r="I51" s="28"/>
      <c r="J51" s="28"/>
      <c r="K51" s="28"/>
      <c r="L51" s="28"/>
      <c r="M51" s="28"/>
      <c r="N51" s="28"/>
      <c r="O51" s="28"/>
      <c r="P51" s="28"/>
      <c r="Q51" s="28"/>
    </row>
    <row r="52" spans="1:23" s="16" customFormat="1" ht="13.4" customHeight="1">
      <c r="A52" s="37" t="s">
        <v>54</v>
      </c>
      <c r="B52" s="87">
        <f t="shared" ref="B52:C52" si="12">B$36 - B34</f>
        <v>0.16699613813308184</v>
      </c>
      <c r="C52" s="87">
        <f t="shared" si="12"/>
        <v>0.16566446628226345</v>
      </c>
      <c r="D52" s="30"/>
      <c r="E52" s="28"/>
      <c r="F52" s="28"/>
      <c r="G52" s="28"/>
      <c r="H52" s="28"/>
      <c r="I52" s="28"/>
      <c r="J52" s="28"/>
      <c r="K52" s="28"/>
      <c r="L52" s="28"/>
      <c r="M52" s="28"/>
      <c r="N52" s="28"/>
      <c r="O52" s="28"/>
      <c r="P52" s="28"/>
      <c r="Q52" s="28"/>
    </row>
    <row r="53" spans="1:23" s="16" customFormat="1" ht="13.4" customHeight="1">
      <c r="A53" s="37" t="s">
        <v>3</v>
      </c>
      <c r="B53" s="87">
        <f t="shared" ref="B53:C53" si="13">B$36 - B35</f>
        <v>-1.365495298114805E-2</v>
      </c>
      <c r="C53" s="87">
        <f t="shared" si="13"/>
        <v>-1.4986624831966444E-2</v>
      </c>
      <c r="D53" s="30"/>
      <c r="E53" s="28"/>
      <c r="F53" s="28"/>
      <c r="G53" s="28"/>
      <c r="H53" s="28"/>
      <c r="I53" s="28"/>
      <c r="J53" s="28"/>
      <c r="K53" s="28"/>
      <c r="L53" s="28"/>
      <c r="M53" s="28"/>
      <c r="N53" s="28"/>
      <c r="O53" s="28"/>
      <c r="P53" s="28"/>
      <c r="Q53" s="28"/>
    </row>
    <row r="54" spans="1:23" ht="13.4" customHeight="1"/>
    <row r="55" spans="1:23" s="25" customFormat="1" ht="13.4" customHeight="1">
      <c r="A55" s="23" t="s">
        <v>412</v>
      </c>
      <c r="B55" s="24"/>
      <c r="C55" s="24"/>
    </row>
    <row r="56" spans="1:23" ht="13.4" customHeight="1">
      <c r="N56" s="36"/>
    </row>
    <row r="57" spans="1:23" ht="13.4" customHeight="1">
      <c r="B57" s="28" t="s">
        <v>411</v>
      </c>
      <c r="M57" s="36"/>
    </row>
    <row r="58" spans="1:23" s="28" customFormat="1" ht="13.4" customHeight="1">
      <c r="A58" s="15" t="s">
        <v>78</v>
      </c>
      <c r="B58" s="27">
        <v>2006</v>
      </c>
      <c r="C58" s="27">
        <v>2007</v>
      </c>
      <c r="D58" s="27">
        <v>2008</v>
      </c>
      <c r="E58" s="27">
        <v>2009</v>
      </c>
      <c r="F58" s="27">
        <v>2010</v>
      </c>
      <c r="G58" s="27">
        <v>2011</v>
      </c>
      <c r="H58" s="27">
        <v>2012</v>
      </c>
      <c r="I58" s="27">
        <v>2013</v>
      </c>
      <c r="J58" s="27">
        <v>2014</v>
      </c>
      <c r="K58" s="27">
        <v>2015</v>
      </c>
      <c r="L58" s="27">
        <v>2016</v>
      </c>
      <c r="M58" s="27">
        <v>2017</v>
      </c>
      <c r="N58" s="27">
        <v>2018</v>
      </c>
      <c r="O58" s="27">
        <v>2019</v>
      </c>
      <c r="P58" s="27">
        <v>2020</v>
      </c>
      <c r="Q58" s="27">
        <v>2021</v>
      </c>
      <c r="R58" s="27">
        <v>2022</v>
      </c>
      <c r="V58" s="29"/>
      <c r="W58" s="30"/>
    </row>
    <row r="59" spans="1:23" s="16" customFormat="1" ht="13.4" customHeight="1">
      <c r="A59" s="37" t="s">
        <v>66</v>
      </c>
      <c r="B59" s="83"/>
      <c r="C59" s="83"/>
      <c r="D59" s="83"/>
      <c r="E59" s="83">
        <f t="shared" ref="E59:R71" si="14">VLOOKUP($A59, Table_Data_opex, MATCH(E$58, Header_Table_Data_opex, 0), FALSE) * VLOOKUP(E$58, Table_Inflators_per_base_year, MATCH(VLOOKUP($A59, Table_Victorian_or_non_Victorian, 2, FALSE), Header_Table_Inflators_per_base_year, 0), FALSE)</f>
        <v>46489.536790790466</v>
      </c>
      <c r="F59" s="83">
        <f t="shared" si="14"/>
        <v>52538.730505504114</v>
      </c>
      <c r="G59" s="83">
        <f t="shared" si="14"/>
        <v>59063.580102050313</v>
      </c>
      <c r="H59" s="83">
        <f t="shared" si="14"/>
        <v>63298.020685188196</v>
      </c>
      <c r="I59" s="83">
        <f t="shared" si="14"/>
        <v>69998.740915872113</v>
      </c>
      <c r="J59" s="83">
        <f t="shared" si="14"/>
        <v>79213.134045922168</v>
      </c>
      <c r="K59" s="83">
        <f t="shared" si="14"/>
        <v>74201.060864726358</v>
      </c>
      <c r="L59" s="83">
        <f t="shared" si="14"/>
        <v>40225.408017034766</v>
      </c>
      <c r="M59" s="83">
        <f t="shared" si="14"/>
        <v>45843.46881818182</v>
      </c>
      <c r="N59" s="83">
        <f t="shared" si="14"/>
        <v>53557.569246208746</v>
      </c>
      <c r="O59" s="83">
        <f t="shared" si="14"/>
        <v>51839.087160385636</v>
      </c>
      <c r="P59" s="83">
        <f t="shared" si="14"/>
        <v>49289.412771729774</v>
      </c>
      <c r="Q59" s="83">
        <f t="shared" si="14"/>
        <v>50393.109790955627</v>
      </c>
      <c r="R59" s="83">
        <f t="shared" si="14"/>
        <v>53024.557543898663</v>
      </c>
    </row>
    <row r="60" spans="1:23" s="16" customFormat="1" ht="13.4" customHeight="1">
      <c r="A60" s="37" t="s">
        <v>67</v>
      </c>
      <c r="B60" s="83"/>
      <c r="C60" s="83"/>
      <c r="D60" s="83"/>
      <c r="E60" s="83">
        <f t="shared" ref="E60:P71" si="15">VLOOKUP($A60, Table_Data_opex, MATCH(E$58, Header_Table_Data_opex, 0), FALSE) * VLOOKUP(E$58, Table_Inflators_per_base_year, MATCH(VLOOKUP($A60, Table_Victorian_or_non_Victorian, 2, FALSE), Header_Table_Inflators_per_base_year, 0), FALSE)</f>
        <v>513099.98756229493</v>
      </c>
      <c r="F60" s="83">
        <f t="shared" si="15"/>
        <v>582739.22483728291</v>
      </c>
      <c r="G60" s="83">
        <f t="shared" si="15"/>
        <v>562111.680187069</v>
      </c>
      <c r="H60" s="83">
        <f t="shared" si="15"/>
        <v>622165.50868679571</v>
      </c>
      <c r="I60" s="83">
        <f t="shared" si="15"/>
        <v>496525.30351010169</v>
      </c>
      <c r="J60" s="83">
        <f t="shared" si="15"/>
        <v>553470.71680222894</v>
      </c>
      <c r="K60" s="83">
        <f t="shared" si="15"/>
        <v>652692.37710014754</v>
      </c>
      <c r="L60" s="83">
        <f t="shared" si="15"/>
        <v>583295.46259438188</v>
      </c>
      <c r="M60" s="83">
        <f t="shared" si="15"/>
        <v>517628.58681073255</v>
      </c>
      <c r="N60" s="83">
        <f t="shared" si="15"/>
        <v>444132.33838090987</v>
      </c>
      <c r="O60" s="83">
        <f t="shared" si="15"/>
        <v>419966.64813759865</v>
      </c>
      <c r="P60" s="83">
        <f t="shared" si="15"/>
        <v>373241.83083046472</v>
      </c>
      <c r="Q60" s="83">
        <f t="shared" si="14"/>
        <v>355073.28240187711</v>
      </c>
      <c r="R60" s="83">
        <f t="shared" si="14"/>
        <v>306711.4705688376</v>
      </c>
    </row>
    <row r="61" spans="1:23" s="16" customFormat="1" ht="13.4" customHeight="1">
      <c r="A61" s="37" t="s">
        <v>7</v>
      </c>
      <c r="B61" s="83"/>
      <c r="C61" s="83"/>
      <c r="D61" s="83"/>
      <c r="E61" s="83">
        <f t="shared" si="15"/>
        <v>159552.79180343534</v>
      </c>
      <c r="F61" s="83">
        <f t="shared" si="15"/>
        <v>154697.16904197563</v>
      </c>
      <c r="G61" s="83">
        <f t="shared" si="15"/>
        <v>155874.80332265465</v>
      </c>
      <c r="H61" s="83">
        <f t="shared" si="15"/>
        <v>168323.07087553883</v>
      </c>
      <c r="I61" s="83">
        <f t="shared" si="15"/>
        <v>187784.68774085568</v>
      </c>
      <c r="J61" s="83">
        <f t="shared" si="15"/>
        <v>192674.38694709481</v>
      </c>
      <c r="K61" s="83">
        <f t="shared" si="15"/>
        <v>204651.59938180444</v>
      </c>
      <c r="L61" s="83">
        <f t="shared" si="15"/>
        <v>227104.16866920068</v>
      </c>
      <c r="M61" s="83">
        <f t="shared" si="15"/>
        <v>199023.50412205179</v>
      </c>
      <c r="N61" s="83">
        <f t="shared" si="15"/>
        <v>184136.97201655258</v>
      </c>
      <c r="O61" s="83">
        <f t="shared" si="15"/>
        <v>191194.03157805954</v>
      </c>
      <c r="P61" s="83">
        <f t="shared" si="15"/>
        <v>204623.17962905974</v>
      </c>
      <c r="Q61" s="83">
        <f t="shared" si="14"/>
        <v>197741.70409222189</v>
      </c>
      <c r="R61" s="83">
        <f t="shared" si="14"/>
        <v>194340.98735650745</v>
      </c>
      <c r="V61" s="38"/>
      <c r="W61" s="38"/>
    </row>
    <row r="62" spans="1:23" s="16" customFormat="1" ht="13.4" customHeight="1">
      <c r="A62" s="37" t="s">
        <v>1</v>
      </c>
      <c r="B62" s="83"/>
      <c r="C62" s="83"/>
      <c r="D62" s="83"/>
      <c r="E62" s="83">
        <f t="shared" si="15"/>
        <v>43543.333081632714</v>
      </c>
      <c r="F62" s="83">
        <f t="shared" si="15"/>
        <v>47443.080460668105</v>
      </c>
      <c r="G62" s="83">
        <f t="shared" si="15"/>
        <v>44086.382884249426</v>
      </c>
      <c r="H62" s="83">
        <f t="shared" si="15"/>
        <v>56543.471854095907</v>
      </c>
      <c r="I62" s="83">
        <f t="shared" si="15"/>
        <v>54932.968597601241</v>
      </c>
      <c r="J62" s="83">
        <f t="shared" si="15"/>
        <v>55983.87434545908</v>
      </c>
      <c r="K62" s="83">
        <f t="shared" si="15"/>
        <v>54114.799686988088</v>
      </c>
      <c r="L62" s="83">
        <f t="shared" si="15"/>
        <v>72709.915334209742</v>
      </c>
      <c r="M62" s="83">
        <f t="shared" si="15"/>
        <v>70944.173441734412</v>
      </c>
      <c r="N62" s="83">
        <f t="shared" si="15"/>
        <v>64399.159292035401</v>
      </c>
      <c r="O62" s="83">
        <f t="shared" si="15"/>
        <v>70858.330030487821</v>
      </c>
      <c r="P62" s="83">
        <f t="shared" si="15"/>
        <v>69660.446350524478</v>
      </c>
      <c r="Q62" s="83">
        <f t="shared" si="14"/>
        <v>61907.214654436852</v>
      </c>
      <c r="R62" s="83">
        <f t="shared" si="14"/>
        <v>44108.548293439155</v>
      </c>
    </row>
    <row r="63" spans="1:23" s="16" customFormat="1" ht="13.4" customHeight="1">
      <c r="A63" s="37" t="s">
        <v>68</v>
      </c>
      <c r="B63" s="83"/>
      <c r="C63" s="83"/>
      <c r="D63" s="83"/>
      <c r="E63" s="83">
        <f t="shared" si="15"/>
        <v>249124.61881491146</v>
      </c>
      <c r="F63" s="83">
        <f t="shared" si="15"/>
        <v>239887.03428359362</v>
      </c>
      <c r="G63" s="83">
        <f t="shared" si="15"/>
        <v>254665.49273374514</v>
      </c>
      <c r="H63" s="83">
        <f t="shared" si="15"/>
        <v>259419.82644395903</v>
      </c>
      <c r="I63" s="83">
        <f t="shared" si="15"/>
        <v>234650.65640494513</v>
      </c>
      <c r="J63" s="83">
        <f t="shared" si="15"/>
        <v>264977.23523496481</v>
      </c>
      <c r="K63" s="83">
        <f t="shared" si="15"/>
        <v>273242.04299289902</v>
      </c>
      <c r="L63" s="83">
        <f t="shared" si="15"/>
        <v>293208.72738893639</v>
      </c>
      <c r="M63" s="83">
        <f t="shared" si="15"/>
        <v>269867.8094318182</v>
      </c>
      <c r="N63" s="83">
        <f t="shared" si="15"/>
        <v>246763.70700107809</v>
      </c>
      <c r="O63" s="83">
        <f t="shared" si="15"/>
        <v>234555.04739721958</v>
      </c>
      <c r="P63" s="83">
        <f t="shared" si="15"/>
        <v>209794.10876672532</v>
      </c>
      <c r="Q63" s="83">
        <f t="shared" si="14"/>
        <v>224579.0392309493</v>
      </c>
      <c r="R63" s="83">
        <f t="shared" si="14"/>
        <v>217503.69981450951</v>
      </c>
    </row>
    <row r="64" spans="1:23" s="16" customFormat="1" ht="13.4" customHeight="1">
      <c r="A64" s="37" t="s">
        <v>69</v>
      </c>
      <c r="B64" s="83"/>
      <c r="C64" s="83"/>
      <c r="D64" s="83"/>
      <c r="E64" s="83">
        <f t="shared" si="15"/>
        <v>313416.77863474021</v>
      </c>
      <c r="F64" s="83">
        <f t="shared" si="15"/>
        <v>317779.87375530222</v>
      </c>
      <c r="G64" s="83">
        <f t="shared" si="15"/>
        <v>352373.39246284828</v>
      </c>
      <c r="H64" s="83">
        <f t="shared" si="15"/>
        <v>378036.63806513039</v>
      </c>
      <c r="I64" s="83">
        <f t="shared" si="15"/>
        <v>408792.98908946058</v>
      </c>
      <c r="J64" s="83">
        <f t="shared" si="15"/>
        <v>375161.2113504294</v>
      </c>
      <c r="K64" s="83">
        <f t="shared" si="15"/>
        <v>384682.14079713868</v>
      </c>
      <c r="L64" s="83">
        <f t="shared" si="15"/>
        <v>342030.13035489939</v>
      </c>
      <c r="M64" s="83">
        <f t="shared" si="15"/>
        <v>345315.7123190909</v>
      </c>
      <c r="N64" s="83">
        <f t="shared" si="15"/>
        <v>347370.55979482603</v>
      </c>
      <c r="O64" s="83">
        <f t="shared" si="15"/>
        <v>329862.88227432081</v>
      </c>
      <c r="P64" s="83">
        <f t="shared" si="15"/>
        <v>312988.47030981065</v>
      </c>
      <c r="Q64" s="83">
        <f t="shared" si="14"/>
        <v>352901.59345136513</v>
      </c>
      <c r="R64" s="83">
        <f t="shared" si="14"/>
        <v>374504.30927684717</v>
      </c>
    </row>
    <row r="65" spans="1:30" s="16" customFormat="1" ht="13.4" customHeight="1">
      <c r="A65" s="37" t="s">
        <v>70</v>
      </c>
      <c r="B65" s="83"/>
      <c r="C65" s="83"/>
      <c r="D65" s="83"/>
      <c r="E65" s="83">
        <f t="shared" si="15"/>
        <v>314666.22601650434</v>
      </c>
      <c r="F65" s="83">
        <f t="shared" si="15"/>
        <v>308502.44517762464</v>
      </c>
      <c r="G65" s="83">
        <f t="shared" si="15"/>
        <v>382875.35238028894</v>
      </c>
      <c r="H65" s="83">
        <f t="shared" si="15"/>
        <v>392058.83837449912</v>
      </c>
      <c r="I65" s="83">
        <f t="shared" si="15"/>
        <v>314575.61462990212</v>
      </c>
      <c r="J65" s="83">
        <f t="shared" si="15"/>
        <v>315982.6692726622</v>
      </c>
      <c r="K65" s="83">
        <f t="shared" si="15"/>
        <v>365893.45174460608</v>
      </c>
      <c r="L65" s="83">
        <f t="shared" si="15"/>
        <v>387320.87262453872</v>
      </c>
      <c r="M65" s="83">
        <f t="shared" si="15"/>
        <v>341104.29204545455</v>
      </c>
      <c r="N65" s="83">
        <f t="shared" si="15"/>
        <v>366920.37317538622</v>
      </c>
      <c r="O65" s="83">
        <f t="shared" si="15"/>
        <v>366276.22348816833</v>
      </c>
      <c r="P65" s="83">
        <f t="shared" si="15"/>
        <v>368325.40251721174</v>
      </c>
      <c r="Q65" s="83">
        <f t="shared" si="14"/>
        <v>338134.68809726962</v>
      </c>
      <c r="R65" s="83">
        <f t="shared" si="14"/>
        <v>318967.98331415502</v>
      </c>
    </row>
    <row r="66" spans="1:30" s="16" customFormat="1" ht="13.4" customHeight="1">
      <c r="A66" s="37" t="s">
        <v>64</v>
      </c>
      <c r="B66" s="83"/>
      <c r="C66" s="83"/>
      <c r="D66" s="83"/>
      <c r="E66" s="83">
        <f t="shared" si="15"/>
        <v>345050.39342919225</v>
      </c>
      <c r="F66" s="83">
        <f t="shared" si="15"/>
        <v>370431.68244856846</v>
      </c>
      <c r="G66" s="83">
        <f t="shared" si="15"/>
        <v>372986.17727496137</v>
      </c>
      <c r="H66" s="83">
        <f t="shared" si="15"/>
        <v>462590.07133817853</v>
      </c>
      <c r="I66" s="83">
        <f t="shared" si="15"/>
        <v>422897.02129566728</v>
      </c>
      <c r="J66" s="83">
        <f t="shared" si="15"/>
        <v>401020.6428331582</v>
      </c>
      <c r="K66" s="83">
        <f t="shared" si="15"/>
        <v>394603.52443787351</v>
      </c>
      <c r="L66" s="83">
        <f t="shared" si="15"/>
        <v>311330.35287859332</v>
      </c>
      <c r="M66" s="83">
        <f t="shared" si="15"/>
        <v>314625.81317386264</v>
      </c>
      <c r="N66" s="83">
        <f t="shared" si="15"/>
        <v>331217.67845673504</v>
      </c>
      <c r="O66" s="83">
        <f t="shared" si="15"/>
        <v>378527.0836546889</v>
      </c>
      <c r="P66" s="83">
        <f t="shared" si="15"/>
        <v>365105.51570567983</v>
      </c>
      <c r="Q66" s="83">
        <f t="shared" si="14"/>
        <v>353706.60144112626</v>
      </c>
      <c r="R66" s="83">
        <f t="shared" si="14"/>
        <v>319816.21685902722</v>
      </c>
    </row>
    <row r="67" spans="1:30" s="16" customFormat="1" ht="13.4" customHeight="1">
      <c r="A67" s="37" t="s">
        <v>53</v>
      </c>
      <c r="B67" s="83"/>
      <c r="C67" s="83"/>
      <c r="D67" s="83"/>
      <c r="E67" s="83">
        <f t="shared" si="15"/>
        <v>55948.283295056004</v>
      </c>
      <c r="F67" s="83">
        <f t="shared" si="15"/>
        <v>65763.040964156287</v>
      </c>
      <c r="G67" s="83">
        <f t="shared" si="15"/>
        <v>64897.596561196428</v>
      </c>
      <c r="H67" s="83">
        <f t="shared" si="15"/>
        <v>75055.202040387987</v>
      </c>
      <c r="I67" s="83">
        <f t="shared" si="15"/>
        <v>72311.84505952317</v>
      </c>
      <c r="J67" s="83">
        <f t="shared" si="15"/>
        <v>70974.927628877762</v>
      </c>
      <c r="K67" s="83">
        <f t="shared" si="15"/>
        <v>73079.730390022902</v>
      </c>
      <c r="L67" s="83">
        <f t="shared" si="15"/>
        <v>77886.570142725599</v>
      </c>
      <c r="M67" s="83">
        <f t="shared" si="15"/>
        <v>81609.709710930445</v>
      </c>
      <c r="N67" s="83">
        <f t="shared" si="15"/>
        <v>75343.964513274332</v>
      </c>
      <c r="O67" s="83">
        <f t="shared" si="15"/>
        <v>79086.460234102793</v>
      </c>
      <c r="P67" s="83">
        <f t="shared" si="15"/>
        <v>69410.626085664335</v>
      </c>
      <c r="Q67" s="83">
        <f t="shared" si="14"/>
        <v>62962.805024957335</v>
      </c>
      <c r="R67" s="83">
        <f t="shared" si="14"/>
        <v>51675.58772184675</v>
      </c>
    </row>
    <row r="68" spans="1:30" s="16" customFormat="1" ht="13.4" customHeight="1">
      <c r="A68" s="37" t="s">
        <v>2</v>
      </c>
      <c r="B68" s="83"/>
      <c r="C68" s="83"/>
      <c r="D68" s="83"/>
      <c r="E68" s="83">
        <f t="shared" si="15"/>
        <v>148555.5251717077</v>
      </c>
      <c r="F68" s="83">
        <f t="shared" si="15"/>
        <v>142824.85576842813</v>
      </c>
      <c r="G68" s="83">
        <f t="shared" si="15"/>
        <v>148651.30373118562</v>
      </c>
      <c r="H68" s="83">
        <f t="shared" si="15"/>
        <v>179608.46461440678</v>
      </c>
      <c r="I68" s="83">
        <f t="shared" si="15"/>
        <v>192126.29309868204</v>
      </c>
      <c r="J68" s="83">
        <f t="shared" si="15"/>
        <v>173664.9637509232</v>
      </c>
      <c r="K68" s="83">
        <f t="shared" si="15"/>
        <v>186774.27334163259</v>
      </c>
      <c r="L68" s="83">
        <f t="shared" si="15"/>
        <v>191904.66383279109</v>
      </c>
      <c r="M68" s="83">
        <f t="shared" si="15"/>
        <v>204912.28545618791</v>
      </c>
      <c r="N68" s="83">
        <f t="shared" si="15"/>
        <v>210973.03097345133</v>
      </c>
      <c r="O68" s="83">
        <f t="shared" si="15"/>
        <v>207343.73575783975</v>
      </c>
      <c r="P68" s="83">
        <f t="shared" si="15"/>
        <v>202006.49191433567</v>
      </c>
      <c r="Q68" s="83">
        <f t="shared" si="14"/>
        <v>200209.42171501703</v>
      </c>
      <c r="R68" s="83">
        <f t="shared" si="14"/>
        <v>169702.30210645354</v>
      </c>
    </row>
    <row r="69" spans="1:30" s="16" customFormat="1" ht="13.4" customHeight="1">
      <c r="A69" s="37" t="s">
        <v>65</v>
      </c>
      <c r="B69" s="83"/>
      <c r="C69" s="83"/>
      <c r="D69" s="83"/>
      <c r="E69" s="83">
        <f t="shared" si="15"/>
        <v>169294.92537878786</v>
      </c>
      <c r="F69" s="83">
        <f t="shared" si="15"/>
        <v>168667.28796394487</v>
      </c>
      <c r="G69" s="83">
        <f t="shared" si="15"/>
        <v>212470.36081011352</v>
      </c>
      <c r="H69" s="83">
        <f t="shared" si="15"/>
        <v>219062.87525050101</v>
      </c>
      <c r="I69" s="83">
        <f t="shared" si="15"/>
        <v>234405.48159313729</v>
      </c>
      <c r="J69" s="83">
        <f t="shared" si="15"/>
        <v>239874.45474713738</v>
      </c>
      <c r="K69" s="83">
        <f t="shared" si="15"/>
        <v>250474.48255759003</v>
      </c>
      <c r="L69" s="83">
        <f t="shared" si="15"/>
        <v>210108.11838326405</v>
      </c>
      <c r="M69" s="83">
        <f t="shared" si="15"/>
        <v>243015.86716077928</v>
      </c>
      <c r="N69" s="83">
        <f t="shared" si="15"/>
        <v>238792.72400044603</v>
      </c>
      <c r="O69" s="83">
        <f t="shared" si="15"/>
        <v>246568.64853111308</v>
      </c>
      <c r="P69" s="83">
        <f t="shared" si="15"/>
        <v>220037.95131820135</v>
      </c>
      <c r="Q69" s="83">
        <f t="shared" si="14"/>
        <v>225371.71056356651</v>
      </c>
      <c r="R69" s="83">
        <f t="shared" si="14"/>
        <v>237810.26201298434</v>
      </c>
    </row>
    <row r="70" spans="1:30" s="16" customFormat="1" ht="13.4" customHeight="1">
      <c r="A70" s="37" t="s">
        <v>54</v>
      </c>
      <c r="B70" s="83"/>
      <c r="C70" s="83"/>
      <c r="D70" s="83"/>
      <c r="E70" s="83">
        <f t="shared" si="15"/>
        <v>72101.443577357495</v>
      </c>
      <c r="F70" s="83">
        <f t="shared" si="15"/>
        <v>85541.703558221503</v>
      </c>
      <c r="G70" s="83">
        <f t="shared" si="15"/>
        <v>83093.594572075235</v>
      </c>
      <c r="H70" s="83">
        <f t="shared" si="15"/>
        <v>90879.269662940569</v>
      </c>
      <c r="I70" s="83">
        <f t="shared" si="15"/>
        <v>74485.523278352091</v>
      </c>
      <c r="J70" s="83">
        <f t="shared" si="15"/>
        <v>75984.30584095027</v>
      </c>
      <c r="K70" s="83">
        <f t="shared" si="15"/>
        <v>64629.211732935029</v>
      </c>
      <c r="L70" s="83">
        <f t="shared" si="15"/>
        <v>69349.212703225829</v>
      </c>
      <c r="M70" s="83">
        <f t="shared" si="15"/>
        <v>91450.918093490094</v>
      </c>
      <c r="N70" s="83">
        <f t="shared" si="15"/>
        <v>82870.270253815805</v>
      </c>
      <c r="O70" s="83">
        <f t="shared" si="15"/>
        <v>73868.800324729018</v>
      </c>
      <c r="P70" s="83">
        <f t="shared" si="15"/>
        <v>76483.250459481787</v>
      </c>
      <c r="Q70" s="83">
        <f t="shared" si="14"/>
        <v>82520.570985421626</v>
      </c>
      <c r="R70" s="83">
        <f t="shared" si="14"/>
        <v>80992.993186956941</v>
      </c>
    </row>
    <row r="71" spans="1:30" s="16" customFormat="1" ht="13.4" customHeight="1">
      <c r="A71" s="37" t="s">
        <v>3</v>
      </c>
      <c r="B71" s="83"/>
      <c r="C71" s="83"/>
      <c r="D71" s="83"/>
      <c r="E71" s="83">
        <f t="shared" si="15"/>
        <v>103042.53679237324</v>
      </c>
      <c r="F71" s="83">
        <f t="shared" si="15"/>
        <v>107870.37740269094</v>
      </c>
      <c r="G71" s="83">
        <f t="shared" si="15"/>
        <v>132199.81066383788</v>
      </c>
      <c r="H71" s="83">
        <f t="shared" si="15"/>
        <v>135467.00619915951</v>
      </c>
      <c r="I71" s="83">
        <f t="shared" si="15"/>
        <v>121487.01643373708</v>
      </c>
      <c r="J71" s="83">
        <f t="shared" si="15"/>
        <v>123708.95863742713</v>
      </c>
      <c r="K71" s="83">
        <f t="shared" si="15"/>
        <v>117721.494565381</v>
      </c>
      <c r="L71" s="83">
        <f t="shared" si="15"/>
        <v>137025.81863918321</v>
      </c>
      <c r="M71" s="83">
        <f t="shared" si="15"/>
        <v>128995.23497207084</v>
      </c>
      <c r="N71" s="83">
        <f t="shared" si="15"/>
        <v>102973.71907744078</v>
      </c>
      <c r="O71" s="83">
        <f t="shared" si="15"/>
        <v>103769.13665069688</v>
      </c>
      <c r="P71" s="83">
        <f t="shared" si="15"/>
        <v>110922.62239947553</v>
      </c>
      <c r="Q71" s="83">
        <f t="shared" si="14"/>
        <v>108502.1504052901</v>
      </c>
      <c r="R71" s="83">
        <f t="shared" si="14"/>
        <v>110494.9127782358</v>
      </c>
    </row>
    <row r="72" spans="1:30" ht="13.4" customHeight="1"/>
    <row r="73" spans="1:30" s="25" customFormat="1" ht="13.4" customHeight="1">
      <c r="A73" s="23" t="s">
        <v>421</v>
      </c>
      <c r="B73" s="24"/>
      <c r="C73" s="24"/>
    </row>
    <row r="74" spans="1:30" ht="13.4" customHeight="1">
      <c r="N74" s="36"/>
    </row>
    <row r="75" spans="1:30" ht="13.4" customHeight="1">
      <c r="B75" s="28" t="s">
        <v>411</v>
      </c>
      <c r="M75" s="36"/>
    </row>
    <row r="76" spans="1:30" s="28" customFormat="1" ht="13.4" customHeight="1">
      <c r="A76" s="15" t="s">
        <v>78</v>
      </c>
      <c r="B76" s="27">
        <v>2006</v>
      </c>
      <c r="C76" s="27">
        <v>2007</v>
      </c>
      <c r="D76" s="27">
        <v>2008</v>
      </c>
      <c r="E76" s="27">
        <v>2009</v>
      </c>
      <c r="F76" s="27">
        <v>2010</v>
      </c>
      <c r="G76" s="27">
        <v>2011</v>
      </c>
      <c r="H76" s="27">
        <v>2012</v>
      </c>
      <c r="I76" s="27">
        <v>2013</v>
      </c>
      <c r="J76" s="27">
        <v>2014</v>
      </c>
      <c r="K76" s="27">
        <v>2015</v>
      </c>
      <c r="L76" s="27">
        <v>2016</v>
      </c>
      <c r="M76" s="27">
        <v>2017</v>
      </c>
      <c r="N76" s="27">
        <v>2018</v>
      </c>
      <c r="O76" s="27">
        <v>2019</v>
      </c>
      <c r="P76" s="27">
        <v>2020</v>
      </c>
      <c r="Q76" s="27">
        <v>2021</v>
      </c>
      <c r="R76" s="27">
        <v>2022</v>
      </c>
      <c r="V76" s="29"/>
      <c r="W76" s="30"/>
    </row>
    <row r="77" spans="1:30" s="16" customFormat="1" ht="13.4" customHeight="1">
      <c r="A77" s="37" t="s">
        <v>66</v>
      </c>
      <c r="B77" s="42"/>
      <c r="C77" s="42"/>
      <c r="D77" s="42"/>
      <c r="E77" s="83">
        <f t="shared" ref="E77:R89" si="16">VLOOKUP($A77, Table_Data_opex_vegetation_management, MATCH(E$76, Header_Table_Data_opex_vegetation_management, 0), FALSE) * VLOOKUP(E$76, Table_Inflators_per_base_year, MATCH(VLOOKUP($A77, Table_Victorian_or_non_Victorian, 2, FALSE), Header_Table_Inflators_per_base_year, 0), FALSE)</f>
        <v>2594.285051406926</v>
      </c>
      <c r="F77" s="83">
        <f t="shared" si="16"/>
        <v>3463.3238292682922</v>
      </c>
      <c r="G77" s="83">
        <f t="shared" si="16"/>
        <v>3836.6768194014444</v>
      </c>
      <c r="H77" s="83">
        <f t="shared" si="16"/>
        <v>4257.2381157314639</v>
      </c>
      <c r="I77" s="83">
        <f t="shared" si="16"/>
        <v>5459.7838061274515</v>
      </c>
      <c r="J77" s="83">
        <f t="shared" si="16"/>
        <v>2602.6247187500003</v>
      </c>
      <c r="K77" s="83">
        <f t="shared" si="16"/>
        <v>2466.5404561444657</v>
      </c>
      <c r="L77" s="83">
        <f t="shared" si="16"/>
        <v>2159.0141427583026</v>
      </c>
      <c r="M77" s="83">
        <f t="shared" si="16"/>
        <v>2318.9743636363637</v>
      </c>
      <c r="N77" s="83">
        <f t="shared" si="16"/>
        <v>2447.1283889384481</v>
      </c>
      <c r="O77" s="83">
        <f t="shared" si="16"/>
        <v>3629.2188431200707</v>
      </c>
      <c r="P77" s="83">
        <f t="shared" si="16"/>
        <v>4218.6034423407909</v>
      </c>
      <c r="Q77" s="83">
        <f t="shared" si="16"/>
        <v>4291.544923208191</v>
      </c>
      <c r="R77" s="83">
        <f t="shared" si="16"/>
        <v>3679.3733429513609</v>
      </c>
      <c r="S77" s="206"/>
      <c r="T77" s="206"/>
      <c r="U77" s="206"/>
      <c r="V77" s="206"/>
      <c r="W77" s="206"/>
      <c r="X77" s="206"/>
      <c r="Y77" s="206"/>
      <c r="Z77" s="206"/>
      <c r="AA77" s="206"/>
      <c r="AB77" s="206"/>
      <c r="AC77" s="206"/>
      <c r="AD77" s="206"/>
    </row>
    <row r="78" spans="1:30" s="16" customFormat="1" ht="13.4" customHeight="1">
      <c r="A78" s="37" t="s">
        <v>67</v>
      </c>
      <c r="B78" s="79"/>
      <c r="C78" s="79"/>
      <c r="D78" s="79"/>
      <c r="E78" s="83">
        <f t="shared" ref="E78:P89" si="17">VLOOKUP($A78, Table_Data_opex_vegetation_management, MATCH(E$76, Header_Table_Data_opex_vegetation_management, 0), FALSE) * VLOOKUP(E$76, Table_Inflators_per_base_year, MATCH(VLOOKUP($A78, Table_Victorian_or_non_Victorian, 2, FALSE), Header_Table_Inflators_per_base_year, 0), FALSE)</f>
        <v>39681.379599567095</v>
      </c>
      <c r="F78" s="83">
        <f t="shared" si="17"/>
        <v>38881.860816542947</v>
      </c>
      <c r="G78" s="83">
        <f t="shared" si="17"/>
        <v>43926.053147574814</v>
      </c>
      <c r="H78" s="83">
        <f t="shared" si="17"/>
        <v>38448.527555110224</v>
      </c>
      <c r="I78" s="83">
        <f t="shared" si="17"/>
        <v>38471.646813725492</v>
      </c>
      <c r="J78" s="83">
        <f t="shared" si="17"/>
        <v>38571.415054627862</v>
      </c>
      <c r="K78" s="83">
        <f t="shared" si="17"/>
        <v>40250.5533771107</v>
      </c>
      <c r="L78" s="83">
        <f t="shared" si="17"/>
        <v>33563.817596863468</v>
      </c>
      <c r="M78" s="83">
        <f t="shared" si="17"/>
        <v>45901.914964496231</v>
      </c>
      <c r="N78" s="83">
        <f t="shared" si="17"/>
        <v>44181.157448706508</v>
      </c>
      <c r="O78" s="83">
        <f t="shared" si="17"/>
        <v>37930.308479404033</v>
      </c>
      <c r="P78" s="83">
        <f t="shared" si="17"/>
        <v>38686.463511187605</v>
      </c>
      <c r="Q78" s="83">
        <f t="shared" si="16"/>
        <v>37285.332103242319</v>
      </c>
      <c r="R78" s="83">
        <f t="shared" si="16"/>
        <v>31798.799546578732</v>
      </c>
      <c r="S78" s="206"/>
      <c r="T78" s="206"/>
      <c r="U78" s="206"/>
      <c r="V78" s="206"/>
      <c r="W78" s="206"/>
      <c r="X78" s="206"/>
      <c r="Y78" s="206"/>
      <c r="Z78" s="206"/>
      <c r="AA78" s="206"/>
      <c r="AB78" s="206"/>
      <c r="AC78" s="206"/>
      <c r="AD78" s="206"/>
    </row>
    <row r="79" spans="1:30" s="16" customFormat="1" ht="13.4" customHeight="1">
      <c r="A79" s="37" t="s">
        <v>7</v>
      </c>
      <c r="B79" s="79"/>
      <c r="C79" s="79"/>
      <c r="D79" s="79"/>
      <c r="E79" s="83">
        <f t="shared" si="17"/>
        <v>27270.387801480087</v>
      </c>
      <c r="F79" s="83">
        <f t="shared" si="17"/>
        <v>24114.537252139879</v>
      </c>
      <c r="G79" s="83">
        <f t="shared" si="17"/>
        <v>26535.386880589722</v>
      </c>
      <c r="H79" s="83">
        <f t="shared" si="17"/>
        <v>34997.619186018426</v>
      </c>
      <c r="I79" s="83">
        <f t="shared" si="17"/>
        <v>40660.680446510218</v>
      </c>
      <c r="J79" s="83">
        <f t="shared" si="17"/>
        <v>35551.716541595844</v>
      </c>
      <c r="K79" s="83">
        <f t="shared" si="17"/>
        <v>37819.979086472398</v>
      </c>
      <c r="L79" s="83">
        <f t="shared" si="17"/>
        <v>35728.723479742177</v>
      </c>
      <c r="M79" s="83">
        <f t="shared" si="17"/>
        <v>36514.447147470637</v>
      </c>
      <c r="N79" s="83">
        <f t="shared" si="17"/>
        <v>29850.360303539823</v>
      </c>
      <c r="O79" s="83">
        <f t="shared" si="17"/>
        <v>38296.969577526135</v>
      </c>
      <c r="P79" s="83">
        <f t="shared" si="17"/>
        <v>36109.063002622373</v>
      </c>
      <c r="Q79" s="83">
        <f t="shared" si="16"/>
        <v>37399.630827005116</v>
      </c>
      <c r="R79" s="83">
        <f t="shared" si="16"/>
        <v>36610.723665910969</v>
      </c>
      <c r="S79" s="206"/>
      <c r="T79" s="206"/>
      <c r="U79" s="206"/>
      <c r="V79" s="206"/>
      <c r="W79" s="206"/>
      <c r="X79" s="206"/>
      <c r="Y79" s="206"/>
      <c r="Z79" s="206"/>
      <c r="AA79" s="206"/>
      <c r="AB79" s="206"/>
      <c r="AC79" s="206"/>
      <c r="AD79" s="206"/>
    </row>
    <row r="80" spans="1:30" s="16" customFormat="1" ht="13.4" customHeight="1">
      <c r="A80" s="37" t="s">
        <v>1</v>
      </c>
      <c r="B80" s="42"/>
      <c r="C80" s="42"/>
      <c r="D80" s="42"/>
      <c r="E80" s="83">
        <f t="shared" si="17"/>
        <v>1110.5964321851452</v>
      </c>
      <c r="F80" s="83">
        <f t="shared" si="17"/>
        <v>1138.1318997912319</v>
      </c>
      <c r="G80" s="83">
        <f t="shared" si="17"/>
        <v>2819.1574065020163</v>
      </c>
      <c r="H80" s="83">
        <f t="shared" si="17"/>
        <v>5254.8663524481753</v>
      </c>
      <c r="I80" s="83">
        <f t="shared" si="17"/>
        <v>2413.560386640725</v>
      </c>
      <c r="J80" s="83">
        <f t="shared" si="17"/>
        <v>2061.6855524079319</v>
      </c>
      <c r="K80" s="83">
        <f t="shared" si="17"/>
        <v>1080.104634</v>
      </c>
      <c r="L80" s="83">
        <f t="shared" si="17"/>
        <v>3041.4046500920813</v>
      </c>
      <c r="M80" s="83">
        <f t="shared" si="17"/>
        <v>-94.152326106594401</v>
      </c>
      <c r="N80" s="83">
        <f t="shared" si="17"/>
        <v>-282.88087669300228</v>
      </c>
      <c r="O80" s="83">
        <f t="shared" si="17"/>
        <v>4848.5731929442509</v>
      </c>
      <c r="P80" s="83">
        <f t="shared" si="17"/>
        <v>1871.0778782779721</v>
      </c>
      <c r="Q80" s="83">
        <f t="shared" si="16"/>
        <v>572.68577730375421</v>
      </c>
      <c r="R80" s="83">
        <f t="shared" si="16"/>
        <v>2632.4166455070076</v>
      </c>
      <c r="S80" s="206"/>
      <c r="T80" s="206"/>
      <c r="U80" s="206"/>
      <c r="V80" s="206"/>
      <c r="W80" s="206"/>
      <c r="X80" s="206"/>
      <c r="Y80" s="206"/>
      <c r="Z80" s="206"/>
      <c r="AA80" s="206"/>
      <c r="AB80" s="206"/>
      <c r="AC80" s="206"/>
      <c r="AD80" s="206"/>
    </row>
    <row r="81" spans="1:30" s="16" customFormat="1" ht="13.4" customHeight="1">
      <c r="A81" s="37" t="s">
        <v>68</v>
      </c>
      <c r="B81" s="42"/>
      <c r="C81" s="42"/>
      <c r="D81" s="42"/>
      <c r="E81" s="83">
        <f t="shared" si="17"/>
        <v>25449.909857413415</v>
      </c>
      <c r="F81" s="83">
        <f t="shared" si="17"/>
        <v>24404.941937168609</v>
      </c>
      <c r="G81" s="83">
        <f t="shared" si="17"/>
        <v>23656.796418472652</v>
      </c>
      <c r="H81" s="83">
        <f t="shared" si="17"/>
        <v>19940.605635521042</v>
      </c>
      <c r="I81" s="83">
        <f t="shared" si="17"/>
        <v>25750.361242647057</v>
      </c>
      <c r="J81" s="83">
        <f t="shared" si="17"/>
        <v>41235.331083015262</v>
      </c>
      <c r="K81" s="83">
        <f t="shared" si="17"/>
        <v>38876.28588180113</v>
      </c>
      <c r="L81" s="83">
        <f t="shared" si="17"/>
        <v>49936.96960516605</v>
      </c>
      <c r="M81" s="83">
        <f t="shared" si="17"/>
        <v>35145.643642181822</v>
      </c>
      <c r="N81" s="83">
        <f t="shared" si="17"/>
        <v>40046.142618198042</v>
      </c>
      <c r="O81" s="83">
        <f t="shared" si="17"/>
        <v>33366.645113716047</v>
      </c>
      <c r="P81" s="83">
        <f t="shared" si="17"/>
        <v>35158.131260757313</v>
      </c>
      <c r="Q81" s="83">
        <f t="shared" si="16"/>
        <v>31239.407359215013</v>
      </c>
      <c r="R81" s="83">
        <f t="shared" si="16"/>
        <v>34251.511685696627</v>
      </c>
      <c r="S81" s="206"/>
      <c r="T81" s="206"/>
      <c r="U81" s="206"/>
      <c r="V81" s="206"/>
      <c r="W81" s="206"/>
      <c r="X81" s="206"/>
      <c r="Y81" s="206"/>
      <c r="Z81" s="206"/>
      <c r="AA81" s="206"/>
      <c r="AB81" s="206"/>
      <c r="AC81" s="206"/>
      <c r="AD81" s="206"/>
    </row>
    <row r="82" spans="1:30" s="16" customFormat="1" ht="13.4" customHeight="1">
      <c r="A82" s="37" t="s">
        <v>69</v>
      </c>
      <c r="B82" s="79"/>
      <c r="C82" s="79"/>
      <c r="D82" s="79"/>
      <c r="E82" s="83">
        <f t="shared" si="17"/>
        <v>51433.29672510903</v>
      </c>
      <c r="F82" s="83">
        <f t="shared" si="17"/>
        <v>51570.355159334198</v>
      </c>
      <c r="G82" s="83">
        <f t="shared" si="17"/>
        <v>55735.435960268311</v>
      </c>
      <c r="H82" s="83">
        <f t="shared" si="17"/>
        <v>53408.1582510019</v>
      </c>
      <c r="I82" s="83">
        <f t="shared" si="17"/>
        <v>53638.465366911871</v>
      </c>
      <c r="J82" s="83">
        <f t="shared" si="17"/>
        <v>55230.093768129766</v>
      </c>
      <c r="K82" s="83">
        <f t="shared" si="17"/>
        <v>46135.804123827402</v>
      </c>
      <c r="L82" s="83">
        <f t="shared" si="17"/>
        <v>44983.414449723248</v>
      </c>
      <c r="M82" s="83">
        <f t="shared" si="17"/>
        <v>43118.441828863637</v>
      </c>
      <c r="N82" s="83">
        <f t="shared" si="17"/>
        <v>39978.326497323811</v>
      </c>
      <c r="O82" s="83">
        <f t="shared" si="17"/>
        <v>34576.131354075376</v>
      </c>
      <c r="P82" s="83">
        <f t="shared" si="17"/>
        <v>30402.922510757315</v>
      </c>
      <c r="Q82" s="83">
        <f t="shared" si="16"/>
        <v>34358.073532423201</v>
      </c>
      <c r="R82" s="83">
        <f t="shared" si="16"/>
        <v>32128.441162407256</v>
      </c>
      <c r="S82" s="206"/>
      <c r="T82" s="206"/>
      <c r="U82" s="206"/>
      <c r="V82" s="206"/>
      <c r="W82" s="206"/>
      <c r="X82" s="206"/>
      <c r="Y82" s="206"/>
      <c r="Z82" s="206"/>
      <c r="AA82" s="206"/>
      <c r="AB82" s="206"/>
      <c r="AC82" s="206"/>
      <c r="AD82" s="206"/>
    </row>
    <row r="83" spans="1:30" s="16" customFormat="1" ht="13.4" customHeight="1">
      <c r="A83" s="37" t="s">
        <v>70</v>
      </c>
      <c r="B83" s="42"/>
      <c r="C83" s="42"/>
      <c r="D83" s="42"/>
      <c r="E83" s="83">
        <f t="shared" si="17"/>
        <v>57723.419602081391</v>
      </c>
      <c r="F83" s="83">
        <f t="shared" si="17"/>
        <v>62422.967639646442</v>
      </c>
      <c r="G83" s="83">
        <f t="shared" si="17"/>
        <v>57556.266137727456</v>
      </c>
      <c r="H83" s="83">
        <f t="shared" si="17"/>
        <v>67975.539904596182</v>
      </c>
      <c r="I83" s="83">
        <f t="shared" si="17"/>
        <v>46006.572954586394</v>
      </c>
      <c r="J83" s="83">
        <f t="shared" si="17"/>
        <v>43491.336545801525</v>
      </c>
      <c r="K83" s="83">
        <f t="shared" si="17"/>
        <v>49327.556268600318</v>
      </c>
      <c r="L83" s="83">
        <f t="shared" si="17"/>
        <v>39948.951660516606</v>
      </c>
      <c r="M83" s="83">
        <f t="shared" si="17"/>
        <v>39914.051807045456</v>
      </c>
      <c r="N83" s="83">
        <f t="shared" si="17"/>
        <v>40735.916703835865</v>
      </c>
      <c r="O83" s="83">
        <f t="shared" si="17"/>
        <v>31723.762532865909</v>
      </c>
      <c r="P83" s="83">
        <f t="shared" si="17"/>
        <v>31916.301312392425</v>
      </c>
      <c r="Q83" s="83">
        <f t="shared" si="16"/>
        <v>33778.151023890787</v>
      </c>
      <c r="R83" s="83">
        <f t="shared" si="16"/>
        <v>32437.063293487223</v>
      </c>
      <c r="S83" s="206"/>
      <c r="T83" s="206"/>
      <c r="U83" s="206"/>
      <c r="V83" s="206"/>
      <c r="W83" s="206"/>
      <c r="X83" s="206"/>
      <c r="Y83" s="206"/>
      <c r="Z83" s="206"/>
      <c r="AA83" s="206"/>
      <c r="AB83" s="206"/>
      <c r="AC83" s="206"/>
      <c r="AD83" s="206"/>
    </row>
    <row r="84" spans="1:30" s="16" customFormat="1" ht="13.4" customHeight="1">
      <c r="A84" s="37" t="s">
        <v>64</v>
      </c>
      <c r="B84" s="42"/>
      <c r="C84" s="42"/>
      <c r="D84" s="42"/>
      <c r="E84" s="83">
        <f t="shared" si="17"/>
        <v>53550.314807329174</v>
      </c>
      <c r="F84" s="83">
        <f t="shared" si="17"/>
        <v>65360.638942005193</v>
      </c>
      <c r="G84" s="83">
        <f t="shared" si="17"/>
        <v>72325.940777004813</v>
      </c>
      <c r="H84" s="83">
        <f t="shared" si="17"/>
        <v>106629.68374418635</v>
      </c>
      <c r="I84" s="83">
        <f t="shared" si="17"/>
        <v>123202.82040789322</v>
      </c>
      <c r="J84" s="83">
        <f t="shared" si="17"/>
        <v>113362.01576869491</v>
      </c>
      <c r="K84" s="83">
        <f t="shared" si="17"/>
        <v>92244.998376078423</v>
      </c>
      <c r="L84" s="83">
        <f t="shared" si="17"/>
        <v>61706.295613007373</v>
      </c>
      <c r="M84" s="83">
        <f t="shared" si="17"/>
        <v>87564.22992977273</v>
      </c>
      <c r="N84" s="83">
        <f t="shared" si="17"/>
        <v>96984.554259589655</v>
      </c>
      <c r="O84" s="83">
        <f t="shared" si="17"/>
        <v>108501.55705521473</v>
      </c>
      <c r="P84" s="83">
        <f t="shared" si="17"/>
        <v>114996.22848537004</v>
      </c>
      <c r="Q84" s="83">
        <f t="shared" si="16"/>
        <v>104484.5708831058</v>
      </c>
      <c r="R84" s="83">
        <f t="shared" si="16"/>
        <v>68411.024587798849</v>
      </c>
      <c r="S84" s="206"/>
      <c r="T84" s="206"/>
      <c r="U84" s="206"/>
      <c r="V84" s="206"/>
      <c r="W84" s="206"/>
      <c r="X84" s="206"/>
      <c r="Y84" s="206"/>
      <c r="Z84" s="206"/>
      <c r="AA84" s="206"/>
      <c r="AB84" s="206"/>
      <c r="AC84" s="206"/>
      <c r="AD84" s="206"/>
    </row>
    <row r="85" spans="1:30" s="16" customFormat="1" ht="13.4" customHeight="1">
      <c r="A85" s="37" t="s">
        <v>53</v>
      </c>
      <c r="B85" s="42"/>
      <c r="C85" s="42"/>
      <c r="D85" s="42"/>
      <c r="E85" s="83">
        <f t="shared" si="17"/>
        <v>1023.2486215222845</v>
      </c>
      <c r="F85" s="83">
        <f t="shared" si="17"/>
        <v>1218.7994962888374</v>
      </c>
      <c r="G85" s="83">
        <f t="shared" si="17"/>
        <v>2482.5924123278346</v>
      </c>
      <c r="H85" s="83">
        <f t="shared" si="17"/>
        <v>4956.4774278977256</v>
      </c>
      <c r="I85" s="83">
        <f t="shared" si="17"/>
        <v>4606.6938941671851</v>
      </c>
      <c r="J85" s="83">
        <f t="shared" si="17"/>
        <v>3932.9413616619449</v>
      </c>
      <c r="K85" s="83">
        <f t="shared" si="17"/>
        <v>3430.5429399981399</v>
      </c>
      <c r="L85" s="83">
        <f t="shared" si="17"/>
        <v>3651.3831967792357</v>
      </c>
      <c r="M85" s="83">
        <f t="shared" si="17"/>
        <v>4138.223548916355</v>
      </c>
      <c r="N85" s="83">
        <f t="shared" si="17"/>
        <v>3806.4347648230087</v>
      </c>
      <c r="O85" s="83">
        <f t="shared" si="17"/>
        <v>2993.8753839285714</v>
      </c>
      <c r="P85" s="83">
        <f t="shared" si="17"/>
        <v>3070.3376169143357</v>
      </c>
      <c r="Q85" s="83">
        <f t="shared" si="16"/>
        <v>3348.5035947098977</v>
      </c>
      <c r="R85" s="83">
        <f t="shared" si="16"/>
        <v>3121.2870220527616</v>
      </c>
      <c r="S85" s="206"/>
      <c r="T85" s="206"/>
      <c r="U85" s="206"/>
      <c r="V85" s="206"/>
      <c r="W85" s="206"/>
      <c r="X85" s="206"/>
      <c r="Y85" s="206"/>
      <c r="Z85" s="206"/>
      <c r="AA85" s="206"/>
      <c r="AB85" s="206"/>
      <c r="AC85" s="206"/>
      <c r="AD85" s="206"/>
    </row>
    <row r="86" spans="1:30" s="16" customFormat="1" ht="13.4" customHeight="1">
      <c r="A86" s="37" t="s">
        <v>2</v>
      </c>
      <c r="B86" s="42"/>
      <c r="C86" s="42"/>
      <c r="D86" s="42"/>
      <c r="E86" s="83">
        <f t="shared" si="17"/>
        <v>16201.292298708287</v>
      </c>
      <c r="F86" s="83">
        <f t="shared" si="17"/>
        <v>11174.992946242173</v>
      </c>
      <c r="G86" s="83">
        <f t="shared" si="17"/>
        <v>29151.634945816535</v>
      </c>
      <c r="H86" s="83">
        <f t="shared" si="17"/>
        <v>43385.077108447833</v>
      </c>
      <c r="I86" s="83">
        <f t="shared" si="17"/>
        <v>47207.516580646276</v>
      </c>
      <c r="J86" s="83">
        <f t="shared" si="17"/>
        <v>36589.487724268176</v>
      </c>
      <c r="K86" s="83">
        <f t="shared" si="17"/>
        <v>35960.332700000006</v>
      </c>
      <c r="L86" s="83">
        <f t="shared" si="17"/>
        <v>23428.036256906078</v>
      </c>
      <c r="M86" s="83">
        <f t="shared" si="17"/>
        <v>28914.185659439925</v>
      </c>
      <c r="N86" s="83">
        <f t="shared" si="17"/>
        <v>40846.283273702917</v>
      </c>
      <c r="O86" s="83">
        <f t="shared" si="17"/>
        <v>35841.483006968643</v>
      </c>
      <c r="P86" s="83">
        <f t="shared" si="17"/>
        <v>33693.801537368883</v>
      </c>
      <c r="Q86" s="83">
        <f t="shared" si="16"/>
        <v>27991.450642491465</v>
      </c>
      <c r="R86" s="83">
        <f t="shared" si="16"/>
        <v>29780.256918590272</v>
      </c>
      <c r="S86" s="206"/>
      <c r="T86" s="206"/>
      <c r="U86" s="206"/>
      <c r="V86" s="206"/>
      <c r="W86" s="206"/>
      <c r="X86" s="206"/>
      <c r="Y86" s="206"/>
      <c r="Z86" s="206"/>
      <c r="AA86" s="206"/>
      <c r="AB86" s="206"/>
      <c r="AC86" s="206"/>
      <c r="AD86" s="206"/>
    </row>
    <row r="87" spans="1:30" s="16" customFormat="1" ht="13.4" customHeight="1">
      <c r="A87" s="37" t="s">
        <v>65</v>
      </c>
      <c r="B87" s="42"/>
      <c r="C87" s="42"/>
      <c r="D87" s="42"/>
      <c r="E87" s="83">
        <f t="shared" si="17"/>
        <v>16361.422005056838</v>
      </c>
      <c r="F87" s="83">
        <f t="shared" si="17"/>
        <v>16549.556189413244</v>
      </c>
      <c r="G87" s="83">
        <f t="shared" si="17"/>
        <v>23718.575154468275</v>
      </c>
      <c r="H87" s="83">
        <f t="shared" si="17"/>
        <v>38644.530752074854</v>
      </c>
      <c r="I87" s="83">
        <f t="shared" si="17"/>
        <v>41762.626451015472</v>
      </c>
      <c r="J87" s="83">
        <f t="shared" si="17"/>
        <v>35267.795801526714</v>
      </c>
      <c r="K87" s="83">
        <f t="shared" si="17"/>
        <v>45956.579760787994</v>
      </c>
      <c r="L87" s="83">
        <f t="shared" si="17"/>
        <v>30699.983680811805</v>
      </c>
      <c r="M87" s="83">
        <f t="shared" si="17"/>
        <v>29074.264660227276</v>
      </c>
      <c r="N87" s="83">
        <f t="shared" si="17"/>
        <v>35916.883468108826</v>
      </c>
      <c r="O87" s="83">
        <f t="shared" si="17"/>
        <v>31603.280593558284</v>
      </c>
      <c r="P87" s="83">
        <f t="shared" si="17"/>
        <v>29074.638615318414</v>
      </c>
      <c r="Q87" s="83">
        <f t="shared" si="16"/>
        <v>31835.82953093003</v>
      </c>
      <c r="R87" s="83">
        <f t="shared" si="16"/>
        <v>33726.638442497941</v>
      </c>
      <c r="S87" s="206"/>
      <c r="T87" s="206"/>
      <c r="U87" s="206"/>
      <c r="V87" s="206"/>
      <c r="W87" s="206"/>
      <c r="X87" s="206"/>
      <c r="Y87" s="206"/>
      <c r="Z87" s="206"/>
      <c r="AA87" s="206"/>
      <c r="AB87" s="206"/>
      <c r="AC87" s="206"/>
      <c r="AD87" s="206"/>
    </row>
    <row r="88" spans="1:30" s="16" customFormat="1" ht="13.4" customHeight="1">
      <c r="A88" s="37" t="s">
        <v>54</v>
      </c>
      <c r="B88" s="42"/>
      <c r="C88" s="42"/>
      <c r="D88" s="42"/>
      <c r="E88" s="83">
        <f t="shared" si="17"/>
        <v>4561.5122520895611</v>
      </c>
      <c r="F88" s="83">
        <f t="shared" si="17"/>
        <v>8553.7843560752353</v>
      </c>
      <c r="G88" s="83">
        <f t="shared" si="17"/>
        <v>7744.7199485515621</v>
      </c>
      <c r="H88" s="83">
        <f t="shared" si="17"/>
        <v>8255.3113023148435</v>
      </c>
      <c r="I88" s="83">
        <f t="shared" si="17"/>
        <v>11235.252966849443</v>
      </c>
      <c r="J88" s="83">
        <f t="shared" si="17"/>
        <v>12024.022017187406</v>
      </c>
      <c r="K88" s="83">
        <f t="shared" si="17"/>
        <v>10843.680508802663</v>
      </c>
      <c r="L88" s="83">
        <f t="shared" si="17"/>
        <v>9496.8847833333293</v>
      </c>
      <c r="M88" s="83">
        <f t="shared" si="17"/>
        <v>17745.074023017136</v>
      </c>
      <c r="N88" s="83">
        <f t="shared" si="17"/>
        <v>19270.243438893845</v>
      </c>
      <c r="O88" s="83">
        <f t="shared" si="17"/>
        <v>17133.576098597721</v>
      </c>
      <c r="P88" s="83">
        <f t="shared" si="17"/>
        <v>16404.481282645454</v>
      </c>
      <c r="Q88" s="83">
        <f t="shared" si="16"/>
        <v>16048.521387381525</v>
      </c>
      <c r="R88" s="83">
        <f t="shared" si="16"/>
        <v>15333.409623454249</v>
      </c>
      <c r="S88" s="206"/>
      <c r="T88" s="206"/>
      <c r="U88" s="206"/>
      <c r="V88" s="206"/>
      <c r="W88" s="206"/>
      <c r="X88" s="206"/>
      <c r="Y88" s="206"/>
      <c r="Z88" s="206"/>
      <c r="AA88" s="206"/>
      <c r="AB88" s="206"/>
      <c r="AC88" s="206"/>
      <c r="AD88" s="206"/>
    </row>
    <row r="89" spans="1:30" s="16" customFormat="1" ht="13.4" customHeight="1">
      <c r="A89" s="37" t="s">
        <v>3</v>
      </c>
      <c r="B89" s="42"/>
      <c r="C89" s="42"/>
      <c r="D89" s="42"/>
      <c r="E89" s="83">
        <f t="shared" si="17"/>
        <v>4694.6963751345529</v>
      </c>
      <c r="F89" s="83">
        <f t="shared" si="17"/>
        <v>5579.4526677974964</v>
      </c>
      <c r="G89" s="83">
        <f t="shared" si="17"/>
        <v>10723.233366935483</v>
      </c>
      <c r="H89" s="83">
        <f t="shared" si="17"/>
        <v>16089.023904382469</v>
      </c>
      <c r="I89" s="83">
        <f t="shared" si="17"/>
        <v>14669.913253891053</v>
      </c>
      <c r="J89" s="83">
        <f t="shared" si="17"/>
        <v>11859.606310670442</v>
      </c>
      <c r="K89" s="83">
        <f t="shared" si="17"/>
        <v>11381.234920000001</v>
      </c>
      <c r="L89" s="83">
        <f t="shared" si="17"/>
        <v>13134.505726519337</v>
      </c>
      <c r="M89" s="83">
        <f t="shared" si="17"/>
        <v>12389.401219512194</v>
      </c>
      <c r="N89" s="83">
        <f t="shared" si="17"/>
        <v>12240.653915707964</v>
      </c>
      <c r="O89" s="83">
        <f t="shared" si="17"/>
        <v>15955.75117595819</v>
      </c>
      <c r="P89" s="83">
        <f t="shared" si="17"/>
        <v>16013.009243881119</v>
      </c>
      <c r="Q89" s="83">
        <f t="shared" si="16"/>
        <v>15363.992640784982</v>
      </c>
      <c r="R89" s="83">
        <f t="shared" si="16"/>
        <v>13393.879637262986</v>
      </c>
      <c r="S89" s="206"/>
      <c r="T89" s="206"/>
      <c r="U89" s="206"/>
      <c r="V89" s="206"/>
      <c r="W89" s="206"/>
      <c r="X89" s="206"/>
      <c r="Y89" s="206"/>
      <c r="Z89" s="206"/>
      <c r="AA89" s="206"/>
      <c r="AB89" s="206"/>
      <c r="AC89" s="206"/>
      <c r="AD89" s="206"/>
    </row>
    <row r="91" spans="1:30" s="25" customFormat="1" ht="13.4" customHeight="1">
      <c r="A91" s="23" t="s">
        <v>422</v>
      </c>
      <c r="B91" s="24"/>
      <c r="C91" s="24"/>
    </row>
    <row r="92" spans="1:30" ht="13.4" customHeight="1">
      <c r="N92" s="36"/>
    </row>
    <row r="93" spans="1:30" s="27" customFormat="1" ht="13.4" customHeight="1">
      <c r="A93" s="15" t="s">
        <v>78</v>
      </c>
      <c r="B93" s="129" t="str">
        <f>Parameter_Period_start_long&amp;" - "&amp;Parameter_Period_end</f>
        <v>2006 - 2022</v>
      </c>
      <c r="C93" s="129" t="str">
        <f>Parameter_Period_start_short&amp;" - "&amp;Parameter_Period_end</f>
        <v>2012 - 2022</v>
      </c>
      <c r="V93" s="85"/>
      <c r="W93" s="86"/>
    </row>
    <row r="94" spans="1:30" s="16" customFormat="1" ht="13.4" customHeight="1">
      <c r="A94" s="37" t="s">
        <v>66</v>
      </c>
      <c r="B94" s="87">
        <f t="shared" ref="B94:B106" si="18">SUMIF($76:$76, "&lt;="&amp;Parameter_Period_end, 77:77) / SUMIF($58:$58, "&lt;="&amp;Parameter_Period_end, 59:59)</f>
        <v>6.0108755236728158E-2</v>
      </c>
      <c r="C94" s="87">
        <f t="shared" ref="C94:C106" si="19">SUMIF($H$76:$XFD$76, "&lt;="&amp;Parameter_Period_end, $H77:$XFD77) / SUMIF($H$58:$XFD$58, "&lt;="&amp;Parameter_Period_end, $H59:$XFD59)</f>
        <v>5.9488067746048687E-2</v>
      </c>
      <c r="E94" s="70"/>
      <c r="F94" s="27"/>
    </row>
    <row r="95" spans="1:30" s="16" customFormat="1" ht="13.4" customHeight="1">
      <c r="A95" s="37" t="s">
        <v>67</v>
      </c>
      <c r="B95" s="87">
        <f t="shared" si="18"/>
        <v>7.841767810181062E-2</v>
      </c>
      <c r="C95" s="87">
        <f t="shared" si="19"/>
        <v>7.9830542354336204E-2</v>
      </c>
      <c r="E95" s="200"/>
      <c r="F95" s="27"/>
    </row>
    <row r="96" spans="1:30" s="16" customFormat="1" ht="13.4" customHeight="1">
      <c r="A96" s="37" t="s">
        <v>7</v>
      </c>
      <c r="B96" s="87">
        <f t="shared" si="18"/>
        <v>0.18211695701452457</v>
      </c>
      <c r="C96" s="87">
        <f t="shared" si="19"/>
        <v>0.18569447404472786</v>
      </c>
      <c r="E96" s="201"/>
      <c r="F96" s="27"/>
      <c r="V96" s="38"/>
      <c r="W96" s="38"/>
    </row>
    <row r="97" spans="1:23" s="16" customFormat="1" ht="13.4" customHeight="1">
      <c r="A97" s="37" t="s">
        <v>1</v>
      </c>
      <c r="B97" s="87">
        <f t="shared" si="18"/>
        <v>3.509119194913432E-2</v>
      </c>
      <c r="C97" s="87">
        <f t="shared" si="19"/>
        <v>3.4606071705099259E-2</v>
      </c>
      <c r="E97" s="70"/>
      <c r="F97" s="27"/>
    </row>
    <row r="98" spans="1:23" s="16" customFormat="1" ht="13.4" customHeight="1">
      <c r="A98" s="37" t="s">
        <v>68</v>
      </c>
      <c r="B98" s="87">
        <f t="shared" si="18"/>
        <v>0.13203546105991765</v>
      </c>
      <c r="C98" s="87">
        <f t="shared" si="19"/>
        <v>0.14108055789853186</v>
      </c>
      <c r="E98" s="202"/>
      <c r="F98" s="27"/>
    </row>
    <row r="99" spans="1:23" s="16" customFormat="1" ht="13.4" customHeight="1">
      <c r="A99" s="37" t="s">
        <v>69</v>
      </c>
      <c r="B99" s="87">
        <f t="shared" si="18"/>
        <v>0.12698477110113174</v>
      </c>
      <c r="C99" s="87">
        <f t="shared" si="19"/>
        <v>0.11842108260743711</v>
      </c>
      <c r="E99" s="70"/>
      <c r="F99" s="27"/>
    </row>
    <row r="100" spans="1:23" s="16" customFormat="1" ht="13.4" customHeight="1">
      <c r="A100" s="37" t="s">
        <v>70</v>
      </c>
      <c r="B100" s="87">
        <f t="shared" si="18"/>
        <v>0.13007155047491104</v>
      </c>
      <c r="C100" s="87">
        <f t="shared" si="19"/>
        <v>0.11798427987660054</v>
      </c>
      <c r="E100" s="70"/>
      <c r="F100" s="27"/>
    </row>
    <row r="101" spans="1:23" s="16" customFormat="1" ht="13.4" customHeight="1">
      <c r="A101" s="37" t="s">
        <v>64</v>
      </c>
      <c r="B101" s="87">
        <f t="shared" si="18"/>
        <v>0.24676271082994838</v>
      </c>
      <c r="C101" s="87">
        <f t="shared" si="19"/>
        <v>0.26583745298259442</v>
      </c>
      <c r="E101" s="70"/>
      <c r="F101" s="27"/>
    </row>
    <row r="102" spans="1:23" s="16" customFormat="1" ht="13.4" customHeight="1">
      <c r="A102" s="37" t="s">
        <v>53</v>
      </c>
      <c r="B102" s="87">
        <f t="shared" si="18"/>
        <v>4.6906806816791428E-2</v>
      </c>
      <c r="C102" s="87">
        <f t="shared" si="19"/>
        <v>5.2010177974792231E-2</v>
      </c>
      <c r="E102" s="70"/>
      <c r="F102" s="27"/>
    </row>
    <row r="103" spans="1:23" s="16" customFormat="1" ht="13.4" customHeight="1">
      <c r="A103" s="37" t="s">
        <v>2</v>
      </c>
      <c r="B103" s="87">
        <f t="shared" si="18"/>
        <v>0.17198965421364007</v>
      </c>
      <c r="C103" s="87">
        <f t="shared" si="19"/>
        <v>0.18102737730811605</v>
      </c>
      <c r="E103" s="70"/>
      <c r="F103" s="27"/>
    </row>
    <row r="104" spans="1:23" s="16" customFormat="1" ht="13.4" customHeight="1">
      <c r="A104" s="37" t="s">
        <v>65</v>
      </c>
      <c r="B104" s="87">
        <f t="shared" si="18"/>
        <v>0.14127052023435949</v>
      </c>
      <c r="C104" s="87">
        <f t="shared" si="19"/>
        <v>0.14950679262278618</v>
      </c>
      <c r="E104" s="70"/>
      <c r="F104" s="27"/>
    </row>
    <row r="105" spans="1:23" s="16" customFormat="1" ht="13.4" customHeight="1">
      <c r="A105" s="37" t="s">
        <v>54</v>
      </c>
      <c r="B105" s="87">
        <f t="shared" si="18"/>
        <v>0.15816192441556606</v>
      </c>
      <c r="C105" s="87">
        <f t="shared" si="19"/>
        <v>0.17809832762341107</v>
      </c>
      <c r="E105" s="70"/>
      <c r="F105" s="27"/>
    </row>
    <row r="106" spans="1:23" s="16" customFormat="1" ht="13.4" customHeight="1">
      <c r="A106" s="37" t="s">
        <v>3</v>
      </c>
      <c r="B106" s="87">
        <f t="shared" si="18"/>
        <v>0.1055165921052706</v>
      </c>
      <c r="C106" s="87">
        <f t="shared" si="19"/>
        <v>0.11720445330713428</v>
      </c>
      <c r="E106" s="70"/>
      <c r="F106" s="27"/>
    </row>
    <row r="108" spans="1:23" s="25" customFormat="1" ht="13.4" customHeight="1">
      <c r="A108" s="23" t="s">
        <v>499</v>
      </c>
      <c r="B108" s="24"/>
      <c r="C108" s="24"/>
    </row>
    <row r="109" spans="1:23" ht="13.4" customHeight="1">
      <c r="N109" s="36"/>
    </row>
    <row r="110" spans="1:23" s="27" customFormat="1" ht="13.4" customHeight="1">
      <c r="A110" s="15" t="s">
        <v>78</v>
      </c>
      <c r="B110" s="129" t="str">
        <f>Parameter_Period_start_long&amp;" - "&amp;Parameter_Period_end</f>
        <v>2006 - 2022</v>
      </c>
      <c r="C110" s="129" t="str">
        <f>Parameter_Period_start_short&amp;" - "&amp;Parameter_Period_end</f>
        <v>2012 - 2022</v>
      </c>
      <c r="V110" s="85"/>
      <c r="W110" s="86"/>
    </row>
    <row r="111" spans="1:23" s="16" customFormat="1" ht="13.4" customHeight="1">
      <c r="A111" s="37" t="s">
        <v>66</v>
      </c>
      <c r="B111" s="87">
        <f>B94 * B41</f>
        <v>0</v>
      </c>
      <c r="C111" s="87">
        <f>C94 * C41</f>
        <v>0</v>
      </c>
      <c r="D111" s="207"/>
      <c r="E111" s="207"/>
    </row>
    <row r="112" spans="1:23" s="16" customFormat="1" ht="13.4" customHeight="1">
      <c r="A112" s="37" t="s">
        <v>67</v>
      </c>
      <c r="B112" s="87">
        <f t="shared" ref="B112:C112" si="20">B95 * B42</f>
        <v>1.3095449404365514E-2</v>
      </c>
      <c r="C112" s="87">
        <f t="shared" si="20"/>
        <v>1.3225084192154735E-2</v>
      </c>
      <c r="D112" s="207"/>
      <c r="E112" s="207"/>
    </row>
    <row r="113" spans="1:23" s="16" customFormat="1" ht="13.4" customHeight="1">
      <c r="A113" s="37" t="s">
        <v>7</v>
      </c>
      <c r="B113" s="87">
        <f t="shared" ref="B113:C113" si="21">B96 * B43</f>
        <v>-2.4867984851030937E-3</v>
      </c>
      <c r="C113" s="87">
        <f t="shared" si="21"/>
        <v>-2.782933415877667E-3</v>
      </c>
      <c r="D113" s="207"/>
      <c r="E113" s="207"/>
      <c r="V113" s="38"/>
      <c r="W113" s="38"/>
    </row>
    <row r="114" spans="1:23" s="16" customFormat="1" ht="13.4" customHeight="1">
      <c r="A114" s="37" t="s">
        <v>1</v>
      </c>
      <c r="B114" s="87">
        <f t="shared" ref="B114:C114" si="22">B97 * B44</f>
        <v>-4.7916857611787013E-4</v>
      </c>
      <c r="C114" s="87">
        <f t="shared" si="22"/>
        <v>-5.1862821355245191E-4</v>
      </c>
      <c r="D114" s="207"/>
      <c r="E114" s="207"/>
    </row>
    <row r="115" spans="1:23" s="16" customFormat="1" ht="13.4" customHeight="1">
      <c r="A115" s="37" t="s">
        <v>68</v>
      </c>
      <c r="B115" s="87">
        <f t="shared" ref="B115:C115" si="23">B98 * B45</f>
        <v>2.2049412093627156E-2</v>
      </c>
      <c r="C115" s="87">
        <f t="shared" si="23"/>
        <v>2.3372035327064247E-2</v>
      </c>
      <c r="D115" s="207"/>
      <c r="E115" s="207"/>
    </row>
    <row r="116" spans="1:23" s="16" customFormat="1" ht="13.4" customHeight="1">
      <c r="A116" s="37" t="s">
        <v>69</v>
      </c>
      <c r="B116" s="87">
        <f t="shared" ref="B116:C116" si="24">B99 * B46</f>
        <v>2.1205966375602375E-2</v>
      </c>
      <c r="C116" s="87">
        <f t="shared" si="24"/>
        <v>1.96181654467289E-2</v>
      </c>
      <c r="D116" s="207"/>
      <c r="E116" s="207"/>
    </row>
    <row r="117" spans="1:23" s="16" customFormat="1" ht="13.4" customHeight="1">
      <c r="A117" s="37" t="s">
        <v>70</v>
      </c>
      <c r="B117" s="87">
        <f t="shared" ref="B117:C117" si="25">B100 * B47</f>
        <v>2.1721446610292371E-2</v>
      </c>
      <c r="C117" s="87">
        <f t="shared" si="25"/>
        <v>1.9545802755454224E-2</v>
      </c>
      <c r="D117" s="207"/>
      <c r="E117" s="207"/>
    </row>
    <row r="118" spans="1:23" s="16" customFormat="1" ht="13.4" customHeight="1">
      <c r="A118" s="37" t="s">
        <v>64</v>
      </c>
      <c r="B118" s="87">
        <f t="shared" ref="B118:C118" si="26">B101 * B48</f>
        <v>4.1208419743851789E-2</v>
      </c>
      <c r="C118" s="87">
        <f t="shared" si="26"/>
        <v>4.4039819766197807E-2</v>
      </c>
      <c r="D118" s="207"/>
      <c r="E118" s="207"/>
    </row>
    <row r="119" spans="1:23" s="16" customFormat="1" ht="13.4" customHeight="1">
      <c r="A119" s="37" t="s">
        <v>53</v>
      </c>
      <c r="B119" s="87">
        <f t="shared" ref="B119:C119" si="27">B102 * B49</f>
        <v>-6.4051024157908178E-4</v>
      </c>
      <c r="C119" s="87">
        <f t="shared" si="27"/>
        <v>-7.7945702475201543E-4</v>
      </c>
      <c r="D119" s="207"/>
      <c r="E119" s="207"/>
    </row>
    <row r="120" spans="1:23" s="16" customFormat="1" ht="13.4" customHeight="1">
      <c r="A120" s="37" t="s">
        <v>2</v>
      </c>
      <c r="B120" s="87">
        <f t="shared" ref="B120:C120" si="28">B103 * B50</f>
        <v>-2.3485106415311666E-3</v>
      </c>
      <c r="C120" s="87">
        <f t="shared" si="28"/>
        <v>-2.7129893880315707E-3</v>
      </c>
      <c r="D120" s="207"/>
      <c r="E120" s="207"/>
    </row>
    <row r="121" spans="1:23" s="16" customFormat="1" ht="13.4" customHeight="1">
      <c r="A121" s="37" t="s">
        <v>65</v>
      </c>
      <c r="B121" s="87">
        <f t="shared" ref="B121:C121" si="29">B104 * B51</f>
        <v>-1.929042311422503E-3</v>
      </c>
      <c r="C121" s="87">
        <f t="shared" si="29"/>
        <v>-2.240602210868305E-3</v>
      </c>
      <c r="D121" s="207"/>
      <c r="E121" s="207"/>
    </row>
    <row r="122" spans="1:23" s="16" customFormat="1" ht="13.4" customHeight="1">
      <c r="A122" s="37" t="s">
        <v>54</v>
      </c>
      <c r="B122" s="87">
        <f t="shared" ref="B122:C122" si="30">B105 * B52</f>
        <v>2.641243057709592E-2</v>
      </c>
      <c r="C122" s="87">
        <f t="shared" si="30"/>
        <v>2.9504564391496093E-2</v>
      </c>
      <c r="D122" s="207"/>
      <c r="E122" s="207"/>
    </row>
    <row r="123" spans="1:23" s="16" customFormat="1" ht="13.4" customHeight="1">
      <c r="A123" s="37" t="s">
        <v>3</v>
      </c>
      <c r="B123" s="87">
        <f t="shared" ref="B123:C123" si="31">B106 * B53</f>
        <v>-1.4408241039284475E-3</v>
      </c>
      <c r="C123" s="87">
        <f t="shared" si="31"/>
        <v>-1.7564991703497503E-3</v>
      </c>
      <c r="D123" s="207"/>
      <c r="E123" s="207"/>
    </row>
    <row r="125" spans="1:23" s="25" customFormat="1" ht="13.4" customHeight="1">
      <c r="A125" s="23" t="s">
        <v>500</v>
      </c>
      <c r="B125" s="24"/>
      <c r="C125" s="24"/>
    </row>
    <row r="126" spans="1:23" ht="13.4" customHeight="1">
      <c r="N126" s="36"/>
    </row>
    <row r="127" spans="1:23" s="27" customFormat="1" ht="13.4" customHeight="1">
      <c r="A127" s="15" t="s">
        <v>78</v>
      </c>
      <c r="B127" s="129" t="str">
        <f>Parameter_Period_start_long&amp;" - "&amp;Parameter_Period_end</f>
        <v>2006 - 2022</v>
      </c>
      <c r="C127" s="129" t="str">
        <f>Parameter_Period_start_short&amp;" - "&amp;Parameter_Period_end</f>
        <v>2012 - 2022</v>
      </c>
      <c r="V127" s="85"/>
      <c r="W127" s="86"/>
    </row>
    <row r="128" spans="1:23" s="16" customFormat="1" ht="13.4" customHeight="1">
      <c r="A128" s="37" t="s">
        <v>66</v>
      </c>
      <c r="B128" s="87">
        <f>B111 / (1 - B111)</f>
        <v>0</v>
      </c>
      <c r="C128" s="87">
        <f>C111 / (1 - C111)</f>
        <v>0</v>
      </c>
    </row>
    <row r="129" spans="1:23" s="16" customFormat="1" ht="13.4" customHeight="1">
      <c r="A129" s="37" t="s">
        <v>67</v>
      </c>
      <c r="B129" s="87">
        <f t="shared" ref="B129:C129" si="32">B112 / (1 - B112)</f>
        <v>1.3269215747826789E-2</v>
      </c>
      <c r="C129" s="87">
        <f t="shared" si="32"/>
        <v>1.3402331149984417E-2</v>
      </c>
    </row>
    <row r="130" spans="1:23" s="16" customFormat="1" ht="13.4" customHeight="1">
      <c r="A130" s="37" t="s">
        <v>7</v>
      </c>
      <c r="B130" s="87">
        <f t="shared" ref="B130:C130" si="33">B113 / (1 - B113)</f>
        <v>-2.4806296590249286E-3</v>
      </c>
      <c r="C130" s="87">
        <f t="shared" si="33"/>
        <v>-2.7752101907018781E-3</v>
      </c>
      <c r="V130" s="38"/>
      <c r="W130" s="38"/>
    </row>
    <row r="131" spans="1:23" s="16" customFormat="1" ht="13.4" customHeight="1">
      <c r="A131" s="37" t="s">
        <v>1</v>
      </c>
      <c r="B131" s="87">
        <f t="shared" ref="B131:C131" si="34">B114 / (1 - B114)</f>
        <v>-4.789390835591539E-4</v>
      </c>
      <c r="C131" s="87">
        <f t="shared" si="34"/>
        <v>-5.18359377754389E-4</v>
      </c>
    </row>
    <row r="132" spans="1:23" s="16" customFormat="1" ht="13.4" customHeight="1">
      <c r="A132" s="37" t="s">
        <v>68</v>
      </c>
      <c r="B132" s="87">
        <f t="shared" ref="B132:C132" si="35">B115 / (1 - B115)</f>
        <v>2.2546550271861105E-2</v>
      </c>
      <c r="C132" s="87">
        <f t="shared" si="35"/>
        <v>2.3931359916456355E-2</v>
      </c>
    </row>
    <row r="133" spans="1:23" s="16" customFormat="1" ht="13.4" customHeight="1">
      <c r="A133" s="37" t="s">
        <v>69</v>
      </c>
      <c r="B133" s="87">
        <f t="shared" ref="B133:C133" si="36">B116 / (1 - B116)</f>
        <v>2.1665402165436526E-2</v>
      </c>
      <c r="C133" s="87">
        <f t="shared" si="36"/>
        <v>2.0010739443849727E-2</v>
      </c>
    </row>
    <row r="134" spans="1:23" s="16" customFormat="1" ht="13.4" customHeight="1">
      <c r="A134" s="37" t="s">
        <v>70</v>
      </c>
      <c r="B134" s="87">
        <f t="shared" ref="B134:C134" si="37">B117 / (1 - B117)</f>
        <v>2.2203744051250199E-2</v>
      </c>
      <c r="C134" s="87">
        <f t="shared" si="37"/>
        <v>1.9935457271115228E-2</v>
      </c>
    </row>
    <row r="135" spans="1:23" s="16" customFormat="1" ht="13.4" customHeight="1">
      <c r="A135" s="37" t="s">
        <v>64</v>
      </c>
      <c r="B135" s="87">
        <f t="shared" ref="B135:C135" si="38">B118 / (1 - B118)</f>
        <v>4.2979538611345187E-2</v>
      </c>
      <c r="C135" s="87">
        <f t="shared" si="38"/>
        <v>4.6068675951990851E-2</v>
      </c>
    </row>
    <row r="136" spans="1:23" s="16" customFormat="1" ht="13.4" customHeight="1">
      <c r="A136" s="37" t="s">
        <v>53</v>
      </c>
      <c r="B136" s="87">
        <f t="shared" ref="B136:C136" si="39">B119 / (1 - B119)</f>
        <v>-6.4010025081279881E-4</v>
      </c>
      <c r="C136" s="87">
        <f t="shared" si="39"/>
        <v>-7.788499446913981E-4</v>
      </c>
    </row>
    <row r="137" spans="1:23" s="16" customFormat="1" ht="13.4" customHeight="1">
      <c r="A137" s="37" t="s">
        <v>2</v>
      </c>
      <c r="B137" s="87">
        <f t="shared" ref="B137:C137" si="40">B120 / (1 - B120)</f>
        <v>-2.3430080621639812E-3</v>
      </c>
      <c r="C137" s="87">
        <f t="shared" si="40"/>
        <v>-2.7056489910311649E-3</v>
      </c>
    </row>
    <row r="138" spans="1:23" s="16" customFormat="1" ht="13.4" customHeight="1">
      <c r="A138" s="37" t="s">
        <v>65</v>
      </c>
      <c r="B138" s="87">
        <f t="shared" ref="B138:C138" si="41">B121 / (1 - B121)</f>
        <v>-1.9253282717229716E-3</v>
      </c>
      <c r="C138" s="87">
        <f t="shared" si="41"/>
        <v>-2.2355931359453038E-3</v>
      </c>
    </row>
    <row r="139" spans="1:23" s="16" customFormat="1" ht="13.4" customHeight="1">
      <c r="A139" s="37" t="s">
        <v>54</v>
      </c>
      <c r="B139" s="87">
        <f t="shared" ref="B139:C139" si="42">B122 / (1 - B122)</f>
        <v>2.712897268476008E-2</v>
      </c>
      <c r="C139" s="87">
        <f t="shared" si="42"/>
        <v>3.0401548847055249E-2</v>
      </c>
    </row>
    <row r="140" spans="1:23" s="16" customFormat="1" ht="13.4" customHeight="1">
      <c r="A140" s="37" t="s">
        <v>3</v>
      </c>
      <c r="B140" s="87">
        <f t="shared" ref="B140:C140" si="43">B123 / (1 - B123)</f>
        <v>-1.4387511166400384E-3</v>
      </c>
      <c r="C140" s="87">
        <f t="shared" si="43"/>
        <v>-1.7534192908201494E-3</v>
      </c>
    </row>
    <row r="142" spans="1:23" s="25" customFormat="1" ht="13" customHeight="1">
      <c r="A142" s="23" t="s">
        <v>83</v>
      </c>
      <c r="B142" s="24"/>
      <c r="C142" s="24"/>
    </row>
  </sheetData>
  <hyperlinks>
    <hyperlink ref="A2" location="Index!A1" display="Index"/>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1"/>
  <sheetViews>
    <sheetView topLeftCell="A45" workbookViewId="0">
      <selection activeCell="B54" sqref="B54"/>
    </sheetView>
  </sheetViews>
  <sheetFormatPr defaultColWidth="8.81640625" defaultRowHeight="13.4" customHeight="1"/>
  <cols>
    <col min="1" max="1" width="58.453125" style="20" bestFit="1" customWidth="1"/>
    <col min="2" max="2" width="8.81640625" style="20" customWidth="1"/>
    <col min="3" max="4" width="8.54296875" style="20" bestFit="1" customWidth="1"/>
    <col min="5" max="5" width="8.81640625" style="20" customWidth="1"/>
    <col min="6" max="16" width="8.54296875" style="20" bestFit="1" customWidth="1"/>
    <col min="17" max="17" width="8" style="20" customWidth="1"/>
    <col min="18" max="18" width="26.1796875" style="20" customWidth="1"/>
    <col min="19" max="19" width="15.1796875" style="20" bestFit="1" customWidth="1"/>
    <col min="20" max="20" width="23.453125" style="20" bestFit="1" customWidth="1"/>
    <col min="21" max="21" width="17.1796875" style="20" customWidth="1"/>
    <col min="22" max="22" width="16.81640625" style="20" customWidth="1"/>
    <col min="23" max="23" width="9.1796875" style="20" bestFit="1" customWidth="1"/>
    <col min="24" max="24" width="14.54296875" style="20" bestFit="1" customWidth="1"/>
    <col min="25" max="16384" width="8.81640625" style="20"/>
  </cols>
  <sheetData>
    <row r="1" spans="1:14" s="18" customFormat="1" ht="15.65" customHeight="1">
      <c r="A1" s="17" t="s">
        <v>74</v>
      </c>
      <c r="E1" s="19"/>
    </row>
    <row r="2" spans="1:14" s="88" customFormat="1" ht="13.4" customHeight="1">
      <c r="A2" s="102" t="s">
        <v>427</v>
      </c>
      <c r="C2" s="92"/>
      <c r="E2" s="93"/>
    </row>
    <row r="3" spans="1:14" ht="13.4" customHeight="1">
      <c r="A3" s="2" t="s">
        <v>402</v>
      </c>
      <c r="E3" s="21"/>
    </row>
    <row r="4" spans="1:14" ht="13.4" customHeight="1">
      <c r="A4" s="22"/>
      <c r="B4" s="22"/>
      <c r="C4" s="22"/>
    </row>
    <row r="5" spans="1:14" s="25" customFormat="1" ht="13.4" customHeight="1">
      <c r="A5" s="23" t="s">
        <v>460</v>
      </c>
      <c r="B5" s="24"/>
      <c r="C5" s="24"/>
    </row>
    <row r="6" spans="1:14" ht="13.4" customHeight="1">
      <c r="N6" s="36"/>
    </row>
    <row r="7" spans="1:14" ht="13.4" customHeight="1">
      <c r="A7" s="33" t="s">
        <v>78</v>
      </c>
      <c r="B7" s="27">
        <v>2011</v>
      </c>
      <c r="C7" s="27">
        <v>2012</v>
      </c>
      <c r="D7" s="27">
        <v>2013</v>
      </c>
      <c r="E7" s="27">
        <v>2014</v>
      </c>
      <c r="F7" s="27">
        <v>2015</v>
      </c>
      <c r="G7" s="27" t="s">
        <v>0</v>
      </c>
    </row>
    <row r="8" spans="1:14" s="39" customFormat="1" ht="13.4" customHeight="1">
      <c r="A8" s="39" t="s">
        <v>1</v>
      </c>
      <c r="B8" s="41">
        <f>'Data|Bushfire obligations'!B18</f>
        <v>1304</v>
      </c>
      <c r="C8" s="41">
        <f>'Data|Bushfire obligations'!C18</f>
        <v>3856</v>
      </c>
      <c r="D8" s="41">
        <f>'Data|Bushfire obligations'!D18</f>
        <v>4922</v>
      </c>
      <c r="E8" s="41">
        <f>'Data|Bushfire obligations'!E18</f>
        <v>3276</v>
      </c>
      <c r="F8" s="41">
        <f>'Data|Bushfire obligations'!F18</f>
        <v>3101</v>
      </c>
      <c r="G8" s="44">
        <f>SUM(B8:F8)</f>
        <v>16459</v>
      </c>
    </row>
    <row r="9" spans="1:14" s="39" customFormat="1" ht="13.4" customHeight="1">
      <c r="A9" s="39" t="s">
        <v>2</v>
      </c>
      <c r="B9" s="41">
        <f>'Data|Bushfire obligations'!B49</f>
        <v>10951.944444444445</v>
      </c>
      <c r="C9" s="42">
        <f>27635.5550330177 - (4982 - 4083)</f>
        <v>26736.555033017699</v>
      </c>
      <c r="D9" s="42">
        <f>31264.3235946202 - (3931 - 3484)</f>
        <v>30817.3235946202</v>
      </c>
      <c r="E9" s="42">
        <f>14594.391212669 - (3296 - 2963)</f>
        <v>14261.391212668999</v>
      </c>
      <c r="F9" s="42">
        <f>12781.2567880813 - (2662 - 2442)</f>
        <v>12561.2567880813</v>
      </c>
      <c r="G9" s="44">
        <f t="shared" ref="G9:G12" si="0">SUM(B9:F9)</f>
        <v>95328.471072832646</v>
      </c>
    </row>
    <row r="10" spans="1:14" s="39" customFormat="1" ht="13.4" customHeight="1">
      <c r="A10" s="39" t="s">
        <v>53</v>
      </c>
      <c r="B10" s="41">
        <v>0</v>
      </c>
      <c r="C10" s="41">
        <v>0</v>
      </c>
      <c r="D10" s="41">
        <v>0</v>
      </c>
      <c r="E10" s="41">
        <v>0</v>
      </c>
      <c r="F10" s="41">
        <v>0</v>
      </c>
      <c r="G10" s="105">
        <v>9659</v>
      </c>
    </row>
    <row r="11" spans="1:14" s="39" customFormat="1" ht="13.4" customHeight="1">
      <c r="A11" s="39" t="s">
        <v>7</v>
      </c>
      <c r="B11" s="41">
        <f>'Data|Bushfire obligations'!B35</f>
        <v>14595.592004589966</v>
      </c>
      <c r="C11" s="41">
        <f>'Data|Bushfire obligations'!C35</f>
        <v>18064.912007750758</v>
      </c>
      <c r="D11" s="41">
        <f>'Data|Bushfire obligations'!D35</f>
        <v>22586.90565630158</v>
      </c>
      <c r="E11" s="41">
        <f>'Data|Bushfire obligations'!E35</f>
        <v>22483.109782054187</v>
      </c>
      <c r="F11" s="41">
        <f>'Data|Bushfire obligations'!F35</f>
        <v>21951.248442144224</v>
      </c>
      <c r="G11" s="44">
        <f t="shared" si="0"/>
        <v>99681.767892840711</v>
      </c>
    </row>
    <row r="12" spans="1:14" s="39" customFormat="1" ht="13.4" customHeight="1">
      <c r="A12" s="39" t="s">
        <v>3</v>
      </c>
      <c r="B12" s="42">
        <f>199 + 66 + 7348 * (29914 / 31114)</f>
        <v>7329.6034582503053</v>
      </c>
      <c r="C12" s="42">
        <f>109 + 66 + 7276 * (29914 / 31114)</f>
        <v>7170.3803432538407</v>
      </c>
      <c r="D12" s="42">
        <f>109 + 66 + 5500 * (29914 / 31114)</f>
        <v>5462.8768400077133</v>
      </c>
      <c r="E12" s="42">
        <f>109 + 66 + 5500 * (29914 / 31114)</f>
        <v>5462.8768400077133</v>
      </c>
      <c r="F12" s="42">
        <f>123 + 66 + 5491 * (29914 / 31114)</f>
        <v>5468.2239506331553</v>
      </c>
      <c r="G12" s="44">
        <f t="shared" si="0"/>
        <v>30893.961432152726</v>
      </c>
    </row>
    <row r="13" spans="1:14" ht="13.4" customHeight="1">
      <c r="B13" s="32"/>
    </row>
    <row r="14" spans="1:14" s="25" customFormat="1" ht="13.4" customHeight="1">
      <c r="A14" s="23" t="s">
        <v>456</v>
      </c>
      <c r="B14" s="24"/>
      <c r="C14" s="24"/>
    </row>
    <row r="15" spans="1:14" ht="13.4" customHeight="1">
      <c r="B15" s="32"/>
    </row>
    <row r="16" spans="1:14" s="33" customFormat="1" ht="13.4" customHeight="1">
      <c r="A16" s="33" t="s">
        <v>78</v>
      </c>
      <c r="B16" s="27">
        <v>2011</v>
      </c>
      <c r="C16" s="27">
        <v>2012</v>
      </c>
      <c r="D16" s="27">
        <v>2013</v>
      </c>
      <c r="E16" s="27">
        <v>2014</v>
      </c>
      <c r="F16" s="27">
        <v>2015</v>
      </c>
      <c r="G16" s="27" t="s">
        <v>0</v>
      </c>
    </row>
    <row r="17" spans="1:7" s="39" customFormat="1" ht="13.4" customHeight="1">
      <c r="A17" s="39" t="s">
        <v>1</v>
      </c>
      <c r="B17" s="41">
        <f>'Data|Bushfire obligations'!B22</f>
        <v>43858.971774193546</v>
      </c>
      <c r="C17" s="41">
        <f>'Data|Bushfire obligations'!C22</f>
        <v>48256.972111553783</v>
      </c>
      <c r="D17" s="41">
        <f>'Data|Bushfire obligations'!D22</f>
        <v>50806.51750972763</v>
      </c>
      <c r="E17" s="41">
        <f>'Data|Bushfire obligations'!E22</f>
        <v>48555.755907753635</v>
      </c>
      <c r="F17" s="41">
        <f>'Data|Bushfire obligations'!F22</f>
        <v>49434.999085684132</v>
      </c>
      <c r="G17" s="44">
        <f>SUM(B17:F17)</f>
        <v>240913.21638891273</v>
      </c>
    </row>
    <row r="18" spans="1:7" s="39" customFormat="1" ht="13.4" customHeight="1">
      <c r="A18" s="39" t="s">
        <v>2</v>
      </c>
      <c r="B18" s="41">
        <f>'Data|Bushfire obligations'!B54</f>
        <v>149550.30241935485</v>
      </c>
      <c r="C18" s="41">
        <f>'Data|Bushfire obligations'!C54</f>
        <v>172047.24803877246</v>
      </c>
      <c r="D18" s="41">
        <f>'Data|Bushfire obligations'!D54</f>
        <v>180764.45308013679</v>
      </c>
      <c r="E18" s="41">
        <f>'Data|Bushfire obligations'!E54</f>
        <v>170758.62765462481</v>
      </c>
      <c r="F18" s="41">
        <f>'Data|Bushfire obligations'!F54</f>
        <v>172499.79559082389</v>
      </c>
      <c r="G18" s="44">
        <f t="shared" ref="G18:G21" si="1">SUM(B18:F18)</f>
        <v>845620.4267837127</v>
      </c>
    </row>
    <row r="19" spans="1:7" s="39" customFormat="1" ht="13.4" customHeight="1">
      <c r="A19" s="39" t="s">
        <v>53</v>
      </c>
      <c r="B19" s="41">
        <f>'Data|Bushfire obligations'!B79</f>
        <v>58315.826612903227</v>
      </c>
      <c r="C19" s="41">
        <f>'Data|Bushfire obligations'!C79</f>
        <v>58004.880478087645</v>
      </c>
      <c r="D19" s="41">
        <f>'Data|Bushfire obligations'!D79</f>
        <v>58347.373540856031</v>
      </c>
      <c r="E19" s="41">
        <f>'Data|Bushfire obligations'!E79</f>
        <v>63453.544652178047</v>
      </c>
      <c r="F19" s="41">
        <f>'Data|Bushfire obligations'!F79</f>
        <v>62533.92806301605</v>
      </c>
      <c r="G19" s="44">
        <f>SUM(B19:F19)</f>
        <v>300655.55334704102</v>
      </c>
    </row>
    <row r="20" spans="1:7" s="39" customFormat="1" ht="13.4" customHeight="1">
      <c r="A20" s="39" t="s">
        <v>7</v>
      </c>
      <c r="B20" s="41">
        <f>'Data|Bushfire obligations'!B40</f>
        <v>159408.1050056344</v>
      </c>
      <c r="C20" s="41">
        <f>'Data|Bushfire obligations'!C40</f>
        <v>169372.00285310971</v>
      </c>
      <c r="D20" s="41">
        <f>'Data|Bushfire obligations'!D40</f>
        <v>178159.61489371915</v>
      </c>
      <c r="E20" s="41">
        <f>'Data|Bushfire obligations'!E40</f>
        <v>186555.04621462704</v>
      </c>
      <c r="F20" s="41">
        <f>'Data|Bushfire obligations'!F40</f>
        <v>188415.06591136361</v>
      </c>
      <c r="G20" s="44">
        <f t="shared" si="1"/>
        <v>881909.83487845387</v>
      </c>
    </row>
    <row r="21" spans="1:7" s="39" customFormat="1" ht="13.4" customHeight="1">
      <c r="A21" s="39" t="s">
        <v>3</v>
      </c>
      <c r="B21" s="41">
        <f>'Data|Bushfire obligations'!B66</f>
        <v>106082.05645161289</v>
      </c>
      <c r="C21" s="41">
        <f>'Data|Bushfire obligations'!C66</f>
        <v>109639.84063745019</v>
      </c>
      <c r="D21" s="41">
        <f>'Data|Bushfire obligations'!D66</f>
        <v>110473.54085603113</v>
      </c>
      <c r="E21" s="41">
        <f>'Data|Bushfire obligations'!E66</f>
        <v>114860.11198633388</v>
      </c>
      <c r="F21" s="41">
        <f>'Data|Bushfire obligations'!F66</f>
        <v>116454.86172997823</v>
      </c>
      <c r="G21" s="44">
        <f t="shared" si="1"/>
        <v>557510.41166140628</v>
      </c>
    </row>
    <row r="23" spans="1:7" s="25" customFormat="1" ht="13.4" customHeight="1">
      <c r="A23" s="23" t="s">
        <v>463</v>
      </c>
      <c r="B23" s="24"/>
      <c r="C23" s="24"/>
    </row>
    <row r="24" spans="1:7" ht="13.4" customHeight="1">
      <c r="B24" s="32"/>
    </row>
    <row r="25" spans="1:7" s="33" customFormat="1" ht="13.4" customHeight="1">
      <c r="A25" s="33" t="s">
        <v>78</v>
      </c>
      <c r="B25" s="129" t="str">
        <f>Parameter_Period_start_long&amp;" - "&amp;Parameter_Period_end</f>
        <v>2006 - 2022</v>
      </c>
      <c r="C25" s="129" t="str">
        <f>Parameter_Period_start_short&amp;" - "&amp;Parameter_Period_end</f>
        <v>2012 - 2022</v>
      </c>
    </row>
    <row r="26" spans="1:7" ht="13.4" customHeight="1">
      <c r="A26" s="39" t="s">
        <v>66</v>
      </c>
      <c r="B26" s="154"/>
      <c r="C26" s="154"/>
    </row>
    <row r="27" spans="1:7" ht="13.4" customHeight="1">
      <c r="A27" s="39" t="s">
        <v>67</v>
      </c>
      <c r="B27" s="154"/>
      <c r="C27" s="154"/>
    </row>
    <row r="28" spans="1:7" ht="13.4" customHeight="1">
      <c r="A28" s="39" t="s">
        <v>7</v>
      </c>
      <c r="B28" s="43">
        <f>$G$11 / $G$20</f>
        <v>0.1130294322055939</v>
      </c>
      <c r="C28" s="43">
        <f>$G$11 / $G$20</f>
        <v>0.1130294322055939</v>
      </c>
    </row>
    <row r="29" spans="1:7" ht="13.4" customHeight="1">
      <c r="A29" s="39" t="s">
        <v>1</v>
      </c>
      <c r="B29" s="43">
        <f>$G$8 / $G$17</f>
        <v>6.8319207417121483E-2</v>
      </c>
      <c r="C29" s="43">
        <f>$G$8 / $G$17</f>
        <v>6.8319207417121483E-2</v>
      </c>
    </row>
    <row r="30" spans="1:7" ht="13.4" customHeight="1">
      <c r="A30" s="39" t="s">
        <v>68</v>
      </c>
      <c r="B30" s="154"/>
      <c r="C30" s="154"/>
    </row>
    <row r="31" spans="1:7" ht="13.4" customHeight="1">
      <c r="A31" s="39" t="s">
        <v>69</v>
      </c>
      <c r="B31" s="154"/>
      <c r="C31" s="154"/>
    </row>
    <row r="32" spans="1:7" ht="13.4" customHeight="1">
      <c r="A32" s="39" t="s">
        <v>70</v>
      </c>
      <c r="B32" s="155"/>
      <c r="C32" s="155"/>
    </row>
    <row r="33" spans="1:14" ht="13.4" customHeight="1">
      <c r="A33" s="39" t="s">
        <v>64</v>
      </c>
      <c r="B33" s="155"/>
      <c r="C33" s="155"/>
    </row>
    <row r="34" spans="1:14" ht="13.4" customHeight="1">
      <c r="A34" s="39" t="s">
        <v>53</v>
      </c>
      <c r="B34" s="43">
        <f>$G$10 / $G$19</f>
        <v>3.2126464628613724E-2</v>
      </c>
      <c r="C34" s="43">
        <f>$G$10 / $G$19</f>
        <v>3.2126464628613724E-2</v>
      </c>
    </row>
    <row r="35" spans="1:14" ht="13.4" customHeight="1">
      <c r="A35" s="39" t="s">
        <v>2</v>
      </c>
      <c r="B35" s="43">
        <f>$G$9 / $G$18</f>
        <v>0.11273198713447723</v>
      </c>
      <c r="C35" s="43">
        <f>$G$9 / $G$18</f>
        <v>0.11273198713447723</v>
      </c>
    </row>
    <row r="36" spans="1:14" ht="13.4" customHeight="1">
      <c r="A36" s="39" t="s">
        <v>65</v>
      </c>
      <c r="B36" s="155"/>
      <c r="C36" s="155"/>
    </row>
    <row r="37" spans="1:14" ht="13.4" customHeight="1">
      <c r="A37" s="39" t="s">
        <v>54</v>
      </c>
      <c r="B37" s="155"/>
      <c r="C37" s="155"/>
    </row>
    <row r="38" spans="1:14" ht="13.4" customHeight="1">
      <c r="A38" s="39" t="s">
        <v>3</v>
      </c>
      <c r="B38" s="43">
        <f>$G$12 / $G$21</f>
        <v>5.5414142562983389E-2</v>
      </c>
      <c r="C38" s="43">
        <f>$G$12 / $G$21</f>
        <v>5.5414142562983389E-2</v>
      </c>
    </row>
    <row r="39" spans="1:14" s="33" customFormat="1" ht="13.4" customHeight="1">
      <c r="A39" s="74" t="s">
        <v>491</v>
      </c>
      <c r="B39" s="45">
        <f>SUMPRODUCT(B26:B38, 'Calc|Customer weights '!C25:C37)</f>
        <v>6.3569622480751486E-2</v>
      </c>
      <c r="C39" s="45">
        <f>SUMPRODUCT(C26:C38, 'Calc|Customer weights '!C60:C72)</f>
        <v>6.3106428753789037E-2</v>
      </c>
    </row>
    <row r="40" spans="1:14" ht="13.4" customHeight="1">
      <c r="B40" s="32"/>
    </row>
    <row r="41" spans="1:14" s="25" customFormat="1" ht="13.4" customHeight="1">
      <c r="A41" s="23" t="s">
        <v>457</v>
      </c>
      <c r="B41" s="24"/>
      <c r="C41" s="24"/>
    </row>
    <row r="42" spans="1:14" ht="13.4" customHeight="1">
      <c r="B42" s="32"/>
    </row>
    <row r="43" spans="1:14" s="27" customFormat="1" ht="13.4" customHeight="1">
      <c r="A43" s="28" t="s">
        <v>432</v>
      </c>
      <c r="B43" s="129" t="str">
        <f>Parameter_Period_start_long&amp;" - "&amp;Parameter_Period_end</f>
        <v>2006 - 2022</v>
      </c>
      <c r="C43" s="129" t="str">
        <f>Parameter_Period_start_short&amp;" - "&amp;Parameter_Period_end</f>
        <v>2012 - 2022</v>
      </c>
      <c r="E43" s="129" t="str">
        <f>Parameter_Period_start_long&amp;" - "&amp;Parameter_Period_end</f>
        <v>2006 - 2022</v>
      </c>
      <c r="F43" s="129" t="str">
        <f>Parameter_Period_start_short&amp;" - "&amp;Parameter_Period_end</f>
        <v>2012 - 2022</v>
      </c>
    </row>
    <row r="44" spans="1:14" ht="13.4" customHeight="1">
      <c r="A44" s="37" t="s">
        <v>430</v>
      </c>
      <c r="B44" s="103">
        <f>Parameter_Period_start_long</f>
        <v>2006</v>
      </c>
      <c r="C44" s="103">
        <f>Parameter_Period_start_short</f>
        <v>2012</v>
      </c>
      <c r="D44" s="27"/>
      <c r="E44" s="103">
        <f>Parameter_Period_start_long</f>
        <v>2006</v>
      </c>
      <c r="F44" s="103">
        <f>Parameter_Period_start_short</f>
        <v>2012</v>
      </c>
      <c r="G44" s="27"/>
      <c r="H44" s="27"/>
    </row>
    <row r="45" spans="1:14" ht="13.4" customHeight="1">
      <c r="A45" s="37" t="s">
        <v>431</v>
      </c>
      <c r="B45" s="104">
        <f>Parameter_Period_end</f>
        <v>2022</v>
      </c>
      <c r="C45" s="104">
        <f>Parameter_Period_end</f>
        <v>2022</v>
      </c>
      <c r="D45" s="27"/>
      <c r="E45" s="104">
        <f>Parameter_Period_end</f>
        <v>2022</v>
      </c>
      <c r="F45" s="104">
        <f>Parameter_Period_end</f>
        <v>2022</v>
      </c>
      <c r="G45" s="27"/>
      <c r="H45" s="27"/>
    </row>
    <row r="46" spans="1:14" ht="13.4" customHeight="1">
      <c r="A46" s="37" t="s">
        <v>433</v>
      </c>
      <c r="B46" s="234">
        <f>MAX(B44, 2011)</f>
        <v>2011</v>
      </c>
      <c r="C46" s="104">
        <f>MAX(C44, 2011)</f>
        <v>2012</v>
      </c>
      <c r="D46" s="27"/>
      <c r="E46" s="234">
        <f>MAX(E44, 2019)</f>
        <v>2019</v>
      </c>
      <c r="F46" s="234">
        <f>MAX(F44, 2019)</f>
        <v>2019</v>
      </c>
      <c r="G46" s="27"/>
      <c r="H46" s="27"/>
      <c r="N46" s="36"/>
    </row>
    <row r="47" spans="1:14" ht="13.4" customHeight="1">
      <c r="A47" s="37" t="s">
        <v>458</v>
      </c>
      <c r="B47" s="104">
        <f>B45 - B44 + 1</f>
        <v>17</v>
      </c>
      <c r="C47" s="104">
        <f>C45 - C44 + 1</f>
        <v>11</v>
      </c>
      <c r="D47" s="27"/>
      <c r="E47" s="104">
        <f>E45 - E44 + 1</f>
        <v>17</v>
      </c>
      <c r="F47" s="104">
        <f>F45 - F44 + 1</f>
        <v>11</v>
      </c>
      <c r="G47" s="27"/>
      <c r="H47" s="27"/>
    </row>
    <row r="48" spans="1:14" ht="13.4" customHeight="1">
      <c r="A48" s="37" t="s">
        <v>459</v>
      </c>
      <c r="B48" s="104">
        <f>B45 - B46 + 1</f>
        <v>12</v>
      </c>
      <c r="C48" s="104">
        <f>C45 - C46 + 1</f>
        <v>11</v>
      </c>
      <c r="D48" s="27"/>
      <c r="E48" s="104">
        <f>E45 - E46 + 1</f>
        <v>4</v>
      </c>
      <c r="F48" s="104">
        <f>F45 - F46 + 1</f>
        <v>4</v>
      </c>
      <c r="G48" s="27"/>
      <c r="H48" s="27"/>
      <c r="N48" s="36"/>
    </row>
    <row r="49" spans="1:14" ht="13.4" customHeight="1">
      <c r="H49" s="27"/>
      <c r="N49" s="36"/>
    </row>
    <row r="50" spans="1:14" s="25" customFormat="1" ht="13.4" customHeight="1">
      <c r="A50" s="23" t="s">
        <v>403</v>
      </c>
      <c r="B50" s="24"/>
      <c r="C50" s="24"/>
    </row>
    <row r="51" spans="1:14" ht="13.4" customHeight="1">
      <c r="B51" s="32"/>
      <c r="H51" s="227"/>
    </row>
    <row r="52" spans="1:14" ht="13.4" customHeight="1">
      <c r="B52" s="129" t="str">
        <f>Parameter_Period_start_long&amp;" - "&amp;Parameter_Period_end</f>
        <v>2006 - 2022</v>
      </c>
      <c r="C52" s="129" t="str">
        <f>Parameter_Period_start_short&amp;" - "&amp;Parameter_Period_end</f>
        <v>2012 - 2022</v>
      </c>
      <c r="D52" s="27"/>
      <c r="E52" s="27"/>
      <c r="F52" s="27"/>
      <c r="G52" s="27"/>
      <c r="H52" s="27"/>
      <c r="I52" s="27"/>
      <c r="J52" s="27"/>
      <c r="K52" s="27"/>
      <c r="L52" s="27"/>
      <c r="M52" s="27"/>
      <c r="N52" s="27"/>
    </row>
    <row r="53" spans="1:14" ht="13.4" customHeight="1">
      <c r="A53" s="37" t="s">
        <v>492</v>
      </c>
      <c r="B53" s="106">
        <f>B39</f>
        <v>6.3569622480751486E-2</v>
      </c>
      <c r="C53" s="106">
        <f>C39</f>
        <v>6.3106428753789037E-2</v>
      </c>
    </row>
    <row r="54" spans="1:14" ht="13.4" customHeight="1">
      <c r="A54" s="37" t="s">
        <v>493</v>
      </c>
      <c r="B54" s="106">
        <f>B53 * B48 / B47</f>
        <v>4.4872674692295167E-2</v>
      </c>
      <c r="C54" s="106">
        <f>C53 * C47 / C48</f>
        <v>6.3106428753789037E-2</v>
      </c>
    </row>
    <row r="55" spans="1:14" ht="13.4" customHeight="1">
      <c r="A55" s="235" t="s">
        <v>522</v>
      </c>
      <c r="E55" s="106">
        <f>'Data|Bushfire obligations'!G89</f>
        <v>4.7092284969893407E-2</v>
      </c>
      <c r="F55" s="106">
        <f>E55</f>
        <v>4.7092284969893407E-2</v>
      </c>
      <c r="H55" s="32"/>
    </row>
    <row r="56" spans="1:14" ht="13.4" customHeight="1">
      <c r="A56" s="37" t="s">
        <v>515</v>
      </c>
      <c r="E56" s="106">
        <f>E55 * E48 / E47</f>
        <v>1.108053763997492E-2</v>
      </c>
      <c r="F56" s="106">
        <f>F55 * F48 / F47</f>
        <v>1.7124467261779422E-2</v>
      </c>
      <c r="H56" s="229"/>
    </row>
    <row r="57" spans="1:14" ht="13.4" customHeight="1">
      <c r="A57" s="37"/>
    </row>
    <row r="58" spans="1:14" ht="13.4" customHeight="1">
      <c r="A58" s="37"/>
    </row>
    <row r="59" spans="1:14" ht="13.4" customHeight="1">
      <c r="N59" s="36"/>
    </row>
    <row r="60" spans="1:14" s="25" customFormat="1" ht="13.4" customHeight="1">
      <c r="A60" s="23" t="s">
        <v>83</v>
      </c>
      <c r="B60" s="24"/>
      <c r="C60" s="24"/>
    </row>
    <row r="61" spans="1:14" ht="13.4" customHeight="1">
      <c r="N61" s="36"/>
    </row>
  </sheetData>
  <hyperlinks>
    <hyperlink ref="A2" location="Index!A1" display="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W39"/>
  <sheetViews>
    <sheetView topLeftCell="A24" zoomScale="90" zoomScaleNormal="90" workbookViewId="0">
      <selection activeCell="C17" sqref="C17"/>
    </sheetView>
  </sheetViews>
  <sheetFormatPr defaultColWidth="8.81640625" defaultRowHeight="12.5"/>
  <cols>
    <col min="1" max="1" width="14.1796875" style="13" customWidth="1"/>
    <col min="2" max="2" width="16.1796875" style="13" bestFit="1" customWidth="1"/>
    <col min="3" max="3" width="18.1796875" style="13" bestFit="1" customWidth="1"/>
    <col min="4" max="4" width="9.54296875" style="13" bestFit="1" customWidth="1"/>
    <col min="5" max="5" width="5.81640625" style="13" bestFit="1" customWidth="1"/>
    <col min="6" max="6" width="9.54296875" style="13" bestFit="1" customWidth="1"/>
    <col min="7" max="16384" width="8.81640625" style="13"/>
  </cols>
  <sheetData>
    <row r="1" spans="1:23" s="8" customFormat="1" ht="15.5">
      <c r="A1" s="1" t="s">
        <v>74</v>
      </c>
      <c r="C1" s="3"/>
      <c r="D1" s="7"/>
    </row>
    <row r="2" spans="1:23" s="88" customFormat="1" ht="13.4" customHeight="1">
      <c r="A2" s="102" t="s">
        <v>427</v>
      </c>
      <c r="C2" s="92"/>
      <c r="E2" s="93"/>
    </row>
    <row r="3" spans="1:23" s="7" customFormat="1" ht="13.4" customHeight="1">
      <c r="A3" s="2" t="s">
        <v>423</v>
      </c>
      <c r="C3" s="3"/>
    </row>
    <row r="4" spans="1:23" s="7" customFormat="1" ht="13.4" customHeight="1">
      <c r="A4" s="4"/>
      <c r="B4" s="4"/>
      <c r="C4" s="4"/>
    </row>
    <row r="5" spans="1:23" s="9" customFormat="1" ht="13.4" customHeight="1">
      <c r="A5" s="5" t="s">
        <v>81</v>
      </c>
      <c r="B5" s="6"/>
      <c r="C5" s="6"/>
    </row>
    <row r="6" spans="1:23" s="12" customFormat="1" ht="13.4" customHeight="1">
      <c r="A6" s="10"/>
      <c r="B6" s="11"/>
      <c r="C6" s="11"/>
      <c r="D6" s="12" t="s">
        <v>521</v>
      </c>
    </row>
    <row r="7" spans="1:23" s="28" customFormat="1" ht="13.4" customHeight="1">
      <c r="A7" s="15" t="s">
        <v>78</v>
      </c>
      <c r="B7" s="15" t="s">
        <v>79</v>
      </c>
      <c r="C7" s="27" t="s">
        <v>8</v>
      </c>
      <c r="D7" s="27" t="s">
        <v>9</v>
      </c>
      <c r="E7" s="27" t="s">
        <v>0</v>
      </c>
      <c r="F7" s="33"/>
      <c r="G7" s="230"/>
      <c r="H7" s="230"/>
      <c r="I7" s="230"/>
      <c r="J7" s="230"/>
      <c r="K7" s="230"/>
      <c r="V7" s="29"/>
      <c r="W7" s="30"/>
    </row>
    <row r="8" spans="1:23" s="16" customFormat="1" ht="13.4" customHeight="1">
      <c r="A8" s="37" t="s">
        <v>66</v>
      </c>
      <c r="B8" s="37" t="s">
        <v>59</v>
      </c>
      <c r="C8" s="87">
        <f>'Calc|Division of responsibility'!B128</f>
        <v>0</v>
      </c>
      <c r="D8" s="87">
        <f>-'Calc|Bushfire obligations'!$B$54+'Calc|Bushfire obligations'!E56</f>
        <v>-3.3792137052320245E-2</v>
      </c>
      <c r="E8" s="87">
        <f>SUM(C8:D8)</f>
        <v>-3.3792137052320245E-2</v>
      </c>
      <c r="G8" s="230"/>
      <c r="H8" s="230"/>
      <c r="I8" s="230"/>
      <c r="J8" s="230"/>
    </row>
    <row r="9" spans="1:23" s="16" customFormat="1" ht="13.4" customHeight="1">
      <c r="A9" s="37" t="s">
        <v>67</v>
      </c>
      <c r="B9" s="37" t="s">
        <v>55</v>
      </c>
      <c r="C9" s="87">
        <f>'Calc|Division of responsibility'!B129</f>
        <v>1.3269215747826789E-2</v>
      </c>
      <c r="D9" s="87">
        <f>-'Calc|Bushfire obligations'!$B$54</f>
        <v>-4.4872674692295167E-2</v>
      </c>
      <c r="E9" s="87">
        <f>SUM(C9:D9)</f>
        <v>-3.1603458944468379E-2</v>
      </c>
      <c r="G9" s="230"/>
      <c r="H9" s="230"/>
      <c r="I9" s="230"/>
      <c r="J9" s="230"/>
    </row>
    <row r="10" spans="1:23" s="16" customFormat="1" ht="13.4" customHeight="1">
      <c r="A10" s="37" t="s">
        <v>7</v>
      </c>
      <c r="B10" s="37" t="s">
        <v>56</v>
      </c>
      <c r="C10" s="87">
        <f>'Calc|Division of responsibility'!B130</f>
        <v>-2.4806296590249286E-3</v>
      </c>
      <c r="D10" s="87">
        <f>-'Calc|Bushfire obligations'!$B$54 + 'Calc|Bushfire obligations'!$B$28 * 'Calc|Bushfire obligations'!$B$48 / 'Calc|Bushfire obligations'!$B$47</f>
        <v>3.4912806864594637E-2</v>
      </c>
      <c r="E10" s="87">
        <f t="shared" ref="E10:E20" si="0">SUM(C10:D10)</f>
        <v>3.2432177205569707E-2</v>
      </c>
      <c r="G10" s="230"/>
      <c r="H10" s="230"/>
      <c r="I10" s="230"/>
      <c r="J10" s="230"/>
      <c r="V10" s="38"/>
      <c r="W10" s="38"/>
    </row>
    <row r="11" spans="1:23" s="16" customFormat="1" ht="13.4" customHeight="1">
      <c r="A11" s="37" t="s">
        <v>1</v>
      </c>
      <c r="B11" s="37" t="s">
        <v>6</v>
      </c>
      <c r="C11" s="87">
        <f>'Calc|Division of responsibility'!B131</f>
        <v>-4.789390835591539E-4</v>
      </c>
      <c r="D11" s="87">
        <f>-'Calc|Bushfire obligations'!$B$54 + 'Calc|Bushfire obligations'!$B$29 * 'Calc|Bushfire obligations'!$B$48 / 'Calc|Bushfire obligations'!$B$47</f>
        <v>3.3526481903788166E-3</v>
      </c>
      <c r="E11" s="87">
        <f>SUM(C11:D11)</f>
        <v>2.8737091068196628E-3</v>
      </c>
      <c r="G11" s="230"/>
      <c r="H11" s="230"/>
      <c r="I11" s="230"/>
      <c r="J11" s="230"/>
    </row>
    <row r="12" spans="1:23" s="16" customFormat="1" ht="13.4" customHeight="1">
      <c r="A12" s="37" t="s">
        <v>68</v>
      </c>
      <c r="B12" s="37" t="s">
        <v>57</v>
      </c>
      <c r="C12" s="87">
        <f>'Calc|Division of responsibility'!B132</f>
        <v>2.2546550271861105E-2</v>
      </c>
      <c r="D12" s="87">
        <f>-'Calc|Bushfire obligations'!$B$54</f>
        <v>-4.4872674692295167E-2</v>
      </c>
      <c r="E12" s="87">
        <f t="shared" si="0"/>
        <v>-2.2326124420434062E-2</v>
      </c>
      <c r="G12" s="230"/>
      <c r="H12" s="230"/>
      <c r="I12" s="230"/>
      <c r="J12" s="230"/>
    </row>
    <row r="13" spans="1:23" s="16" customFormat="1" ht="13.4" customHeight="1">
      <c r="A13" s="37" t="s">
        <v>69</v>
      </c>
      <c r="B13" s="37" t="s">
        <v>4</v>
      </c>
      <c r="C13" s="87">
        <f>'Calc|Division of responsibility'!B133</f>
        <v>2.1665402165436526E-2</v>
      </c>
      <c r="D13" s="87">
        <f>-'Calc|Bushfire obligations'!$B$54</f>
        <v>-4.4872674692295167E-2</v>
      </c>
      <c r="E13" s="87">
        <f t="shared" si="0"/>
        <v>-2.3207272526858641E-2</v>
      </c>
      <c r="G13" s="230"/>
      <c r="H13" s="230"/>
      <c r="I13" s="230"/>
      <c r="J13" s="230"/>
    </row>
    <row r="14" spans="1:23" s="16" customFormat="1" ht="13.4" customHeight="1">
      <c r="A14" s="37" t="s">
        <v>70</v>
      </c>
      <c r="B14" s="37" t="s">
        <v>5</v>
      </c>
      <c r="C14" s="87">
        <f>'Calc|Division of responsibility'!B134</f>
        <v>2.2203744051250199E-2</v>
      </c>
      <c r="D14" s="87">
        <f>-'Calc|Bushfire obligations'!$B$54</f>
        <v>-4.4872674692295167E-2</v>
      </c>
      <c r="E14" s="87">
        <f t="shared" si="0"/>
        <v>-2.2668930641044967E-2</v>
      </c>
      <c r="G14" s="230"/>
      <c r="H14" s="230"/>
      <c r="I14" s="230"/>
      <c r="J14" s="230"/>
    </row>
    <row r="15" spans="1:23" s="16" customFormat="1" ht="13.4" customHeight="1">
      <c r="A15" s="37" t="s">
        <v>64</v>
      </c>
      <c r="B15" s="37" t="s">
        <v>58</v>
      </c>
      <c r="C15" s="87">
        <f>'Calc|Division of responsibility'!B135</f>
        <v>4.2979538611345187E-2</v>
      </c>
      <c r="D15" s="87">
        <f>-'Calc|Bushfire obligations'!$B$54</f>
        <v>-4.4872674692295167E-2</v>
      </c>
      <c r="E15" s="87">
        <f t="shared" si="0"/>
        <v>-1.8931360809499795E-3</v>
      </c>
    </row>
    <row r="16" spans="1:23" s="16" customFormat="1" ht="13.4" customHeight="1">
      <c r="A16" s="37" t="s">
        <v>53</v>
      </c>
      <c r="B16" s="37" t="s">
        <v>60</v>
      </c>
      <c r="C16" s="87">
        <f>'Calc|Division of responsibility'!B136</f>
        <v>-6.4010025081279881E-4</v>
      </c>
      <c r="D16" s="87">
        <f>-'Calc|Bushfire obligations'!$B$54 + 'Calc|Bushfire obligations'!$B$34 * 'Calc|Bushfire obligations'!$B$48 / 'Calc|Bushfire obligations'!$B$47</f>
        <v>-2.2195170248567833E-2</v>
      </c>
      <c r="E16" s="87">
        <f t="shared" si="0"/>
        <v>-2.2835270499380632E-2</v>
      </c>
    </row>
    <row r="17" spans="1:23" s="16" customFormat="1" ht="13.4" customHeight="1">
      <c r="A17" s="37" t="s">
        <v>2</v>
      </c>
      <c r="B17" s="37" t="s">
        <v>61</v>
      </c>
      <c r="C17" s="87">
        <f>'Calc|Division of responsibility'!B137</f>
        <v>-2.3430080621639812E-3</v>
      </c>
      <c r="D17" s="87">
        <f>-'Calc|Bushfire obligations'!$B$54 + 'Calc|Bushfire obligations'!$B$35 * 'Calc|Bushfire obligations'!$B$48 / 'Calc|Bushfire obligations'!$B$47</f>
        <v>3.4702845637924043E-2</v>
      </c>
      <c r="E17" s="87">
        <f t="shared" si="0"/>
        <v>3.235983757576006E-2</v>
      </c>
    </row>
    <row r="18" spans="1:23" s="16" customFormat="1" ht="13.4" customHeight="1">
      <c r="A18" s="37" t="s">
        <v>65</v>
      </c>
      <c r="B18" s="37" t="s">
        <v>62</v>
      </c>
      <c r="C18" s="87">
        <f>'Calc|Division of responsibility'!B138</f>
        <v>-1.9253282717229716E-3</v>
      </c>
      <c r="D18" s="87">
        <f>-'Calc|Bushfire obligations'!$B$54</f>
        <v>-4.4872674692295167E-2</v>
      </c>
      <c r="E18" s="87">
        <f t="shared" si="0"/>
        <v>-4.6798002964018141E-2</v>
      </c>
    </row>
    <row r="19" spans="1:23" s="16" customFormat="1" ht="13.4" customHeight="1">
      <c r="A19" s="37" t="s">
        <v>54</v>
      </c>
      <c r="B19" s="37" t="s">
        <v>63</v>
      </c>
      <c r="C19" s="87">
        <f>'Calc|Division of responsibility'!B139</f>
        <v>2.712897268476008E-2</v>
      </c>
      <c r="D19" s="87">
        <f>-'Calc|Bushfire obligations'!$B$54</f>
        <v>-4.4872674692295167E-2</v>
      </c>
      <c r="E19" s="87">
        <f t="shared" si="0"/>
        <v>-1.7743702007535087E-2</v>
      </c>
    </row>
    <row r="20" spans="1:23" s="16" customFormat="1" ht="13.4" customHeight="1">
      <c r="A20" s="37" t="s">
        <v>3</v>
      </c>
      <c r="B20" s="37" t="s">
        <v>10</v>
      </c>
      <c r="C20" s="87">
        <f>'Calc|Division of responsibility'!B140</f>
        <v>-1.4387511166400384E-3</v>
      </c>
      <c r="D20" s="87">
        <f>-'Calc|Bushfire obligations'!$B$54 + 'Calc|Bushfire obligations'!$B$38 * 'Calc|Bushfire obligations'!$B$48 / 'Calc|Bushfire obligations'!$B$47</f>
        <v>-5.7568093537186532E-3</v>
      </c>
      <c r="E20" s="87">
        <f t="shared" si="0"/>
        <v>-7.1955604703586914E-3</v>
      </c>
    </row>
    <row r="22" spans="1:23" s="9" customFormat="1" ht="13.4" customHeight="1">
      <c r="A22" s="5" t="s">
        <v>82</v>
      </c>
      <c r="B22" s="6"/>
      <c r="C22" s="6"/>
    </row>
    <row r="23" spans="1:23" s="12" customFormat="1" ht="13.4" customHeight="1">
      <c r="A23" s="10"/>
      <c r="B23" s="11"/>
      <c r="C23" s="11"/>
    </row>
    <row r="24" spans="1:23" s="28" customFormat="1" ht="13.4" customHeight="1">
      <c r="A24" s="15" t="s">
        <v>78</v>
      </c>
      <c r="B24" s="15" t="s">
        <v>79</v>
      </c>
      <c r="C24" s="27" t="s">
        <v>8</v>
      </c>
      <c r="D24" s="27" t="s">
        <v>9</v>
      </c>
      <c r="E24" s="27" t="s">
        <v>0</v>
      </c>
      <c r="F24" s="33"/>
      <c r="V24" s="29"/>
      <c r="W24" s="30"/>
    </row>
    <row r="25" spans="1:23" s="16" customFormat="1" ht="13.4" customHeight="1">
      <c r="A25" s="37" t="s">
        <v>66</v>
      </c>
      <c r="B25" s="37" t="s">
        <v>59</v>
      </c>
      <c r="C25" s="87">
        <f>'Calc|Division of responsibility'!C128</f>
        <v>0</v>
      </c>
      <c r="D25" s="87">
        <f>-'Calc|Bushfire obligations'!$C$54+'Calc|Bushfire obligations'!F56</f>
        <v>-4.5981961492009615E-2</v>
      </c>
      <c r="E25" s="87">
        <f>SUM(C25:D25)</f>
        <v>-4.5981961492009615E-2</v>
      </c>
      <c r="G25" s="230"/>
      <c r="H25" s="230"/>
      <c r="I25" s="230"/>
      <c r="J25" s="230"/>
    </row>
    <row r="26" spans="1:23" s="16" customFormat="1" ht="13.4" customHeight="1">
      <c r="A26" s="37" t="s">
        <v>67</v>
      </c>
      <c r="B26" s="37" t="s">
        <v>55</v>
      </c>
      <c r="C26" s="87">
        <f>'Calc|Division of responsibility'!C129</f>
        <v>1.3402331149984417E-2</v>
      </c>
      <c r="D26" s="87">
        <f>-'Calc|Bushfire obligations'!$C$54</f>
        <v>-6.3106428753789037E-2</v>
      </c>
      <c r="E26" s="87">
        <f>SUM(C26:D26)</f>
        <v>-4.970409760380462E-2</v>
      </c>
      <c r="G26" s="230"/>
      <c r="H26" s="230"/>
      <c r="I26" s="230"/>
      <c r="J26" s="230"/>
    </row>
    <row r="27" spans="1:23" s="16" customFormat="1" ht="13.4" customHeight="1">
      <c r="A27" s="37" t="s">
        <v>7</v>
      </c>
      <c r="B27" s="37" t="s">
        <v>56</v>
      </c>
      <c r="C27" s="87">
        <f>'Calc|Division of responsibility'!C130</f>
        <v>-2.7752101907018781E-3</v>
      </c>
      <c r="D27" s="87">
        <f>-'Calc|Bushfire obligations'!$C$54 + 'Calc|Bushfire obligations'!$C$28 * 'Calc|Bushfire obligations'!$C$48 / 'Calc|Bushfire obligations'!$C$47</f>
        <v>4.9923003451804865E-2</v>
      </c>
      <c r="E27" s="87">
        <f t="shared" ref="E27:E37" si="1">SUM(C27:D27)</f>
        <v>4.7147793261102987E-2</v>
      </c>
      <c r="G27" s="230"/>
      <c r="H27" s="230"/>
      <c r="I27" s="230"/>
      <c r="J27" s="230"/>
      <c r="V27" s="38"/>
      <c r="W27" s="38"/>
    </row>
    <row r="28" spans="1:23" s="16" customFormat="1" ht="13.4" customHeight="1">
      <c r="A28" s="37" t="s">
        <v>1</v>
      </c>
      <c r="B28" s="37" t="s">
        <v>6</v>
      </c>
      <c r="C28" s="87">
        <f>'Calc|Division of responsibility'!C131</f>
        <v>-5.18359377754389E-4</v>
      </c>
      <c r="D28" s="87">
        <f>-'Calc|Bushfire obligations'!$C$54 + 'Calc|Bushfire obligations'!$C$29 * 'Calc|Bushfire obligations'!$C$48 / 'Calc|Bushfire obligations'!$C$47</f>
        <v>5.2127786633324458E-3</v>
      </c>
      <c r="E28" s="87">
        <f t="shared" si="1"/>
        <v>4.6944192855780569E-3</v>
      </c>
      <c r="G28" s="230"/>
      <c r="H28" s="230"/>
      <c r="I28" s="230"/>
      <c r="J28" s="230"/>
    </row>
    <row r="29" spans="1:23" s="16" customFormat="1" ht="13.4" customHeight="1">
      <c r="A29" s="37" t="s">
        <v>68</v>
      </c>
      <c r="B29" s="37" t="s">
        <v>57</v>
      </c>
      <c r="C29" s="87">
        <f>'Calc|Division of responsibility'!C132</f>
        <v>2.3931359916456355E-2</v>
      </c>
      <c r="D29" s="87">
        <f>-'Calc|Bushfire obligations'!$C$54</f>
        <v>-6.3106428753789037E-2</v>
      </c>
      <c r="E29" s="87">
        <f t="shared" si="1"/>
        <v>-3.9175068837332683E-2</v>
      </c>
      <c r="G29" s="230"/>
      <c r="H29" s="230"/>
      <c r="I29" s="230"/>
      <c r="J29" s="230"/>
    </row>
    <row r="30" spans="1:23" s="16" customFormat="1" ht="13.4" customHeight="1">
      <c r="A30" s="37" t="s">
        <v>69</v>
      </c>
      <c r="B30" s="37" t="s">
        <v>4</v>
      </c>
      <c r="C30" s="87">
        <f>'Calc|Division of responsibility'!C133</f>
        <v>2.0010739443849727E-2</v>
      </c>
      <c r="D30" s="87">
        <f>-'Calc|Bushfire obligations'!$C$54</f>
        <v>-6.3106428753789037E-2</v>
      </c>
      <c r="E30" s="87">
        <f t="shared" si="1"/>
        <v>-4.309568930993931E-2</v>
      </c>
      <c r="G30" s="230"/>
      <c r="H30" s="230"/>
      <c r="I30" s="230"/>
      <c r="J30" s="230"/>
    </row>
    <row r="31" spans="1:23" s="16" customFormat="1" ht="13.4" customHeight="1">
      <c r="A31" s="37" t="s">
        <v>70</v>
      </c>
      <c r="B31" s="37" t="s">
        <v>5</v>
      </c>
      <c r="C31" s="87">
        <f>'Calc|Division of responsibility'!C134</f>
        <v>1.9935457271115228E-2</v>
      </c>
      <c r="D31" s="87">
        <f>-'Calc|Bushfire obligations'!$C$54</f>
        <v>-6.3106428753789037E-2</v>
      </c>
      <c r="E31" s="87">
        <f t="shared" si="1"/>
        <v>-4.3170971482673806E-2</v>
      </c>
      <c r="G31" s="230"/>
      <c r="H31" s="230"/>
      <c r="I31" s="230"/>
      <c r="J31" s="230"/>
    </row>
    <row r="32" spans="1:23" s="16" customFormat="1" ht="13.4" customHeight="1">
      <c r="A32" s="37" t="s">
        <v>64</v>
      </c>
      <c r="B32" s="37" t="s">
        <v>58</v>
      </c>
      <c r="C32" s="87">
        <f>'Calc|Division of responsibility'!C135</f>
        <v>4.6068675951990851E-2</v>
      </c>
      <c r="D32" s="87">
        <f>-'Calc|Bushfire obligations'!$C$54</f>
        <v>-6.3106428753789037E-2</v>
      </c>
      <c r="E32" s="87">
        <f t="shared" si="1"/>
        <v>-1.7037752801798187E-2</v>
      </c>
    </row>
    <row r="33" spans="1:5" s="16" customFormat="1" ht="13.4" customHeight="1">
      <c r="A33" s="37" t="s">
        <v>53</v>
      </c>
      <c r="B33" s="37" t="s">
        <v>60</v>
      </c>
      <c r="C33" s="87">
        <f>'Calc|Division of responsibility'!C136</f>
        <v>-7.788499446913981E-4</v>
      </c>
      <c r="D33" s="87">
        <f>-'Calc|Bushfire obligations'!$C$54 + 'Calc|Bushfire obligations'!$C$34 * 'Calc|Bushfire obligations'!$C$48 / 'Calc|Bushfire obligations'!$C$47</f>
        <v>-3.0979964125175313E-2</v>
      </c>
      <c r="E33" s="87">
        <f t="shared" si="1"/>
        <v>-3.1758814069866713E-2</v>
      </c>
    </row>
    <row r="34" spans="1:5" s="16" customFormat="1" ht="13.4" customHeight="1">
      <c r="A34" s="37" t="s">
        <v>2</v>
      </c>
      <c r="B34" s="37" t="s">
        <v>61</v>
      </c>
      <c r="C34" s="87">
        <f>'Calc|Division of responsibility'!C137</f>
        <v>-2.7056489910311649E-3</v>
      </c>
      <c r="D34" s="87">
        <f>-'Calc|Bushfire obligations'!$C$54 + 'Calc|Bushfire obligations'!$C$35 * 'Calc|Bushfire obligations'!$C$48 / 'Calc|Bushfire obligations'!$C$47</f>
        <v>4.9625558380688189E-2</v>
      </c>
      <c r="E34" s="87">
        <f t="shared" si="1"/>
        <v>4.6919909389657025E-2</v>
      </c>
    </row>
    <row r="35" spans="1:5" s="16" customFormat="1" ht="13.4" customHeight="1">
      <c r="A35" s="37" t="s">
        <v>65</v>
      </c>
      <c r="B35" s="37" t="s">
        <v>62</v>
      </c>
      <c r="C35" s="87">
        <f>'Calc|Division of responsibility'!C138</f>
        <v>-2.2355931359453038E-3</v>
      </c>
      <c r="D35" s="87">
        <f>-'Calc|Bushfire obligations'!$C$54</f>
        <v>-6.3106428753789037E-2</v>
      </c>
      <c r="E35" s="87">
        <f t="shared" si="1"/>
        <v>-6.5342021889734342E-2</v>
      </c>
    </row>
    <row r="36" spans="1:5" s="16" customFormat="1" ht="13.4" customHeight="1">
      <c r="A36" s="37" t="s">
        <v>54</v>
      </c>
      <c r="B36" s="37" t="s">
        <v>63</v>
      </c>
      <c r="C36" s="87">
        <f>'Calc|Division of responsibility'!C139</f>
        <v>3.0401548847055249E-2</v>
      </c>
      <c r="D36" s="87">
        <f>-'Calc|Bushfire obligations'!$C$54</f>
        <v>-6.3106428753789037E-2</v>
      </c>
      <c r="E36" s="87">
        <f t="shared" si="1"/>
        <v>-3.2704879906733791E-2</v>
      </c>
    </row>
    <row r="37" spans="1:5" s="16" customFormat="1" ht="13.4" customHeight="1">
      <c r="A37" s="37" t="s">
        <v>3</v>
      </c>
      <c r="B37" s="37" t="s">
        <v>10</v>
      </c>
      <c r="C37" s="87">
        <f>'Calc|Division of responsibility'!C140</f>
        <v>-1.7534192908201494E-3</v>
      </c>
      <c r="D37" s="87">
        <f>-'Calc|Bushfire obligations'!$C$54 + 'Calc|Bushfire obligations'!$C$38 * 'Calc|Bushfire obligations'!$C$48 / 'Calc|Bushfire obligations'!$C$47</f>
        <v>-7.6922861908056486E-3</v>
      </c>
      <c r="E37" s="87">
        <f t="shared" si="1"/>
        <v>-9.4457054816257987E-3</v>
      </c>
    </row>
    <row r="39" spans="1:5" s="9" customFormat="1" ht="13.4" customHeight="1">
      <c r="A39" s="5" t="s">
        <v>83</v>
      </c>
      <c r="B39" s="6"/>
      <c r="C39" s="6"/>
    </row>
  </sheetData>
  <hyperlinks>
    <hyperlink ref="A2" location="Index!A1" display="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Y45"/>
  <sheetViews>
    <sheetView workbookViewId="0">
      <selection activeCell="A15" sqref="A15"/>
    </sheetView>
  </sheetViews>
  <sheetFormatPr defaultColWidth="8.81640625" defaultRowHeight="13.4" customHeight="1"/>
  <cols>
    <col min="1" max="1" width="16.54296875" style="20" bestFit="1" customWidth="1"/>
    <col min="2" max="2" width="16.453125" style="20" bestFit="1" customWidth="1"/>
    <col min="3" max="3" width="19.54296875" style="20" bestFit="1" customWidth="1"/>
    <col min="4" max="17" width="5.81640625" style="20" bestFit="1" customWidth="1"/>
    <col min="18" max="18" width="2.453125" style="20" bestFit="1" customWidth="1"/>
    <col min="19" max="19" width="15.1796875" style="20" bestFit="1" customWidth="1"/>
    <col min="20" max="20" width="23.453125" style="20" bestFit="1" customWidth="1"/>
    <col min="21" max="21" width="17.1796875" style="20" customWidth="1"/>
    <col min="22" max="22" width="16.81640625" style="20" customWidth="1"/>
    <col min="23" max="23" width="9.1796875" style="20" bestFit="1" customWidth="1"/>
    <col min="24" max="24" width="14.54296875" style="20" bestFit="1" customWidth="1"/>
    <col min="25" max="16384" width="8.81640625" style="20"/>
  </cols>
  <sheetData>
    <row r="1" spans="1:14" s="18" customFormat="1" ht="15.65" customHeight="1">
      <c r="A1" s="17" t="s">
        <v>74</v>
      </c>
      <c r="E1" s="19"/>
    </row>
    <row r="2" spans="1:14" s="88" customFormat="1" ht="13.4" customHeight="1">
      <c r="A2" s="102" t="s">
        <v>427</v>
      </c>
      <c r="C2" s="92"/>
      <c r="E2" s="93"/>
    </row>
    <row r="3" spans="1:14" ht="13.4" customHeight="1">
      <c r="A3" s="2" t="s">
        <v>401</v>
      </c>
      <c r="E3" s="21"/>
    </row>
    <row r="4" spans="1:14" ht="13.4" customHeight="1">
      <c r="A4" s="22"/>
      <c r="B4" s="22"/>
      <c r="C4" s="22"/>
    </row>
    <row r="5" spans="1:14" s="25" customFormat="1" ht="13.4" customHeight="1">
      <c r="A5" s="23" t="s">
        <v>398</v>
      </c>
      <c r="B5" s="24"/>
      <c r="C5" s="24"/>
    </row>
    <row r="6" spans="1:14" ht="13.4" customHeight="1">
      <c r="A6" s="26"/>
      <c r="B6" s="22"/>
      <c r="C6" s="22"/>
    </row>
    <row r="7" spans="1:14" ht="13.4" customHeight="1">
      <c r="A7" s="55"/>
      <c r="B7" s="62" t="s">
        <v>396</v>
      </c>
      <c r="C7" s="55"/>
      <c r="N7" s="36"/>
    </row>
    <row r="8" spans="1:14" ht="13.4" customHeight="1">
      <c r="A8" s="62" t="s">
        <v>397</v>
      </c>
      <c r="B8" s="62" t="s">
        <v>454</v>
      </c>
      <c r="C8" s="62" t="s">
        <v>453</v>
      </c>
    </row>
    <row r="9" spans="1:14" ht="13.4" customHeight="1">
      <c r="A9" s="72">
        <v>2006</v>
      </c>
      <c r="B9" s="73">
        <f t="shared" ref="B9:B23" si="0">VLOOKUP("Jun-2015", Table_Data_All_groups_CPI_Australia, 2, FALSE) / VLOOKUP("Jun-"&amp;$A9, Table_Data_All_groups_CPI_Australia, 2, FALSE)</f>
        <v>1.2514551804423748</v>
      </c>
      <c r="C9" s="73">
        <f t="shared" ref="C9:C26" si="1">VLOOKUP("Jun-2015", Table_Data_All_groups_CPI_Australia, 2, FALSE) / VLOOKUP("Dec-"&amp;$A9 - 1, Table_Data_All_groups_CPI_Australia, 2, FALSE)</f>
        <v>1.2828162291169452</v>
      </c>
    </row>
    <row r="10" spans="1:14" ht="13.4" customHeight="1">
      <c r="A10" s="72">
        <v>2007</v>
      </c>
      <c r="B10" s="73">
        <f t="shared" si="0"/>
        <v>1.225769669327252</v>
      </c>
      <c r="C10" s="73">
        <f t="shared" si="1"/>
        <v>1.2413394919168592</v>
      </c>
    </row>
    <row r="11" spans="1:14" ht="13.4" customHeight="1">
      <c r="A11" s="72">
        <v>2008</v>
      </c>
      <c r="B11" s="73">
        <f t="shared" si="0"/>
        <v>1.1735807860262009</v>
      </c>
      <c r="C11" s="73">
        <f t="shared" si="1"/>
        <v>1.2065095398428733</v>
      </c>
    </row>
    <row r="12" spans="1:14" ht="13.4" customHeight="1">
      <c r="A12" s="72">
        <v>2009</v>
      </c>
      <c r="B12" s="73">
        <f t="shared" si="0"/>
        <v>1.1571582346609257</v>
      </c>
      <c r="C12" s="73">
        <f t="shared" si="1"/>
        <v>1.1634199134199132</v>
      </c>
    </row>
    <row r="13" spans="1:14" ht="13.4" customHeight="1">
      <c r="A13" s="72">
        <v>2010</v>
      </c>
      <c r="B13" s="73">
        <f t="shared" si="0"/>
        <v>1.1221294363256786</v>
      </c>
      <c r="C13" s="73">
        <f t="shared" si="1"/>
        <v>1.1399787910922587</v>
      </c>
    </row>
    <row r="14" spans="1:14" ht="13.4" customHeight="1">
      <c r="A14" s="72">
        <v>2011</v>
      </c>
      <c r="B14" s="73">
        <f t="shared" si="0"/>
        <v>1.0836693548387097</v>
      </c>
      <c r="C14" s="73">
        <f t="shared" si="1"/>
        <v>1.1093911248710009</v>
      </c>
    </row>
    <row r="15" spans="1:14" ht="13.4" customHeight="1">
      <c r="A15" s="72">
        <v>2012</v>
      </c>
      <c r="B15" s="73">
        <f t="shared" si="0"/>
        <v>1.0707171314741035</v>
      </c>
      <c r="C15" s="73">
        <f t="shared" si="1"/>
        <v>1.0771543086172346</v>
      </c>
    </row>
    <row r="16" spans="1:14" ht="13.4" customHeight="1">
      <c r="A16" s="72">
        <v>2013</v>
      </c>
      <c r="B16" s="73">
        <f t="shared" si="0"/>
        <v>1.0457198443579767</v>
      </c>
      <c r="C16" s="73">
        <f t="shared" si="1"/>
        <v>1.053921568627451</v>
      </c>
    </row>
    <row r="17" spans="1:25" ht="13.4" customHeight="1">
      <c r="A17" s="72">
        <v>2014</v>
      </c>
      <c r="B17" s="73">
        <f t="shared" si="0"/>
        <v>1.0151085930122756</v>
      </c>
      <c r="C17" s="73">
        <f t="shared" si="1"/>
        <v>1.0257633587786259</v>
      </c>
    </row>
    <row r="18" spans="1:25" ht="13.4" customHeight="1">
      <c r="A18" s="72">
        <v>2015</v>
      </c>
      <c r="B18" s="73">
        <f t="shared" si="0"/>
        <v>1</v>
      </c>
      <c r="C18" s="73">
        <f t="shared" si="1"/>
        <v>1.0084427767354598</v>
      </c>
    </row>
    <row r="19" spans="1:25" ht="13.4" customHeight="1">
      <c r="A19" s="72">
        <v>2016</v>
      </c>
      <c r="B19" s="73">
        <f t="shared" si="0"/>
        <v>0.98987108655616951</v>
      </c>
      <c r="C19" s="73">
        <f t="shared" si="1"/>
        <v>0.99169741697416969</v>
      </c>
    </row>
    <row r="20" spans="1:25" ht="13.4" customHeight="1">
      <c r="A20" s="72">
        <v>2017</v>
      </c>
      <c r="B20" s="73">
        <f t="shared" si="0"/>
        <v>0.97109304426377596</v>
      </c>
      <c r="C20" s="73">
        <f t="shared" si="1"/>
        <v>0.97727272727272729</v>
      </c>
    </row>
    <row r="21" spans="1:25" ht="13.4" customHeight="1">
      <c r="A21" s="72">
        <v>2018</v>
      </c>
      <c r="B21" s="73">
        <f t="shared" si="0"/>
        <v>0.95132743362831862</v>
      </c>
      <c r="C21" s="73">
        <f t="shared" si="1"/>
        <v>0.95896520963425513</v>
      </c>
    </row>
    <row r="22" spans="1:25" ht="13.4" customHeight="1">
      <c r="A22" s="72">
        <v>2019</v>
      </c>
      <c r="B22" s="73">
        <f t="shared" si="0"/>
        <v>0.93641114982578399</v>
      </c>
      <c r="C22" s="73">
        <f t="shared" si="1"/>
        <v>0.94215600350569684</v>
      </c>
    </row>
    <row r="23" spans="1:25" ht="13.4" customHeight="1">
      <c r="A23" s="72">
        <v>2020</v>
      </c>
      <c r="B23" s="73">
        <f t="shared" si="0"/>
        <v>0.93968531468531469</v>
      </c>
      <c r="C23" s="73">
        <f t="shared" si="1"/>
        <v>0.92512908777969016</v>
      </c>
    </row>
    <row r="24" spans="1:25" ht="13.4" customHeight="1">
      <c r="A24" s="72">
        <v>2021</v>
      </c>
      <c r="B24" s="73">
        <f>VLOOKUP("Jun-2015", Table_Data_All_groups_CPI_Australia, 2, FALSE) / VLOOKUP("Dec-"&amp;$A24 - 1, Table_Data_All_groups_CPI_Australia, 2, FALSE)</f>
        <v>0.91723549488054601</v>
      </c>
      <c r="C24" s="73">
        <f t="shared" si="1"/>
        <v>0.91723549488054601</v>
      </c>
    </row>
    <row r="25" spans="1:25" ht="13.4" customHeight="1">
      <c r="A25" s="237">
        <v>2022</v>
      </c>
      <c r="B25" s="73">
        <f>VLOOKUP("Jun-2015", Table_Data_All_groups_CPI_Australia, 2, FALSE) / VLOOKUP("Dec-"&amp;$A25 - 1, Table_Data_All_groups_CPI_Australia, 2, FALSE)</f>
        <v>0.88623248145094813</v>
      </c>
      <c r="C25" s="73">
        <f t="shared" si="1"/>
        <v>0.88623248145094813</v>
      </c>
      <c r="D25" s="71"/>
      <c r="E25" s="71"/>
      <c r="F25" s="71"/>
      <c r="G25" s="71"/>
      <c r="H25" s="71"/>
      <c r="I25" s="71"/>
      <c r="J25" s="71"/>
      <c r="K25" s="71"/>
      <c r="L25" s="71"/>
      <c r="M25" s="71"/>
      <c r="N25" s="71"/>
      <c r="O25" s="71"/>
      <c r="P25" s="71"/>
    </row>
    <row r="26" spans="1:25" s="238" customFormat="1" ht="13.4" customHeight="1">
      <c r="A26" s="237">
        <v>2023</v>
      </c>
      <c r="B26" s="73">
        <f>VLOOKUP("Jun-2015", Table_Data_All_groups_CPI_Australia, 2, FALSE) / VLOOKUP("Dec-"&amp;$A26 - 1, Table_Data_All_groups_CPI_Australia, 2, FALSE)</f>
        <v>0.82186544342507639</v>
      </c>
      <c r="C26" s="73">
        <f t="shared" si="1"/>
        <v>0.82186544342507639</v>
      </c>
      <c r="D26" s="71"/>
      <c r="E26" s="71"/>
      <c r="F26" s="71"/>
      <c r="G26" s="71"/>
      <c r="H26" s="71"/>
      <c r="I26" s="71"/>
      <c r="J26" s="71"/>
      <c r="K26" s="71"/>
      <c r="L26" s="71"/>
      <c r="M26" s="71"/>
      <c r="N26" s="71"/>
      <c r="O26" s="71"/>
      <c r="P26" s="71"/>
    </row>
    <row r="27" spans="1:25" s="6" customFormat="1" ht="13.4" customHeight="1">
      <c r="A27" s="5" t="s">
        <v>455</v>
      </c>
      <c r="C27" s="23"/>
      <c r="D27" s="23"/>
      <c r="E27" s="23"/>
      <c r="F27" s="23"/>
      <c r="G27" s="52"/>
      <c r="H27" s="53"/>
      <c r="I27" s="52"/>
      <c r="J27" s="53"/>
      <c r="K27" s="52"/>
      <c r="L27" s="52"/>
      <c r="M27" s="52"/>
      <c r="N27" s="52"/>
      <c r="O27" s="52"/>
      <c r="P27" s="52"/>
      <c r="Q27" s="52"/>
      <c r="R27" s="52"/>
      <c r="S27" s="53"/>
      <c r="T27" s="53"/>
      <c r="U27" s="52"/>
      <c r="V27" s="52"/>
      <c r="W27" s="52"/>
      <c r="X27" s="52"/>
      <c r="Y27" s="52"/>
    </row>
    <row r="28" spans="1:25" s="55" customFormat="1" ht="13.4" customHeight="1"/>
    <row r="29" spans="1:25" s="12" customFormat="1" ht="13.4" customHeight="1">
      <c r="A29" s="62" t="s">
        <v>78</v>
      </c>
      <c r="B29" s="62" t="s">
        <v>455</v>
      </c>
    </row>
    <row r="30" spans="1:25" s="12" customFormat="1" ht="13.4" customHeight="1">
      <c r="A30" s="12" t="s">
        <v>66</v>
      </c>
      <c r="B30" s="12" t="s">
        <v>453</v>
      </c>
    </row>
    <row r="31" spans="1:25" s="12" customFormat="1" ht="13.4" customHeight="1">
      <c r="A31" s="12" t="s">
        <v>67</v>
      </c>
      <c r="B31" s="12" t="s">
        <v>453</v>
      </c>
    </row>
    <row r="32" spans="1:25" s="12" customFormat="1" ht="13.4" customHeight="1">
      <c r="A32" s="12" t="s">
        <v>1</v>
      </c>
      <c r="B32" s="12" t="s">
        <v>454</v>
      </c>
    </row>
    <row r="33" spans="1:14" s="12" customFormat="1" ht="13.4" customHeight="1">
      <c r="A33" s="12" t="s">
        <v>68</v>
      </c>
      <c r="B33" s="12" t="s">
        <v>453</v>
      </c>
    </row>
    <row r="34" spans="1:14" s="12" customFormat="1" ht="13.4" customHeight="1">
      <c r="A34" s="12" t="s">
        <v>69</v>
      </c>
      <c r="B34" s="12" t="s">
        <v>453</v>
      </c>
    </row>
    <row r="35" spans="1:14" s="12" customFormat="1" ht="13.4" customHeight="1">
      <c r="A35" s="12" t="s">
        <v>70</v>
      </c>
      <c r="B35" s="12" t="s">
        <v>453</v>
      </c>
    </row>
    <row r="36" spans="1:14" s="12" customFormat="1" ht="13.4" customHeight="1">
      <c r="A36" s="12" t="s">
        <v>64</v>
      </c>
      <c r="B36" s="12" t="s">
        <v>453</v>
      </c>
    </row>
    <row r="37" spans="1:14" s="12" customFormat="1" ht="13.4" customHeight="1">
      <c r="A37" s="12" t="s">
        <v>53</v>
      </c>
      <c r="B37" s="12" t="s">
        <v>454</v>
      </c>
    </row>
    <row r="38" spans="1:14" s="12" customFormat="1" ht="13.4" customHeight="1">
      <c r="A38" s="12" t="s">
        <v>2</v>
      </c>
      <c r="B38" s="12" t="s">
        <v>454</v>
      </c>
    </row>
    <row r="39" spans="1:14" s="12" customFormat="1" ht="13.4" customHeight="1">
      <c r="A39" s="12" t="s">
        <v>65</v>
      </c>
      <c r="B39" s="12" t="s">
        <v>453</v>
      </c>
    </row>
    <row r="40" spans="1:14" s="12" customFormat="1" ht="13.4" customHeight="1">
      <c r="A40" s="12" t="s">
        <v>7</v>
      </c>
      <c r="B40" s="12" t="s">
        <v>454</v>
      </c>
    </row>
    <row r="41" spans="1:14" s="12" customFormat="1" ht="13.4" customHeight="1">
      <c r="A41" s="12" t="s">
        <v>54</v>
      </c>
      <c r="B41" s="12" t="s">
        <v>453</v>
      </c>
    </row>
    <row r="42" spans="1:14" s="12" customFormat="1" ht="13.4" customHeight="1">
      <c r="A42" s="12" t="s">
        <v>3</v>
      </c>
      <c r="B42" s="12" t="s">
        <v>454</v>
      </c>
    </row>
    <row r="43" spans="1:14" s="55" customFormat="1" ht="13.4" customHeight="1"/>
    <row r="44" spans="1:14" s="25" customFormat="1" ht="13.4" customHeight="1">
      <c r="A44" s="23" t="s">
        <v>83</v>
      </c>
      <c r="B44" s="24"/>
      <c r="C44" s="24"/>
    </row>
    <row r="45" spans="1:14" ht="13.4" customHeight="1">
      <c r="N45" s="36"/>
    </row>
  </sheetData>
  <hyperlinks>
    <hyperlink ref="A2" location="Index!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W29"/>
  <sheetViews>
    <sheetView workbookViewId="0">
      <selection activeCell="T13" sqref="T13"/>
    </sheetView>
  </sheetViews>
  <sheetFormatPr defaultColWidth="8.81640625" defaultRowHeight="13.4" customHeight="1"/>
  <cols>
    <col min="1" max="1" width="14.1796875" style="20" bestFit="1" customWidth="1"/>
    <col min="2" max="2" width="16.1796875" style="20" bestFit="1" customWidth="1"/>
    <col min="3" max="16" width="10.54296875" style="20" customWidth="1"/>
    <col min="17" max="17" width="9.1796875" style="20" customWidth="1"/>
    <col min="18" max="18" width="9" style="20" customWidth="1"/>
    <col min="19" max="19" width="15.1796875" style="20" bestFit="1" customWidth="1"/>
    <col min="20" max="20" width="16.1796875" style="20" customWidth="1"/>
    <col min="21" max="21" width="17.1796875" style="20" customWidth="1"/>
    <col min="22" max="22" width="16.81640625" style="20" customWidth="1"/>
    <col min="23" max="23" width="9.1796875" style="20" bestFit="1" customWidth="1"/>
    <col min="24" max="24" width="14.54296875" style="20" bestFit="1" customWidth="1"/>
    <col min="25" max="16384" width="8.81640625" style="20"/>
  </cols>
  <sheetData>
    <row r="1" spans="1:23" s="18" customFormat="1" ht="15.65" customHeight="1">
      <c r="A1" s="17" t="s">
        <v>74</v>
      </c>
      <c r="E1" s="19"/>
    </row>
    <row r="2" spans="1:23" s="88" customFormat="1" ht="13.4" customHeight="1">
      <c r="A2" s="102" t="s">
        <v>427</v>
      </c>
      <c r="C2" s="92"/>
      <c r="E2" s="93"/>
    </row>
    <row r="3" spans="1:23" ht="13.4" customHeight="1">
      <c r="A3" s="2" t="s">
        <v>400</v>
      </c>
      <c r="E3" s="21"/>
    </row>
    <row r="4" spans="1:23" ht="13.4" customHeight="1">
      <c r="A4" s="22"/>
      <c r="B4" s="22"/>
      <c r="C4" s="22"/>
    </row>
    <row r="5" spans="1:23" s="25" customFormat="1" ht="13.4" customHeight="1">
      <c r="A5" s="23" t="s">
        <v>77</v>
      </c>
      <c r="B5" s="24"/>
      <c r="C5" s="24"/>
    </row>
    <row r="6" spans="1:23" ht="13.4" customHeight="1">
      <c r="A6" s="26"/>
      <c r="B6" s="22"/>
      <c r="C6" s="22"/>
    </row>
    <row r="7" spans="1:23" s="12" customFormat="1" ht="13.4" customHeight="1">
      <c r="A7" s="62" t="s">
        <v>494</v>
      </c>
      <c r="B7" s="233" t="s">
        <v>523</v>
      </c>
      <c r="D7" s="62"/>
      <c r="E7" s="204"/>
    </row>
    <row r="8" spans="1:23" s="12" customFormat="1" ht="13.4" customHeight="1">
      <c r="B8" s="12" t="s">
        <v>502</v>
      </c>
      <c r="E8" s="204"/>
    </row>
    <row r="9" spans="1:23" s="12" customFormat="1" ht="13.4" customHeight="1">
      <c r="B9" s="12" t="s">
        <v>503</v>
      </c>
      <c r="E9" s="204"/>
    </row>
    <row r="10" spans="1:23" s="12" customFormat="1" ht="13.4" customHeight="1">
      <c r="B10" s="12" t="s">
        <v>504</v>
      </c>
      <c r="E10" s="204"/>
    </row>
    <row r="11" spans="1:23" s="12" customFormat="1" ht="13.4" customHeight="1">
      <c r="E11" s="204"/>
    </row>
    <row r="12" spans="1:23" s="28" customFormat="1" ht="13.4" customHeight="1">
      <c r="A12" s="15" t="s">
        <v>78</v>
      </c>
      <c r="B12" s="15" t="s">
        <v>79</v>
      </c>
      <c r="C12" s="27">
        <v>2006</v>
      </c>
      <c r="D12" s="27">
        <v>2007</v>
      </c>
      <c r="E12" s="27">
        <v>2008</v>
      </c>
      <c r="F12" s="27">
        <v>2009</v>
      </c>
      <c r="G12" s="27">
        <v>2010</v>
      </c>
      <c r="H12" s="27">
        <v>2011</v>
      </c>
      <c r="I12" s="27">
        <v>2012</v>
      </c>
      <c r="J12" s="27">
        <v>2013</v>
      </c>
      <c r="K12" s="27">
        <v>2014</v>
      </c>
      <c r="L12" s="27">
        <v>2015</v>
      </c>
      <c r="M12" s="27">
        <v>2016</v>
      </c>
      <c r="N12" s="27">
        <v>2017</v>
      </c>
      <c r="O12" s="27">
        <v>2018</v>
      </c>
      <c r="P12" s="27">
        <v>2019</v>
      </c>
      <c r="Q12" s="27">
        <v>2020</v>
      </c>
      <c r="R12" s="243">
        <v>2021</v>
      </c>
      <c r="S12" s="243">
        <v>2022</v>
      </c>
      <c r="T12" s="243" t="s">
        <v>524</v>
      </c>
      <c r="V12" s="29"/>
      <c r="W12" s="30"/>
    </row>
    <row r="13" spans="1:23" s="16" customFormat="1" ht="13.4" customHeight="1">
      <c r="A13" s="37" t="s">
        <v>67</v>
      </c>
      <c r="B13" s="37" t="s">
        <v>55</v>
      </c>
      <c r="C13" s="40">
        <v>1546194.5</v>
      </c>
      <c r="D13" s="40">
        <v>1561613.99999999</v>
      </c>
      <c r="E13" s="40">
        <v>1574317.99999999</v>
      </c>
      <c r="F13" s="40">
        <v>1586138</v>
      </c>
      <c r="G13" s="40">
        <v>1596897.5</v>
      </c>
      <c r="H13" s="40">
        <v>1608734.5</v>
      </c>
      <c r="I13" s="40">
        <v>1621658.49999999</v>
      </c>
      <c r="J13" s="40">
        <v>1635052.5</v>
      </c>
      <c r="K13" s="40">
        <v>1651159.5</v>
      </c>
      <c r="L13" s="41">
        <v>1669558.5</v>
      </c>
      <c r="M13" s="41">
        <v>1688281.7206584599</v>
      </c>
      <c r="N13" s="41">
        <v>1706913.49999999</v>
      </c>
      <c r="O13" s="41">
        <v>1727294</v>
      </c>
      <c r="P13" s="41">
        <v>1746274</v>
      </c>
      <c r="Q13" s="41">
        <v>1762079</v>
      </c>
      <c r="R13" s="41">
        <v>1774204</v>
      </c>
      <c r="S13" s="41">
        <v>1783052</v>
      </c>
      <c r="T13" s="42">
        <f>AVERAGE(O13:S13)</f>
        <v>1758580.6</v>
      </c>
    </row>
    <row r="14" spans="1:23" s="16" customFormat="1" ht="13.4" customHeight="1">
      <c r="A14" s="37" t="s">
        <v>7</v>
      </c>
      <c r="B14" s="37" t="s">
        <v>56</v>
      </c>
      <c r="C14" s="40">
        <v>605407.99999997998</v>
      </c>
      <c r="D14" s="40">
        <v>616585.49999997998</v>
      </c>
      <c r="E14" s="40">
        <v>627552.49999997998</v>
      </c>
      <c r="F14" s="40">
        <v>638613.49999996996</v>
      </c>
      <c r="G14" s="40">
        <v>645694.49999998999</v>
      </c>
      <c r="H14" s="40">
        <v>654640.99999997998</v>
      </c>
      <c r="I14" s="40">
        <v>668702.99999996996</v>
      </c>
      <c r="J14" s="40">
        <v>681298.99999996996</v>
      </c>
      <c r="K14" s="40">
        <v>685193.99999998999</v>
      </c>
      <c r="L14" s="41">
        <v>706424</v>
      </c>
      <c r="M14" s="41">
        <v>712767</v>
      </c>
      <c r="N14" s="41">
        <v>734644</v>
      </c>
      <c r="O14" s="41">
        <v>741836</v>
      </c>
      <c r="P14" s="41">
        <v>762382</v>
      </c>
      <c r="Q14" s="41">
        <v>776854.00000000012</v>
      </c>
      <c r="R14" s="41">
        <v>784245.5</v>
      </c>
      <c r="S14" s="41">
        <v>796623.5</v>
      </c>
      <c r="T14" s="42">
        <f t="shared" ref="T14:T25" si="0">AVERAGE(O14:S14)</f>
        <v>772388.2</v>
      </c>
      <c r="V14" s="38"/>
      <c r="W14" s="38"/>
    </row>
    <row r="15" spans="1:23" s="16" customFormat="1" ht="13.4" customHeight="1">
      <c r="A15" s="37" t="s">
        <v>1</v>
      </c>
      <c r="B15" s="37" t="s">
        <v>6</v>
      </c>
      <c r="C15" s="41">
        <v>294971.65817282</v>
      </c>
      <c r="D15" s="41">
        <v>299951.29418557999</v>
      </c>
      <c r="E15" s="41">
        <v>303151.80398685997</v>
      </c>
      <c r="F15" s="41">
        <v>305984.98426971998</v>
      </c>
      <c r="G15" s="41">
        <v>310174.96273257001</v>
      </c>
      <c r="H15" s="41">
        <v>314439.61807552999</v>
      </c>
      <c r="I15" s="41">
        <v>318643.22002328001</v>
      </c>
      <c r="J15" s="41">
        <v>322735.81579785002</v>
      </c>
      <c r="K15" s="41">
        <v>325917.15180559002</v>
      </c>
      <c r="L15" s="41">
        <v>327907.17472150002</v>
      </c>
      <c r="M15" s="41">
        <v>336070</v>
      </c>
      <c r="N15" s="41">
        <v>339400</v>
      </c>
      <c r="O15" s="41">
        <v>342668.99999999994</v>
      </c>
      <c r="P15" s="41">
        <v>345009</v>
      </c>
      <c r="Q15" s="41">
        <v>346468</v>
      </c>
      <c r="R15" s="41">
        <v>346855</v>
      </c>
      <c r="S15" s="41">
        <v>348303</v>
      </c>
      <c r="T15" s="42">
        <f t="shared" si="0"/>
        <v>345860.8</v>
      </c>
    </row>
    <row r="16" spans="1:23" s="16" customFormat="1" ht="13.4" customHeight="1">
      <c r="A16" s="37" t="s">
        <v>68</v>
      </c>
      <c r="B16" s="37" t="s">
        <v>57</v>
      </c>
      <c r="C16" s="41">
        <v>849548.29330194998</v>
      </c>
      <c r="D16" s="41">
        <v>859722.30529924994</v>
      </c>
      <c r="E16" s="41">
        <v>869654.53679640999</v>
      </c>
      <c r="F16" s="41">
        <v>878612.20779661997</v>
      </c>
      <c r="G16" s="41">
        <v>886064.29272154998</v>
      </c>
      <c r="H16" s="41">
        <v>895088.26980019</v>
      </c>
      <c r="I16" s="41">
        <v>903746.68839344999</v>
      </c>
      <c r="J16" s="41">
        <v>919384.82389899995</v>
      </c>
      <c r="K16" s="41">
        <v>940028.5</v>
      </c>
      <c r="L16" s="41">
        <v>955832.5</v>
      </c>
      <c r="M16" s="41">
        <v>968354.5</v>
      </c>
      <c r="N16" s="41">
        <v>984229.5</v>
      </c>
      <c r="O16" s="41">
        <v>1005561.9999999999</v>
      </c>
      <c r="P16" s="41">
        <v>1027585.5</v>
      </c>
      <c r="Q16" s="41">
        <v>1049164.5</v>
      </c>
      <c r="R16" s="41">
        <v>1067349</v>
      </c>
      <c r="S16" s="41">
        <v>1082918.5</v>
      </c>
      <c r="T16" s="42">
        <f t="shared" si="0"/>
        <v>1046515.9</v>
      </c>
    </row>
    <row r="17" spans="1:20" s="16" customFormat="1" ht="13.4" customHeight="1">
      <c r="A17" s="37" t="s">
        <v>69</v>
      </c>
      <c r="B17" s="37" t="s">
        <v>4</v>
      </c>
      <c r="C17" s="40">
        <v>1212063.56238094</v>
      </c>
      <c r="D17" s="40">
        <v>1236100.97666665</v>
      </c>
      <c r="E17" s="40">
        <v>1263762.9433333301</v>
      </c>
      <c r="F17" s="40">
        <v>1287435.6833333101</v>
      </c>
      <c r="G17" s="40">
        <v>1307554.33333332</v>
      </c>
      <c r="H17" s="40">
        <v>1326563.49999999</v>
      </c>
      <c r="I17" s="40">
        <v>1343864.49999999</v>
      </c>
      <c r="J17" s="40">
        <v>1359711.49999999</v>
      </c>
      <c r="K17" s="40">
        <v>1376483</v>
      </c>
      <c r="L17" s="41">
        <v>1397191</v>
      </c>
      <c r="M17" s="41">
        <v>1421522</v>
      </c>
      <c r="N17" s="41">
        <v>1448247</v>
      </c>
      <c r="O17" s="41">
        <v>1473805</v>
      </c>
      <c r="P17" s="41">
        <v>1496317</v>
      </c>
      <c r="Q17" s="41">
        <v>1516198</v>
      </c>
      <c r="R17" s="41">
        <v>1535400</v>
      </c>
      <c r="S17" s="41">
        <v>1569750</v>
      </c>
      <c r="T17" s="42">
        <f t="shared" si="0"/>
        <v>1518294</v>
      </c>
    </row>
    <row r="18" spans="1:20" s="16" customFormat="1" ht="13.4" customHeight="1">
      <c r="A18" s="37" t="s">
        <v>70</v>
      </c>
      <c r="B18" s="37" t="s">
        <v>5</v>
      </c>
      <c r="C18" s="41">
        <v>624130</v>
      </c>
      <c r="D18" s="41">
        <v>635123</v>
      </c>
      <c r="E18" s="41">
        <v>647729</v>
      </c>
      <c r="F18" s="41">
        <v>663216</v>
      </c>
      <c r="G18" s="41">
        <v>676960</v>
      </c>
      <c r="H18" s="41">
        <v>688959</v>
      </c>
      <c r="I18" s="41">
        <v>699264</v>
      </c>
      <c r="J18" s="41">
        <v>710431</v>
      </c>
      <c r="K18" s="41">
        <v>721930</v>
      </c>
      <c r="L18" s="41">
        <v>728290.5</v>
      </c>
      <c r="M18" s="41">
        <v>739353.5</v>
      </c>
      <c r="N18" s="41">
        <v>745501</v>
      </c>
      <c r="O18" s="41">
        <v>752141</v>
      </c>
      <c r="P18" s="41">
        <v>757726</v>
      </c>
      <c r="Q18" s="41">
        <v>762303</v>
      </c>
      <c r="R18" s="41">
        <v>767583</v>
      </c>
      <c r="S18" s="41">
        <v>776533</v>
      </c>
      <c r="T18" s="42">
        <f t="shared" si="0"/>
        <v>763257.2</v>
      </c>
    </row>
    <row r="19" spans="1:20" s="16" customFormat="1" ht="13.4" customHeight="1">
      <c r="A19" s="37" t="s">
        <v>64</v>
      </c>
      <c r="B19" s="37" t="s">
        <v>58</v>
      </c>
      <c r="C19" s="41">
        <v>799028</v>
      </c>
      <c r="D19" s="41">
        <v>805190</v>
      </c>
      <c r="E19" s="41">
        <v>814865</v>
      </c>
      <c r="F19" s="41">
        <v>821578</v>
      </c>
      <c r="G19" s="41">
        <v>825215</v>
      </c>
      <c r="H19" s="41">
        <v>834417</v>
      </c>
      <c r="I19" s="41">
        <v>838385</v>
      </c>
      <c r="J19" s="41">
        <v>844244</v>
      </c>
      <c r="K19" s="41">
        <v>854231</v>
      </c>
      <c r="L19" s="41">
        <v>867001</v>
      </c>
      <c r="M19" s="41">
        <v>879064.5</v>
      </c>
      <c r="N19" s="41">
        <v>891934.5</v>
      </c>
      <c r="O19" s="41">
        <v>905969.99999999988</v>
      </c>
      <c r="P19" s="41">
        <v>916470.5</v>
      </c>
      <c r="Q19" s="41">
        <v>925966.00000000012</v>
      </c>
      <c r="R19" s="41">
        <v>935178.5</v>
      </c>
      <c r="S19" s="41">
        <v>945392.5</v>
      </c>
      <c r="T19" s="42">
        <f t="shared" si="0"/>
        <v>925795.5</v>
      </c>
    </row>
    <row r="20" spans="1:20" s="16" customFormat="1" ht="13.4" customHeight="1">
      <c r="A20" s="37" t="s">
        <v>66</v>
      </c>
      <c r="B20" s="37" t="s">
        <v>59</v>
      </c>
      <c r="C20" s="41">
        <v>154510</v>
      </c>
      <c r="D20" s="41">
        <v>156360</v>
      </c>
      <c r="E20" s="41">
        <v>158455</v>
      </c>
      <c r="F20" s="41">
        <v>161092</v>
      </c>
      <c r="G20" s="41">
        <v>164900</v>
      </c>
      <c r="H20" s="41">
        <v>168937</v>
      </c>
      <c r="I20" s="41">
        <v>173186</v>
      </c>
      <c r="J20" s="41">
        <v>177255</v>
      </c>
      <c r="K20" s="41">
        <v>178710</v>
      </c>
      <c r="L20" s="41">
        <v>181851</v>
      </c>
      <c r="M20" s="41">
        <v>184961.5</v>
      </c>
      <c r="N20" s="41">
        <v>191482</v>
      </c>
      <c r="O20" s="41">
        <v>197537</v>
      </c>
      <c r="P20" s="41">
        <v>203157</v>
      </c>
      <c r="Q20" s="41">
        <v>207237.00000000399</v>
      </c>
      <c r="R20" s="41">
        <v>212505</v>
      </c>
      <c r="S20" s="41">
        <v>216948</v>
      </c>
      <c r="T20" s="42">
        <f t="shared" si="0"/>
        <v>207476.8000000008</v>
      </c>
    </row>
    <row r="21" spans="1:20" s="16" customFormat="1" ht="13.4" customHeight="1">
      <c r="A21" s="37" t="s">
        <v>53</v>
      </c>
      <c r="B21" s="37" t="s">
        <v>60</v>
      </c>
      <c r="C21" s="41">
        <v>293175.49999997998</v>
      </c>
      <c r="D21" s="41">
        <v>299118.49999998999</v>
      </c>
      <c r="E21" s="41">
        <v>302627.49999998999</v>
      </c>
      <c r="F21" s="41">
        <v>305242.99999997998</v>
      </c>
      <c r="G21" s="41">
        <v>309597.99999998999</v>
      </c>
      <c r="H21" s="41">
        <v>307191</v>
      </c>
      <c r="I21" s="41">
        <v>312839</v>
      </c>
      <c r="J21" s="41">
        <v>319591</v>
      </c>
      <c r="K21" s="41">
        <v>325927.00000000006</v>
      </c>
      <c r="L21" s="41">
        <v>332267</v>
      </c>
      <c r="M21" s="41">
        <v>339467</v>
      </c>
      <c r="N21" s="41">
        <v>346887</v>
      </c>
      <c r="O21" s="41">
        <v>353729</v>
      </c>
      <c r="P21" s="41">
        <v>360430.99999999994</v>
      </c>
      <c r="Q21" s="41">
        <v>366841.00000000012</v>
      </c>
      <c r="R21" s="41">
        <v>369331.49999999994</v>
      </c>
      <c r="S21" s="41">
        <v>374388</v>
      </c>
      <c r="T21" s="42">
        <f t="shared" si="0"/>
        <v>364944.1</v>
      </c>
    </row>
    <row r="22" spans="1:20" s="16" customFormat="1" ht="13.4" customHeight="1">
      <c r="A22" s="37" t="s">
        <v>2</v>
      </c>
      <c r="B22" s="37" t="s">
        <v>61</v>
      </c>
      <c r="C22" s="41">
        <v>663966.35730240005</v>
      </c>
      <c r="D22" s="41">
        <v>675821.59009509999</v>
      </c>
      <c r="E22" s="41">
        <v>688356.43188220996</v>
      </c>
      <c r="F22" s="41">
        <v>701004.54183501995</v>
      </c>
      <c r="G22" s="41">
        <v>715219.69663429004</v>
      </c>
      <c r="H22" s="41">
        <v>731281.52706412005</v>
      </c>
      <c r="I22" s="41">
        <v>743561.51547831995</v>
      </c>
      <c r="J22" s="41">
        <v>753913.41676781001</v>
      </c>
      <c r="K22" s="41">
        <v>765240.73900238005</v>
      </c>
      <c r="L22" s="41">
        <v>777161.00874875998</v>
      </c>
      <c r="M22" s="41">
        <v>799540</v>
      </c>
      <c r="N22" s="41">
        <v>816349</v>
      </c>
      <c r="O22" s="41">
        <v>835781</v>
      </c>
      <c r="P22" s="41">
        <v>853771</v>
      </c>
      <c r="Q22" s="41">
        <v>863408</v>
      </c>
      <c r="R22" s="41">
        <v>877935</v>
      </c>
      <c r="S22" s="41">
        <v>902215</v>
      </c>
      <c r="T22" s="42">
        <f t="shared" si="0"/>
        <v>866622</v>
      </c>
    </row>
    <row r="23" spans="1:20" s="16" customFormat="1" ht="13.4" customHeight="1">
      <c r="A23" s="37" t="s">
        <v>65</v>
      </c>
      <c r="B23" s="37" t="s">
        <v>62</v>
      </c>
      <c r="C23" s="41">
        <v>778839</v>
      </c>
      <c r="D23" s="41">
        <v>779426</v>
      </c>
      <c r="E23" s="41">
        <v>781110</v>
      </c>
      <c r="F23" s="41">
        <v>814467</v>
      </c>
      <c r="G23" s="41">
        <v>826964</v>
      </c>
      <c r="H23" s="41">
        <v>836055</v>
      </c>
      <c r="I23" s="41">
        <v>844153</v>
      </c>
      <c r="J23" s="41">
        <v>847766</v>
      </c>
      <c r="K23" s="41">
        <v>851766.5</v>
      </c>
      <c r="L23" s="41">
        <v>853939</v>
      </c>
      <c r="M23" s="41">
        <v>858646.5</v>
      </c>
      <c r="N23" s="41">
        <v>878299.5</v>
      </c>
      <c r="O23" s="41">
        <v>894397</v>
      </c>
      <c r="P23" s="41">
        <v>906197.49999999977</v>
      </c>
      <c r="Q23" s="41">
        <v>914602.99999999965</v>
      </c>
      <c r="R23" s="41">
        <v>920841</v>
      </c>
      <c r="S23" s="41">
        <v>928729</v>
      </c>
      <c r="T23" s="42">
        <f t="shared" si="0"/>
        <v>912953.5</v>
      </c>
    </row>
    <row r="24" spans="1:20" s="16" customFormat="1" ht="13.4" customHeight="1">
      <c r="A24" s="37" t="s">
        <v>54</v>
      </c>
      <c r="B24" s="37" t="s">
        <v>63</v>
      </c>
      <c r="C24" s="41">
        <v>250642.5242013</v>
      </c>
      <c r="D24" s="41">
        <v>255484.38545674999</v>
      </c>
      <c r="E24" s="41">
        <v>260424.25945124001</v>
      </c>
      <c r="F24" s="41">
        <v>265464.13023523003</v>
      </c>
      <c r="G24" s="41">
        <v>270606.02202186</v>
      </c>
      <c r="H24" s="41">
        <v>275851.99999998999</v>
      </c>
      <c r="I24" s="41">
        <v>278391.99999998999</v>
      </c>
      <c r="J24" s="41">
        <v>279867.99999998999</v>
      </c>
      <c r="K24" s="41">
        <v>280750</v>
      </c>
      <c r="L24" s="41">
        <v>283059</v>
      </c>
      <c r="M24" s="41">
        <v>285325</v>
      </c>
      <c r="N24" s="41">
        <v>287651.5001</v>
      </c>
      <c r="O24" s="41">
        <v>287936</v>
      </c>
      <c r="P24" s="41">
        <v>290446</v>
      </c>
      <c r="Q24" s="41">
        <v>293949</v>
      </c>
      <c r="R24" s="41">
        <v>297656</v>
      </c>
      <c r="S24" s="41">
        <v>301063.49999999983</v>
      </c>
      <c r="T24" s="42">
        <f t="shared" si="0"/>
        <v>294210.09999999998</v>
      </c>
    </row>
    <row r="25" spans="1:20" s="16" customFormat="1" ht="13.4" customHeight="1">
      <c r="A25" s="37" t="s">
        <v>3</v>
      </c>
      <c r="B25" s="37" t="s">
        <v>10</v>
      </c>
      <c r="C25" s="41">
        <v>612728</v>
      </c>
      <c r="D25" s="41">
        <v>618250</v>
      </c>
      <c r="E25" s="41">
        <v>624094</v>
      </c>
      <c r="F25" s="41">
        <v>628120</v>
      </c>
      <c r="G25" s="41">
        <v>633823</v>
      </c>
      <c r="H25" s="41">
        <v>641129.77419353998</v>
      </c>
      <c r="I25" s="41">
        <v>647892</v>
      </c>
      <c r="J25" s="41">
        <v>656516</v>
      </c>
      <c r="K25" s="41">
        <v>658453</v>
      </c>
      <c r="L25" s="41">
        <v>664549</v>
      </c>
      <c r="M25" s="41">
        <v>669826</v>
      </c>
      <c r="N25" s="41">
        <v>676807</v>
      </c>
      <c r="O25" s="41">
        <v>685025</v>
      </c>
      <c r="P25" s="41">
        <v>697594</v>
      </c>
      <c r="Q25" s="41">
        <v>703119</v>
      </c>
      <c r="R25" s="41">
        <v>705367</v>
      </c>
      <c r="S25" s="41">
        <v>710296</v>
      </c>
      <c r="T25" s="42">
        <f t="shared" si="0"/>
        <v>700280.2</v>
      </c>
    </row>
    <row r="26" spans="1:20" ht="13.4" customHeight="1">
      <c r="C26" s="31"/>
      <c r="E26" s="31"/>
      <c r="F26" s="16"/>
      <c r="G26" s="16"/>
      <c r="H26" s="16"/>
      <c r="I26" s="16"/>
      <c r="J26" s="16"/>
      <c r="K26" s="16"/>
      <c r="L26" s="16"/>
      <c r="M26" s="16"/>
      <c r="N26" s="16"/>
      <c r="O26" s="16"/>
      <c r="P26" s="16"/>
      <c r="Q26" s="16"/>
      <c r="R26" s="16"/>
      <c r="S26" s="16"/>
    </row>
    <row r="27" spans="1:20" s="25" customFormat="1" ht="13.4" customHeight="1">
      <c r="A27" s="23" t="s">
        <v>83</v>
      </c>
      <c r="B27" s="24"/>
      <c r="C27" s="24"/>
    </row>
    <row r="28" spans="1:20" ht="13.4" customHeight="1">
      <c r="N28" s="36"/>
    </row>
    <row r="29" spans="1:20" ht="13.4" customHeight="1">
      <c r="N29" s="36"/>
    </row>
  </sheetData>
  <hyperlinks>
    <hyperlink ref="A2"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KK1008"/>
  <sheetViews>
    <sheetView topLeftCell="A318" workbookViewId="0">
      <selection activeCell="I344" sqref="I344"/>
    </sheetView>
  </sheetViews>
  <sheetFormatPr defaultColWidth="8.81640625" defaultRowHeight="13.4" customHeight="1"/>
  <cols>
    <col min="1" max="1" width="12.54296875" style="68" bestFit="1" customWidth="1"/>
    <col min="2" max="2" width="12.54296875" style="69" customWidth="1"/>
    <col min="3" max="3" width="8.81640625" style="214"/>
    <col min="4" max="16384" width="8.81640625" style="55"/>
  </cols>
  <sheetData>
    <row r="1" spans="1:25" s="47" customFormat="1" ht="15.65" customHeight="1">
      <c r="A1" s="17" t="s">
        <v>74</v>
      </c>
      <c r="B1" s="46"/>
      <c r="C1" s="208"/>
    </row>
    <row r="2" spans="1:25" s="88" customFormat="1" ht="13.4" customHeight="1">
      <c r="A2" s="209" t="s">
        <v>427</v>
      </c>
      <c r="B2" s="210"/>
      <c r="C2" s="211"/>
      <c r="E2" s="93"/>
    </row>
    <row r="3" spans="1:25" s="49" customFormat="1" ht="13.4" customHeight="1" thickBot="1">
      <c r="A3" s="112" t="s">
        <v>399</v>
      </c>
      <c r="B3" s="48"/>
      <c r="C3" s="212"/>
    </row>
    <row r="4" spans="1:25" s="49" customFormat="1" ht="13.4" customHeight="1">
      <c r="A4" s="50"/>
      <c r="B4" s="48"/>
      <c r="C4" s="212"/>
    </row>
    <row r="5" spans="1:25" s="6" customFormat="1" ht="13.4" customHeight="1">
      <c r="A5" s="5" t="s">
        <v>84</v>
      </c>
      <c r="B5" s="51"/>
      <c r="C5" s="213"/>
      <c r="D5" s="23"/>
      <c r="E5" s="23"/>
      <c r="F5" s="23"/>
      <c r="G5" s="52"/>
      <c r="H5" s="53"/>
      <c r="I5" s="52"/>
      <c r="J5" s="53"/>
      <c r="K5" s="52"/>
      <c r="L5" s="52"/>
      <c r="M5" s="52"/>
      <c r="N5" s="52"/>
      <c r="O5" s="52"/>
      <c r="P5" s="52"/>
      <c r="Q5" s="52"/>
      <c r="R5" s="52"/>
      <c r="S5" s="53"/>
      <c r="T5" s="53"/>
      <c r="U5" s="52"/>
      <c r="V5" s="52"/>
      <c r="W5" s="52"/>
      <c r="X5" s="52"/>
      <c r="Y5" s="52"/>
    </row>
    <row r="7" spans="1:25" ht="13.4" customHeight="1">
      <c r="A7" s="10" t="s">
        <v>413</v>
      </c>
      <c r="B7" s="10" t="s">
        <v>414</v>
      </c>
    </row>
    <row r="8" spans="1:25" ht="13.4" customHeight="1">
      <c r="A8" s="55"/>
      <c r="B8" s="54" t="s">
        <v>85</v>
      </c>
    </row>
    <row r="9" spans="1:25" ht="13.4" customHeight="1">
      <c r="A9" s="10"/>
      <c r="B9" s="56" t="s">
        <v>86</v>
      </c>
    </row>
    <row r="10" spans="1:25" ht="13.4" customHeight="1">
      <c r="A10" s="10"/>
      <c r="B10" s="56" t="s">
        <v>84</v>
      </c>
    </row>
    <row r="11" spans="1:25" ht="13.4" customHeight="1">
      <c r="A11" s="10"/>
      <c r="B11" s="56"/>
    </row>
    <row r="12" spans="1:25" ht="13.4" customHeight="1">
      <c r="A12" s="10"/>
      <c r="B12" s="80" t="s">
        <v>415</v>
      </c>
    </row>
    <row r="13" spans="1:25" ht="13.4" customHeight="1">
      <c r="A13" s="10"/>
      <c r="B13" s="54" t="s">
        <v>416</v>
      </c>
    </row>
    <row r="14" spans="1:25" ht="13.4" customHeight="1">
      <c r="A14" s="10"/>
      <c r="B14" s="56" t="s">
        <v>505</v>
      </c>
    </row>
    <row r="15" spans="1:25" ht="13.4" customHeight="1">
      <c r="A15" s="10"/>
      <c r="B15" s="56" t="s">
        <v>417</v>
      </c>
    </row>
    <row r="16" spans="1:25" ht="13.4" customHeight="1">
      <c r="A16" s="10"/>
      <c r="B16" s="56"/>
    </row>
    <row r="17" spans="1:297" ht="13.4" customHeight="1">
      <c r="A17" s="10" t="s">
        <v>414</v>
      </c>
      <c r="C17" s="107" t="s">
        <v>415</v>
      </c>
    </row>
    <row r="18" spans="1:297" s="82" customFormat="1" ht="65.150000000000006" customHeight="1">
      <c r="A18" s="81"/>
      <c r="B18" s="57" t="s">
        <v>11</v>
      </c>
      <c r="C18" s="108" t="s">
        <v>434</v>
      </c>
    </row>
    <row r="19" spans="1:297" s="12" customFormat="1" ht="13.4" customHeight="1">
      <c r="A19" s="10" t="s">
        <v>87</v>
      </c>
      <c r="B19" s="58" t="s">
        <v>12</v>
      </c>
      <c r="C19" s="199"/>
    </row>
    <row r="20" spans="1:297" s="12" customFormat="1" ht="13.4" customHeight="1">
      <c r="A20" s="10" t="s">
        <v>88</v>
      </c>
      <c r="B20" s="58" t="s">
        <v>13</v>
      </c>
      <c r="C20" s="199"/>
    </row>
    <row r="21" spans="1:297" s="12" customFormat="1" ht="13.4" customHeight="1">
      <c r="A21" s="10" t="s">
        <v>89</v>
      </c>
      <c r="B21" s="58" t="s">
        <v>14</v>
      </c>
      <c r="C21" s="199"/>
    </row>
    <row r="22" spans="1:297" s="12" customFormat="1" ht="13.4" customHeight="1">
      <c r="A22" s="10" t="s">
        <v>90</v>
      </c>
      <c r="B22" s="58" t="s">
        <v>15</v>
      </c>
      <c r="C22" s="199"/>
    </row>
    <row r="23" spans="1:297" s="12" customFormat="1" ht="13.4" customHeight="1">
      <c r="A23" s="10" t="s">
        <v>91</v>
      </c>
      <c r="B23" s="59">
        <v>3</v>
      </c>
      <c r="C23" s="199"/>
    </row>
    <row r="24" spans="1:297" s="12" customFormat="1" ht="13.4" customHeight="1">
      <c r="A24" s="10" t="s">
        <v>92</v>
      </c>
      <c r="B24" s="60" t="s">
        <v>93</v>
      </c>
      <c r="C24" s="199"/>
    </row>
    <row r="25" spans="1:297" s="12" customFormat="1" ht="13.4" customHeight="1">
      <c r="A25" s="10" t="s">
        <v>94</v>
      </c>
      <c r="B25" s="61" t="s">
        <v>391</v>
      </c>
      <c r="C25" s="199"/>
    </row>
    <row r="26" spans="1:297" s="12" customFormat="1" ht="13.4" customHeight="1">
      <c r="A26" s="10" t="s">
        <v>96</v>
      </c>
      <c r="B26" s="59">
        <v>297</v>
      </c>
      <c r="C26" s="199"/>
      <c r="E26" s="62"/>
    </row>
    <row r="27" spans="1:297" s="12" customFormat="1" ht="13.4" customHeight="1">
      <c r="A27" s="10" t="s">
        <v>97</v>
      </c>
      <c r="B27" s="58" t="s">
        <v>16</v>
      </c>
      <c r="C27" s="199"/>
      <c r="D27" s="62"/>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c r="JS27" s="63"/>
      <c r="JT27" s="63"/>
      <c r="JU27" s="63"/>
      <c r="JV27" s="63"/>
      <c r="JW27" s="63"/>
      <c r="JX27" s="63"/>
      <c r="JY27" s="63"/>
      <c r="JZ27" s="63"/>
      <c r="KA27" s="63"/>
      <c r="KB27" s="63"/>
      <c r="KC27" s="63"/>
      <c r="KD27" s="63"/>
      <c r="KE27" s="63"/>
      <c r="KF27" s="63"/>
      <c r="KG27" s="63"/>
      <c r="KH27" s="63"/>
      <c r="KI27" s="63"/>
      <c r="KJ27" s="63"/>
      <c r="KK27" s="63"/>
    </row>
    <row r="28" spans="1:297" s="12" customFormat="1" ht="13.4" hidden="1" customHeight="1">
      <c r="A28" s="64" t="s">
        <v>93</v>
      </c>
      <c r="B28" s="65">
        <v>3.7</v>
      </c>
      <c r="C28" s="109"/>
      <c r="D28" s="63"/>
    </row>
    <row r="29" spans="1:297" s="12" customFormat="1" ht="13.4" hidden="1" customHeight="1">
      <c r="A29" s="64" t="s">
        <v>98</v>
      </c>
      <c r="B29" s="65">
        <v>3.8</v>
      </c>
      <c r="C29" s="109"/>
      <c r="D29" s="63"/>
    </row>
    <row r="30" spans="1:297" s="12" customFormat="1" ht="13.4" hidden="1" customHeight="1">
      <c r="A30" s="64" t="s">
        <v>99</v>
      </c>
      <c r="B30" s="65">
        <v>3.9</v>
      </c>
      <c r="C30" s="109"/>
      <c r="D30" s="63"/>
    </row>
    <row r="31" spans="1:297" s="12" customFormat="1" ht="13.4" hidden="1" customHeight="1">
      <c r="A31" s="64" t="s">
        <v>100</v>
      </c>
      <c r="B31" s="65">
        <v>4</v>
      </c>
      <c r="C31" s="109"/>
      <c r="D31" s="63"/>
    </row>
    <row r="32" spans="1:297" s="12" customFormat="1" ht="13.4" hidden="1" customHeight="1">
      <c r="A32" s="64" t="s">
        <v>101</v>
      </c>
      <c r="B32" s="65">
        <v>4.0999999999999996</v>
      </c>
      <c r="C32" s="109"/>
      <c r="D32" s="63"/>
    </row>
    <row r="33" spans="1:4" s="12" customFormat="1" ht="13.4" hidden="1" customHeight="1">
      <c r="A33" s="64" t="s">
        <v>102</v>
      </c>
      <c r="B33" s="65">
        <v>4.0999999999999996</v>
      </c>
      <c r="C33" s="109"/>
      <c r="D33" s="63"/>
    </row>
    <row r="34" spans="1:4" s="12" customFormat="1" ht="13.4" hidden="1" customHeight="1">
      <c r="A34" s="64" t="s">
        <v>103</v>
      </c>
      <c r="B34" s="65">
        <v>4.2</v>
      </c>
      <c r="C34" s="109"/>
      <c r="D34" s="63"/>
    </row>
    <row r="35" spans="1:4" s="12" customFormat="1" ht="13.4" hidden="1" customHeight="1">
      <c r="A35" s="64" t="s">
        <v>104</v>
      </c>
      <c r="B35" s="65">
        <v>4.3</v>
      </c>
      <c r="C35" s="109"/>
      <c r="D35" s="63"/>
    </row>
    <row r="36" spans="1:4" s="12" customFormat="1" ht="13.4" hidden="1" customHeight="1">
      <c r="A36" s="64" t="s">
        <v>105</v>
      </c>
      <c r="B36" s="65">
        <v>4.4000000000000004</v>
      </c>
      <c r="C36" s="109"/>
      <c r="D36" s="63"/>
    </row>
    <row r="37" spans="1:4" s="12" customFormat="1" ht="13.4" hidden="1" customHeight="1">
      <c r="A37" s="64" t="s">
        <v>106</v>
      </c>
      <c r="B37" s="65">
        <v>4.5999999999999996</v>
      </c>
      <c r="C37" s="109"/>
      <c r="D37" s="63"/>
    </row>
    <row r="38" spans="1:4" s="12" customFormat="1" ht="13.4" hidden="1" customHeight="1">
      <c r="A38" s="64" t="s">
        <v>107</v>
      </c>
      <c r="B38" s="65">
        <v>4.8</v>
      </c>
      <c r="C38" s="109"/>
      <c r="D38" s="63"/>
    </row>
    <row r="39" spans="1:4" s="12" customFormat="1" ht="13.4" hidden="1" customHeight="1">
      <c r="A39" s="64" t="s">
        <v>108</v>
      </c>
      <c r="B39" s="65">
        <v>5.0999999999999996</v>
      </c>
      <c r="C39" s="109"/>
      <c r="D39" s="63"/>
    </row>
    <row r="40" spans="1:4" s="12" customFormat="1" ht="13.4" hidden="1" customHeight="1">
      <c r="A40" s="64" t="s">
        <v>109</v>
      </c>
      <c r="B40" s="65">
        <v>5.3</v>
      </c>
      <c r="C40" s="109"/>
      <c r="D40" s="63"/>
    </row>
    <row r="41" spans="1:4" s="12" customFormat="1" ht="13.4" hidden="1" customHeight="1">
      <c r="A41" s="64" t="s">
        <v>110</v>
      </c>
      <c r="B41" s="65">
        <v>5.7</v>
      </c>
      <c r="C41" s="109"/>
      <c r="D41" s="63"/>
    </row>
    <row r="42" spans="1:4" s="12" customFormat="1" ht="13.4" hidden="1" customHeight="1">
      <c r="A42" s="64" t="s">
        <v>111</v>
      </c>
      <c r="B42" s="65">
        <v>5.9</v>
      </c>
      <c r="C42" s="109"/>
      <c r="D42" s="63"/>
    </row>
    <row r="43" spans="1:4" s="12" customFormat="1" ht="13.4" hidden="1" customHeight="1">
      <c r="A43" s="64" t="s">
        <v>112</v>
      </c>
      <c r="B43" s="65">
        <v>6.1</v>
      </c>
      <c r="C43" s="109"/>
      <c r="D43" s="63"/>
    </row>
    <row r="44" spans="1:4" s="12" customFormat="1" ht="13.4" hidden="1" customHeight="1">
      <c r="A44" s="64" t="s">
        <v>113</v>
      </c>
      <c r="B44" s="65">
        <v>6.2</v>
      </c>
      <c r="C44" s="109"/>
      <c r="D44" s="63"/>
    </row>
    <row r="45" spans="1:4" s="12" customFormat="1" ht="13.4" hidden="1" customHeight="1">
      <c r="A45" s="64" t="s">
        <v>114</v>
      </c>
      <c r="B45" s="65">
        <v>6.3</v>
      </c>
      <c r="C45" s="109"/>
      <c r="D45" s="63"/>
    </row>
    <row r="46" spans="1:4" s="12" customFormat="1" ht="13.4" hidden="1" customHeight="1">
      <c r="A46" s="64" t="s">
        <v>115</v>
      </c>
      <c r="B46" s="65">
        <v>6.3</v>
      </c>
      <c r="C46" s="109"/>
      <c r="D46" s="63"/>
    </row>
    <row r="47" spans="1:4" s="12" customFormat="1" ht="13.4" hidden="1" customHeight="1">
      <c r="A47" s="64" t="s">
        <v>116</v>
      </c>
      <c r="B47" s="65">
        <v>6.4</v>
      </c>
      <c r="C47" s="109"/>
      <c r="D47" s="63"/>
    </row>
    <row r="48" spans="1:4" s="12" customFormat="1" ht="13.4" hidden="1" customHeight="1">
      <c r="A48" s="64" t="s">
        <v>117</v>
      </c>
      <c r="B48" s="65">
        <v>6.5</v>
      </c>
      <c r="C48" s="109"/>
      <c r="D48" s="63"/>
    </row>
    <row r="49" spans="1:4" s="12" customFormat="1" ht="13.4" hidden="1" customHeight="1">
      <c r="A49" s="64" t="s">
        <v>118</v>
      </c>
      <c r="B49" s="65">
        <v>6.4</v>
      </c>
      <c r="C49" s="109"/>
      <c r="D49" s="63"/>
    </row>
    <row r="50" spans="1:4" s="12" customFormat="1" ht="13.4" hidden="1" customHeight="1">
      <c r="A50" s="64" t="s">
        <v>119</v>
      </c>
      <c r="B50" s="65">
        <v>6.5</v>
      </c>
      <c r="C50" s="109"/>
      <c r="D50" s="63"/>
    </row>
    <row r="51" spans="1:4" s="12" customFormat="1" ht="13.4" hidden="1" customHeight="1">
      <c r="A51" s="64" t="s">
        <v>120</v>
      </c>
      <c r="B51" s="65">
        <v>6.5</v>
      </c>
      <c r="C51" s="109"/>
      <c r="D51" s="63"/>
    </row>
    <row r="52" spans="1:4" s="12" customFormat="1" ht="13.4" hidden="1" customHeight="1">
      <c r="A52" s="64" t="s">
        <v>121</v>
      </c>
      <c r="B52" s="65">
        <v>6.5</v>
      </c>
      <c r="C52" s="109"/>
      <c r="D52" s="63"/>
    </row>
    <row r="53" spans="1:4" s="12" customFormat="1" ht="13.4" hidden="1" customHeight="1">
      <c r="A53" s="64" t="s">
        <v>122</v>
      </c>
      <c r="B53" s="65">
        <v>6.5</v>
      </c>
      <c r="C53" s="109"/>
      <c r="D53" s="63"/>
    </row>
    <row r="54" spans="1:4" s="12" customFormat="1" ht="13.4" hidden="1" customHeight="1">
      <c r="A54" s="64" t="s">
        <v>123</v>
      </c>
      <c r="B54" s="65">
        <v>6.5</v>
      </c>
      <c r="C54" s="109"/>
      <c r="D54" s="63"/>
    </row>
    <row r="55" spans="1:4" s="12" customFormat="1" ht="13.4" hidden="1" customHeight="1">
      <c r="A55" s="64" t="s">
        <v>124</v>
      </c>
      <c r="B55" s="65">
        <v>6.6</v>
      </c>
      <c r="C55" s="109"/>
      <c r="D55" s="63"/>
    </row>
    <row r="56" spans="1:4" s="12" customFormat="1" ht="13.4" hidden="1" customHeight="1">
      <c r="A56" s="64" t="s">
        <v>125</v>
      </c>
      <c r="B56" s="65">
        <v>6.6</v>
      </c>
      <c r="C56" s="109"/>
      <c r="D56" s="63"/>
    </row>
    <row r="57" spans="1:4" s="12" customFormat="1" ht="13.4" hidden="1" customHeight="1">
      <c r="A57" s="64" t="s">
        <v>126</v>
      </c>
      <c r="B57" s="65">
        <v>6.7</v>
      </c>
      <c r="C57" s="109"/>
      <c r="D57" s="63"/>
    </row>
    <row r="58" spans="1:4" s="12" customFormat="1" ht="13.4" hidden="1" customHeight="1">
      <c r="A58" s="64" t="s">
        <v>127</v>
      </c>
      <c r="B58" s="65">
        <v>6.7</v>
      </c>
      <c r="C58" s="109"/>
      <c r="D58" s="63"/>
    </row>
    <row r="59" spans="1:4" s="12" customFormat="1" ht="13.4" hidden="1" customHeight="1">
      <c r="A59" s="64" t="s">
        <v>128</v>
      </c>
      <c r="B59" s="65">
        <v>7</v>
      </c>
      <c r="C59" s="109"/>
      <c r="D59" s="63"/>
    </row>
    <row r="60" spans="1:4" s="12" customFormat="1" ht="13.4" hidden="1" customHeight="1">
      <c r="A60" s="64" t="s">
        <v>129</v>
      </c>
      <c r="B60" s="65">
        <v>7.1</v>
      </c>
      <c r="C60" s="109"/>
      <c r="D60" s="63"/>
    </row>
    <row r="61" spans="1:4" s="12" customFormat="1" ht="13.4" hidden="1" customHeight="1">
      <c r="A61" s="64" t="s">
        <v>130</v>
      </c>
      <c r="B61" s="65">
        <v>7.1</v>
      </c>
      <c r="C61" s="109"/>
      <c r="D61" s="63"/>
    </row>
    <row r="62" spans="1:4" s="12" customFormat="1" ht="13.4" hidden="1" customHeight="1">
      <c r="A62" s="64" t="s">
        <v>131</v>
      </c>
      <c r="B62" s="65">
        <v>7.1</v>
      </c>
      <c r="C62" s="109"/>
      <c r="D62" s="63"/>
    </row>
    <row r="63" spans="1:4" s="12" customFormat="1" ht="13.4" hidden="1" customHeight="1">
      <c r="A63" s="64" t="s">
        <v>132</v>
      </c>
      <c r="B63" s="65">
        <v>7.2</v>
      </c>
      <c r="C63" s="109"/>
      <c r="D63" s="63"/>
    </row>
    <row r="64" spans="1:4" s="12" customFormat="1" ht="13.4" hidden="1" customHeight="1">
      <c r="A64" s="64" t="s">
        <v>133</v>
      </c>
      <c r="B64" s="65">
        <v>7.2</v>
      </c>
      <c r="C64" s="109"/>
      <c r="D64" s="63"/>
    </row>
    <row r="65" spans="1:4" s="12" customFormat="1" ht="13.4" hidden="1" customHeight="1">
      <c r="A65" s="64" t="s">
        <v>134</v>
      </c>
      <c r="B65" s="65">
        <v>7.2</v>
      </c>
      <c r="C65" s="109"/>
      <c r="D65" s="63"/>
    </row>
    <row r="66" spans="1:4" s="12" customFormat="1" ht="13.4" hidden="1" customHeight="1">
      <c r="A66" s="64" t="s">
        <v>135</v>
      </c>
      <c r="B66" s="65">
        <v>7.2</v>
      </c>
      <c r="C66" s="109"/>
      <c r="D66" s="63"/>
    </row>
    <row r="67" spans="1:4" s="12" customFormat="1" ht="13.4" hidden="1" customHeight="1">
      <c r="A67" s="64" t="s">
        <v>136</v>
      </c>
      <c r="B67" s="65">
        <v>7.2</v>
      </c>
      <c r="C67" s="109"/>
      <c r="D67" s="63"/>
    </row>
    <row r="68" spans="1:4" s="12" customFormat="1" ht="13.4" hidden="1" customHeight="1">
      <c r="A68" s="64" t="s">
        <v>137</v>
      </c>
      <c r="B68" s="65">
        <v>7.2</v>
      </c>
      <c r="C68" s="109"/>
      <c r="D68" s="63"/>
    </row>
    <row r="69" spans="1:4" s="12" customFormat="1" ht="13.4" hidden="1" customHeight="1">
      <c r="A69" s="64" t="s">
        <v>138</v>
      </c>
      <c r="B69" s="65">
        <v>7.3</v>
      </c>
      <c r="C69" s="109"/>
      <c r="D69" s="63"/>
    </row>
    <row r="70" spans="1:4" s="12" customFormat="1" ht="13.4" hidden="1" customHeight="1">
      <c r="A70" s="64" t="s">
        <v>139</v>
      </c>
      <c r="B70" s="65">
        <v>7.3</v>
      </c>
      <c r="C70" s="109"/>
      <c r="D70" s="63"/>
    </row>
    <row r="71" spans="1:4" s="12" customFormat="1" ht="13.4" hidden="1" customHeight="1">
      <c r="A71" s="64" t="s">
        <v>140</v>
      </c>
      <c r="B71" s="65">
        <v>7.3</v>
      </c>
      <c r="C71" s="109"/>
      <c r="D71" s="63"/>
    </row>
    <row r="72" spans="1:4" s="12" customFormat="1" ht="13.4" hidden="1" customHeight="1">
      <c r="A72" s="64" t="s">
        <v>141</v>
      </c>
      <c r="B72" s="65">
        <v>7.4</v>
      </c>
      <c r="C72" s="109"/>
      <c r="D72" s="63"/>
    </row>
    <row r="73" spans="1:4" s="12" customFormat="1" ht="13.4" hidden="1" customHeight="1">
      <c r="A73" s="64" t="s">
        <v>142</v>
      </c>
      <c r="B73" s="65">
        <v>7.5</v>
      </c>
      <c r="C73" s="109"/>
      <c r="D73" s="63"/>
    </row>
    <row r="74" spans="1:4" s="12" customFormat="1" ht="13.4" hidden="1" customHeight="1">
      <c r="A74" s="64" t="s">
        <v>143</v>
      </c>
      <c r="B74" s="65">
        <v>7.5</v>
      </c>
      <c r="C74" s="109"/>
      <c r="D74" s="63"/>
    </row>
    <row r="75" spans="1:4" s="12" customFormat="1" ht="13.4" hidden="1" customHeight="1">
      <c r="A75" s="64" t="s">
        <v>144</v>
      </c>
      <c r="B75" s="65">
        <v>7.6</v>
      </c>
      <c r="C75" s="109"/>
      <c r="D75" s="63"/>
    </row>
    <row r="76" spans="1:4" s="12" customFormat="1" ht="13.4" hidden="1" customHeight="1">
      <c r="A76" s="64" t="s">
        <v>145</v>
      </c>
      <c r="B76" s="65">
        <v>7.7</v>
      </c>
      <c r="C76" s="109"/>
      <c r="D76" s="63"/>
    </row>
    <row r="77" spans="1:4" s="12" customFormat="1" ht="13.4" hidden="1" customHeight="1">
      <c r="A77" s="64" t="s">
        <v>146</v>
      </c>
      <c r="B77" s="65">
        <v>7.8</v>
      </c>
      <c r="C77" s="109"/>
      <c r="D77" s="63"/>
    </row>
    <row r="78" spans="1:4" s="12" customFormat="1" ht="13.4" hidden="1" customHeight="1">
      <c r="A78" s="64" t="s">
        <v>147</v>
      </c>
      <c r="B78" s="65">
        <v>7.8</v>
      </c>
      <c r="C78" s="109"/>
      <c r="D78" s="63"/>
    </row>
    <row r="79" spans="1:4" s="12" customFormat="1" ht="13.4" hidden="1" customHeight="1">
      <c r="A79" s="64" t="s">
        <v>148</v>
      </c>
      <c r="B79" s="65">
        <v>7.9</v>
      </c>
      <c r="C79" s="109"/>
      <c r="D79" s="63"/>
    </row>
    <row r="80" spans="1:4" s="12" customFormat="1" ht="13.4" hidden="1" customHeight="1">
      <c r="A80" s="64" t="s">
        <v>149</v>
      </c>
      <c r="B80" s="65">
        <v>7.8</v>
      </c>
      <c r="C80" s="109"/>
      <c r="D80" s="63"/>
    </row>
    <row r="81" spans="1:4" s="12" customFormat="1" ht="13.4" hidden="1" customHeight="1">
      <c r="A81" s="64" t="s">
        <v>150</v>
      </c>
      <c r="B81" s="65">
        <v>7.8</v>
      </c>
      <c r="C81" s="109"/>
      <c r="D81" s="63"/>
    </row>
    <row r="82" spans="1:4" s="12" customFormat="1" ht="13.4" hidden="1" customHeight="1">
      <c r="A82" s="64" t="s">
        <v>151</v>
      </c>
      <c r="B82" s="65">
        <v>7.8</v>
      </c>
      <c r="C82" s="109"/>
      <c r="D82" s="63"/>
    </row>
    <row r="83" spans="1:4" s="12" customFormat="1" ht="13.4" hidden="1" customHeight="1">
      <c r="A83" s="64" t="s">
        <v>152</v>
      </c>
      <c r="B83" s="65">
        <v>7.8</v>
      </c>
      <c r="C83" s="109"/>
      <c r="D83" s="63"/>
    </row>
    <row r="84" spans="1:4" s="12" customFormat="1" ht="13.4" hidden="1" customHeight="1">
      <c r="A84" s="64" t="s">
        <v>153</v>
      </c>
      <c r="B84" s="65">
        <v>7.8</v>
      </c>
      <c r="C84" s="109"/>
      <c r="D84" s="63"/>
    </row>
    <row r="85" spans="1:4" s="12" customFormat="1" ht="13.4" hidden="1" customHeight="1">
      <c r="A85" s="64" t="s">
        <v>154</v>
      </c>
      <c r="B85" s="65">
        <v>7.8</v>
      </c>
      <c r="C85" s="109"/>
      <c r="D85" s="63"/>
    </row>
    <row r="86" spans="1:4" s="12" customFormat="1" ht="13.4" hidden="1" customHeight="1">
      <c r="A86" s="64" t="s">
        <v>155</v>
      </c>
      <c r="B86" s="65">
        <v>7.8</v>
      </c>
      <c r="C86" s="109"/>
      <c r="D86" s="63"/>
    </row>
    <row r="87" spans="1:4" s="12" customFormat="1" ht="13.4" hidden="1" customHeight="1">
      <c r="A87" s="64" t="s">
        <v>156</v>
      </c>
      <c r="B87" s="65">
        <v>7.8</v>
      </c>
      <c r="C87" s="109"/>
      <c r="D87" s="63"/>
    </row>
    <row r="88" spans="1:4" s="12" customFormat="1" ht="13.4" hidden="1" customHeight="1">
      <c r="A88" s="64" t="s">
        <v>157</v>
      </c>
      <c r="B88" s="65">
        <v>7.9</v>
      </c>
      <c r="C88" s="109"/>
      <c r="D88" s="63"/>
    </row>
    <row r="89" spans="1:4" s="12" customFormat="1" ht="13.4" hidden="1" customHeight="1">
      <c r="A89" s="64" t="s">
        <v>158</v>
      </c>
      <c r="B89" s="65">
        <v>7.9</v>
      </c>
      <c r="C89" s="109"/>
      <c r="D89" s="63"/>
    </row>
    <row r="90" spans="1:4" s="12" customFormat="1" ht="13.4" hidden="1" customHeight="1">
      <c r="A90" s="64" t="s">
        <v>159</v>
      </c>
      <c r="B90" s="65">
        <v>8</v>
      </c>
      <c r="C90" s="109"/>
      <c r="D90" s="63"/>
    </row>
    <row r="91" spans="1:4" s="12" customFormat="1" ht="13.4" hidden="1" customHeight="1">
      <c r="A91" s="64" t="s">
        <v>160</v>
      </c>
      <c r="B91" s="65">
        <v>8</v>
      </c>
      <c r="C91" s="109"/>
      <c r="D91" s="63"/>
    </row>
    <row r="92" spans="1:4" s="12" customFormat="1" ht="13.4" hidden="1" customHeight="1">
      <c r="A92" s="64" t="s">
        <v>161</v>
      </c>
      <c r="B92" s="65">
        <v>8.1</v>
      </c>
      <c r="C92" s="109"/>
      <c r="D92" s="63"/>
    </row>
    <row r="93" spans="1:4" s="12" customFormat="1" ht="13.4" hidden="1" customHeight="1">
      <c r="A93" s="64" t="s">
        <v>162</v>
      </c>
      <c r="B93" s="65">
        <v>8.1999999999999993</v>
      </c>
      <c r="C93" s="109"/>
      <c r="D93" s="63"/>
    </row>
    <row r="94" spans="1:4" s="12" customFormat="1" ht="13.4" hidden="1" customHeight="1">
      <c r="A94" s="64" t="s">
        <v>163</v>
      </c>
      <c r="B94" s="65">
        <v>8.1999999999999993</v>
      </c>
      <c r="C94" s="109"/>
      <c r="D94" s="63"/>
    </row>
    <row r="95" spans="1:4" s="12" customFormat="1" ht="13.4" hidden="1" customHeight="1">
      <c r="A95" s="64" t="s">
        <v>164</v>
      </c>
      <c r="B95" s="65">
        <v>8.3000000000000007</v>
      </c>
      <c r="C95" s="109"/>
      <c r="D95" s="63"/>
    </row>
    <row r="96" spans="1:4" s="12" customFormat="1" ht="13.4" hidden="1" customHeight="1">
      <c r="A96" s="64" t="s">
        <v>165</v>
      </c>
      <c r="B96" s="65">
        <v>8.4</v>
      </c>
      <c r="C96" s="109"/>
      <c r="D96" s="63"/>
    </row>
    <row r="97" spans="1:4" s="12" customFormat="1" ht="13.4" hidden="1" customHeight="1">
      <c r="A97" s="64" t="s">
        <v>166</v>
      </c>
      <c r="B97" s="65">
        <v>8.5</v>
      </c>
      <c r="C97" s="109"/>
      <c r="D97" s="63"/>
    </row>
    <row r="98" spans="1:4" s="12" customFormat="1" ht="13.4" hidden="1" customHeight="1">
      <c r="A98" s="64" t="s">
        <v>167</v>
      </c>
      <c r="B98" s="65">
        <v>8.6</v>
      </c>
      <c r="C98" s="109"/>
      <c r="D98" s="63"/>
    </row>
    <row r="99" spans="1:4" s="12" customFormat="1" ht="13.4" hidden="1" customHeight="1">
      <c r="A99" s="64" t="s">
        <v>168</v>
      </c>
      <c r="B99" s="65">
        <v>8.6</v>
      </c>
      <c r="C99" s="109"/>
      <c r="D99" s="63"/>
    </row>
    <row r="100" spans="1:4" s="12" customFormat="1" ht="13.4" hidden="1" customHeight="1">
      <c r="A100" s="64" t="s">
        <v>169</v>
      </c>
      <c r="B100" s="65">
        <v>8.6</v>
      </c>
      <c r="C100" s="109"/>
      <c r="D100" s="63"/>
    </row>
    <row r="101" spans="1:4" s="12" customFormat="1" ht="13.4" hidden="1" customHeight="1">
      <c r="A101" s="64" t="s">
        <v>170</v>
      </c>
      <c r="B101" s="65">
        <v>8.6999999999999993</v>
      </c>
      <c r="C101" s="109"/>
      <c r="D101" s="63"/>
    </row>
    <row r="102" spans="1:4" s="12" customFormat="1" ht="13.4" hidden="1" customHeight="1">
      <c r="A102" s="64" t="s">
        <v>171</v>
      </c>
      <c r="B102" s="65">
        <v>8.8000000000000007</v>
      </c>
      <c r="C102" s="109"/>
      <c r="D102" s="63"/>
    </row>
    <row r="103" spans="1:4" s="12" customFormat="1" ht="13.4" hidden="1" customHeight="1">
      <c r="A103" s="64" t="s">
        <v>172</v>
      </c>
      <c r="B103" s="65">
        <v>8.9</v>
      </c>
      <c r="C103" s="109"/>
      <c r="D103" s="63"/>
    </row>
    <row r="104" spans="1:4" s="12" customFormat="1" ht="13.4" hidden="1" customHeight="1">
      <c r="A104" s="64" t="s">
        <v>173</v>
      </c>
      <c r="B104" s="65">
        <v>9</v>
      </c>
      <c r="C104" s="109"/>
      <c r="D104" s="63"/>
    </row>
    <row r="105" spans="1:4" s="12" customFormat="1" ht="13.4" hidden="1" customHeight="1">
      <c r="A105" s="64" t="s">
        <v>174</v>
      </c>
      <c r="B105" s="65">
        <v>9</v>
      </c>
      <c r="C105" s="109"/>
      <c r="D105" s="63"/>
    </row>
    <row r="106" spans="1:4" s="12" customFormat="1" ht="13.4" hidden="1" customHeight="1">
      <c r="A106" s="64" t="s">
        <v>175</v>
      </c>
      <c r="B106" s="65">
        <v>9.1</v>
      </c>
      <c r="C106" s="109"/>
      <c r="D106" s="63"/>
    </row>
    <row r="107" spans="1:4" s="12" customFormat="1" ht="13.4" hidden="1" customHeight="1">
      <c r="A107" s="64" t="s">
        <v>176</v>
      </c>
      <c r="B107" s="65">
        <v>9.1</v>
      </c>
      <c r="C107" s="109"/>
      <c r="D107" s="63"/>
    </row>
    <row r="108" spans="1:4" s="12" customFormat="1" ht="13.4" hidden="1" customHeight="1">
      <c r="A108" s="64" t="s">
        <v>177</v>
      </c>
      <c r="B108" s="65">
        <v>9.1999999999999993</v>
      </c>
      <c r="C108" s="109"/>
      <c r="D108" s="63"/>
    </row>
    <row r="109" spans="1:4" s="12" customFormat="1" ht="13.4" hidden="1" customHeight="1">
      <c r="A109" s="64" t="s">
        <v>178</v>
      </c>
      <c r="B109" s="65">
        <v>9.1999999999999993</v>
      </c>
      <c r="C109" s="109"/>
      <c r="D109" s="63"/>
    </row>
    <row r="110" spans="1:4" s="12" customFormat="1" ht="13.4" hidden="1" customHeight="1">
      <c r="A110" s="64" t="s">
        <v>179</v>
      </c>
      <c r="B110" s="65">
        <v>9.4</v>
      </c>
      <c r="C110" s="109"/>
      <c r="D110" s="63"/>
    </row>
    <row r="111" spans="1:4" s="12" customFormat="1" ht="13.4" hidden="1" customHeight="1">
      <c r="A111" s="64" t="s">
        <v>180</v>
      </c>
      <c r="B111" s="65">
        <v>9.4</v>
      </c>
      <c r="C111" s="109"/>
      <c r="D111" s="63"/>
    </row>
    <row r="112" spans="1:4" s="12" customFormat="1" ht="13.4" hidden="1" customHeight="1">
      <c r="A112" s="64" t="s">
        <v>181</v>
      </c>
      <c r="B112" s="65">
        <v>9.5</v>
      </c>
      <c r="C112" s="109"/>
      <c r="D112" s="63"/>
    </row>
    <row r="113" spans="1:4" s="12" customFormat="1" ht="13.4" hidden="1" customHeight="1">
      <c r="A113" s="64" t="s">
        <v>182</v>
      </c>
      <c r="B113" s="65">
        <v>9.5</v>
      </c>
      <c r="C113" s="109"/>
      <c r="D113" s="63"/>
    </row>
    <row r="114" spans="1:4" s="12" customFormat="1" ht="13.4" hidden="1" customHeight="1">
      <c r="A114" s="64" t="s">
        <v>183</v>
      </c>
      <c r="B114" s="65">
        <v>9.6</v>
      </c>
      <c r="C114" s="109"/>
      <c r="D114" s="63"/>
    </row>
    <row r="115" spans="1:4" s="12" customFormat="1" ht="13.4" hidden="1" customHeight="1">
      <c r="A115" s="64" t="s">
        <v>184</v>
      </c>
      <c r="B115" s="65">
        <v>9.6999999999999993</v>
      </c>
      <c r="C115" s="109"/>
      <c r="D115" s="63"/>
    </row>
    <row r="116" spans="1:4" s="12" customFormat="1" ht="13.4" hidden="1" customHeight="1">
      <c r="A116" s="64" t="s">
        <v>185</v>
      </c>
      <c r="B116" s="65">
        <v>9.8000000000000007</v>
      </c>
      <c r="C116" s="109"/>
      <c r="D116" s="63"/>
    </row>
    <row r="117" spans="1:4" s="12" customFormat="1" ht="13.4" hidden="1" customHeight="1">
      <c r="A117" s="64" t="s">
        <v>186</v>
      </c>
      <c r="B117" s="65">
        <v>10</v>
      </c>
      <c r="C117" s="109"/>
      <c r="D117" s="63"/>
    </row>
    <row r="118" spans="1:4" s="12" customFormat="1" ht="13.4" hidden="1" customHeight="1">
      <c r="A118" s="64" t="s">
        <v>187</v>
      </c>
      <c r="B118" s="65">
        <v>10.1</v>
      </c>
      <c r="C118" s="109"/>
      <c r="D118" s="63"/>
    </row>
    <row r="119" spans="1:4" s="12" customFormat="1" ht="13.4" hidden="1" customHeight="1">
      <c r="A119" s="64" t="s">
        <v>188</v>
      </c>
      <c r="B119" s="65">
        <v>10.199999999999999</v>
      </c>
      <c r="C119" s="109"/>
      <c r="D119" s="63"/>
    </row>
    <row r="120" spans="1:4" s="12" customFormat="1" ht="13.4" hidden="1" customHeight="1">
      <c r="A120" s="64" t="s">
        <v>189</v>
      </c>
      <c r="B120" s="65">
        <v>10.5</v>
      </c>
      <c r="C120" s="109"/>
      <c r="D120" s="63"/>
    </row>
    <row r="121" spans="1:4" s="12" customFormat="1" ht="13.4" hidden="1" customHeight="1">
      <c r="A121" s="64" t="s">
        <v>190</v>
      </c>
      <c r="B121" s="65">
        <v>10.7</v>
      </c>
      <c r="C121" s="109"/>
      <c r="D121" s="63"/>
    </row>
    <row r="122" spans="1:4" s="12" customFormat="1" ht="13.4" hidden="1" customHeight="1">
      <c r="A122" s="64" t="s">
        <v>191</v>
      </c>
      <c r="B122" s="65">
        <v>10.8</v>
      </c>
      <c r="C122" s="109"/>
      <c r="D122" s="63"/>
    </row>
    <row r="123" spans="1:4" s="12" customFormat="1" ht="13.4" hidden="1" customHeight="1">
      <c r="A123" s="64" t="s">
        <v>192</v>
      </c>
      <c r="B123" s="65">
        <v>10.9</v>
      </c>
      <c r="C123" s="109"/>
      <c r="D123" s="63"/>
    </row>
    <row r="124" spans="1:4" s="12" customFormat="1" ht="13.4" hidden="1" customHeight="1">
      <c r="A124" s="64" t="s">
        <v>193</v>
      </c>
      <c r="B124" s="65">
        <v>11.1</v>
      </c>
      <c r="C124" s="109"/>
      <c r="D124" s="63"/>
    </row>
    <row r="125" spans="1:4" s="12" customFormat="1" ht="13.4" hidden="1" customHeight="1">
      <c r="A125" s="64" t="s">
        <v>194</v>
      </c>
      <c r="B125" s="65">
        <v>11.2</v>
      </c>
      <c r="C125" s="109"/>
      <c r="D125" s="63"/>
    </row>
    <row r="126" spans="1:4" s="12" customFormat="1" ht="13.4" hidden="1" customHeight="1">
      <c r="A126" s="64" t="s">
        <v>195</v>
      </c>
      <c r="B126" s="65">
        <v>11.4</v>
      </c>
      <c r="C126" s="109"/>
      <c r="D126" s="63"/>
    </row>
    <row r="127" spans="1:4" s="12" customFormat="1" ht="13.4" hidden="1" customHeight="1">
      <c r="A127" s="64" t="s">
        <v>196</v>
      </c>
      <c r="B127" s="65">
        <v>11.8</v>
      </c>
      <c r="C127" s="109"/>
      <c r="D127" s="63"/>
    </row>
    <row r="128" spans="1:4" s="12" customFormat="1" ht="13.4" hidden="1" customHeight="1">
      <c r="A128" s="64" t="s">
        <v>197</v>
      </c>
      <c r="B128" s="65">
        <v>12.2</v>
      </c>
      <c r="C128" s="109"/>
      <c r="D128" s="63"/>
    </row>
    <row r="129" spans="1:4" s="12" customFormat="1" ht="13.4" hidden="1" customHeight="1">
      <c r="A129" s="64" t="s">
        <v>198</v>
      </c>
      <c r="B129" s="65">
        <v>12.6</v>
      </c>
      <c r="C129" s="109"/>
      <c r="D129" s="63"/>
    </row>
    <row r="130" spans="1:4" s="12" customFormat="1" ht="13.4" hidden="1" customHeight="1">
      <c r="A130" s="64" t="s">
        <v>199</v>
      </c>
      <c r="B130" s="65">
        <v>13</v>
      </c>
      <c r="C130" s="109"/>
      <c r="D130" s="63"/>
    </row>
    <row r="131" spans="1:4" s="12" customFormat="1" ht="13.4" hidden="1" customHeight="1">
      <c r="A131" s="64" t="s">
        <v>200</v>
      </c>
      <c r="B131" s="65">
        <v>13.5</v>
      </c>
      <c r="C131" s="109"/>
      <c r="D131" s="63"/>
    </row>
    <row r="132" spans="1:4" s="12" customFormat="1" ht="13.4" hidden="1" customHeight="1">
      <c r="A132" s="64" t="s">
        <v>201</v>
      </c>
      <c r="B132" s="65">
        <v>14.2</v>
      </c>
      <c r="C132" s="109"/>
      <c r="D132" s="63"/>
    </row>
    <row r="133" spans="1:4" s="12" customFormat="1" ht="13.4" hidden="1" customHeight="1">
      <c r="A133" s="64" t="s">
        <v>202</v>
      </c>
      <c r="B133" s="65">
        <v>14.7</v>
      </c>
      <c r="C133" s="109"/>
      <c r="D133" s="63"/>
    </row>
    <row r="134" spans="1:4" s="12" customFormat="1" ht="13.4" hidden="1" customHeight="1">
      <c r="A134" s="64" t="s">
        <v>203</v>
      </c>
      <c r="B134" s="65">
        <v>15.3</v>
      </c>
      <c r="C134" s="109"/>
      <c r="D134" s="63"/>
    </row>
    <row r="135" spans="1:4" s="12" customFormat="1" ht="13.4" hidden="1" customHeight="1">
      <c r="A135" s="64" t="s">
        <v>204</v>
      </c>
      <c r="B135" s="65">
        <v>15.8</v>
      </c>
      <c r="C135" s="109"/>
      <c r="D135" s="63"/>
    </row>
    <row r="136" spans="1:4" s="12" customFormat="1" ht="13.4" hidden="1" customHeight="1">
      <c r="A136" s="64" t="s">
        <v>205</v>
      </c>
      <c r="B136" s="65">
        <v>15.9</v>
      </c>
      <c r="C136" s="109"/>
      <c r="D136" s="63"/>
    </row>
    <row r="137" spans="1:4" s="12" customFormat="1" ht="13.4" hidden="1" customHeight="1">
      <c r="A137" s="64" t="s">
        <v>206</v>
      </c>
      <c r="B137" s="65">
        <v>16.8</v>
      </c>
      <c r="C137" s="109"/>
      <c r="D137" s="63"/>
    </row>
    <row r="138" spans="1:4" s="12" customFormat="1" ht="13.4" hidden="1" customHeight="1">
      <c r="A138" s="64" t="s">
        <v>207</v>
      </c>
      <c r="B138" s="65">
        <v>17.3</v>
      </c>
      <c r="C138" s="109"/>
      <c r="D138" s="63"/>
    </row>
    <row r="139" spans="1:4" s="12" customFormat="1" ht="13.4" hidden="1" customHeight="1">
      <c r="A139" s="64" t="s">
        <v>208</v>
      </c>
      <c r="B139" s="65">
        <v>17.7</v>
      </c>
      <c r="C139" s="109"/>
      <c r="D139" s="63"/>
    </row>
    <row r="140" spans="1:4" s="12" customFormat="1" ht="13.4" hidden="1" customHeight="1">
      <c r="A140" s="64" t="s">
        <v>209</v>
      </c>
      <c r="B140" s="65">
        <v>18.100000000000001</v>
      </c>
      <c r="C140" s="109"/>
      <c r="D140" s="63"/>
    </row>
    <row r="141" spans="1:4" s="12" customFormat="1" ht="13.4" hidden="1" customHeight="1">
      <c r="A141" s="64" t="s">
        <v>210</v>
      </c>
      <c r="B141" s="65">
        <v>19.2</v>
      </c>
      <c r="C141" s="109"/>
      <c r="D141" s="63"/>
    </row>
    <row r="142" spans="1:4" s="12" customFormat="1" ht="13.4" hidden="1" customHeight="1">
      <c r="A142" s="64" t="s">
        <v>211</v>
      </c>
      <c r="B142" s="65">
        <v>19.600000000000001</v>
      </c>
      <c r="C142" s="109"/>
      <c r="D142" s="63"/>
    </row>
    <row r="143" spans="1:4" s="12" customFormat="1" ht="13.4" hidden="1" customHeight="1">
      <c r="A143" s="64" t="s">
        <v>212</v>
      </c>
      <c r="B143" s="65">
        <v>20.100000000000001</v>
      </c>
      <c r="C143" s="109"/>
      <c r="D143" s="63"/>
    </row>
    <row r="144" spans="1:4" s="12" customFormat="1" ht="13.4" hidden="1" customHeight="1">
      <c r="A144" s="64" t="s">
        <v>213</v>
      </c>
      <c r="B144" s="65">
        <v>20.5</v>
      </c>
      <c r="C144" s="109"/>
      <c r="D144" s="63"/>
    </row>
    <row r="145" spans="1:4" s="12" customFormat="1" ht="13.4" hidden="1" customHeight="1">
      <c r="A145" s="64" t="s">
        <v>214</v>
      </c>
      <c r="B145" s="65">
        <v>21</v>
      </c>
      <c r="C145" s="109"/>
      <c r="D145" s="63"/>
    </row>
    <row r="146" spans="1:4" s="12" customFormat="1" ht="13.4" hidden="1" customHeight="1">
      <c r="A146" s="64" t="s">
        <v>215</v>
      </c>
      <c r="B146" s="65">
        <v>21.3</v>
      </c>
      <c r="C146" s="109"/>
      <c r="D146" s="63"/>
    </row>
    <row r="147" spans="1:4" s="12" customFormat="1" ht="13.4" hidden="1" customHeight="1">
      <c r="A147" s="64" t="s">
        <v>216</v>
      </c>
      <c r="B147" s="65">
        <v>21.7</v>
      </c>
      <c r="C147" s="109"/>
      <c r="D147" s="63"/>
    </row>
    <row r="148" spans="1:4" s="12" customFormat="1" ht="13.4" hidden="1" customHeight="1">
      <c r="A148" s="64" t="s">
        <v>217</v>
      </c>
      <c r="B148" s="65">
        <v>22.1</v>
      </c>
      <c r="C148" s="109"/>
      <c r="D148" s="63"/>
    </row>
    <row r="149" spans="1:4" s="12" customFormat="1" ht="13.4" hidden="1" customHeight="1">
      <c r="A149" s="64" t="s">
        <v>218</v>
      </c>
      <c r="B149" s="65">
        <v>22.6</v>
      </c>
      <c r="C149" s="109"/>
      <c r="D149" s="63"/>
    </row>
    <row r="150" spans="1:4" s="12" customFormat="1" ht="13.4" hidden="1" customHeight="1">
      <c r="A150" s="64" t="s">
        <v>219</v>
      </c>
      <c r="B150" s="65">
        <v>23</v>
      </c>
      <c r="C150" s="109"/>
      <c r="D150" s="63"/>
    </row>
    <row r="151" spans="1:4" s="12" customFormat="1" ht="13.4" hidden="1" customHeight="1">
      <c r="A151" s="64" t="s">
        <v>220</v>
      </c>
      <c r="B151" s="65">
        <v>23.6</v>
      </c>
      <c r="C151" s="109"/>
      <c r="D151" s="63"/>
    </row>
    <row r="152" spans="1:4" s="12" customFormat="1" ht="13.4" hidden="1" customHeight="1">
      <c r="A152" s="64" t="s">
        <v>221</v>
      </c>
      <c r="B152" s="65">
        <v>24.2</v>
      </c>
      <c r="C152" s="109"/>
      <c r="D152" s="63"/>
    </row>
    <row r="153" spans="1:4" s="12" customFormat="1" ht="13.4" hidden="1" customHeight="1">
      <c r="A153" s="64" t="s">
        <v>222</v>
      </c>
      <c r="B153" s="65">
        <v>24.9</v>
      </c>
      <c r="C153" s="109"/>
      <c r="D153" s="63"/>
    </row>
    <row r="154" spans="1:4" s="12" customFormat="1" ht="13.4" hidden="1" customHeight="1">
      <c r="A154" s="64" t="s">
        <v>223</v>
      </c>
      <c r="B154" s="65">
        <v>25.4</v>
      </c>
      <c r="C154" s="109"/>
      <c r="D154" s="63"/>
    </row>
    <row r="155" spans="1:4" s="12" customFormat="1" ht="13.4" hidden="1" customHeight="1">
      <c r="A155" s="64" t="s">
        <v>224</v>
      </c>
      <c r="B155" s="65">
        <v>26.2</v>
      </c>
      <c r="C155" s="109"/>
      <c r="D155" s="63"/>
    </row>
    <row r="156" spans="1:4" s="12" customFormat="1" ht="13.4" hidden="1" customHeight="1">
      <c r="A156" s="64" t="s">
        <v>225</v>
      </c>
      <c r="B156" s="65">
        <v>26.6</v>
      </c>
      <c r="C156" s="109"/>
      <c r="D156" s="63"/>
    </row>
    <row r="157" spans="1:4" s="12" customFormat="1" ht="13.4" hidden="1" customHeight="1">
      <c r="A157" s="64" t="s">
        <v>226</v>
      </c>
      <c r="B157" s="65">
        <v>27.2</v>
      </c>
      <c r="C157" s="109"/>
      <c r="D157" s="63"/>
    </row>
    <row r="158" spans="1:4" s="12" customFormat="1" ht="13.4" hidden="1" customHeight="1">
      <c r="A158" s="64" t="s">
        <v>227</v>
      </c>
      <c r="B158" s="65">
        <v>27.8</v>
      </c>
      <c r="C158" s="109"/>
      <c r="D158" s="63"/>
    </row>
    <row r="159" spans="1:4" s="12" customFormat="1" ht="13.4" hidden="1" customHeight="1">
      <c r="A159" s="64" t="s">
        <v>228</v>
      </c>
      <c r="B159" s="65">
        <v>28.4</v>
      </c>
      <c r="C159" s="109"/>
      <c r="D159" s="63"/>
    </row>
    <row r="160" spans="1:4" s="12" customFormat="1" ht="13.4" hidden="1" customHeight="1">
      <c r="A160" s="64" t="s">
        <v>229</v>
      </c>
      <c r="B160" s="65">
        <v>29</v>
      </c>
      <c r="C160" s="109"/>
      <c r="D160" s="63"/>
    </row>
    <row r="161" spans="1:4" s="12" customFormat="1" ht="13.4" hidden="1" customHeight="1">
      <c r="A161" s="64" t="s">
        <v>230</v>
      </c>
      <c r="B161" s="65">
        <v>30.2</v>
      </c>
      <c r="C161" s="109"/>
      <c r="D161" s="63"/>
    </row>
    <row r="162" spans="1:4" s="12" customFormat="1" ht="13.4" hidden="1" customHeight="1">
      <c r="A162" s="64" t="s">
        <v>231</v>
      </c>
      <c r="B162" s="65">
        <v>30.8</v>
      </c>
      <c r="C162" s="109"/>
      <c r="D162" s="63"/>
    </row>
    <row r="163" spans="1:4" s="12" customFormat="1" ht="13.4" hidden="1" customHeight="1">
      <c r="A163" s="64" t="s">
        <v>232</v>
      </c>
      <c r="B163" s="65">
        <v>31.5</v>
      </c>
      <c r="C163" s="109"/>
      <c r="D163" s="63"/>
    </row>
    <row r="164" spans="1:4" s="12" customFormat="1" ht="13.4" hidden="1" customHeight="1">
      <c r="A164" s="64" t="s">
        <v>233</v>
      </c>
      <c r="B164" s="65">
        <v>32.6</v>
      </c>
      <c r="C164" s="109"/>
      <c r="D164" s="63"/>
    </row>
    <row r="165" spans="1:4" s="12" customFormat="1" ht="13.4" hidden="1" customHeight="1">
      <c r="A165" s="64" t="s">
        <v>234</v>
      </c>
      <c r="B165" s="65">
        <v>33.6</v>
      </c>
      <c r="C165" s="109"/>
      <c r="D165" s="63"/>
    </row>
    <row r="166" spans="1:4" s="12" customFormat="1" ht="13.4" hidden="1" customHeight="1">
      <c r="A166" s="64" t="s">
        <v>235</v>
      </c>
      <c r="B166" s="65">
        <v>34.299999999999997</v>
      </c>
      <c r="C166" s="109"/>
      <c r="D166" s="63"/>
    </row>
    <row r="167" spans="1:4" s="12" customFormat="1" ht="13.4" hidden="1" customHeight="1">
      <c r="A167" s="64" t="s">
        <v>236</v>
      </c>
      <c r="B167" s="65">
        <v>35</v>
      </c>
      <c r="C167" s="109"/>
      <c r="D167" s="63"/>
    </row>
    <row r="168" spans="1:4" s="12" customFormat="1" ht="13.4" hidden="1" customHeight="1">
      <c r="A168" s="64" t="s">
        <v>237</v>
      </c>
      <c r="B168" s="65">
        <v>35.6</v>
      </c>
      <c r="C168" s="109"/>
      <c r="D168" s="63"/>
    </row>
    <row r="169" spans="1:4" s="12" customFormat="1" ht="13.4" hidden="1" customHeight="1">
      <c r="A169" s="64" t="s">
        <v>238</v>
      </c>
      <c r="B169" s="65">
        <v>36.5</v>
      </c>
      <c r="C169" s="109"/>
      <c r="D169" s="63"/>
    </row>
    <row r="170" spans="1:4" s="12" customFormat="1" ht="13.4" hidden="1" customHeight="1">
      <c r="A170" s="64" t="s">
        <v>239</v>
      </c>
      <c r="B170" s="65">
        <v>36.299999999999997</v>
      </c>
      <c r="C170" s="109"/>
      <c r="D170" s="63"/>
    </row>
    <row r="171" spans="1:4" s="12" customFormat="1" ht="13.4" hidden="1" customHeight="1">
      <c r="A171" s="64" t="s">
        <v>240</v>
      </c>
      <c r="B171" s="65">
        <v>36.4</v>
      </c>
      <c r="C171" s="109"/>
      <c r="D171" s="63"/>
    </row>
    <row r="172" spans="1:4" s="12" customFormat="1" ht="13.4" hidden="1" customHeight="1">
      <c r="A172" s="64" t="s">
        <v>241</v>
      </c>
      <c r="B172" s="65">
        <v>36.9</v>
      </c>
      <c r="C172" s="109"/>
      <c r="D172" s="63"/>
    </row>
    <row r="173" spans="1:4" s="12" customFormat="1" ht="13.4" hidden="1" customHeight="1">
      <c r="A173" s="64" t="s">
        <v>242</v>
      </c>
      <c r="B173" s="65">
        <v>37.4</v>
      </c>
      <c r="C173" s="109"/>
      <c r="D173" s="63"/>
    </row>
    <row r="174" spans="1:4" s="12" customFormat="1" ht="13.4" hidden="1" customHeight="1">
      <c r="A174" s="64" t="s">
        <v>243</v>
      </c>
      <c r="B174" s="65">
        <v>37.9</v>
      </c>
      <c r="C174" s="109"/>
      <c r="D174" s="63"/>
    </row>
    <row r="175" spans="1:4" s="12" customFormat="1" ht="13.4" hidden="1" customHeight="1">
      <c r="A175" s="64" t="s">
        <v>244</v>
      </c>
      <c r="B175" s="65">
        <v>38.799999999999997</v>
      </c>
      <c r="C175" s="109"/>
      <c r="D175" s="63"/>
    </row>
    <row r="176" spans="1:4" s="12" customFormat="1" ht="13.4" hidden="1" customHeight="1">
      <c r="A176" s="64" t="s">
        <v>245</v>
      </c>
      <c r="B176" s="65">
        <v>39.700000000000003</v>
      </c>
      <c r="C176" s="109"/>
      <c r="D176" s="63"/>
    </row>
    <row r="177" spans="1:4" s="12" customFormat="1" ht="13.4" hidden="1" customHeight="1">
      <c r="A177" s="64" t="s">
        <v>246</v>
      </c>
      <c r="B177" s="65">
        <v>40.5</v>
      </c>
      <c r="C177" s="109"/>
      <c r="D177" s="63"/>
    </row>
    <row r="178" spans="1:4" s="12" customFormat="1" ht="13.4" hidden="1" customHeight="1">
      <c r="A178" s="64" t="s">
        <v>247</v>
      </c>
      <c r="B178" s="65">
        <v>41.4</v>
      </c>
      <c r="C178" s="109"/>
      <c r="D178" s="63"/>
    </row>
    <row r="179" spans="1:4" s="12" customFormat="1" ht="13.4" hidden="1" customHeight="1">
      <c r="A179" s="64" t="s">
        <v>248</v>
      </c>
      <c r="B179" s="65">
        <v>42.1</v>
      </c>
      <c r="C179" s="109"/>
      <c r="D179" s="63"/>
    </row>
    <row r="180" spans="1:4" s="12" customFormat="1" ht="13.4" hidden="1" customHeight="1">
      <c r="A180" s="64" t="s">
        <v>249</v>
      </c>
      <c r="B180" s="65">
        <v>43.2</v>
      </c>
      <c r="C180" s="109"/>
      <c r="D180" s="63"/>
    </row>
    <row r="181" spans="1:4" s="12" customFormat="1" ht="13.4" hidden="1" customHeight="1">
      <c r="A181" s="64" t="s">
        <v>250</v>
      </c>
      <c r="B181" s="65">
        <v>44.4</v>
      </c>
      <c r="C181" s="109"/>
      <c r="D181" s="63"/>
    </row>
    <row r="182" spans="1:4" s="12" customFormat="1" ht="13.4" hidden="1" customHeight="1">
      <c r="A182" s="64" t="s">
        <v>251</v>
      </c>
      <c r="B182" s="65">
        <v>45.3</v>
      </c>
      <c r="C182" s="109"/>
      <c r="D182" s="63"/>
    </row>
    <row r="183" spans="1:4" s="12" customFormat="1" ht="13.4" hidden="1" customHeight="1">
      <c r="A183" s="64" t="s">
        <v>252</v>
      </c>
      <c r="B183" s="65">
        <v>46</v>
      </c>
      <c r="C183" s="109"/>
      <c r="D183" s="63"/>
    </row>
    <row r="184" spans="1:4" s="12" customFormat="1" ht="13.4" hidden="1" customHeight="1">
      <c r="A184" s="64" t="s">
        <v>253</v>
      </c>
      <c r="B184" s="65">
        <v>46.8</v>
      </c>
      <c r="C184" s="109"/>
      <c r="D184" s="63"/>
    </row>
    <row r="185" spans="1:4" s="12" customFormat="1" ht="13.4" hidden="1" customHeight="1">
      <c r="A185" s="64" t="s">
        <v>254</v>
      </c>
      <c r="B185" s="65">
        <v>47.6</v>
      </c>
      <c r="C185" s="109"/>
      <c r="D185" s="63"/>
    </row>
    <row r="186" spans="1:4" s="12" customFormat="1" ht="13.4" hidden="1" customHeight="1">
      <c r="A186" s="64" t="s">
        <v>255</v>
      </c>
      <c r="B186" s="65">
        <v>48.4</v>
      </c>
      <c r="C186" s="109"/>
      <c r="D186" s="63"/>
    </row>
    <row r="187" spans="1:4" s="12" customFormat="1" ht="13.4" hidden="1" customHeight="1">
      <c r="A187" s="64" t="s">
        <v>256</v>
      </c>
      <c r="B187" s="65">
        <v>49.3</v>
      </c>
      <c r="C187" s="109"/>
      <c r="D187" s="63"/>
    </row>
    <row r="188" spans="1:4" s="12" customFormat="1" ht="13.4" hidden="1" customHeight="1">
      <c r="A188" s="64" t="s">
        <v>257</v>
      </c>
      <c r="B188" s="65">
        <v>50.2</v>
      </c>
      <c r="C188" s="109"/>
      <c r="D188" s="63"/>
    </row>
    <row r="189" spans="1:4" s="12" customFormat="1" ht="13.4" hidden="1" customHeight="1">
      <c r="A189" s="64" t="s">
        <v>258</v>
      </c>
      <c r="B189" s="65">
        <v>51.2</v>
      </c>
      <c r="C189" s="109"/>
      <c r="D189" s="63"/>
    </row>
    <row r="190" spans="1:4" s="12" customFormat="1" ht="13.4" hidden="1" customHeight="1">
      <c r="A190" s="64" t="s">
        <v>259</v>
      </c>
      <c r="B190" s="65">
        <v>51.7</v>
      </c>
      <c r="C190" s="109"/>
      <c r="D190" s="63"/>
    </row>
    <row r="191" spans="1:4" s="12" customFormat="1" ht="13.4" hidden="1" customHeight="1">
      <c r="A191" s="64" t="s">
        <v>260</v>
      </c>
      <c r="B191" s="65">
        <v>53</v>
      </c>
      <c r="C191" s="109"/>
      <c r="D191" s="63"/>
    </row>
    <row r="192" spans="1:4" s="12" customFormat="1" ht="13.4" hidden="1" customHeight="1">
      <c r="A192" s="64" t="s">
        <v>261</v>
      </c>
      <c r="B192" s="65">
        <v>54.2</v>
      </c>
      <c r="C192" s="109"/>
      <c r="D192" s="63"/>
    </row>
    <row r="193" spans="1:4" s="12" customFormat="1" ht="13.4" hidden="1" customHeight="1">
      <c r="A193" s="64" t="s">
        <v>262</v>
      </c>
      <c r="B193" s="65">
        <v>55.2</v>
      </c>
      <c r="C193" s="109"/>
      <c r="D193" s="63"/>
    </row>
    <row r="194" spans="1:4" s="12" customFormat="1" ht="13.4" hidden="1" customHeight="1">
      <c r="A194" s="64" t="s">
        <v>263</v>
      </c>
      <c r="B194" s="65">
        <v>56.2</v>
      </c>
      <c r="C194" s="109"/>
      <c r="D194" s="63"/>
    </row>
    <row r="195" spans="1:4" s="12" customFormat="1" ht="13.4" hidden="1" customHeight="1">
      <c r="A195" s="64" t="s">
        <v>264</v>
      </c>
      <c r="B195" s="65">
        <v>57.1</v>
      </c>
      <c r="C195" s="109"/>
      <c r="D195" s="63"/>
    </row>
    <row r="196" spans="1:4" s="12" customFormat="1" ht="13.4" hidden="1" customHeight="1">
      <c r="A196" s="64" t="s">
        <v>265</v>
      </c>
      <c r="B196" s="65">
        <v>57.5</v>
      </c>
      <c r="C196" s="109"/>
      <c r="D196" s="63"/>
    </row>
    <row r="197" spans="1:4" s="12" customFormat="1" ht="13.4" hidden="1" customHeight="1">
      <c r="A197" s="64" t="s">
        <v>266</v>
      </c>
      <c r="B197" s="65">
        <v>59</v>
      </c>
      <c r="C197" s="109"/>
      <c r="D197" s="63"/>
    </row>
    <row r="198" spans="1:4" s="12" customFormat="1" ht="13.4" hidden="1" customHeight="1">
      <c r="A198" s="64" t="s">
        <v>267</v>
      </c>
      <c r="B198" s="65">
        <v>58.9</v>
      </c>
      <c r="C198" s="109"/>
      <c r="D198" s="63"/>
    </row>
    <row r="199" spans="1:4" s="12" customFormat="1" ht="13.4" hidden="1" customHeight="1">
      <c r="A199" s="64" t="s">
        <v>268</v>
      </c>
      <c r="B199" s="65">
        <v>59</v>
      </c>
      <c r="C199" s="109"/>
      <c r="D199" s="63"/>
    </row>
    <row r="200" spans="1:4" s="12" customFormat="1" ht="13.4" hidden="1" customHeight="1">
      <c r="A200" s="64" t="s">
        <v>269</v>
      </c>
      <c r="B200" s="65">
        <v>59.3</v>
      </c>
      <c r="C200" s="109"/>
      <c r="D200" s="63"/>
    </row>
    <row r="201" spans="1:4" s="12" customFormat="1" ht="13.4" hidden="1" customHeight="1">
      <c r="A201" s="64" t="s">
        <v>270</v>
      </c>
      <c r="B201" s="65">
        <v>59.9</v>
      </c>
      <c r="C201" s="109"/>
      <c r="D201" s="63"/>
    </row>
    <row r="202" spans="1:4" s="12" customFormat="1" ht="13.4" hidden="1" customHeight="1">
      <c r="A202" s="64" t="s">
        <v>271</v>
      </c>
      <c r="B202" s="65">
        <v>59.9</v>
      </c>
      <c r="C202" s="109"/>
      <c r="D202" s="63"/>
    </row>
    <row r="203" spans="1:4" s="12" customFormat="1" ht="13.4" hidden="1" customHeight="1">
      <c r="A203" s="64" t="s">
        <v>272</v>
      </c>
      <c r="B203" s="65">
        <v>59.7</v>
      </c>
      <c r="C203" s="109"/>
      <c r="D203" s="63"/>
    </row>
    <row r="204" spans="1:4" s="12" customFormat="1" ht="13.4" hidden="1" customHeight="1">
      <c r="A204" s="64" t="s">
        <v>273</v>
      </c>
      <c r="B204" s="65">
        <v>59.8</v>
      </c>
      <c r="C204" s="109"/>
      <c r="D204" s="63"/>
    </row>
    <row r="205" spans="1:4" s="12" customFormat="1" ht="13.4" hidden="1" customHeight="1">
      <c r="A205" s="64" t="s">
        <v>274</v>
      </c>
      <c r="B205" s="65">
        <v>60.1</v>
      </c>
      <c r="C205" s="109"/>
      <c r="D205" s="63"/>
    </row>
    <row r="206" spans="1:4" s="12" customFormat="1" ht="13.4" hidden="1" customHeight="1">
      <c r="A206" s="64" t="s">
        <v>275</v>
      </c>
      <c r="B206" s="65">
        <v>60.6</v>
      </c>
      <c r="C206" s="109"/>
      <c r="D206" s="63"/>
    </row>
    <row r="207" spans="1:4" s="12" customFormat="1" ht="13.4" hidden="1" customHeight="1">
      <c r="A207" s="64" t="s">
        <v>276</v>
      </c>
      <c r="B207" s="65">
        <v>60.8</v>
      </c>
      <c r="C207" s="109"/>
      <c r="D207" s="63"/>
    </row>
    <row r="208" spans="1:4" s="12" customFormat="1" ht="13.4" hidden="1" customHeight="1">
      <c r="A208" s="64" t="s">
        <v>277</v>
      </c>
      <c r="B208" s="65">
        <v>61.1</v>
      </c>
      <c r="C208" s="109"/>
      <c r="D208" s="63"/>
    </row>
    <row r="209" spans="1:4" s="12" customFormat="1" ht="13.4" hidden="1" customHeight="1">
      <c r="A209" s="64" t="s">
        <v>278</v>
      </c>
      <c r="B209" s="65">
        <v>61.2</v>
      </c>
      <c r="C209" s="109"/>
      <c r="D209" s="63"/>
    </row>
    <row r="210" spans="1:4" s="12" customFormat="1" ht="13.4" hidden="1" customHeight="1">
      <c r="A210" s="64" t="s">
        <v>279</v>
      </c>
      <c r="B210" s="65">
        <v>61.5</v>
      </c>
      <c r="C210" s="109"/>
      <c r="D210" s="63"/>
    </row>
    <row r="211" spans="1:4" s="12" customFormat="1" ht="13.4" hidden="1" customHeight="1">
      <c r="A211" s="64" t="s">
        <v>280</v>
      </c>
      <c r="B211" s="65">
        <v>61.9</v>
      </c>
      <c r="C211" s="109"/>
      <c r="D211" s="63"/>
    </row>
    <row r="212" spans="1:4" s="12" customFormat="1" ht="13.4" hidden="1" customHeight="1">
      <c r="A212" s="64" t="s">
        <v>281</v>
      </c>
      <c r="B212" s="65">
        <v>62.3</v>
      </c>
      <c r="C212" s="109"/>
      <c r="D212" s="63"/>
    </row>
    <row r="213" spans="1:4" s="12" customFormat="1" ht="13.4" hidden="1" customHeight="1">
      <c r="A213" s="64" t="s">
        <v>282</v>
      </c>
      <c r="B213" s="65">
        <v>62.8</v>
      </c>
      <c r="C213" s="109"/>
      <c r="D213" s="63"/>
    </row>
    <row r="214" spans="1:4" s="12" customFormat="1" ht="13.4" hidden="1" customHeight="1">
      <c r="A214" s="64" t="s">
        <v>283</v>
      </c>
      <c r="B214" s="65">
        <v>63.8</v>
      </c>
      <c r="C214" s="109"/>
      <c r="D214" s="63"/>
    </row>
    <row r="215" spans="1:4" s="12" customFormat="1" ht="13.4" hidden="1" customHeight="1">
      <c r="A215" s="64" t="s">
        <v>284</v>
      </c>
      <c r="B215" s="65">
        <v>64.7</v>
      </c>
      <c r="C215" s="109"/>
      <c r="D215" s="63"/>
    </row>
    <row r="216" spans="1:4" s="12" customFormat="1" ht="13.4" hidden="1" customHeight="1">
      <c r="A216" s="64" t="s">
        <v>285</v>
      </c>
      <c r="B216" s="65">
        <v>65.5</v>
      </c>
      <c r="C216" s="109"/>
      <c r="D216" s="63"/>
    </row>
    <row r="217" spans="1:4" s="12" customFormat="1" ht="13.4" hidden="1" customHeight="1">
      <c r="A217" s="64" t="s">
        <v>286</v>
      </c>
      <c r="B217" s="65">
        <v>66</v>
      </c>
      <c r="C217" s="109"/>
      <c r="D217" s="63"/>
    </row>
    <row r="218" spans="1:4" s="12" customFormat="1" ht="13.4" hidden="1" customHeight="1">
      <c r="A218" s="64" t="s">
        <v>287</v>
      </c>
      <c r="B218" s="65">
        <v>66.2</v>
      </c>
      <c r="C218" s="109"/>
      <c r="D218" s="63"/>
    </row>
    <row r="219" spans="1:4" s="12" customFormat="1" ht="13.4" hidden="1" customHeight="1">
      <c r="A219" s="64" t="s">
        <v>288</v>
      </c>
      <c r="B219" s="65">
        <v>66.7</v>
      </c>
      <c r="C219" s="109"/>
      <c r="D219" s="63"/>
    </row>
    <row r="220" spans="1:4" s="12" customFormat="1" ht="13.4" hidden="1" customHeight="1">
      <c r="A220" s="64" t="s">
        <v>289</v>
      </c>
      <c r="B220" s="65">
        <v>66.900000000000006</v>
      </c>
      <c r="C220" s="109"/>
      <c r="D220" s="63"/>
    </row>
    <row r="221" spans="1:4" s="12" customFormat="1" ht="13.4" hidden="1" customHeight="1">
      <c r="A221" s="64" t="s">
        <v>290</v>
      </c>
      <c r="B221" s="65">
        <v>67</v>
      </c>
      <c r="C221" s="109"/>
      <c r="D221" s="63"/>
    </row>
    <row r="222" spans="1:4" s="12" customFormat="1" ht="13.4" hidden="1" customHeight="1">
      <c r="A222" s="64" t="s">
        <v>291</v>
      </c>
      <c r="B222" s="65">
        <v>67.099999999999994</v>
      </c>
      <c r="C222" s="109"/>
      <c r="D222" s="63"/>
    </row>
    <row r="223" spans="1:4" s="12" customFormat="1" ht="13.4" hidden="1" customHeight="1">
      <c r="A223" s="64" t="s">
        <v>292</v>
      </c>
      <c r="B223" s="65">
        <v>66.900000000000006</v>
      </c>
      <c r="C223" s="109"/>
      <c r="D223" s="63"/>
    </row>
    <row r="224" spans="1:4" s="12" customFormat="1" ht="13.4" hidden="1" customHeight="1">
      <c r="A224" s="64" t="s">
        <v>293</v>
      </c>
      <c r="B224" s="65">
        <v>66.599999999999994</v>
      </c>
      <c r="C224" s="109"/>
      <c r="D224" s="63"/>
    </row>
    <row r="225" spans="1:4" s="12" customFormat="1" ht="13.4" hidden="1" customHeight="1">
      <c r="A225" s="64" t="s">
        <v>294</v>
      </c>
      <c r="B225" s="65">
        <v>66.8</v>
      </c>
      <c r="C225" s="109"/>
      <c r="D225" s="63"/>
    </row>
    <row r="226" spans="1:4" s="12" customFormat="1" ht="13.4" hidden="1" customHeight="1">
      <c r="A226" s="64" t="s">
        <v>295</v>
      </c>
      <c r="B226" s="65">
        <v>67</v>
      </c>
      <c r="C226" s="109"/>
      <c r="D226" s="63"/>
    </row>
    <row r="227" spans="1:4" s="12" customFormat="1" ht="13.4" hidden="1" customHeight="1">
      <c r="A227" s="64" t="s">
        <v>296</v>
      </c>
      <c r="B227" s="65">
        <v>67.400000000000006</v>
      </c>
      <c r="C227" s="109"/>
      <c r="D227" s="63"/>
    </row>
    <row r="228" spans="1:4" s="12" customFormat="1" ht="13.4" hidden="1" customHeight="1">
      <c r="A228" s="64" t="s">
        <v>297</v>
      </c>
      <c r="B228" s="65">
        <v>67.5</v>
      </c>
      <c r="C228" s="109"/>
      <c r="D228" s="63"/>
    </row>
    <row r="229" spans="1:4" s="12" customFormat="1" ht="13.4" hidden="1" customHeight="1">
      <c r="A229" s="64" t="s">
        <v>298</v>
      </c>
      <c r="B229" s="65">
        <v>67.8</v>
      </c>
      <c r="C229" s="109"/>
      <c r="D229" s="63"/>
    </row>
    <row r="230" spans="1:4" s="12" customFormat="1" ht="13.4" hidden="1" customHeight="1">
      <c r="A230" s="64" t="s">
        <v>299</v>
      </c>
      <c r="B230" s="65">
        <v>67.8</v>
      </c>
      <c r="C230" s="109"/>
      <c r="D230" s="63"/>
    </row>
    <row r="231" spans="1:4" s="12" customFormat="1" ht="13.4" hidden="1" customHeight="1">
      <c r="A231" s="64" t="s">
        <v>300</v>
      </c>
      <c r="B231" s="65">
        <v>68.099999999999994</v>
      </c>
      <c r="C231" s="109"/>
      <c r="D231" s="63"/>
    </row>
    <row r="232" spans="1:4" s="12" customFormat="1" ht="13.4" hidden="1" customHeight="1">
      <c r="A232" s="64" t="s">
        <v>301</v>
      </c>
      <c r="B232" s="65">
        <v>68.7</v>
      </c>
      <c r="C232" s="109"/>
      <c r="D232" s="63"/>
    </row>
    <row r="233" spans="1:4" s="12" customFormat="1" ht="13.4" hidden="1" customHeight="1">
      <c r="A233" s="64" t="s">
        <v>302</v>
      </c>
      <c r="B233" s="65">
        <v>69.099999999999994</v>
      </c>
      <c r="C233" s="109"/>
      <c r="D233" s="63"/>
    </row>
    <row r="234" spans="1:4" s="12" customFormat="1" ht="13.4" hidden="1" customHeight="1">
      <c r="A234" s="64" t="s">
        <v>303</v>
      </c>
      <c r="B234" s="65">
        <v>69.7</v>
      </c>
      <c r="C234" s="109"/>
      <c r="D234" s="63"/>
    </row>
    <row r="235" spans="1:4" s="12" customFormat="1" ht="13.4" hidden="1" customHeight="1">
      <c r="A235" s="64" t="s">
        <v>304</v>
      </c>
      <c r="B235" s="65">
        <v>70.2</v>
      </c>
      <c r="C235" s="109"/>
      <c r="D235" s="63"/>
    </row>
    <row r="236" spans="1:4" s="12" customFormat="1" ht="13.4" hidden="1" customHeight="1">
      <c r="A236" s="64" t="s">
        <v>305</v>
      </c>
      <c r="B236" s="65">
        <v>72.900000000000006</v>
      </c>
      <c r="C236" s="109"/>
      <c r="D236" s="63"/>
    </row>
    <row r="237" spans="1:4" s="12" customFormat="1" ht="13.4" hidden="1" customHeight="1">
      <c r="A237" s="64" t="s">
        <v>306</v>
      </c>
      <c r="B237" s="65">
        <v>73.099999999999994</v>
      </c>
      <c r="C237" s="109"/>
      <c r="D237" s="63"/>
    </row>
    <row r="238" spans="1:4" s="12" customFormat="1" ht="13.4" hidden="1" customHeight="1">
      <c r="A238" s="64" t="s">
        <v>307</v>
      </c>
      <c r="B238" s="65">
        <v>73.900000000000006</v>
      </c>
      <c r="C238" s="109"/>
      <c r="D238" s="63"/>
    </row>
    <row r="239" spans="1:4" s="12" customFormat="1" ht="13.4" hidden="1" customHeight="1">
      <c r="A239" s="64" t="s">
        <v>308</v>
      </c>
      <c r="B239" s="65">
        <v>74.5</v>
      </c>
      <c r="C239" s="109"/>
      <c r="D239" s="63"/>
    </row>
    <row r="240" spans="1:4" s="12" customFormat="1" ht="13.4" hidden="1" customHeight="1">
      <c r="A240" s="64" t="s">
        <v>309</v>
      </c>
      <c r="B240" s="65">
        <v>74.7</v>
      </c>
      <c r="C240" s="109"/>
      <c r="D240" s="63"/>
    </row>
    <row r="241" spans="1:4" s="12" customFormat="1" ht="13.4" hidden="1" customHeight="1">
      <c r="A241" s="64" t="s">
        <v>310</v>
      </c>
      <c r="B241" s="65">
        <v>75.400000000000006</v>
      </c>
      <c r="C241" s="109"/>
      <c r="D241" s="63"/>
    </row>
    <row r="242" spans="1:4" s="12" customFormat="1" ht="13.4" hidden="1" customHeight="1">
      <c r="A242" s="64" t="s">
        <v>311</v>
      </c>
      <c r="B242" s="65">
        <v>76.099999999999994</v>
      </c>
      <c r="C242" s="109"/>
      <c r="D242" s="63"/>
    </row>
    <row r="243" spans="1:4" s="12" customFormat="1" ht="13.4" hidden="1" customHeight="1">
      <c r="A243" s="64" t="s">
        <v>312</v>
      </c>
      <c r="B243" s="65">
        <v>76.599999999999994</v>
      </c>
      <c r="C243" s="109"/>
      <c r="D243" s="63"/>
    </row>
    <row r="244" spans="1:4" s="12" customFormat="1" ht="13.4" hidden="1" customHeight="1">
      <c r="A244" s="64" t="s">
        <v>313</v>
      </c>
      <c r="B244" s="65">
        <v>77.099999999999994</v>
      </c>
      <c r="C244" s="109"/>
      <c r="D244" s="63"/>
    </row>
    <row r="245" spans="1:4" s="12" customFormat="1" ht="13.4" hidden="1" customHeight="1">
      <c r="A245" s="64" t="s">
        <v>314</v>
      </c>
      <c r="B245" s="65">
        <v>77.599999999999994</v>
      </c>
      <c r="C245" s="109"/>
      <c r="D245" s="63"/>
    </row>
    <row r="246" spans="1:4" s="12" customFormat="1" ht="13.4" hidden="1" customHeight="1">
      <c r="A246" s="64" t="s">
        <v>315</v>
      </c>
      <c r="B246" s="65">
        <v>78.599999999999994</v>
      </c>
      <c r="C246" s="109"/>
      <c r="D246" s="63"/>
    </row>
    <row r="247" spans="1:4" s="12" customFormat="1" ht="13.4" hidden="1" customHeight="1">
      <c r="A247" s="64" t="s">
        <v>316</v>
      </c>
      <c r="B247" s="65">
        <v>78.599999999999994</v>
      </c>
      <c r="C247" s="109"/>
      <c r="D247" s="63"/>
    </row>
    <row r="248" spans="1:4" s="12" customFormat="1" ht="13.4" hidden="1" customHeight="1">
      <c r="A248" s="64" t="s">
        <v>317</v>
      </c>
      <c r="B248" s="65">
        <v>79.099999999999994</v>
      </c>
      <c r="C248" s="109"/>
      <c r="D248" s="63"/>
    </row>
    <row r="249" spans="1:4" s="12" customFormat="1" ht="13.4" hidden="1" customHeight="1">
      <c r="A249" s="64" t="s">
        <v>318</v>
      </c>
      <c r="B249" s="65">
        <v>79.5</v>
      </c>
      <c r="C249" s="109"/>
      <c r="D249" s="63"/>
    </row>
    <row r="250" spans="1:4" s="12" customFormat="1" ht="13.4" hidden="1" customHeight="1">
      <c r="A250" s="64" t="s">
        <v>319</v>
      </c>
      <c r="B250" s="65">
        <v>80.2</v>
      </c>
      <c r="C250" s="109"/>
      <c r="D250" s="63"/>
    </row>
    <row r="251" spans="1:4" s="12" customFormat="1" ht="13.4" hidden="1" customHeight="1">
      <c r="A251" s="64" t="s">
        <v>320</v>
      </c>
      <c r="B251" s="65">
        <v>80.599999999999994</v>
      </c>
      <c r="C251" s="109"/>
      <c r="D251" s="63"/>
    </row>
    <row r="252" spans="1:4" s="12" customFormat="1" ht="13.4" hidden="1" customHeight="1">
      <c r="A252" s="64" t="s">
        <v>321</v>
      </c>
      <c r="B252" s="65">
        <v>80.900000000000006</v>
      </c>
      <c r="C252" s="109"/>
      <c r="D252" s="63"/>
    </row>
    <row r="253" spans="1:4" s="12" customFormat="1" ht="13.4" hidden="1" customHeight="1">
      <c r="A253" s="64" t="s">
        <v>322</v>
      </c>
      <c r="B253" s="65">
        <v>81.5</v>
      </c>
      <c r="C253" s="109"/>
      <c r="D253" s="63"/>
    </row>
    <row r="254" spans="1:4" s="12" customFormat="1" ht="13.4" hidden="1" customHeight="1">
      <c r="A254" s="64" t="s">
        <v>323</v>
      </c>
      <c r="B254" s="65">
        <v>82.1</v>
      </c>
      <c r="C254" s="109"/>
      <c r="D254" s="63"/>
    </row>
    <row r="255" spans="1:4" s="12" customFormat="1" ht="13.4" hidden="1" customHeight="1">
      <c r="A255" s="64" t="s">
        <v>324</v>
      </c>
      <c r="B255" s="65">
        <v>82.6</v>
      </c>
      <c r="C255" s="109"/>
      <c r="D255" s="63"/>
    </row>
    <row r="256" spans="1:4" s="12" customFormat="1" ht="13.4" hidden="1" customHeight="1">
      <c r="A256" s="64" t="s">
        <v>325</v>
      </c>
      <c r="B256" s="65">
        <v>83.4</v>
      </c>
      <c r="C256" s="109"/>
      <c r="D256" s="63"/>
    </row>
    <row r="257" spans="1:4" s="12" customFormat="1" ht="13.4" customHeight="1">
      <c r="A257" s="64" t="s">
        <v>326</v>
      </c>
      <c r="B257" s="65">
        <v>83.8</v>
      </c>
      <c r="C257" s="109"/>
      <c r="D257" s="63"/>
    </row>
    <row r="258" spans="1:4" s="12" customFormat="1" ht="13.4" customHeight="1">
      <c r="A258" s="64" t="s">
        <v>327</v>
      </c>
      <c r="B258" s="65">
        <v>84.5</v>
      </c>
      <c r="C258" s="109"/>
      <c r="D258" s="63"/>
    </row>
    <row r="259" spans="1:4" s="12" customFormat="1" ht="13.4" customHeight="1">
      <c r="A259" s="64" t="s">
        <v>328</v>
      </c>
      <c r="B259" s="65">
        <v>85.9</v>
      </c>
      <c r="C259" s="109"/>
      <c r="D259" s="63"/>
    </row>
    <row r="260" spans="1:4" s="12" customFormat="1" ht="13.4" customHeight="1">
      <c r="A260" s="64" t="s">
        <v>329</v>
      </c>
      <c r="B260" s="65">
        <v>86.7</v>
      </c>
      <c r="C260" s="109"/>
      <c r="D260" s="63"/>
    </row>
    <row r="261" spans="1:4" s="12" customFormat="1" ht="13.4" customHeight="1">
      <c r="A261" s="64" t="s">
        <v>330</v>
      </c>
      <c r="B261" s="65">
        <v>86.6</v>
      </c>
      <c r="C261" s="109"/>
      <c r="D261" s="63"/>
    </row>
    <row r="262" spans="1:4" s="12" customFormat="1" ht="13.4" customHeight="1">
      <c r="A262" s="64" t="s">
        <v>331</v>
      </c>
      <c r="B262" s="65">
        <v>86.6</v>
      </c>
      <c r="C262" s="109"/>
      <c r="D262" s="63"/>
    </row>
    <row r="263" spans="1:4" s="12" customFormat="1" ht="13.4" customHeight="1">
      <c r="A263" s="64" t="s">
        <v>332</v>
      </c>
      <c r="B263" s="65">
        <v>87.7</v>
      </c>
      <c r="C263" s="109"/>
      <c r="D263" s="63"/>
    </row>
    <row r="264" spans="1:4" s="12" customFormat="1" ht="13.4" customHeight="1">
      <c r="A264" s="64" t="s">
        <v>333</v>
      </c>
      <c r="B264" s="65">
        <v>88.3</v>
      </c>
      <c r="C264" s="109"/>
      <c r="D264" s="63"/>
    </row>
    <row r="265" spans="1:4" s="12" customFormat="1" ht="13.4" customHeight="1">
      <c r="A265" s="64" t="s">
        <v>334</v>
      </c>
      <c r="B265" s="65">
        <v>89.1</v>
      </c>
      <c r="C265" s="109"/>
      <c r="D265" s="63"/>
    </row>
    <row r="266" spans="1:4" s="12" customFormat="1" ht="13.4" customHeight="1">
      <c r="A266" s="64" t="s">
        <v>335</v>
      </c>
      <c r="B266" s="65">
        <v>90.3</v>
      </c>
      <c r="C266" s="109"/>
      <c r="D266" s="63"/>
    </row>
    <row r="267" spans="1:4" s="12" customFormat="1" ht="13.4" customHeight="1">
      <c r="A267" s="64" t="s">
        <v>336</v>
      </c>
      <c r="B267" s="65">
        <v>91.6</v>
      </c>
      <c r="C267" s="109"/>
      <c r="D267" s="63"/>
    </row>
    <row r="268" spans="1:4" s="12" customFormat="1" ht="13.4" customHeight="1">
      <c r="A268" s="64" t="s">
        <v>337</v>
      </c>
      <c r="B268" s="65">
        <v>92.7</v>
      </c>
      <c r="C268" s="109"/>
      <c r="D268" s="63"/>
    </row>
    <row r="269" spans="1:4" s="12" customFormat="1" ht="13.4" customHeight="1">
      <c r="A269" s="64" t="s">
        <v>338</v>
      </c>
      <c r="B269" s="65">
        <v>92.4</v>
      </c>
      <c r="C269" s="109"/>
      <c r="D269" s="63"/>
    </row>
    <row r="270" spans="1:4" s="12" customFormat="1" ht="13.4" customHeight="1">
      <c r="A270" s="64" t="s">
        <v>339</v>
      </c>
      <c r="B270" s="65">
        <v>92.5</v>
      </c>
      <c r="C270" s="109"/>
      <c r="D270" s="63"/>
    </row>
    <row r="271" spans="1:4" s="12" customFormat="1" ht="13.4" customHeight="1">
      <c r="A271" s="64" t="s">
        <v>340</v>
      </c>
      <c r="B271" s="65">
        <v>92.9</v>
      </c>
      <c r="C271" s="109"/>
      <c r="D271" s="63"/>
    </row>
    <row r="272" spans="1:4" s="12" customFormat="1" ht="13.4" customHeight="1">
      <c r="A272" s="64" t="s">
        <v>341</v>
      </c>
      <c r="B272" s="65">
        <v>93.8</v>
      </c>
      <c r="C272" s="109"/>
      <c r="D272" s="63"/>
    </row>
    <row r="273" spans="1:4" s="12" customFormat="1" ht="13.4" customHeight="1">
      <c r="A273" s="64" t="s">
        <v>342</v>
      </c>
      <c r="B273" s="65">
        <v>94.3</v>
      </c>
      <c r="C273" s="109"/>
      <c r="D273" s="63"/>
    </row>
    <row r="274" spans="1:4" s="12" customFormat="1" ht="13.4" customHeight="1">
      <c r="A274" s="64" t="s">
        <v>343</v>
      </c>
      <c r="B274" s="65">
        <v>95.2</v>
      </c>
      <c r="C274" s="109"/>
      <c r="D274" s="63"/>
    </row>
    <row r="275" spans="1:4" s="12" customFormat="1" ht="13.4" customHeight="1">
      <c r="A275" s="64" t="s">
        <v>344</v>
      </c>
      <c r="B275" s="65">
        <v>95.8</v>
      </c>
      <c r="C275" s="109"/>
      <c r="D275" s="63"/>
    </row>
    <row r="276" spans="1:4" s="12" customFormat="1" ht="13.4" customHeight="1">
      <c r="A276" s="64" t="s">
        <v>345</v>
      </c>
      <c r="B276" s="65">
        <v>96.5</v>
      </c>
      <c r="C276" s="109"/>
      <c r="D276" s="63"/>
    </row>
    <row r="277" spans="1:4" s="12" customFormat="1" ht="13.4" customHeight="1">
      <c r="A277" s="64" t="s">
        <v>346</v>
      </c>
      <c r="B277" s="65">
        <v>96.9</v>
      </c>
      <c r="C277" s="109"/>
      <c r="D277" s="63"/>
    </row>
    <row r="278" spans="1:4" s="12" customFormat="1" ht="13.4" customHeight="1">
      <c r="A278" s="64" t="s">
        <v>347</v>
      </c>
      <c r="B278" s="65">
        <v>98.3</v>
      </c>
      <c r="C278" s="109"/>
      <c r="D278" s="63"/>
    </row>
    <row r="279" spans="1:4" s="12" customFormat="1" ht="13.4" customHeight="1">
      <c r="A279" s="64" t="s">
        <v>348</v>
      </c>
      <c r="B279" s="65">
        <v>99.2</v>
      </c>
      <c r="C279" s="109"/>
      <c r="D279" s="63"/>
    </row>
    <row r="280" spans="1:4" s="12" customFormat="1" ht="13.4" customHeight="1">
      <c r="A280" s="64" t="s">
        <v>349</v>
      </c>
      <c r="B280" s="65">
        <v>99.8</v>
      </c>
      <c r="C280" s="109"/>
      <c r="D280" s="63"/>
    </row>
    <row r="281" spans="1:4" s="12" customFormat="1" ht="13.4" customHeight="1">
      <c r="A281" s="64" t="s">
        <v>350</v>
      </c>
      <c r="B281" s="65">
        <v>99.8</v>
      </c>
      <c r="C281" s="109"/>
      <c r="D281" s="63"/>
    </row>
    <row r="282" spans="1:4" s="12" customFormat="1" ht="13.4" customHeight="1">
      <c r="A282" s="64" t="s">
        <v>351</v>
      </c>
      <c r="B282" s="65">
        <v>99.9</v>
      </c>
      <c r="C282" s="109"/>
      <c r="D282" s="63"/>
    </row>
    <row r="283" spans="1:4" s="12" customFormat="1" ht="13.4" customHeight="1">
      <c r="A283" s="64" t="s">
        <v>352</v>
      </c>
      <c r="B283" s="65">
        <v>100.4</v>
      </c>
      <c r="C283" s="109"/>
      <c r="D283" s="63"/>
    </row>
    <row r="284" spans="1:4" s="12" customFormat="1" ht="13.4" customHeight="1">
      <c r="A284" s="64" t="s">
        <v>353</v>
      </c>
      <c r="B284" s="65">
        <v>101.8</v>
      </c>
      <c r="C284" s="109"/>
      <c r="D284" s="63"/>
    </row>
    <row r="285" spans="1:4" s="12" customFormat="1" ht="13.4" customHeight="1">
      <c r="A285" s="64" t="s">
        <v>354</v>
      </c>
      <c r="B285" s="65">
        <v>102</v>
      </c>
      <c r="C285" s="109"/>
      <c r="D285" s="63"/>
    </row>
    <row r="286" spans="1:4" s="12" customFormat="1" ht="13.4" customHeight="1">
      <c r="A286" s="64" t="s">
        <v>355</v>
      </c>
      <c r="B286" s="65">
        <v>102.4</v>
      </c>
      <c r="C286" s="109"/>
      <c r="D286" s="63"/>
    </row>
    <row r="287" spans="1:4" s="12" customFormat="1" ht="13.4" customHeight="1">
      <c r="A287" s="64" t="s">
        <v>356</v>
      </c>
      <c r="B287" s="65">
        <v>102.8</v>
      </c>
      <c r="C287" s="109"/>
      <c r="D287" s="63"/>
    </row>
    <row r="288" spans="1:4" s="12" customFormat="1" ht="13.4" customHeight="1">
      <c r="A288" s="64" t="s">
        <v>357</v>
      </c>
      <c r="B288" s="65">
        <v>104</v>
      </c>
      <c r="C288" s="109"/>
      <c r="D288" s="63"/>
    </row>
    <row r="289" spans="1:4" s="12" customFormat="1" ht="13.4" customHeight="1">
      <c r="A289" s="64" t="s">
        <v>358</v>
      </c>
      <c r="B289" s="65">
        <v>104.8</v>
      </c>
      <c r="C289" s="109"/>
      <c r="D289" s="63"/>
    </row>
    <row r="290" spans="1:4" s="12" customFormat="1" ht="13.4" customHeight="1">
      <c r="A290" s="64" t="s">
        <v>359</v>
      </c>
      <c r="B290" s="65">
        <v>105.4</v>
      </c>
      <c r="C290" s="109"/>
      <c r="D290" s="63"/>
    </row>
    <row r="291" spans="1:4" s="12" customFormat="1" ht="13.4" customHeight="1">
      <c r="A291" s="64" t="s">
        <v>360</v>
      </c>
      <c r="B291" s="65">
        <v>105.9</v>
      </c>
      <c r="C291" s="109"/>
      <c r="D291" s="63"/>
    </row>
    <row r="292" spans="1:4" s="12" customFormat="1" ht="13.4" customHeight="1">
      <c r="A292" s="64" t="s">
        <v>361</v>
      </c>
      <c r="B292" s="65">
        <v>106.4</v>
      </c>
      <c r="C292" s="109"/>
      <c r="D292" s="63"/>
    </row>
    <row r="293" spans="1:4" s="12" customFormat="1" ht="13.4" customHeight="1">
      <c r="A293" s="64" t="s">
        <v>362</v>
      </c>
      <c r="B293" s="65">
        <v>106.6</v>
      </c>
      <c r="C293" s="109"/>
      <c r="D293" s="63"/>
    </row>
    <row r="294" spans="1:4" s="12" customFormat="1" ht="13.4" customHeight="1">
      <c r="A294" s="64" t="s">
        <v>363</v>
      </c>
      <c r="B294" s="65">
        <v>106.8</v>
      </c>
      <c r="C294" s="109"/>
      <c r="D294" s="63"/>
    </row>
    <row r="295" spans="1:4" s="12" customFormat="1" ht="13.4" customHeight="1">
      <c r="A295" s="64" t="s">
        <v>364</v>
      </c>
      <c r="B295" s="65">
        <v>107.5</v>
      </c>
      <c r="C295" s="109"/>
      <c r="D295" s="63"/>
    </row>
    <row r="296" spans="1:4" s="12" customFormat="1" ht="13.4" customHeight="1">
      <c r="A296" s="64" t="s">
        <v>365</v>
      </c>
      <c r="B296" s="65">
        <v>108</v>
      </c>
      <c r="C296" s="109"/>
      <c r="D296" s="63"/>
    </row>
    <row r="297" spans="1:4" s="12" customFormat="1" ht="13.4" customHeight="1">
      <c r="A297" s="64" t="s">
        <v>366</v>
      </c>
      <c r="B297" s="65">
        <v>108.4</v>
      </c>
      <c r="C297" s="109"/>
      <c r="D297" s="63"/>
    </row>
    <row r="298" spans="1:4" s="12" customFormat="1" ht="13.4" customHeight="1">
      <c r="A298" s="64" t="s">
        <v>367</v>
      </c>
      <c r="B298" s="65">
        <v>108.2</v>
      </c>
      <c r="C298" s="109"/>
      <c r="D298" s="63"/>
    </row>
    <row r="299" spans="1:4" s="12" customFormat="1" ht="13.4" customHeight="1">
      <c r="A299" s="64" t="s">
        <v>368</v>
      </c>
      <c r="B299" s="65">
        <v>108.6</v>
      </c>
      <c r="C299" s="109"/>
      <c r="D299" s="63"/>
    </row>
    <row r="300" spans="1:4" s="12" customFormat="1" ht="13.4" customHeight="1">
      <c r="A300" s="64" t="s">
        <v>369</v>
      </c>
      <c r="B300" s="65">
        <v>109.4</v>
      </c>
      <c r="C300" s="109"/>
      <c r="D300" s="63"/>
    </row>
    <row r="301" spans="1:4" s="12" customFormat="1" ht="13.4" customHeight="1">
      <c r="A301" s="64" t="s">
        <v>370</v>
      </c>
      <c r="B301" s="65">
        <v>110</v>
      </c>
      <c r="C301" s="109"/>
      <c r="D301" s="63"/>
    </row>
    <row r="302" spans="1:4" s="12" customFormat="1" ht="13.4" customHeight="1">
      <c r="A302" s="64" t="s">
        <v>371</v>
      </c>
      <c r="B302" s="65">
        <v>110.5</v>
      </c>
      <c r="C302" s="109"/>
      <c r="D302" s="63"/>
    </row>
    <row r="303" spans="1:4" s="12" customFormat="1" ht="13.4" customHeight="1">
      <c r="A303" s="64" t="s">
        <v>372</v>
      </c>
      <c r="B303" s="65">
        <v>110.7</v>
      </c>
      <c r="C303" s="109"/>
      <c r="D303" s="63"/>
    </row>
    <row r="304" spans="1:4" s="12" customFormat="1" ht="13.4" customHeight="1">
      <c r="A304" s="64" t="s">
        <v>373</v>
      </c>
      <c r="B304" s="65">
        <v>111.4</v>
      </c>
      <c r="C304" s="109"/>
      <c r="D304" s="63"/>
    </row>
    <row r="305" spans="1:4" s="12" customFormat="1" ht="13.4" customHeight="1">
      <c r="A305" s="64" t="s">
        <v>374</v>
      </c>
      <c r="B305" s="65">
        <v>112.1</v>
      </c>
      <c r="C305" s="109"/>
      <c r="D305" s="63"/>
    </row>
    <row r="306" spans="1:4" s="12" customFormat="1" ht="13.4" customHeight="1">
      <c r="A306" s="64" t="s">
        <v>375</v>
      </c>
      <c r="B306" s="65">
        <v>112.6</v>
      </c>
      <c r="C306" s="109"/>
      <c r="D306" s="63"/>
    </row>
    <row r="307" spans="1:4" s="12" customFormat="1" ht="13.4" customHeight="1">
      <c r="A307" s="64" t="s">
        <v>376</v>
      </c>
      <c r="B307" s="65">
        <v>113</v>
      </c>
      <c r="C307" s="109"/>
      <c r="D307" s="63"/>
    </row>
    <row r="308" spans="1:4" s="12" customFormat="1" ht="13.4" customHeight="1">
      <c r="A308" s="64" t="s">
        <v>377</v>
      </c>
      <c r="B308" s="65">
        <v>113.5</v>
      </c>
      <c r="C308" s="109"/>
      <c r="D308" s="63"/>
    </row>
    <row r="309" spans="1:4" s="12" customFormat="1" ht="13.4" customHeight="1">
      <c r="A309" s="64" t="s">
        <v>378</v>
      </c>
      <c r="B309" s="65">
        <v>114.1</v>
      </c>
      <c r="C309" s="109"/>
      <c r="D309" s="63"/>
    </row>
    <row r="310" spans="1:4" s="12" customFormat="1" ht="13.4" customHeight="1">
      <c r="A310" s="64" t="s">
        <v>379</v>
      </c>
      <c r="B310" s="65">
        <v>114.1</v>
      </c>
      <c r="C310" s="109"/>
      <c r="D310" s="63"/>
    </row>
    <row r="311" spans="1:4" s="12" customFormat="1" ht="13.4" customHeight="1">
      <c r="A311" s="64" t="s">
        <v>380</v>
      </c>
      <c r="B311" s="65">
        <v>114.8</v>
      </c>
      <c r="C311" s="109"/>
      <c r="D311" s="63"/>
    </row>
    <row r="312" spans="1:4" s="12" customFormat="1" ht="13.4" customHeight="1">
      <c r="A312" s="64" t="s">
        <v>381</v>
      </c>
      <c r="B312" s="65">
        <v>115.4</v>
      </c>
      <c r="C312" s="109"/>
      <c r="D312" s="63"/>
    </row>
    <row r="313" spans="1:4" s="12" customFormat="1" ht="13.4" customHeight="1">
      <c r="A313" s="64" t="s">
        <v>382</v>
      </c>
      <c r="B313" s="65">
        <v>116.2</v>
      </c>
      <c r="C313" s="109"/>
      <c r="D313" s="63"/>
    </row>
    <row r="314" spans="1:4" s="12" customFormat="1" ht="13.4" customHeight="1">
      <c r="A314" s="64" t="s">
        <v>383</v>
      </c>
      <c r="B314" s="65">
        <v>116.6</v>
      </c>
      <c r="C314" s="109"/>
      <c r="D314" s="63"/>
    </row>
    <row r="315" spans="1:4" s="12" customFormat="1" ht="13.4" customHeight="1">
      <c r="A315" s="64" t="s">
        <v>384</v>
      </c>
      <c r="B315" s="65">
        <v>114.4</v>
      </c>
      <c r="C315" s="109"/>
      <c r="D315" s="63"/>
    </row>
    <row r="316" spans="1:4" s="12" customFormat="1" ht="13.4" customHeight="1">
      <c r="A316" s="64" t="s">
        <v>385</v>
      </c>
      <c r="B316" s="65">
        <v>116.2</v>
      </c>
      <c r="C316" s="109"/>
      <c r="D316" s="63"/>
    </row>
    <row r="317" spans="1:4" s="12" customFormat="1" ht="13.4" customHeight="1">
      <c r="A317" s="64" t="s">
        <v>386</v>
      </c>
      <c r="B317" s="65">
        <v>117.2</v>
      </c>
      <c r="C317" s="109"/>
      <c r="D317" s="63"/>
    </row>
    <row r="318" spans="1:4" s="12" customFormat="1" ht="13.4" customHeight="1">
      <c r="A318" s="64" t="s">
        <v>387</v>
      </c>
      <c r="B318" s="65">
        <v>117.9</v>
      </c>
      <c r="C318" s="109"/>
      <c r="D318" s="63"/>
    </row>
    <row r="319" spans="1:4" s="12" customFormat="1" ht="13.4" customHeight="1">
      <c r="A319" s="64" t="s">
        <v>388</v>
      </c>
      <c r="B319" s="65">
        <v>118.8</v>
      </c>
      <c r="C319" s="109"/>
      <c r="D319" s="63"/>
    </row>
    <row r="320" spans="1:4" s="12" customFormat="1" ht="13.4" customHeight="1">
      <c r="A320" s="64" t="s">
        <v>95</v>
      </c>
      <c r="B320" s="65">
        <v>119.7</v>
      </c>
      <c r="C320" s="109"/>
      <c r="D320" s="63"/>
    </row>
    <row r="321" spans="1:5" ht="13.4" customHeight="1">
      <c r="A321" s="64" t="s">
        <v>389</v>
      </c>
      <c r="B321" s="65">
        <v>121.3</v>
      </c>
      <c r="C321" s="109"/>
    </row>
    <row r="322" spans="1:5" ht="13.4" customHeight="1">
      <c r="A322" s="64" t="s">
        <v>390</v>
      </c>
      <c r="B322" s="65">
        <v>123.9</v>
      </c>
      <c r="C322" s="109"/>
    </row>
    <row r="323" spans="1:5" ht="13.4" customHeight="1">
      <c r="A323" s="64" t="s">
        <v>391</v>
      </c>
      <c r="B323" s="65">
        <v>126.1</v>
      </c>
      <c r="C323" s="109"/>
      <c r="D323" s="215"/>
    </row>
    <row r="324" spans="1:5" ht="13.4" customHeight="1">
      <c r="A324" s="64" t="s">
        <v>392</v>
      </c>
      <c r="B324" s="65">
        <v>128.4</v>
      </c>
      <c r="C324" s="109"/>
    </row>
    <row r="325" spans="1:5" ht="13.4" customHeight="1">
      <c r="A325" s="64" t="s">
        <v>393</v>
      </c>
      <c r="B325" s="65">
        <v>130.80000000000001</v>
      </c>
      <c r="C325" s="109"/>
    </row>
    <row r="326" spans="1:5" ht="13.4" customHeight="1">
      <c r="A326" s="64" t="s">
        <v>394</v>
      </c>
      <c r="B326" s="65">
        <v>132.6</v>
      </c>
      <c r="C326" s="109"/>
    </row>
    <row r="327" spans="1:5" ht="13.4" customHeight="1">
      <c r="A327" s="64" t="s">
        <v>395</v>
      </c>
      <c r="B327" s="228">
        <v>133.69999999999999</v>
      </c>
      <c r="C327" s="109"/>
      <c r="E327" s="231"/>
    </row>
    <row r="328" spans="1:5" ht="13.4" customHeight="1">
      <c r="A328" s="64" t="s">
        <v>418</v>
      </c>
      <c r="B328" s="228">
        <v>135.30000000000001</v>
      </c>
      <c r="C328" s="109"/>
    </row>
    <row r="329" spans="1:5" ht="13.4" customHeight="1">
      <c r="A329" s="64" t="s">
        <v>419</v>
      </c>
      <c r="B329" s="228">
        <v>136.1</v>
      </c>
      <c r="C329" s="109"/>
    </row>
    <row r="330" spans="1:5" ht="13.4" customHeight="1">
      <c r="A330" s="64" t="s">
        <v>435</v>
      </c>
      <c r="B330" s="66">
        <f>AVERAGE(B329,B331)</f>
        <v>137.10604999999998</v>
      </c>
      <c r="C330" s="109"/>
    </row>
    <row r="331" spans="1:5" ht="13.4" customHeight="1">
      <c r="A331" s="64" t="s">
        <v>436</v>
      </c>
      <c r="B331" s="66">
        <f>(1+C331)*B327</f>
        <v>138.11209999999997</v>
      </c>
      <c r="C331" s="109">
        <v>3.3000000000000002E-2</v>
      </c>
    </row>
    <row r="332" spans="1:5" ht="13.4" customHeight="1">
      <c r="A332" s="64" t="s">
        <v>506</v>
      </c>
      <c r="B332" s="66">
        <f>AVERAGE(B331,B333)</f>
        <v>139.28364999999997</v>
      </c>
      <c r="C332" s="109"/>
    </row>
    <row r="333" spans="1:5" ht="13.4" customHeight="1">
      <c r="A333" s="64" t="s">
        <v>507</v>
      </c>
      <c r="B333" s="66">
        <f>(1+C333)*B329</f>
        <v>140.45519999999999</v>
      </c>
      <c r="C333" s="109">
        <v>3.2000000000000001E-2</v>
      </c>
    </row>
    <row r="1008" spans="1:3" s="67" customFormat="1" ht="13.4" customHeight="1">
      <c r="A1008" s="5" t="s">
        <v>83</v>
      </c>
      <c r="B1008" s="6"/>
      <c r="C1008" s="216"/>
    </row>
  </sheetData>
  <hyperlinks>
    <hyperlink ref="A2" location="Index!A1" display="Index"/>
    <hyperlink ref="B8" r:id="rId1" location="data-download" display="Australian Bureau of Statistics, Index Numbers, All groups CPI, Australia, Series ID: A2325846C"/>
    <hyperlink ref="B13" r:id="rId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54"/>
  <sheetViews>
    <sheetView workbookViewId="0">
      <selection activeCell="P17" sqref="P17"/>
    </sheetView>
  </sheetViews>
  <sheetFormatPr defaultRowHeight="10"/>
  <cols>
    <col min="1" max="15" width="8.81640625" style="12"/>
    <col min="16" max="16" width="8.81640625" style="12" customWidth="1"/>
    <col min="17" max="19" width="8.81640625" style="12"/>
    <col min="20" max="20" width="29.453125" style="12" customWidth="1"/>
    <col min="21" max="21" width="8.81640625" style="12"/>
    <col min="22" max="22" width="18.81640625" style="12" bestFit="1" customWidth="1"/>
    <col min="23" max="23" width="8.81640625" style="12"/>
    <col min="24" max="24" width="26" style="12" bestFit="1" customWidth="1"/>
    <col min="25" max="277" width="8.81640625" style="12"/>
    <col min="278" max="278" width="8.81640625" style="12" customWidth="1"/>
    <col min="279" max="279" width="8.81640625" style="12"/>
    <col min="280" max="280" width="8.81640625" style="12" customWidth="1"/>
    <col min="281" max="533" width="8.81640625" style="12"/>
    <col min="534" max="534" width="8.81640625" style="12" customWidth="1"/>
    <col min="535" max="535" width="8.81640625" style="12"/>
    <col min="536" max="536" width="8.81640625" style="12" customWidth="1"/>
    <col min="537" max="789" width="8.81640625" style="12"/>
    <col min="790" max="790" width="8.81640625" style="12" customWidth="1"/>
    <col min="791" max="791" width="8.81640625" style="12"/>
    <col min="792" max="792" width="8.81640625" style="12" customWidth="1"/>
    <col min="793" max="1045" width="8.81640625" style="12"/>
    <col min="1046" max="1046" width="8.81640625" style="12" customWidth="1"/>
    <col min="1047" max="1047" width="8.81640625" style="12"/>
    <col min="1048" max="1048" width="8.81640625" style="12" customWidth="1"/>
    <col min="1049" max="1301" width="8.81640625" style="12"/>
    <col min="1302" max="1302" width="8.81640625" style="12" customWidth="1"/>
    <col min="1303" max="1303" width="8.81640625" style="12"/>
    <col min="1304" max="1304" width="8.81640625" style="12" customWidth="1"/>
    <col min="1305" max="1557" width="8.81640625" style="12"/>
    <col min="1558" max="1558" width="8.81640625" style="12" customWidth="1"/>
    <col min="1559" max="1559" width="8.81640625" style="12"/>
    <col min="1560" max="1560" width="8.81640625" style="12" customWidth="1"/>
    <col min="1561" max="1813" width="8.81640625" style="12"/>
    <col min="1814" max="1814" width="8.81640625" style="12" customWidth="1"/>
    <col min="1815" max="1815" width="8.81640625" style="12"/>
    <col min="1816" max="1816" width="8.81640625" style="12" customWidth="1"/>
    <col min="1817" max="2069" width="8.81640625" style="12"/>
    <col min="2070" max="2070" width="8.81640625" style="12" customWidth="1"/>
    <col min="2071" max="2071" width="8.81640625" style="12"/>
    <col min="2072" max="2072" width="8.81640625" style="12" customWidth="1"/>
    <col min="2073" max="2325" width="8.81640625" style="12"/>
    <col min="2326" max="2326" width="8.81640625" style="12" customWidth="1"/>
    <col min="2327" max="2327" width="8.81640625" style="12"/>
    <col min="2328" max="2328" width="8.81640625" style="12" customWidth="1"/>
    <col min="2329" max="2581" width="8.81640625" style="12"/>
    <col min="2582" max="2582" width="8.81640625" style="12" customWidth="1"/>
    <col min="2583" max="2583" width="8.81640625" style="12"/>
    <col min="2584" max="2584" width="8.81640625" style="12" customWidth="1"/>
    <col min="2585" max="2837" width="8.81640625" style="12"/>
    <col min="2838" max="2838" width="8.81640625" style="12" customWidth="1"/>
    <col min="2839" max="2839" width="8.81640625" style="12"/>
    <col min="2840" max="2840" width="8.81640625" style="12" customWidth="1"/>
    <col min="2841" max="3093" width="8.81640625" style="12"/>
    <col min="3094" max="3094" width="8.81640625" style="12" customWidth="1"/>
    <col min="3095" max="3095" width="8.81640625" style="12"/>
    <col min="3096" max="3096" width="8.81640625" style="12" customWidth="1"/>
    <col min="3097" max="3349" width="8.81640625" style="12"/>
    <col min="3350" max="3350" width="8.81640625" style="12" customWidth="1"/>
    <col min="3351" max="3351" width="8.81640625" style="12"/>
    <col min="3352" max="3352" width="8.81640625" style="12" customWidth="1"/>
    <col min="3353" max="3605" width="8.81640625" style="12"/>
    <col min="3606" max="3606" width="8.81640625" style="12" customWidth="1"/>
    <col min="3607" max="3607" width="8.81640625" style="12"/>
    <col min="3608" max="3608" width="8.81640625" style="12" customWidth="1"/>
    <col min="3609" max="3861" width="8.81640625" style="12"/>
    <col min="3862" max="3862" width="8.81640625" style="12" customWidth="1"/>
    <col min="3863" max="3863" width="8.81640625" style="12"/>
    <col min="3864" max="3864" width="8.81640625" style="12" customWidth="1"/>
    <col min="3865" max="4117" width="8.81640625" style="12"/>
    <col min="4118" max="4118" width="8.81640625" style="12" customWidth="1"/>
    <col min="4119" max="4119" width="8.81640625" style="12"/>
    <col min="4120" max="4120" width="8.81640625" style="12" customWidth="1"/>
    <col min="4121" max="4373" width="8.81640625" style="12"/>
    <col min="4374" max="4374" width="8.81640625" style="12" customWidth="1"/>
    <col min="4375" max="4375" width="8.81640625" style="12"/>
    <col min="4376" max="4376" width="8.81640625" style="12" customWidth="1"/>
    <col min="4377" max="4629" width="8.81640625" style="12"/>
    <col min="4630" max="4630" width="8.81640625" style="12" customWidth="1"/>
    <col min="4631" max="4631" width="8.81640625" style="12"/>
    <col min="4632" max="4632" width="8.81640625" style="12" customWidth="1"/>
    <col min="4633" max="4885" width="8.81640625" style="12"/>
    <col min="4886" max="4886" width="8.81640625" style="12" customWidth="1"/>
    <col min="4887" max="4887" width="8.81640625" style="12"/>
    <col min="4888" max="4888" width="8.81640625" style="12" customWidth="1"/>
    <col min="4889" max="5141" width="8.81640625" style="12"/>
    <col min="5142" max="5142" width="8.81640625" style="12" customWidth="1"/>
    <col min="5143" max="5143" width="8.81640625" style="12"/>
    <col min="5144" max="5144" width="8.81640625" style="12" customWidth="1"/>
    <col min="5145" max="5397" width="8.81640625" style="12"/>
    <col min="5398" max="5398" width="8.81640625" style="12" customWidth="1"/>
    <col min="5399" max="5399" width="8.81640625" style="12"/>
    <col min="5400" max="5400" width="8.81640625" style="12" customWidth="1"/>
    <col min="5401" max="5653" width="8.81640625" style="12"/>
    <col min="5654" max="5654" width="8.81640625" style="12" customWidth="1"/>
    <col min="5655" max="5655" width="8.81640625" style="12"/>
    <col min="5656" max="5656" width="8.81640625" style="12" customWidth="1"/>
    <col min="5657" max="5909" width="8.81640625" style="12"/>
    <col min="5910" max="5910" width="8.81640625" style="12" customWidth="1"/>
    <col min="5911" max="5911" width="8.81640625" style="12"/>
    <col min="5912" max="5912" width="8.81640625" style="12" customWidth="1"/>
    <col min="5913" max="6165" width="8.81640625" style="12"/>
    <col min="6166" max="6166" width="8.81640625" style="12" customWidth="1"/>
    <col min="6167" max="6167" width="8.81640625" style="12"/>
    <col min="6168" max="6168" width="8.81640625" style="12" customWidth="1"/>
    <col min="6169" max="6421" width="8.81640625" style="12"/>
    <col min="6422" max="6422" width="8.81640625" style="12" customWidth="1"/>
    <col min="6423" max="6423" width="8.81640625" style="12"/>
    <col min="6424" max="6424" width="8.81640625" style="12" customWidth="1"/>
    <col min="6425" max="6677" width="8.81640625" style="12"/>
    <col min="6678" max="6678" width="8.81640625" style="12" customWidth="1"/>
    <col min="6679" max="6679" width="8.81640625" style="12"/>
    <col min="6680" max="6680" width="8.81640625" style="12" customWidth="1"/>
    <col min="6681" max="6933" width="8.81640625" style="12"/>
    <col min="6934" max="6934" width="8.81640625" style="12" customWidth="1"/>
    <col min="6935" max="6935" width="8.81640625" style="12"/>
    <col min="6936" max="6936" width="8.81640625" style="12" customWidth="1"/>
    <col min="6937" max="7189" width="8.81640625" style="12"/>
    <col min="7190" max="7190" width="8.81640625" style="12" customWidth="1"/>
    <col min="7191" max="7191" width="8.81640625" style="12"/>
    <col min="7192" max="7192" width="8.81640625" style="12" customWidth="1"/>
    <col min="7193" max="7445" width="8.81640625" style="12"/>
    <col min="7446" max="7446" width="8.81640625" style="12" customWidth="1"/>
    <col min="7447" max="7447" width="8.81640625" style="12"/>
    <col min="7448" max="7448" width="8.81640625" style="12" customWidth="1"/>
    <col min="7449" max="7701" width="8.81640625" style="12"/>
    <col min="7702" max="7702" width="8.81640625" style="12" customWidth="1"/>
    <col min="7703" max="7703" width="8.81640625" style="12"/>
    <col min="7704" max="7704" width="8.81640625" style="12" customWidth="1"/>
    <col min="7705" max="7957" width="8.81640625" style="12"/>
    <col min="7958" max="7958" width="8.81640625" style="12" customWidth="1"/>
    <col min="7959" max="7959" width="8.81640625" style="12"/>
    <col min="7960" max="7960" width="8.81640625" style="12" customWidth="1"/>
    <col min="7961" max="8213" width="8.81640625" style="12"/>
    <col min="8214" max="8214" width="8.81640625" style="12" customWidth="1"/>
    <col min="8215" max="8215" width="8.81640625" style="12"/>
    <col min="8216" max="8216" width="8.81640625" style="12" customWidth="1"/>
    <col min="8217" max="8469" width="8.81640625" style="12"/>
    <col min="8470" max="8470" width="8.81640625" style="12" customWidth="1"/>
    <col min="8471" max="8471" width="8.81640625" style="12"/>
    <col min="8472" max="8472" width="8.81640625" style="12" customWidth="1"/>
    <col min="8473" max="8725" width="8.81640625" style="12"/>
    <col min="8726" max="8726" width="8.81640625" style="12" customWidth="1"/>
    <col min="8727" max="8727" width="8.81640625" style="12"/>
    <col min="8728" max="8728" width="8.81640625" style="12" customWidth="1"/>
    <col min="8729" max="8981" width="8.81640625" style="12"/>
    <col min="8982" max="8982" width="8.81640625" style="12" customWidth="1"/>
    <col min="8983" max="8983" width="8.81640625" style="12"/>
    <col min="8984" max="8984" width="8.81640625" style="12" customWidth="1"/>
    <col min="8985" max="9237" width="8.81640625" style="12"/>
    <col min="9238" max="9238" width="8.81640625" style="12" customWidth="1"/>
    <col min="9239" max="9239" width="8.81640625" style="12"/>
    <col min="9240" max="9240" width="8.81640625" style="12" customWidth="1"/>
    <col min="9241" max="9493" width="8.81640625" style="12"/>
    <col min="9494" max="9494" width="8.81640625" style="12" customWidth="1"/>
    <col min="9495" max="9495" width="8.81640625" style="12"/>
    <col min="9496" max="9496" width="8.81640625" style="12" customWidth="1"/>
    <col min="9497" max="9749" width="8.81640625" style="12"/>
    <col min="9750" max="9750" width="8.81640625" style="12" customWidth="1"/>
    <col min="9751" max="9751" width="8.81640625" style="12"/>
    <col min="9752" max="9752" width="8.81640625" style="12" customWidth="1"/>
    <col min="9753" max="10005" width="8.81640625" style="12"/>
    <col min="10006" max="10006" width="8.81640625" style="12" customWidth="1"/>
    <col min="10007" max="10007" width="8.81640625" style="12"/>
    <col min="10008" max="10008" width="8.81640625" style="12" customWidth="1"/>
    <col min="10009" max="10261" width="8.81640625" style="12"/>
    <col min="10262" max="10262" width="8.81640625" style="12" customWidth="1"/>
    <col min="10263" max="10263" width="8.81640625" style="12"/>
    <col min="10264" max="10264" width="8.81640625" style="12" customWidth="1"/>
    <col min="10265" max="10517" width="8.81640625" style="12"/>
    <col min="10518" max="10518" width="8.81640625" style="12" customWidth="1"/>
    <col min="10519" max="10519" width="8.81640625" style="12"/>
    <col min="10520" max="10520" width="8.81640625" style="12" customWidth="1"/>
    <col min="10521" max="10773" width="8.81640625" style="12"/>
    <col min="10774" max="10774" width="8.81640625" style="12" customWidth="1"/>
    <col min="10775" max="10775" width="8.81640625" style="12"/>
    <col min="10776" max="10776" width="8.81640625" style="12" customWidth="1"/>
    <col min="10777" max="11029" width="8.81640625" style="12"/>
    <col min="11030" max="11030" width="8.81640625" style="12" customWidth="1"/>
    <col min="11031" max="11031" width="8.81640625" style="12"/>
    <col min="11032" max="11032" width="8.81640625" style="12" customWidth="1"/>
    <col min="11033" max="11285" width="8.81640625" style="12"/>
    <col min="11286" max="11286" width="8.81640625" style="12" customWidth="1"/>
    <col min="11287" max="11287" width="8.81640625" style="12"/>
    <col min="11288" max="11288" width="8.81640625" style="12" customWidth="1"/>
    <col min="11289" max="11541" width="8.81640625" style="12"/>
    <col min="11542" max="11542" width="8.81640625" style="12" customWidth="1"/>
    <col min="11543" max="11543" width="8.81640625" style="12"/>
    <col min="11544" max="11544" width="8.81640625" style="12" customWidth="1"/>
    <col min="11545" max="11797" width="8.81640625" style="12"/>
    <col min="11798" max="11798" width="8.81640625" style="12" customWidth="1"/>
    <col min="11799" max="11799" width="8.81640625" style="12"/>
    <col min="11800" max="11800" width="8.81640625" style="12" customWidth="1"/>
    <col min="11801" max="12053" width="8.81640625" style="12"/>
    <col min="12054" max="12054" width="8.81640625" style="12" customWidth="1"/>
    <col min="12055" max="12055" width="8.81640625" style="12"/>
    <col min="12056" max="12056" width="8.81640625" style="12" customWidth="1"/>
    <col min="12057" max="12309" width="8.81640625" style="12"/>
    <col min="12310" max="12310" width="8.81640625" style="12" customWidth="1"/>
    <col min="12311" max="12311" width="8.81640625" style="12"/>
    <col min="12312" max="12312" width="8.81640625" style="12" customWidth="1"/>
    <col min="12313" max="12565" width="8.81640625" style="12"/>
    <col min="12566" max="12566" width="8.81640625" style="12" customWidth="1"/>
    <col min="12567" max="12567" width="8.81640625" style="12"/>
    <col min="12568" max="12568" width="8.81640625" style="12" customWidth="1"/>
    <col min="12569" max="12821" width="8.81640625" style="12"/>
    <col min="12822" max="12822" width="8.81640625" style="12" customWidth="1"/>
    <col min="12823" max="12823" width="8.81640625" style="12"/>
    <col min="12824" max="12824" width="8.81640625" style="12" customWidth="1"/>
    <col min="12825" max="13077" width="8.81640625" style="12"/>
    <col min="13078" max="13078" width="8.81640625" style="12" customWidth="1"/>
    <col min="13079" max="13079" width="8.81640625" style="12"/>
    <col min="13080" max="13080" width="8.81640625" style="12" customWidth="1"/>
    <col min="13081" max="13333" width="8.81640625" style="12"/>
    <col min="13334" max="13334" width="8.81640625" style="12" customWidth="1"/>
    <col min="13335" max="13335" width="8.81640625" style="12"/>
    <col min="13336" max="13336" width="8.81640625" style="12" customWidth="1"/>
    <col min="13337" max="13589" width="8.81640625" style="12"/>
    <col min="13590" max="13590" width="8.81640625" style="12" customWidth="1"/>
    <col min="13591" max="13591" width="8.81640625" style="12"/>
    <col min="13592" max="13592" width="8.81640625" style="12" customWidth="1"/>
    <col min="13593" max="13845" width="8.81640625" style="12"/>
    <col min="13846" max="13846" width="8.81640625" style="12" customWidth="1"/>
    <col min="13847" max="13847" width="8.81640625" style="12"/>
    <col min="13848" max="13848" width="8.81640625" style="12" customWidth="1"/>
    <col min="13849" max="14101" width="8.81640625" style="12"/>
    <col min="14102" max="14102" width="8.81640625" style="12" customWidth="1"/>
    <col min="14103" max="14103" width="8.81640625" style="12"/>
    <col min="14104" max="14104" width="8.81640625" style="12" customWidth="1"/>
    <col min="14105" max="14357" width="8.81640625" style="12"/>
    <col min="14358" max="14358" width="8.81640625" style="12" customWidth="1"/>
    <col min="14359" max="14359" width="8.81640625" style="12"/>
    <col min="14360" max="14360" width="8.81640625" style="12" customWidth="1"/>
    <col min="14361" max="14613" width="8.81640625" style="12"/>
    <col min="14614" max="14614" width="8.81640625" style="12" customWidth="1"/>
    <col min="14615" max="14615" width="8.81640625" style="12"/>
    <col min="14616" max="14616" width="8.81640625" style="12" customWidth="1"/>
    <col min="14617" max="14869" width="8.81640625" style="12"/>
    <col min="14870" max="14870" width="8.81640625" style="12" customWidth="1"/>
    <col min="14871" max="14871" width="8.81640625" style="12"/>
    <col min="14872" max="14872" width="8.81640625" style="12" customWidth="1"/>
    <col min="14873" max="15125" width="8.81640625" style="12"/>
    <col min="15126" max="15126" width="8.81640625" style="12" customWidth="1"/>
    <col min="15127" max="15127" width="8.81640625" style="12"/>
    <col min="15128" max="15128" width="8.81640625" style="12" customWidth="1"/>
    <col min="15129" max="15381" width="8.81640625" style="12"/>
    <col min="15382" max="15382" width="8.81640625" style="12" customWidth="1"/>
    <col min="15383" max="15383" width="8.81640625" style="12"/>
    <col min="15384" max="15384" width="8.81640625" style="12" customWidth="1"/>
    <col min="15385" max="15637" width="8.81640625" style="12"/>
    <col min="15638" max="15638" width="8.81640625" style="12" customWidth="1"/>
    <col min="15639" max="15639" width="8.81640625" style="12"/>
    <col min="15640" max="15640" width="8.81640625" style="12" customWidth="1"/>
    <col min="15641" max="15893" width="8.81640625" style="12"/>
    <col min="15894" max="15894" width="8.81640625" style="12" customWidth="1"/>
    <col min="15895" max="15895" width="8.81640625" style="12"/>
    <col min="15896" max="15896" width="8.81640625" style="12" customWidth="1"/>
    <col min="15897" max="16149" width="8.81640625" style="12"/>
    <col min="16150" max="16150" width="8.81640625" style="12" customWidth="1"/>
    <col min="16151" max="16151" width="8.81640625" style="12"/>
    <col min="16152" max="16152" width="8.81640625" style="12" customWidth="1"/>
    <col min="16153" max="16384" width="8.81640625" style="12"/>
  </cols>
  <sheetData>
    <row r="1" spans="1:29" s="55" customFormat="1" ht="15.65" customHeight="1">
      <c r="A1" s="17" t="s">
        <v>74</v>
      </c>
    </row>
    <row r="2" spans="1:29" s="55" customFormat="1" ht="13" customHeight="1">
      <c r="A2" s="124" t="s">
        <v>427</v>
      </c>
    </row>
    <row r="3" spans="1:29" s="55" customFormat="1" ht="13" customHeight="1">
      <c r="A3" s="125" t="s">
        <v>447</v>
      </c>
    </row>
    <row r="4" spans="1:29" s="55" customFormat="1" ht="13" customHeight="1"/>
    <row r="5" spans="1:29" s="126" customFormat="1" ht="13.4" customHeight="1">
      <c r="A5" s="5" t="s">
        <v>448</v>
      </c>
      <c r="B5" s="6"/>
      <c r="C5" s="6"/>
    </row>
    <row r="6" spans="1:29" ht="13" customHeight="1">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row>
    <row r="7" spans="1:29" s="132" customFormat="1" ht="13" customHeight="1">
      <c r="A7" s="128" t="s">
        <v>78</v>
      </c>
      <c r="B7" s="129">
        <v>2006</v>
      </c>
      <c r="C7" s="129">
        <v>2007</v>
      </c>
      <c r="D7" s="129">
        <v>2008</v>
      </c>
      <c r="E7" s="129">
        <v>2009</v>
      </c>
      <c r="F7" s="129">
        <v>2010</v>
      </c>
      <c r="G7" s="129">
        <v>2011</v>
      </c>
      <c r="H7" s="129">
        <v>2012</v>
      </c>
      <c r="I7" s="129">
        <v>2013</v>
      </c>
      <c r="J7" s="129">
        <v>2014</v>
      </c>
      <c r="K7" s="129">
        <v>2015</v>
      </c>
      <c r="L7" s="129">
        <v>2016</v>
      </c>
      <c r="M7" s="129">
        <v>2017</v>
      </c>
      <c r="N7" s="129">
        <v>2018</v>
      </c>
      <c r="O7" s="129">
        <v>2019</v>
      </c>
      <c r="P7" s="129">
        <v>2020</v>
      </c>
      <c r="Q7" s="129">
        <v>2021</v>
      </c>
      <c r="R7" s="244">
        <v>2022</v>
      </c>
      <c r="S7" s="130"/>
      <c r="T7" s="131"/>
      <c r="U7" s="130"/>
      <c r="V7" s="130"/>
      <c r="W7" s="130"/>
      <c r="X7" s="130"/>
      <c r="Y7" s="130"/>
      <c r="Z7" s="130"/>
      <c r="AA7" s="130"/>
      <c r="AB7" s="130"/>
      <c r="AC7" s="130"/>
    </row>
    <row r="8" spans="1:29" s="136" customFormat="1" ht="13" customHeight="1">
      <c r="A8" s="133" t="s">
        <v>66</v>
      </c>
      <c r="B8" s="134">
        <v>0</v>
      </c>
      <c r="C8" s="134">
        <v>0</v>
      </c>
      <c r="D8" s="134">
        <v>0</v>
      </c>
      <c r="E8" s="134">
        <v>0</v>
      </c>
      <c r="F8" s="134">
        <v>0</v>
      </c>
      <c r="G8" s="134">
        <v>0</v>
      </c>
      <c r="H8" s="134">
        <v>0</v>
      </c>
      <c r="I8" s="134">
        <v>0</v>
      </c>
      <c r="J8" s="134">
        <v>0</v>
      </c>
      <c r="K8" s="134">
        <v>0</v>
      </c>
      <c r="L8" s="134">
        <v>0</v>
      </c>
      <c r="M8" s="135">
        <v>0</v>
      </c>
      <c r="N8" s="135">
        <v>0</v>
      </c>
      <c r="O8" s="135">
        <v>0</v>
      </c>
      <c r="P8" s="135">
        <v>0</v>
      </c>
      <c r="Q8" s="135">
        <v>0</v>
      </c>
      <c r="R8" s="135">
        <v>0</v>
      </c>
      <c r="S8" s="133"/>
      <c r="T8" s="133"/>
      <c r="U8" s="133"/>
      <c r="V8" s="133"/>
      <c r="W8" s="133"/>
      <c r="X8" s="133"/>
      <c r="Y8" s="133"/>
      <c r="Z8" s="133"/>
      <c r="AA8" s="133"/>
      <c r="AB8" s="133"/>
      <c r="AC8" s="133"/>
    </row>
    <row r="9" spans="1:29" s="136" customFormat="1" ht="13" customHeight="1">
      <c r="A9" s="133" t="s">
        <v>67</v>
      </c>
      <c r="B9" s="134">
        <v>0</v>
      </c>
      <c r="C9" s="134">
        <v>0</v>
      </c>
      <c r="D9" s="134">
        <v>0</v>
      </c>
      <c r="E9" s="134">
        <v>0</v>
      </c>
      <c r="F9" s="134">
        <v>0</v>
      </c>
      <c r="G9" s="134">
        <v>0</v>
      </c>
      <c r="H9" s="134">
        <v>0</v>
      </c>
      <c r="I9" s="134">
        <v>0</v>
      </c>
      <c r="J9" s="134">
        <v>0</v>
      </c>
      <c r="K9" s="134">
        <v>0</v>
      </c>
      <c r="L9" s="134">
        <v>0</v>
      </c>
      <c r="M9" s="135">
        <v>0</v>
      </c>
      <c r="N9" s="135">
        <v>0</v>
      </c>
      <c r="O9" s="135">
        <v>0</v>
      </c>
      <c r="P9" s="135">
        <v>0</v>
      </c>
      <c r="Q9" s="135">
        <v>0</v>
      </c>
      <c r="R9" s="135">
        <v>0</v>
      </c>
      <c r="S9" s="133"/>
      <c r="T9" s="133"/>
      <c r="U9" s="133"/>
      <c r="V9" s="133"/>
      <c r="W9" s="133"/>
      <c r="X9" s="133"/>
      <c r="Y9" s="133"/>
      <c r="Z9" s="133"/>
      <c r="AA9" s="133"/>
      <c r="AB9" s="133"/>
      <c r="AC9" s="133"/>
    </row>
    <row r="10" spans="1:29" s="136" customFormat="1" ht="13" customHeight="1">
      <c r="A10" s="133" t="s">
        <v>7</v>
      </c>
      <c r="B10" s="134">
        <v>0</v>
      </c>
      <c r="C10" s="134">
        <v>0</v>
      </c>
      <c r="D10" s="134">
        <v>0</v>
      </c>
      <c r="E10" s="134">
        <v>0</v>
      </c>
      <c r="F10" s="134">
        <v>0</v>
      </c>
      <c r="G10" s="134">
        <v>0</v>
      </c>
      <c r="H10" s="134">
        <v>0</v>
      </c>
      <c r="I10" s="134">
        <v>0</v>
      </c>
      <c r="J10" s="134">
        <v>0</v>
      </c>
      <c r="K10" s="134">
        <v>0</v>
      </c>
      <c r="L10" s="134">
        <v>0</v>
      </c>
      <c r="M10" s="135">
        <v>0</v>
      </c>
      <c r="N10" s="135">
        <v>0</v>
      </c>
      <c r="O10" s="135">
        <v>0</v>
      </c>
      <c r="P10" s="135">
        <v>0</v>
      </c>
      <c r="Q10" s="135">
        <v>0</v>
      </c>
      <c r="R10" s="135">
        <v>1</v>
      </c>
      <c r="S10" s="133"/>
      <c r="T10" s="133"/>
      <c r="U10" s="133"/>
      <c r="V10" s="133"/>
      <c r="W10" s="133"/>
      <c r="X10" s="133"/>
      <c r="Y10" s="133"/>
      <c r="Z10" s="133"/>
      <c r="AA10" s="133"/>
      <c r="AB10" s="133"/>
      <c r="AC10" s="133"/>
    </row>
    <row r="11" spans="1:29" s="136" customFormat="1" ht="13" customHeight="1">
      <c r="A11" s="133" t="s">
        <v>1</v>
      </c>
      <c r="B11" s="134">
        <v>0</v>
      </c>
      <c r="C11" s="134">
        <v>0</v>
      </c>
      <c r="D11" s="134">
        <v>0</v>
      </c>
      <c r="E11" s="134">
        <v>0</v>
      </c>
      <c r="F11" s="134">
        <v>0</v>
      </c>
      <c r="G11" s="134">
        <v>0</v>
      </c>
      <c r="H11" s="134">
        <v>0</v>
      </c>
      <c r="I11" s="134">
        <v>0</v>
      </c>
      <c r="J11" s="134">
        <v>0</v>
      </c>
      <c r="K11" s="134">
        <v>0</v>
      </c>
      <c r="L11" s="134">
        <v>0</v>
      </c>
      <c r="M11" s="135">
        <v>1</v>
      </c>
      <c r="N11" s="135">
        <v>1</v>
      </c>
      <c r="O11" s="135">
        <v>1</v>
      </c>
      <c r="P11" s="135">
        <v>1</v>
      </c>
      <c r="Q11" s="135">
        <v>1</v>
      </c>
      <c r="R11" s="135">
        <v>1</v>
      </c>
      <c r="S11" s="133"/>
      <c r="T11" s="133"/>
      <c r="U11" s="133"/>
      <c r="V11" s="133"/>
      <c r="W11" s="133"/>
      <c r="X11" s="133"/>
      <c r="Y11" s="133"/>
      <c r="Z11" s="133"/>
      <c r="AA11" s="133"/>
      <c r="AB11" s="133"/>
      <c r="AC11" s="133"/>
    </row>
    <row r="12" spans="1:29" s="136" customFormat="1" ht="13" customHeight="1">
      <c r="A12" s="133" t="s">
        <v>68</v>
      </c>
      <c r="B12" s="134">
        <v>0</v>
      </c>
      <c r="C12" s="134">
        <v>0</v>
      </c>
      <c r="D12" s="134">
        <v>0</v>
      </c>
      <c r="E12" s="134">
        <v>0</v>
      </c>
      <c r="F12" s="134">
        <v>0</v>
      </c>
      <c r="G12" s="134">
        <v>0</v>
      </c>
      <c r="H12" s="134">
        <v>0</v>
      </c>
      <c r="I12" s="134">
        <v>0</v>
      </c>
      <c r="J12" s="134">
        <v>0</v>
      </c>
      <c r="K12" s="134">
        <v>0</v>
      </c>
      <c r="L12" s="134">
        <v>0</v>
      </c>
      <c r="M12" s="135">
        <v>0</v>
      </c>
      <c r="N12" s="135">
        <v>0</v>
      </c>
      <c r="O12" s="135">
        <v>0</v>
      </c>
      <c r="P12" s="135">
        <v>0</v>
      </c>
      <c r="Q12" s="135">
        <v>0</v>
      </c>
      <c r="R12" s="135">
        <v>0</v>
      </c>
      <c r="S12" s="133"/>
      <c r="T12" s="133"/>
      <c r="U12" s="133"/>
      <c r="V12" s="133"/>
      <c r="W12" s="133"/>
      <c r="X12" s="133"/>
      <c r="Y12" s="133"/>
      <c r="Z12" s="133"/>
      <c r="AA12" s="133"/>
      <c r="AB12" s="133"/>
      <c r="AC12" s="133"/>
    </row>
    <row r="13" spans="1:29" s="136" customFormat="1" ht="13" customHeight="1">
      <c r="A13" s="133" t="s">
        <v>69</v>
      </c>
      <c r="B13" s="134">
        <v>0</v>
      </c>
      <c r="C13" s="134">
        <v>0</v>
      </c>
      <c r="D13" s="134">
        <v>0</v>
      </c>
      <c r="E13" s="134">
        <v>0</v>
      </c>
      <c r="F13" s="134">
        <v>0</v>
      </c>
      <c r="G13" s="134">
        <v>0</v>
      </c>
      <c r="H13" s="134">
        <v>0</v>
      </c>
      <c r="I13" s="134">
        <v>0</v>
      </c>
      <c r="J13" s="134">
        <v>0</v>
      </c>
      <c r="K13" s="134">
        <v>0</v>
      </c>
      <c r="L13" s="134">
        <v>0</v>
      </c>
      <c r="M13" s="135">
        <v>0</v>
      </c>
      <c r="N13" s="135">
        <v>0</v>
      </c>
      <c r="O13" s="135">
        <v>0</v>
      </c>
      <c r="P13" s="135">
        <v>0</v>
      </c>
      <c r="Q13" s="135">
        <v>0</v>
      </c>
      <c r="R13" s="135">
        <v>0</v>
      </c>
      <c r="S13" s="133"/>
      <c r="T13" s="133"/>
      <c r="U13" s="133"/>
      <c r="V13" s="133"/>
      <c r="W13" s="133"/>
      <c r="X13" s="133"/>
      <c r="Y13" s="133"/>
      <c r="Z13" s="133"/>
      <c r="AA13" s="133"/>
      <c r="AB13" s="133"/>
      <c r="AC13" s="133"/>
    </row>
    <row r="14" spans="1:29" s="136" customFormat="1" ht="13" customHeight="1">
      <c r="A14" s="133" t="s">
        <v>70</v>
      </c>
      <c r="B14" s="134">
        <v>0</v>
      </c>
      <c r="C14" s="134">
        <v>0</v>
      </c>
      <c r="D14" s="134">
        <v>0</v>
      </c>
      <c r="E14" s="134">
        <v>0</v>
      </c>
      <c r="F14" s="134">
        <v>0</v>
      </c>
      <c r="G14" s="134">
        <v>0</v>
      </c>
      <c r="H14" s="134">
        <v>0</v>
      </c>
      <c r="I14" s="134">
        <v>0</v>
      </c>
      <c r="J14" s="134">
        <v>0</v>
      </c>
      <c r="K14" s="134">
        <v>0</v>
      </c>
      <c r="L14" s="134">
        <v>0</v>
      </c>
      <c r="M14" s="135">
        <v>0</v>
      </c>
      <c r="N14" s="135">
        <v>0</v>
      </c>
      <c r="O14" s="135">
        <v>0</v>
      </c>
      <c r="P14" s="135">
        <v>0</v>
      </c>
      <c r="Q14" s="135">
        <v>0</v>
      </c>
      <c r="R14" s="135">
        <v>0</v>
      </c>
      <c r="S14" s="133"/>
      <c r="T14" s="133"/>
      <c r="U14" s="133"/>
      <c r="V14" s="133"/>
      <c r="W14" s="133"/>
      <c r="X14" s="133"/>
      <c r="Y14" s="133"/>
      <c r="Z14" s="133"/>
      <c r="AA14" s="133"/>
      <c r="AB14" s="133"/>
      <c r="AC14" s="133"/>
    </row>
    <row r="15" spans="1:29" s="136" customFormat="1" ht="13" customHeight="1">
      <c r="A15" s="133" t="s">
        <v>64</v>
      </c>
      <c r="B15" s="134">
        <v>0</v>
      </c>
      <c r="C15" s="134">
        <v>0</v>
      </c>
      <c r="D15" s="134">
        <v>0</v>
      </c>
      <c r="E15" s="134">
        <v>0</v>
      </c>
      <c r="F15" s="134">
        <v>0</v>
      </c>
      <c r="G15" s="134">
        <v>0</v>
      </c>
      <c r="H15" s="134">
        <v>0</v>
      </c>
      <c r="I15" s="134">
        <v>0</v>
      </c>
      <c r="J15" s="134">
        <v>0</v>
      </c>
      <c r="K15" s="134">
        <v>0</v>
      </c>
      <c r="L15" s="134">
        <v>0</v>
      </c>
      <c r="M15" s="135">
        <v>0</v>
      </c>
      <c r="N15" s="135">
        <v>0</v>
      </c>
      <c r="O15" s="135">
        <v>0</v>
      </c>
      <c r="P15" s="135">
        <v>0</v>
      </c>
      <c r="Q15" s="135">
        <v>0</v>
      </c>
      <c r="R15" s="135">
        <v>0</v>
      </c>
      <c r="S15" s="133"/>
      <c r="T15" s="133"/>
      <c r="U15" s="133"/>
      <c r="V15" s="133"/>
      <c r="W15" s="133"/>
      <c r="X15" s="133"/>
      <c r="Y15" s="133"/>
      <c r="Z15" s="133"/>
      <c r="AA15" s="133"/>
      <c r="AB15" s="133"/>
      <c r="AC15" s="133"/>
    </row>
    <row r="16" spans="1:29" s="136" customFormat="1" ht="13" customHeight="1">
      <c r="A16" s="133" t="s">
        <v>53</v>
      </c>
      <c r="B16" s="134">
        <v>0</v>
      </c>
      <c r="C16" s="134">
        <v>0</v>
      </c>
      <c r="D16" s="134">
        <v>0</v>
      </c>
      <c r="E16" s="134">
        <v>0</v>
      </c>
      <c r="F16" s="134">
        <v>0</v>
      </c>
      <c r="G16" s="134">
        <v>0</v>
      </c>
      <c r="H16" s="134">
        <v>0</v>
      </c>
      <c r="I16" s="134">
        <v>0</v>
      </c>
      <c r="J16" s="134">
        <v>0</v>
      </c>
      <c r="K16" s="134">
        <v>0</v>
      </c>
      <c r="L16" s="134">
        <v>0</v>
      </c>
      <c r="M16" s="135">
        <v>0</v>
      </c>
      <c r="N16" s="135">
        <v>0</v>
      </c>
      <c r="O16" s="135">
        <v>0</v>
      </c>
      <c r="P16" s="135">
        <v>0</v>
      </c>
      <c r="Q16" s="135">
        <v>0</v>
      </c>
      <c r="R16" s="135">
        <v>0</v>
      </c>
      <c r="S16" s="133"/>
      <c r="T16" s="133"/>
      <c r="U16" s="133"/>
      <c r="V16" s="133"/>
      <c r="W16" s="133"/>
      <c r="X16" s="133"/>
      <c r="Y16" s="133"/>
      <c r="Z16" s="133"/>
      <c r="AA16" s="133"/>
      <c r="AB16" s="133"/>
      <c r="AC16" s="133"/>
    </row>
    <row r="17" spans="1:29" s="136" customFormat="1" ht="13" customHeight="1">
      <c r="A17" s="133" t="s">
        <v>2</v>
      </c>
      <c r="B17" s="134">
        <v>0</v>
      </c>
      <c r="C17" s="134">
        <v>0</v>
      </c>
      <c r="D17" s="134">
        <v>0</v>
      </c>
      <c r="E17" s="134">
        <v>0</v>
      </c>
      <c r="F17" s="134">
        <v>0</v>
      </c>
      <c r="G17" s="134">
        <v>0</v>
      </c>
      <c r="H17" s="134">
        <v>0</v>
      </c>
      <c r="I17" s="134">
        <v>0</v>
      </c>
      <c r="J17" s="134">
        <v>0</v>
      </c>
      <c r="K17" s="134">
        <v>0</v>
      </c>
      <c r="L17" s="134">
        <v>0</v>
      </c>
      <c r="M17" s="135">
        <v>1</v>
      </c>
      <c r="N17" s="135">
        <v>1</v>
      </c>
      <c r="O17" s="135">
        <v>1</v>
      </c>
      <c r="P17" s="135">
        <v>1</v>
      </c>
      <c r="Q17" s="135">
        <v>1</v>
      </c>
      <c r="R17" s="135">
        <v>1</v>
      </c>
      <c r="S17" s="133"/>
      <c r="T17" s="133"/>
      <c r="U17" s="133"/>
      <c r="V17" s="133"/>
      <c r="W17" s="133"/>
      <c r="X17" s="133"/>
      <c r="Y17" s="133"/>
      <c r="Z17" s="133"/>
      <c r="AA17" s="133"/>
      <c r="AB17" s="133"/>
      <c r="AC17" s="133"/>
    </row>
    <row r="18" spans="1:29" s="136" customFormat="1" ht="13" customHeight="1">
      <c r="A18" s="133" t="s">
        <v>65</v>
      </c>
      <c r="B18" s="134">
        <v>0</v>
      </c>
      <c r="C18" s="134">
        <v>0</v>
      </c>
      <c r="D18" s="134">
        <v>0</v>
      </c>
      <c r="E18" s="134">
        <v>0</v>
      </c>
      <c r="F18" s="134">
        <v>0</v>
      </c>
      <c r="G18" s="134">
        <v>0</v>
      </c>
      <c r="H18" s="134">
        <v>0</v>
      </c>
      <c r="I18" s="134">
        <v>0</v>
      </c>
      <c r="J18" s="134">
        <v>0</v>
      </c>
      <c r="K18" s="134">
        <v>0</v>
      </c>
      <c r="L18" s="134">
        <v>0</v>
      </c>
      <c r="M18" s="135">
        <v>1</v>
      </c>
      <c r="N18" s="135">
        <v>1</v>
      </c>
      <c r="O18" s="135">
        <v>1</v>
      </c>
      <c r="P18" s="135">
        <v>1</v>
      </c>
      <c r="Q18" s="135">
        <v>1</v>
      </c>
      <c r="R18" s="135">
        <v>1</v>
      </c>
      <c r="S18" s="133"/>
      <c r="T18" s="133"/>
      <c r="U18" s="133"/>
      <c r="V18" s="133"/>
      <c r="W18" s="133"/>
      <c r="X18" s="133"/>
      <c r="Y18" s="133"/>
      <c r="Z18" s="133"/>
      <c r="AA18" s="133"/>
      <c r="AB18" s="133"/>
      <c r="AC18" s="133"/>
    </row>
    <row r="19" spans="1:29" s="136" customFormat="1" ht="13" customHeight="1">
      <c r="A19" s="133" t="s">
        <v>54</v>
      </c>
      <c r="B19" s="134">
        <v>0</v>
      </c>
      <c r="C19" s="134">
        <v>0</v>
      </c>
      <c r="D19" s="134">
        <v>0</v>
      </c>
      <c r="E19" s="134">
        <v>0</v>
      </c>
      <c r="F19" s="134">
        <v>0</v>
      </c>
      <c r="G19" s="134">
        <v>0</v>
      </c>
      <c r="H19" s="134">
        <v>0</v>
      </c>
      <c r="I19" s="134">
        <v>0</v>
      </c>
      <c r="J19" s="134">
        <v>0</v>
      </c>
      <c r="K19" s="134">
        <v>0</v>
      </c>
      <c r="L19" s="134">
        <v>0</v>
      </c>
      <c r="M19" s="135">
        <v>0</v>
      </c>
      <c r="N19" s="135">
        <v>0</v>
      </c>
      <c r="O19" s="135">
        <v>1</v>
      </c>
      <c r="P19" s="135">
        <v>1</v>
      </c>
      <c r="Q19" s="135">
        <v>1</v>
      </c>
      <c r="R19" s="135">
        <v>1</v>
      </c>
      <c r="S19" s="133"/>
      <c r="T19" s="133"/>
      <c r="U19" s="133"/>
      <c r="V19" s="133"/>
      <c r="W19" s="133"/>
      <c r="X19" s="133"/>
      <c r="Y19" s="133"/>
      <c r="Z19" s="133"/>
      <c r="AA19" s="133"/>
      <c r="AB19" s="133"/>
      <c r="AC19" s="133"/>
    </row>
    <row r="20" spans="1:29" s="136" customFormat="1" ht="13" customHeight="1">
      <c r="A20" s="133" t="s">
        <v>3</v>
      </c>
      <c r="B20" s="134">
        <v>0</v>
      </c>
      <c r="C20" s="134">
        <v>0</v>
      </c>
      <c r="D20" s="134">
        <v>0</v>
      </c>
      <c r="E20" s="134">
        <v>0</v>
      </c>
      <c r="F20" s="134">
        <v>0</v>
      </c>
      <c r="G20" s="134">
        <v>0</v>
      </c>
      <c r="H20" s="134">
        <v>0</v>
      </c>
      <c r="I20" s="134">
        <v>0</v>
      </c>
      <c r="J20" s="134">
        <v>0</v>
      </c>
      <c r="K20" s="134">
        <v>0</v>
      </c>
      <c r="L20" s="134">
        <v>0</v>
      </c>
      <c r="M20" s="135">
        <v>1</v>
      </c>
      <c r="N20" s="135">
        <v>1</v>
      </c>
      <c r="O20" s="135">
        <v>1</v>
      </c>
      <c r="P20" s="135">
        <v>1</v>
      </c>
      <c r="Q20" s="135">
        <v>1</v>
      </c>
      <c r="R20" s="135">
        <v>1</v>
      </c>
      <c r="S20" s="133"/>
      <c r="T20" s="133"/>
      <c r="U20" s="133"/>
      <c r="V20" s="133"/>
      <c r="W20" s="133"/>
      <c r="X20" s="133"/>
      <c r="Y20" s="133"/>
      <c r="Z20" s="133"/>
      <c r="AA20" s="133"/>
      <c r="AB20" s="133"/>
      <c r="AC20" s="133"/>
    </row>
    <row r="21" spans="1:29" ht="13" customHeight="1">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29" s="126" customFormat="1" ht="13.4" customHeight="1">
      <c r="A22" s="5" t="s">
        <v>449</v>
      </c>
      <c r="B22" s="6"/>
      <c r="C22" s="6"/>
    </row>
    <row r="23" spans="1:29" ht="13" customHeight="1">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row>
    <row r="24" spans="1:29" s="132" customFormat="1" ht="13" customHeight="1">
      <c r="A24" s="128" t="s">
        <v>78</v>
      </c>
      <c r="B24" s="129">
        <v>2012</v>
      </c>
      <c r="C24" s="129">
        <v>2013</v>
      </c>
      <c r="D24" s="129">
        <v>2014</v>
      </c>
      <c r="E24" s="129">
        <v>2015</v>
      </c>
      <c r="F24" s="129">
        <v>2016</v>
      </c>
      <c r="G24" s="129">
        <v>2017</v>
      </c>
      <c r="H24" s="129">
        <v>2018</v>
      </c>
      <c r="I24" s="129">
        <v>2019</v>
      </c>
      <c r="J24" s="129">
        <v>2020</v>
      </c>
      <c r="K24" s="129">
        <v>2021</v>
      </c>
      <c r="L24" s="244">
        <v>2022</v>
      </c>
      <c r="R24" s="130"/>
      <c r="S24" s="130"/>
      <c r="T24" s="131"/>
      <c r="U24" s="130"/>
      <c r="V24" s="130"/>
      <c r="W24" s="130"/>
      <c r="X24" s="130"/>
      <c r="Y24" s="130"/>
      <c r="Z24" s="130"/>
      <c r="AA24" s="130"/>
      <c r="AB24" s="130"/>
      <c r="AC24" s="130"/>
    </row>
    <row r="25" spans="1:29" s="136" customFormat="1" ht="13" customHeight="1">
      <c r="A25" s="133" t="s">
        <v>66</v>
      </c>
      <c r="B25" s="134">
        <v>0</v>
      </c>
      <c r="C25" s="134">
        <v>0</v>
      </c>
      <c r="D25" s="134">
        <v>0</v>
      </c>
      <c r="E25" s="134">
        <v>0</v>
      </c>
      <c r="F25" s="134">
        <v>0</v>
      </c>
      <c r="G25" s="135">
        <v>0</v>
      </c>
      <c r="H25" s="135">
        <v>0</v>
      </c>
      <c r="I25" s="135">
        <v>0</v>
      </c>
      <c r="J25" s="135">
        <v>0</v>
      </c>
      <c r="K25" s="135">
        <v>0</v>
      </c>
      <c r="L25" s="135">
        <v>0</v>
      </c>
      <c r="R25" s="133"/>
      <c r="S25" s="133"/>
      <c r="T25" s="133"/>
      <c r="U25" s="133"/>
      <c r="V25" s="133"/>
      <c r="W25" s="133"/>
      <c r="X25" s="133"/>
      <c r="Y25" s="133"/>
      <c r="Z25" s="133"/>
      <c r="AA25" s="133"/>
      <c r="AB25" s="133"/>
      <c r="AC25" s="133"/>
    </row>
    <row r="26" spans="1:29" s="136" customFormat="1" ht="13" customHeight="1">
      <c r="A26" s="133" t="s">
        <v>67</v>
      </c>
      <c r="B26" s="134">
        <v>0</v>
      </c>
      <c r="C26" s="134">
        <v>0</v>
      </c>
      <c r="D26" s="134">
        <v>0</v>
      </c>
      <c r="E26" s="134">
        <v>0</v>
      </c>
      <c r="F26" s="134">
        <v>0</v>
      </c>
      <c r="G26" s="135">
        <v>0</v>
      </c>
      <c r="H26" s="135">
        <v>0</v>
      </c>
      <c r="I26" s="135">
        <v>0</v>
      </c>
      <c r="J26" s="135">
        <v>0</v>
      </c>
      <c r="K26" s="135">
        <v>0</v>
      </c>
      <c r="L26" s="135">
        <v>0</v>
      </c>
      <c r="R26" s="133"/>
      <c r="S26" s="133"/>
      <c r="T26" s="133"/>
      <c r="U26" s="133"/>
      <c r="V26" s="133"/>
      <c r="W26" s="133"/>
      <c r="X26" s="133"/>
      <c r="Y26" s="133"/>
      <c r="Z26" s="133"/>
      <c r="AA26" s="133"/>
      <c r="AB26" s="133"/>
      <c r="AC26" s="133"/>
    </row>
    <row r="27" spans="1:29" s="136" customFormat="1" ht="13" customHeight="1">
      <c r="A27" s="133" t="s">
        <v>7</v>
      </c>
      <c r="B27" s="134">
        <v>0</v>
      </c>
      <c r="C27" s="134">
        <v>0</v>
      </c>
      <c r="D27" s="134">
        <v>0</v>
      </c>
      <c r="E27" s="134">
        <v>0</v>
      </c>
      <c r="F27" s="134">
        <v>0</v>
      </c>
      <c r="G27" s="135">
        <v>0</v>
      </c>
      <c r="H27" s="135">
        <v>0</v>
      </c>
      <c r="I27" s="135">
        <v>0</v>
      </c>
      <c r="J27" s="135">
        <v>0</v>
      </c>
      <c r="K27" s="135">
        <v>0</v>
      </c>
      <c r="L27" s="135">
        <v>1</v>
      </c>
      <c r="R27" s="133"/>
      <c r="S27" s="133"/>
      <c r="T27" s="133"/>
      <c r="U27" s="133"/>
      <c r="V27" s="133"/>
      <c r="W27" s="133"/>
      <c r="X27" s="133"/>
      <c r="Y27" s="133"/>
      <c r="Z27" s="133"/>
      <c r="AA27" s="133"/>
      <c r="AB27" s="133"/>
      <c r="AC27" s="133"/>
    </row>
    <row r="28" spans="1:29" s="136" customFormat="1" ht="13" customHeight="1">
      <c r="A28" s="133" t="s">
        <v>1</v>
      </c>
      <c r="B28" s="134">
        <v>0</v>
      </c>
      <c r="C28" s="134">
        <v>0</v>
      </c>
      <c r="D28" s="134">
        <v>0</v>
      </c>
      <c r="E28" s="134">
        <v>0</v>
      </c>
      <c r="F28" s="134">
        <v>0</v>
      </c>
      <c r="G28" s="135">
        <v>1</v>
      </c>
      <c r="H28" s="135">
        <v>1</v>
      </c>
      <c r="I28" s="135">
        <v>1</v>
      </c>
      <c r="J28" s="135">
        <v>1</v>
      </c>
      <c r="K28" s="135">
        <v>1</v>
      </c>
      <c r="L28" s="135">
        <v>0</v>
      </c>
      <c r="R28" s="133"/>
      <c r="S28" s="133"/>
      <c r="T28" s="133"/>
      <c r="U28" s="133"/>
      <c r="V28" s="133"/>
      <c r="W28" s="133"/>
      <c r="X28" s="133"/>
      <c r="Y28" s="133"/>
      <c r="Z28" s="133"/>
      <c r="AA28" s="133"/>
      <c r="AB28" s="133"/>
      <c r="AC28" s="133"/>
    </row>
    <row r="29" spans="1:29" s="136" customFormat="1" ht="13" customHeight="1">
      <c r="A29" s="133" t="s">
        <v>68</v>
      </c>
      <c r="B29" s="134">
        <v>0</v>
      </c>
      <c r="C29" s="134">
        <v>0</v>
      </c>
      <c r="D29" s="134">
        <v>0</v>
      </c>
      <c r="E29" s="134">
        <v>0</v>
      </c>
      <c r="F29" s="134">
        <v>0</v>
      </c>
      <c r="G29" s="135">
        <v>0</v>
      </c>
      <c r="H29" s="135">
        <v>0</v>
      </c>
      <c r="I29" s="135">
        <v>0</v>
      </c>
      <c r="J29" s="135">
        <v>0</v>
      </c>
      <c r="K29" s="135">
        <v>0</v>
      </c>
      <c r="L29" s="135">
        <v>0</v>
      </c>
      <c r="R29" s="133"/>
      <c r="S29" s="133"/>
      <c r="T29" s="133"/>
      <c r="U29" s="133"/>
      <c r="V29" s="133"/>
      <c r="W29" s="133"/>
      <c r="X29" s="133"/>
      <c r="Y29" s="133"/>
      <c r="Z29" s="133"/>
      <c r="AA29" s="133"/>
      <c r="AB29" s="133"/>
      <c r="AC29" s="133"/>
    </row>
    <row r="30" spans="1:29" s="136" customFormat="1" ht="13" customHeight="1">
      <c r="A30" s="133" t="s">
        <v>69</v>
      </c>
      <c r="B30" s="134">
        <v>0</v>
      </c>
      <c r="C30" s="134">
        <v>0</v>
      </c>
      <c r="D30" s="134">
        <v>0</v>
      </c>
      <c r="E30" s="134">
        <v>0</v>
      </c>
      <c r="F30" s="134">
        <v>0</v>
      </c>
      <c r="G30" s="135">
        <v>0</v>
      </c>
      <c r="H30" s="135">
        <v>0</v>
      </c>
      <c r="I30" s="135">
        <v>0</v>
      </c>
      <c r="J30" s="135">
        <v>0</v>
      </c>
      <c r="K30" s="135">
        <v>0</v>
      </c>
      <c r="L30" s="135">
        <v>0</v>
      </c>
      <c r="R30" s="133"/>
      <c r="S30" s="133"/>
      <c r="T30" s="133"/>
      <c r="U30" s="133"/>
      <c r="V30" s="133"/>
      <c r="W30" s="133"/>
      <c r="X30" s="133"/>
      <c r="Y30" s="133"/>
      <c r="Z30" s="133"/>
      <c r="AA30" s="133"/>
      <c r="AB30" s="133"/>
      <c r="AC30" s="133"/>
    </row>
    <row r="31" spans="1:29" s="136" customFormat="1" ht="13" customHeight="1">
      <c r="A31" s="133" t="s">
        <v>70</v>
      </c>
      <c r="B31" s="134">
        <v>0</v>
      </c>
      <c r="C31" s="134">
        <v>0</v>
      </c>
      <c r="D31" s="134">
        <v>0</v>
      </c>
      <c r="E31" s="134">
        <v>0</v>
      </c>
      <c r="F31" s="134">
        <v>0</v>
      </c>
      <c r="G31" s="135">
        <v>0</v>
      </c>
      <c r="H31" s="135">
        <v>0</v>
      </c>
      <c r="I31" s="135">
        <v>0</v>
      </c>
      <c r="J31" s="135">
        <v>0</v>
      </c>
      <c r="K31" s="135">
        <v>0</v>
      </c>
      <c r="L31" s="135">
        <v>0</v>
      </c>
      <c r="R31" s="133"/>
      <c r="S31" s="133"/>
      <c r="T31" s="133"/>
      <c r="U31" s="133"/>
      <c r="V31" s="133"/>
      <c r="W31" s="133"/>
      <c r="X31" s="133"/>
      <c r="Y31" s="133"/>
      <c r="Z31" s="133"/>
      <c r="AA31" s="133"/>
      <c r="AB31" s="133"/>
      <c r="AC31" s="133"/>
    </row>
    <row r="32" spans="1:29" s="136" customFormat="1" ht="13" customHeight="1">
      <c r="A32" s="133" t="s">
        <v>64</v>
      </c>
      <c r="B32" s="134">
        <v>0</v>
      </c>
      <c r="C32" s="134">
        <v>0</v>
      </c>
      <c r="D32" s="134">
        <v>0</v>
      </c>
      <c r="E32" s="134">
        <v>0</v>
      </c>
      <c r="F32" s="134">
        <v>0</v>
      </c>
      <c r="G32" s="135">
        <v>0</v>
      </c>
      <c r="H32" s="135">
        <v>0</v>
      </c>
      <c r="I32" s="135">
        <v>0</v>
      </c>
      <c r="J32" s="135">
        <v>0</v>
      </c>
      <c r="K32" s="135">
        <v>0</v>
      </c>
      <c r="L32" s="135">
        <v>0</v>
      </c>
      <c r="R32" s="133"/>
      <c r="S32" s="133"/>
      <c r="T32" s="133"/>
      <c r="U32" s="133"/>
      <c r="V32" s="133"/>
      <c r="W32" s="133"/>
      <c r="X32" s="133"/>
      <c r="Y32" s="133"/>
      <c r="Z32" s="133"/>
      <c r="AA32" s="133"/>
      <c r="AB32" s="133"/>
      <c r="AC32" s="133"/>
    </row>
    <row r="33" spans="1:29" s="136" customFormat="1" ht="13" customHeight="1">
      <c r="A33" s="133" t="s">
        <v>53</v>
      </c>
      <c r="B33" s="134">
        <v>0</v>
      </c>
      <c r="C33" s="134">
        <v>0</v>
      </c>
      <c r="D33" s="134">
        <v>0</v>
      </c>
      <c r="E33" s="134">
        <v>0</v>
      </c>
      <c r="F33" s="134">
        <v>0</v>
      </c>
      <c r="G33" s="135">
        <v>0</v>
      </c>
      <c r="H33" s="135">
        <v>0</v>
      </c>
      <c r="I33" s="135">
        <v>0</v>
      </c>
      <c r="J33" s="135">
        <v>0</v>
      </c>
      <c r="K33" s="135">
        <v>0</v>
      </c>
      <c r="L33" s="135">
        <v>0</v>
      </c>
      <c r="R33" s="133"/>
      <c r="S33" s="133"/>
      <c r="T33" s="133"/>
      <c r="U33" s="133"/>
      <c r="V33" s="133"/>
      <c r="W33" s="133"/>
      <c r="X33" s="133"/>
      <c r="Y33" s="133"/>
      <c r="Z33" s="133"/>
      <c r="AA33" s="133"/>
      <c r="AB33" s="133"/>
      <c r="AC33" s="133"/>
    </row>
    <row r="34" spans="1:29" s="136" customFormat="1" ht="13" customHeight="1">
      <c r="A34" s="133" t="s">
        <v>2</v>
      </c>
      <c r="B34" s="134">
        <v>0</v>
      </c>
      <c r="C34" s="134">
        <v>0</v>
      </c>
      <c r="D34" s="134">
        <v>0</v>
      </c>
      <c r="E34" s="134">
        <v>0</v>
      </c>
      <c r="F34" s="134">
        <v>0</v>
      </c>
      <c r="G34" s="135">
        <v>1</v>
      </c>
      <c r="H34" s="135">
        <v>1</v>
      </c>
      <c r="I34" s="135">
        <v>1</v>
      </c>
      <c r="J34" s="135">
        <v>1</v>
      </c>
      <c r="K34" s="135">
        <v>1</v>
      </c>
      <c r="L34" s="135">
        <v>1</v>
      </c>
      <c r="R34" s="133"/>
      <c r="S34" s="133"/>
      <c r="T34" s="133"/>
      <c r="U34" s="133"/>
      <c r="V34" s="133"/>
      <c r="W34" s="133"/>
      <c r="X34" s="133"/>
      <c r="Y34" s="133"/>
      <c r="Z34" s="133"/>
      <c r="AA34" s="133"/>
      <c r="AB34" s="133"/>
      <c r="AC34" s="133"/>
    </row>
    <row r="35" spans="1:29" s="136" customFormat="1" ht="13" customHeight="1">
      <c r="A35" s="133" t="s">
        <v>65</v>
      </c>
      <c r="B35" s="134">
        <v>0</v>
      </c>
      <c r="C35" s="134">
        <v>0</v>
      </c>
      <c r="D35" s="134">
        <v>0</v>
      </c>
      <c r="E35" s="134">
        <v>0</v>
      </c>
      <c r="F35" s="134">
        <v>0</v>
      </c>
      <c r="G35" s="135">
        <v>0</v>
      </c>
      <c r="H35" s="135">
        <v>1</v>
      </c>
      <c r="I35" s="135">
        <v>1</v>
      </c>
      <c r="J35" s="135">
        <v>1</v>
      </c>
      <c r="K35" s="135">
        <v>1</v>
      </c>
      <c r="L35" s="135">
        <v>1</v>
      </c>
      <c r="R35" s="133"/>
      <c r="S35" s="133"/>
      <c r="T35" s="133"/>
      <c r="U35" s="133"/>
      <c r="V35" s="133"/>
      <c r="W35" s="133"/>
      <c r="X35" s="133"/>
      <c r="Y35" s="133"/>
      <c r="Z35" s="133"/>
      <c r="AA35" s="133"/>
      <c r="AB35" s="133"/>
      <c r="AC35" s="133"/>
    </row>
    <row r="36" spans="1:29" s="136" customFormat="1" ht="13" customHeight="1">
      <c r="A36" s="133" t="s">
        <v>54</v>
      </c>
      <c r="B36" s="134">
        <v>0</v>
      </c>
      <c r="C36" s="134">
        <v>0</v>
      </c>
      <c r="D36" s="134">
        <v>0</v>
      </c>
      <c r="E36" s="134">
        <v>0</v>
      </c>
      <c r="F36" s="134">
        <v>0</v>
      </c>
      <c r="G36" s="135">
        <v>0</v>
      </c>
      <c r="H36" s="135">
        <v>1</v>
      </c>
      <c r="I36" s="135">
        <v>1</v>
      </c>
      <c r="J36" s="135">
        <v>1</v>
      </c>
      <c r="K36" s="135">
        <v>1</v>
      </c>
      <c r="L36" s="135">
        <v>1</v>
      </c>
      <c r="R36" s="133"/>
      <c r="S36" s="133"/>
      <c r="T36" s="133"/>
      <c r="U36" s="133"/>
      <c r="V36" s="133"/>
      <c r="W36" s="133"/>
      <c r="X36" s="133"/>
      <c r="Y36" s="133"/>
      <c r="Z36" s="133"/>
      <c r="AA36" s="133"/>
      <c r="AB36" s="133"/>
      <c r="AC36" s="133"/>
    </row>
    <row r="37" spans="1:29" s="136" customFormat="1" ht="13" customHeight="1">
      <c r="A37" s="133" t="s">
        <v>3</v>
      </c>
      <c r="B37" s="134">
        <v>0</v>
      </c>
      <c r="C37" s="134">
        <v>0</v>
      </c>
      <c r="D37" s="134">
        <v>0</v>
      </c>
      <c r="E37" s="134">
        <v>0</v>
      </c>
      <c r="F37" s="134">
        <v>0</v>
      </c>
      <c r="G37" s="135">
        <v>1</v>
      </c>
      <c r="H37" s="135">
        <v>1</v>
      </c>
      <c r="I37" s="135">
        <v>1</v>
      </c>
      <c r="J37" s="135">
        <v>1</v>
      </c>
      <c r="K37" s="135">
        <v>1</v>
      </c>
      <c r="L37" s="135">
        <v>1</v>
      </c>
      <c r="R37" s="133"/>
      <c r="S37" s="133"/>
      <c r="T37" s="133"/>
      <c r="U37" s="133"/>
      <c r="V37" s="133"/>
      <c r="W37" s="133"/>
      <c r="X37" s="133"/>
      <c r="Y37" s="133"/>
      <c r="Z37" s="133"/>
      <c r="AA37" s="133"/>
      <c r="AB37" s="133"/>
      <c r="AC37" s="133"/>
    </row>
    <row r="38" spans="1:29" ht="13"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row>
    <row r="39" spans="1:29" s="126" customFormat="1" ht="13.4" customHeight="1">
      <c r="A39" s="5" t="s">
        <v>83</v>
      </c>
      <c r="B39" s="6"/>
      <c r="C39" s="6"/>
    </row>
    <row r="40" spans="1:29" ht="13" customHeight="1">
      <c r="A40" s="137"/>
      <c r="B40" s="137"/>
      <c r="C40" s="137"/>
      <c r="D40" s="137"/>
      <c r="E40" s="137"/>
      <c r="F40" s="137"/>
      <c r="G40" s="137"/>
      <c r="H40" s="137"/>
      <c r="I40" s="137"/>
      <c r="J40" s="137"/>
      <c r="K40" s="137"/>
      <c r="L40" s="137"/>
      <c r="M40" s="137"/>
      <c r="N40" s="137"/>
      <c r="O40" s="137"/>
      <c r="P40" s="127"/>
      <c r="Q40" s="127"/>
      <c r="R40" s="127"/>
      <c r="S40" s="127"/>
      <c r="T40" s="127"/>
      <c r="U40" s="127"/>
      <c r="V40" s="137"/>
      <c r="W40" s="127"/>
      <c r="X40" s="138"/>
      <c r="Y40" s="127"/>
      <c r="Z40" s="138"/>
      <c r="AA40" s="138"/>
      <c r="AB40" s="127"/>
      <c r="AC40" s="127"/>
    </row>
    <row r="41" spans="1:29" ht="13" customHeight="1">
      <c r="A41" s="137"/>
      <c r="B41" s="139"/>
      <c r="C41" s="139"/>
      <c r="D41" s="139"/>
      <c r="E41" s="139"/>
      <c r="F41" s="139"/>
      <c r="G41" s="139"/>
      <c r="H41" s="139"/>
      <c r="I41" s="139"/>
      <c r="J41" s="139"/>
      <c r="K41" s="139"/>
      <c r="L41" s="139"/>
      <c r="M41" s="139"/>
      <c r="N41" s="139"/>
      <c r="O41" s="139"/>
      <c r="P41" s="139"/>
      <c r="Q41" s="139"/>
      <c r="R41" s="140"/>
      <c r="S41" s="127"/>
      <c r="T41" s="139"/>
      <c r="U41" s="139"/>
      <c r="V41" s="141"/>
      <c r="W41" s="142"/>
      <c r="X41" s="127"/>
      <c r="Y41" s="127"/>
      <c r="Z41" s="127"/>
      <c r="AA41" s="143"/>
      <c r="AB41" s="144"/>
      <c r="AC41" s="127"/>
    </row>
    <row r="42" spans="1:29" ht="13" customHeight="1">
      <c r="A42" s="137"/>
      <c r="B42" s="139"/>
      <c r="C42" s="139"/>
      <c r="D42" s="139"/>
      <c r="E42" s="139"/>
      <c r="F42" s="139"/>
      <c r="G42" s="139"/>
      <c r="H42" s="139"/>
      <c r="I42" s="139"/>
      <c r="J42" s="139"/>
      <c r="K42" s="139"/>
      <c r="L42" s="139"/>
      <c r="M42" s="139"/>
      <c r="N42" s="139"/>
      <c r="O42" s="139"/>
      <c r="P42" s="139"/>
      <c r="Q42" s="139"/>
      <c r="R42" s="140"/>
      <c r="S42" s="127"/>
      <c r="T42" s="139"/>
      <c r="U42" s="139"/>
      <c r="V42" s="141"/>
      <c r="W42" s="142"/>
      <c r="X42" s="127"/>
      <c r="Y42" s="127"/>
      <c r="Z42" s="127"/>
      <c r="AA42" s="143"/>
      <c r="AB42" s="144"/>
      <c r="AC42" s="127"/>
    </row>
    <row r="43" spans="1:29" ht="13" customHeight="1">
      <c r="A43" s="137"/>
      <c r="B43" s="139"/>
      <c r="C43" s="139"/>
      <c r="D43" s="139"/>
      <c r="E43" s="139"/>
      <c r="F43" s="139"/>
      <c r="G43" s="139"/>
      <c r="H43" s="139"/>
      <c r="I43" s="139"/>
      <c r="J43" s="139"/>
      <c r="K43" s="139"/>
      <c r="L43" s="139"/>
      <c r="M43" s="139"/>
      <c r="N43" s="139"/>
      <c r="O43" s="139"/>
      <c r="P43" s="139"/>
      <c r="Q43" s="139"/>
      <c r="R43" s="140"/>
      <c r="S43" s="127"/>
      <c r="T43" s="139"/>
      <c r="U43" s="139"/>
      <c r="V43" s="141"/>
      <c r="W43" s="142"/>
      <c r="X43" s="145"/>
      <c r="Y43" s="146"/>
      <c r="Z43" s="147"/>
      <c r="AA43" s="143"/>
      <c r="AB43" s="144"/>
      <c r="AC43" s="127"/>
    </row>
    <row r="44" spans="1:29" ht="13" customHeight="1">
      <c r="A44" s="137"/>
      <c r="B44" s="139"/>
      <c r="C44" s="139"/>
      <c r="D44" s="139"/>
      <c r="E44" s="139"/>
      <c r="F44" s="139"/>
      <c r="G44" s="139"/>
      <c r="H44" s="139"/>
      <c r="I44" s="139"/>
      <c r="J44" s="139"/>
      <c r="K44" s="139"/>
      <c r="L44" s="139"/>
      <c r="M44" s="139"/>
      <c r="N44" s="139"/>
      <c r="O44" s="139"/>
      <c r="P44" s="139"/>
      <c r="Q44" s="139"/>
      <c r="R44" s="140"/>
      <c r="S44" s="127"/>
      <c r="T44" s="139"/>
      <c r="U44" s="139"/>
      <c r="V44" s="141"/>
      <c r="W44" s="142"/>
      <c r="X44" s="145"/>
      <c r="Y44" s="127"/>
      <c r="Z44" s="147"/>
      <c r="AA44" s="143"/>
      <c r="AB44" s="144"/>
      <c r="AC44" s="127"/>
    </row>
    <row r="45" spans="1:29" ht="13" customHeight="1">
      <c r="A45" s="137"/>
      <c r="B45" s="139"/>
      <c r="C45" s="139"/>
      <c r="D45" s="139"/>
      <c r="E45" s="139"/>
      <c r="F45" s="139"/>
      <c r="G45" s="139"/>
      <c r="H45" s="139"/>
      <c r="I45" s="139"/>
      <c r="J45" s="139"/>
      <c r="K45" s="139"/>
      <c r="L45" s="139"/>
      <c r="M45" s="139"/>
      <c r="N45" s="139"/>
      <c r="O45" s="139"/>
      <c r="P45" s="139"/>
      <c r="Q45" s="139"/>
      <c r="R45" s="140"/>
      <c r="S45" s="127"/>
      <c r="T45" s="139"/>
      <c r="U45" s="139"/>
      <c r="V45" s="141"/>
      <c r="W45" s="142"/>
      <c r="X45" s="145"/>
      <c r="Y45" s="127"/>
      <c r="Z45" s="147"/>
      <c r="AA45" s="143"/>
      <c r="AB45" s="144"/>
      <c r="AC45" s="127"/>
    </row>
    <row r="46" spans="1:29" ht="13" customHeight="1">
      <c r="A46" s="137"/>
      <c r="B46" s="139"/>
      <c r="C46" s="139"/>
      <c r="D46" s="139"/>
      <c r="E46" s="139"/>
      <c r="F46" s="139"/>
      <c r="G46" s="139"/>
      <c r="H46" s="139"/>
      <c r="I46" s="139"/>
      <c r="J46" s="139"/>
      <c r="K46" s="139"/>
      <c r="L46" s="139"/>
      <c r="M46" s="139"/>
      <c r="N46" s="139"/>
      <c r="O46" s="139"/>
      <c r="P46" s="139"/>
      <c r="Q46" s="139"/>
      <c r="R46" s="140"/>
      <c r="S46" s="127"/>
      <c r="T46" s="139"/>
      <c r="U46" s="139"/>
      <c r="V46" s="141"/>
      <c r="W46" s="142"/>
      <c r="X46" s="145"/>
      <c r="Y46" s="127"/>
      <c r="Z46" s="147"/>
      <c r="AA46" s="143"/>
      <c r="AB46" s="144"/>
      <c r="AC46" s="127"/>
    </row>
    <row r="47" spans="1:29" ht="13" customHeight="1">
      <c r="A47" s="137"/>
      <c r="B47" s="139"/>
      <c r="C47" s="139"/>
      <c r="D47" s="139"/>
      <c r="E47" s="139"/>
      <c r="F47" s="139"/>
      <c r="G47" s="139"/>
      <c r="H47" s="139"/>
      <c r="I47" s="139"/>
      <c r="J47" s="139"/>
      <c r="K47" s="139"/>
      <c r="L47" s="139"/>
      <c r="M47" s="139"/>
      <c r="N47" s="139"/>
      <c r="O47" s="139"/>
      <c r="P47" s="139"/>
      <c r="Q47" s="139"/>
      <c r="R47" s="140"/>
      <c r="S47" s="127"/>
      <c r="T47" s="139"/>
      <c r="U47" s="139"/>
      <c r="V47" s="141"/>
      <c r="W47" s="142"/>
      <c r="X47" s="145"/>
      <c r="Y47" s="127"/>
      <c r="Z47" s="147"/>
      <c r="AA47" s="143"/>
      <c r="AB47" s="144"/>
      <c r="AC47" s="127"/>
    </row>
    <row r="48" spans="1:29" ht="13" customHeight="1">
      <c r="A48" s="137"/>
      <c r="B48" s="139"/>
      <c r="C48" s="139"/>
      <c r="D48" s="139"/>
      <c r="E48" s="139"/>
      <c r="F48" s="139"/>
      <c r="G48" s="139"/>
      <c r="H48" s="139"/>
      <c r="I48" s="139"/>
      <c r="J48" s="139"/>
      <c r="K48" s="139"/>
      <c r="L48" s="139"/>
      <c r="M48" s="139"/>
      <c r="N48" s="139"/>
      <c r="O48" s="139"/>
      <c r="P48" s="139"/>
      <c r="Q48" s="139"/>
      <c r="R48" s="140"/>
      <c r="S48" s="127"/>
      <c r="T48" s="139"/>
      <c r="U48" s="139"/>
      <c r="V48" s="141"/>
      <c r="W48" s="142"/>
      <c r="X48" s="145"/>
      <c r="Y48" s="127"/>
      <c r="Z48" s="147"/>
      <c r="AA48" s="143"/>
      <c r="AB48" s="148"/>
      <c r="AC48" s="127"/>
    </row>
    <row r="49" spans="1:29" ht="13" customHeight="1">
      <c r="A49" s="137"/>
      <c r="B49" s="139"/>
      <c r="C49" s="139"/>
      <c r="D49" s="139"/>
      <c r="E49" s="139"/>
      <c r="F49" s="139"/>
      <c r="G49" s="139"/>
      <c r="H49" s="139"/>
      <c r="I49" s="139"/>
      <c r="J49" s="139"/>
      <c r="K49" s="139"/>
      <c r="L49" s="139"/>
      <c r="M49" s="139"/>
      <c r="N49" s="139"/>
      <c r="O49" s="139"/>
      <c r="P49" s="139"/>
      <c r="Q49" s="139"/>
      <c r="R49" s="140"/>
      <c r="S49" s="127"/>
      <c r="T49" s="139"/>
      <c r="U49" s="139"/>
      <c r="V49" s="141"/>
      <c r="W49" s="142"/>
      <c r="X49" s="145"/>
      <c r="Y49" s="146"/>
      <c r="Z49" s="147"/>
      <c r="AA49" s="143"/>
      <c r="AB49" s="144"/>
      <c r="AC49" s="127"/>
    </row>
    <row r="50" spans="1:29" ht="13" customHeight="1">
      <c r="A50" s="137"/>
      <c r="B50" s="139"/>
      <c r="C50" s="139"/>
      <c r="D50" s="139"/>
      <c r="E50" s="139"/>
      <c r="F50" s="139"/>
      <c r="G50" s="139"/>
      <c r="H50" s="139"/>
      <c r="I50" s="139"/>
      <c r="J50" s="139"/>
      <c r="K50" s="139"/>
      <c r="L50" s="139"/>
      <c r="M50" s="139"/>
      <c r="N50" s="139"/>
      <c r="O50" s="139"/>
      <c r="P50" s="139"/>
      <c r="Q50" s="139"/>
      <c r="R50" s="140"/>
      <c r="S50" s="127"/>
      <c r="T50" s="139"/>
      <c r="U50" s="139"/>
      <c r="V50" s="141"/>
      <c r="W50" s="142"/>
      <c r="X50" s="145"/>
      <c r="Y50" s="146"/>
      <c r="Z50" s="147"/>
      <c r="AA50" s="143"/>
      <c r="AB50" s="144"/>
      <c r="AC50" s="127"/>
    </row>
    <row r="51" spans="1:29" ht="13" customHeight="1">
      <c r="A51" s="137"/>
      <c r="B51" s="139"/>
      <c r="C51" s="139"/>
      <c r="D51" s="139"/>
      <c r="E51" s="139"/>
      <c r="F51" s="139"/>
      <c r="G51" s="139"/>
      <c r="H51" s="139"/>
      <c r="I51" s="139"/>
      <c r="J51" s="139"/>
      <c r="K51" s="139"/>
      <c r="L51" s="139"/>
      <c r="M51" s="139"/>
      <c r="N51" s="139"/>
      <c r="O51" s="139"/>
      <c r="P51" s="139"/>
      <c r="Q51" s="139"/>
      <c r="R51" s="140"/>
      <c r="S51" s="127"/>
      <c r="T51" s="139"/>
      <c r="U51" s="139"/>
      <c r="V51" s="141"/>
      <c r="W51" s="142"/>
      <c r="X51" s="145"/>
      <c r="Y51" s="127"/>
      <c r="Z51" s="147"/>
      <c r="AA51" s="143"/>
      <c r="AB51" s="144"/>
      <c r="AC51" s="127"/>
    </row>
    <row r="52" spans="1:29" ht="13" customHeight="1">
      <c r="A52" s="137"/>
      <c r="B52" s="139"/>
      <c r="C52" s="139"/>
      <c r="D52" s="139"/>
      <c r="E52" s="139"/>
      <c r="F52" s="139"/>
      <c r="G52" s="139"/>
      <c r="H52" s="139"/>
      <c r="I52" s="139"/>
      <c r="J52" s="139"/>
      <c r="K52" s="139"/>
      <c r="L52" s="139"/>
      <c r="M52" s="139"/>
      <c r="N52" s="139"/>
      <c r="O52" s="139"/>
      <c r="P52" s="139"/>
      <c r="Q52" s="139"/>
      <c r="R52" s="140"/>
      <c r="S52" s="127"/>
      <c r="T52" s="139"/>
      <c r="U52" s="139"/>
      <c r="V52" s="141"/>
      <c r="W52" s="142"/>
      <c r="X52" s="145"/>
      <c r="Y52" s="127"/>
      <c r="Z52" s="147"/>
      <c r="AA52" s="143"/>
      <c r="AB52" s="144"/>
      <c r="AC52" s="127"/>
    </row>
    <row r="53" spans="1:29" ht="13" customHeight="1">
      <c r="A53" s="137"/>
      <c r="B53" s="139"/>
      <c r="C53" s="139"/>
      <c r="D53" s="139"/>
      <c r="E53" s="139"/>
      <c r="F53" s="139"/>
      <c r="G53" s="139"/>
      <c r="H53" s="139"/>
      <c r="I53" s="139"/>
      <c r="J53" s="139"/>
      <c r="K53" s="139"/>
      <c r="L53" s="139"/>
      <c r="M53" s="139"/>
      <c r="N53" s="139"/>
      <c r="O53" s="139"/>
      <c r="P53" s="139"/>
      <c r="Q53" s="139"/>
      <c r="R53" s="140"/>
      <c r="S53" s="127"/>
      <c r="T53" s="139"/>
      <c r="U53" s="139"/>
      <c r="V53" s="141"/>
      <c r="W53" s="142"/>
      <c r="X53" s="145"/>
      <c r="Y53" s="146"/>
      <c r="Z53" s="147"/>
      <c r="AA53" s="143"/>
      <c r="AB53" s="144"/>
      <c r="AC53" s="127"/>
    </row>
    <row r="54" spans="1:29" ht="13" customHeight="1">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45"/>
      <c r="Y54" s="127"/>
      <c r="Z54" s="149"/>
      <c r="AA54" s="127"/>
      <c r="AB54" s="127"/>
      <c r="AC54" s="127"/>
    </row>
  </sheetData>
  <hyperlinks>
    <hyperlink ref="A2"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U62"/>
  <sheetViews>
    <sheetView topLeftCell="A27" zoomScaleNormal="100" workbookViewId="0">
      <selection activeCell="M32" sqref="M32"/>
    </sheetView>
  </sheetViews>
  <sheetFormatPr defaultColWidth="8.81640625" defaultRowHeight="13.4" customHeight="1"/>
  <cols>
    <col min="1" max="1" width="13" style="20" customWidth="1"/>
    <col min="2" max="17" width="9.54296875" style="20" customWidth="1"/>
    <col min="18" max="18" width="11.81640625" style="20" bestFit="1" customWidth="1"/>
    <col min="19" max="19" width="9.54296875" style="20" bestFit="1" customWidth="1"/>
    <col min="20" max="20" width="9.1796875" style="20" bestFit="1" customWidth="1"/>
    <col min="21" max="21" width="14.54296875" style="20" bestFit="1" customWidth="1"/>
    <col min="22" max="16384" width="8.81640625" style="20"/>
  </cols>
  <sheetData>
    <row r="1" spans="1:43" s="18" customFormat="1" ht="15.65" customHeight="1">
      <c r="A1" s="17" t="s">
        <v>74</v>
      </c>
      <c r="E1" s="19"/>
    </row>
    <row r="2" spans="1:43" s="88" customFormat="1" ht="13.4" customHeight="1">
      <c r="A2" s="102" t="s">
        <v>427</v>
      </c>
      <c r="C2" s="92"/>
      <c r="E2" s="93"/>
    </row>
    <row r="3" spans="1:43" ht="13.4" customHeight="1">
      <c r="A3" s="2" t="s">
        <v>486</v>
      </c>
      <c r="E3" s="21"/>
    </row>
    <row r="4" spans="1:43" ht="13.4" customHeight="1">
      <c r="A4" s="22"/>
      <c r="B4" s="22"/>
      <c r="C4" s="22"/>
    </row>
    <row r="5" spans="1:43" s="25" customFormat="1" ht="13.4" customHeight="1">
      <c r="A5" s="23" t="s">
        <v>510</v>
      </c>
      <c r="B5" s="24"/>
      <c r="C5" s="24"/>
    </row>
    <row r="6" spans="1:43" s="12" customFormat="1" ht="13.4" customHeight="1">
      <c r="A6" s="11"/>
      <c r="B6" s="11"/>
      <c r="C6" s="11"/>
      <c r="D6" s="11"/>
      <c r="E6" s="203"/>
      <c r="F6" s="199"/>
    </row>
    <row r="7" spans="1:43" s="12" customFormat="1" ht="13.4" customHeight="1">
      <c r="A7" s="62" t="s">
        <v>494</v>
      </c>
      <c r="B7" s="12" t="s">
        <v>509</v>
      </c>
      <c r="C7" s="62"/>
      <c r="D7" s="62"/>
      <c r="E7" s="204"/>
      <c r="AJ7" s="158"/>
      <c r="AK7" s="217"/>
      <c r="AL7" s="217"/>
      <c r="AM7" s="217"/>
      <c r="AN7" s="217"/>
      <c r="AO7" s="217"/>
      <c r="AP7" s="217"/>
      <c r="AQ7" s="217"/>
    </row>
    <row r="8" spans="1:43" s="12" customFormat="1" ht="13.4" customHeight="1">
      <c r="B8" s="12" t="s">
        <v>511</v>
      </c>
      <c r="E8" s="204"/>
      <c r="AJ8" s="158"/>
      <c r="AK8" s="217"/>
      <c r="AL8" s="217"/>
      <c r="AM8" s="217"/>
      <c r="AN8" s="217"/>
      <c r="AO8" s="217"/>
      <c r="AP8" s="217"/>
      <c r="AQ8" s="217"/>
    </row>
    <row r="9" spans="1:43" s="12" customFormat="1" ht="13" customHeight="1">
      <c r="B9" s="12" t="s">
        <v>512</v>
      </c>
      <c r="E9" s="204"/>
      <c r="AJ9" s="158"/>
      <c r="AK9" s="217"/>
      <c r="AL9" s="217"/>
      <c r="AM9" s="217"/>
      <c r="AN9" s="217"/>
      <c r="AO9" s="217"/>
      <c r="AP9" s="217"/>
      <c r="AQ9" s="217"/>
    </row>
    <row r="10" spans="1:43" s="12" customFormat="1" ht="13" customHeight="1">
      <c r="B10" s="12" t="s">
        <v>513</v>
      </c>
      <c r="E10" s="204"/>
      <c r="AJ10" s="158"/>
      <c r="AK10" s="217"/>
      <c r="AL10" s="217"/>
      <c r="AM10" s="217"/>
      <c r="AN10" s="217"/>
      <c r="AO10" s="217"/>
      <c r="AP10" s="217"/>
      <c r="AQ10" s="217"/>
    </row>
    <row r="11" spans="1:43" s="12" customFormat="1" ht="13.4" customHeight="1">
      <c r="E11" s="204"/>
    </row>
    <row r="12" spans="1:43" ht="13.4" customHeight="1">
      <c r="B12" s="28" t="s">
        <v>411</v>
      </c>
      <c r="M12" s="36"/>
      <c r="R12" s="12"/>
      <c r="S12" s="12"/>
      <c r="T12" s="236"/>
      <c r="U12" s="218"/>
      <c r="V12" s="218"/>
      <c r="W12" s="218"/>
      <c r="X12" s="218"/>
      <c r="Y12" s="218"/>
      <c r="Z12" s="218"/>
      <c r="AA12" s="218"/>
      <c r="AB12" s="218"/>
      <c r="AC12" s="218"/>
      <c r="AD12" s="218"/>
      <c r="AE12" s="218"/>
    </row>
    <row r="13" spans="1:43" s="28" customFormat="1" ht="13.4" customHeight="1">
      <c r="A13" s="15" t="s">
        <v>78</v>
      </c>
      <c r="B13" s="27">
        <v>2006</v>
      </c>
      <c r="C13" s="27">
        <v>2007</v>
      </c>
      <c r="D13" s="27">
        <v>2008</v>
      </c>
      <c r="E13" s="27">
        <v>2009</v>
      </c>
      <c r="F13" s="27">
        <v>2010</v>
      </c>
      <c r="G13" s="27">
        <v>2011</v>
      </c>
      <c r="H13" s="27">
        <v>2012</v>
      </c>
      <c r="I13" s="27">
        <v>2013</v>
      </c>
      <c r="J13" s="27">
        <v>2014</v>
      </c>
      <c r="K13" s="27">
        <v>2015</v>
      </c>
      <c r="L13" s="27">
        <v>2016</v>
      </c>
      <c r="M13" s="27">
        <v>2017</v>
      </c>
      <c r="N13" s="27">
        <v>2018</v>
      </c>
      <c r="O13" s="27">
        <v>2019</v>
      </c>
      <c r="P13" s="27">
        <v>2020</v>
      </c>
      <c r="Q13" s="27">
        <v>2021</v>
      </c>
      <c r="R13" s="27">
        <v>2022</v>
      </c>
      <c r="S13" s="236"/>
      <c r="T13" s="236"/>
      <c r="V13" s="219"/>
      <c r="W13" s="219"/>
      <c r="X13" s="219"/>
      <c r="Y13" s="219"/>
      <c r="Z13" s="219"/>
      <c r="AA13" s="219"/>
      <c r="AB13" s="219"/>
      <c r="AC13" s="219"/>
      <c r="AD13" s="219"/>
      <c r="AE13" s="219"/>
    </row>
    <row r="14" spans="1:43" s="16" customFormat="1" ht="13.4" customHeight="1">
      <c r="A14" s="37" t="s">
        <v>67</v>
      </c>
      <c r="B14" s="40"/>
      <c r="C14" s="40"/>
      <c r="D14" s="40"/>
      <c r="E14" s="40">
        <v>441027.33814656798</v>
      </c>
      <c r="F14" s="40">
        <v>511184.26885726303</v>
      </c>
      <c r="G14" s="40">
        <v>506684.85404769296</v>
      </c>
      <c r="H14" s="40">
        <v>577601.0955064391</v>
      </c>
      <c r="I14" s="40">
        <v>471121.68333051505</v>
      </c>
      <c r="J14" s="40">
        <v>539569.59182207996</v>
      </c>
      <c r="K14" s="41">
        <v>647227.97580349504</v>
      </c>
      <c r="L14" s="41">
        <v>588178.86646726506</v>
      </c>
      <c r="M14" s="41">
        <v>529666.46092261001</v>
      </c>
      <c r="N14" s="41">
        <v>463137.071</v>
      </c>
      <c r="O14" s="41">
        <v>445750.647</v>
      </c>
      <c r="P14" s="41">
        <v>403448.37900000002</v>
      </c>
      <c r="Q14" s="41">
        <v>387112.45299999998</v>
      </c>
      <c r="R14" s="41">
        <v>346084.66399999999</v>
      </c>
      <c r="S14" s="236"/>
      <c r="T14" s="236"/>
      <c r="V14" s="220"/>
      <c r="W14" s="220"/>
      <c r="X14" s="220"/>
      <c r="Y14" s="220"/>
      <c r="Z14" s="220"/>
      <c r="AA14" s="220"/>
      <c r="AB14" s="220"/>
      <c r="AC14" s="220"/>
      <c r="AD14" s="220"/>
      <c r="AE14" s="220"/>
    </row>
    <row r="15" spans="1:43" s="16" customFormat="1" ht="13.4" customHeight="1">
      <c r="A15" s="37" t="s">
        <v>7</v>
      </c>
      <c r="B15" s="40"/>
      <c r="C15" s="40"/>
      <c r="D15" s="40"/>
      <c r="E15" s="40">
        <v>137883.29635850366</v>
      </c>
      <c r="F15" s="40">
        <v>137860.36087647689</v>
      </c>
      <c r="G15" s="40">
        <v>143839.81850797526</v>
      </c>
      <c r="H15" s="40">
        <v>157205.91921771257</v>
      </c>
      <c r="I15" s="40">
        <v>179574.56650939499</v>
      </c>
      <c r="J15" s="40">
        <v>189806.67514137062</v>
      </c>
      <c r="K15" s="41">
        <v>204651.59938180444</v>
      </c>
      <c r="L15" s="41">
        <v>229428.02527883899</v>
      </c>
      <c r="M15" s="41">
        <v>204947.924709871</v>
      </c>
      <c r="N15" s="41">
        <v>193557.933375539</v>
      </c>
      <c r="O15" s="41">
        <v>204177.44023405801</v>
      </c>
      <c r="P15" s="41">
        <v>217757.13255408776</v>
      </c>
      <c r="Q15" s="41">
        <v>215584.443903334</v>
      </c>
      <c r="R15" s="41">
        <v>219288.94666366841</v>
      </c>
      <c r="S15" s="236"/>
      <c r="T15" s="236"/>
      <c r="U15" s="220"/>
      <c r="V15" s="220"/>
      <c r="W15" s="220"/>
      <c r="X15" s="220"/>
      <c r="Y15" s="220"/>
      <c r="Z15" s="220"/>
      <c r="AA15" s="220"/>
      <c r="AB15" s="220"/>
      <c r="AC15" s="220"/>
      <c r="AD15" s="220"/>
      <c r="AE15" s="220"/>
    </row>
    <row r="16" spans="1:43" s="16" customFormat="1" ht="13.4" customHeight="1">
      <c r="A16" s="37" t="s">
        <v>1</v>
      </c>
      <c r="B16" s="41"/>
      <c r="C16" s="41"/>
      <c r="D16" s="41"/>
      <c r="E16" s="41">
        <v>37629.540867755153</v>
      </c>
      <c r="F16" s="41">
        <v>42279.50798262329</v>
      </c>
      <c r="G16" s="41">
        <v>40682.50401969807</v>
      </c>
      <c r="H16" s="41">
        <v>52808.972782802135</v>
      </c>
      <c r="I16" s="41">
        <v>52531.24811007821</v>
      </c>
      <c r="J16" s="41">
        <v>55150.625983108068</v>
      </c>
      <c r="K16" s="41">
        <v>54114.799686988088</v>
      </c>
      <c r="L16" s="41">
        <v>73453.923770187699</v>
      </c>
      <c r="M16" s="41">
        <v>73056</v>
      </c>
      <c r="N16" s="41">
        <v>67694</v>
      </c>
      <c r="O16" s="41">
        <v>75670.10500000001</v>
      </c>
      <c r="P16" s="41">
        <v>74131.675000000003</v>
      </c>
      <c r="Q16" s="41">
        <v>67493.260999999999</v>
      </c>
      <c r="R16" s="41">
        <v>49770.854958085292</v>
      </c>
      <c r="S16" s="236"/>
      <c r="T16" s="236"/>
      <c r="U16" s="220"/>
      <c r="V16" s="220"/>
      <c r="W16" s="220"/>
      <c r="X16" s="220"/>
      <c r="Y16" s="220"/>
      <c r="Z16" s="220"/>
      <c r="AA16" s="220"/>
      <c r="AB16" s="220"/>
      <c r="AC16" s="220"/>
      <c r="AD16" s="220"/>
      <c r="AE16" s="220"/>
    </row>
    <row r="17" spans="1:31" s="16" customFormat="1" ht="13.4" customHeight="1">
      <c r="A17" s="37" t="s">
        <v>68</v>
      </c>
      <c r="B17" s="41"/>
      <c r="C17" s="41"/>
      <c r="D17" s="41"/>
      <c r="E17" s="41">
        <v>214131.30026509601</v>
      </c>
      <c r="F17" s="41">
        <v>210431.13798086398</v>
      </c>
      <c r="G17" s="41">
        <v>229554.29065953402</v>
      </c>
      <c r="H17" s="41">
        <v>240838.12724750797</v>
      </c>
      <c r="I17" s="41">
        <v>222645.27398422701</v>
      </c>
      <c r="J17" s="41">
        <v>258321.99304766802</v>
      </c>
      <c r="K17" s="41">
        <v>270954.43519109796</v>
      </c>
      <c r="L17" s="41">
        <v>295663.49812986702</v>
      </c>
      <c r="M17" s="41">
        <v>276143.80499999999</v>
      </c>
      <c r="N17" s="41">
        <v>257322.89818438003</v>
      </c>
      <c r="O17" s="41">
        <v>248955.63635370001</v>
      </c>
      <c r="P17" s="41">
        <v>226772.79477854402</v>
      </c>
      <c r="Q17" s="41">
        <v>244843.38044527685</v>
      </c>
      <c r="R17" s="41">
        <v>245425.10500000001</v>
      </c>
      <c r="S17" s="236"/>
      <c r="T17" s="236"/>
      <c r="U17" s="220"/>
      <c r="V17" s="220"/>
      <c r="W17" s="220"/>
      <c r="X17" s="220"/>
      <c r="Y17" s="220"/>
      <c r="Z17" s="220"/>
      <c r="AA17" s="220"/>
      <c r="AB17" s="220"/>
      <c r="AC17" s="220"/>
      <c r="AD17" s="220"/>
      <c r="AE17" s="220"/>
    </row>
    <row r="18" spans="1:31" s="16" customFormat="1" ht="13.4" customHeight="1">
      <c r="A18" s="37" t="s">
        <v>69</v>
      </c>
      <c r="B18" s="40"/>
      <c r="C18" s="40"/>
      <c r="D18" s="40"/>
      <c r="E18" s="40">
        <v>269392.65438000002</v>
      </c>
      <c r="F18" s="40">
        <v>278759.46135</v>
      </c>
      <c r="G18" s="40">
        <v>317627.73702</v>
      </c>
      <c r="H18" s="40">
        <v>350958.66492000007</v>
      </c>
      <c r="I18" s="40">
        <v>387877.9989499998</v>
      </c>
      <c r="J18" s="40">
        <v>365738.55767000001</v>
      </c>
      <c r="K18" s="41">
        <v>381461.5461299998</v>
      </c>
      <c r="L18" s="41">
        <v>344893.63842298696</v>
      </c>
      <c r="M18" s="41">
        <v>353346.31027999998</v>
      </c>
      <c r="N18" s="41">
        <v>362234.78839999996</v>
      </c>
      <c r="O18" s="41">
        <v>350114.929</v>
      </c>
      <c r="P18" s="41">
        <v>338318.7</v>
      </c>
      <c r="Q18" s="41">
        <v>384744.80699999997</v>
      </c>
      <c r="R18" s="41">
        <v>422580.21130494471</v>
      </c>
      <c r="S18" s="236"/>
      <c r="T18" s="236"/>
      <c r="U18" s="220"/>
      <c r="V18" s="220"/>
      <c r="W18" s="220"/>
      <c r="X18" s="220"/>
      <c r="Y18" s="220"/>
      <c r="Z18" s="220"/>
      <c r="AA18" s="220"/>
      <c r="AB18" s="220"/>
      <c r="AC18" s="220"/>
      <c r="AD18" s="220"/>
      <c r="AE18" s="220"/>
    </row>
    <row r="19" spans="1:31" s="16" customFormat="1" ht="13.4" customHeight="1">
      <c r="A19" s="37" t="s">
        <v>70</v>
      </c>
      <c r="B19" s="41"/>
      <c r="C19" s="41"/>
      <c r="D19" s="41"/>
      <c r="E19" s="41">
        <v>270466.59799000004</v>
      </c>
      <c r="F19" s="41">
        <v>270621.21470000001</v>
      </c>
      <c r="G19" s="41">
        <v>345122.06182</v>
      </c>
      <c r="H19" s="41">
        <v>363976.48437000008</v>
      </c>
      <c r="I19" s="41">
        <v>298481.04830000014</v>
      </c>
      <c r="J19" s="41">
        <v>308046.36037000001</v>
      </c>
      <c r="K19" s="41">
        <v>362830.15773000004</v>
      </c>
      <c r="L19" s="41">
        <v>390563.55900000001</v>
      </c>
      <c r="M19" s="41">
        <v>349036.95</v>
      </c>
      <c r="N19" s="41">
        <v>382621.151934519</v>
      </c>
      <c r="O19" s="41">
        <v>388763.88</v>
      </c>
      <c r="P19" s="41">
        <v>398134.06300000002</v>
      </c>
      <c r="Q19" s="41">
        <v>368645.446</v>
      </c>
      <c r="R19" s="41">
        <v>359914.5709396</v>
      </c>
      <c r="S19" s="236"/>
      <c r="T19" s="236"/>
      <c r="U19" s="220"/>
      <c r="V19" s="220"/>
      <c r="W19" s="220"/>
      <c r="X19" s="220"/>
      <c r="Y19" s="220"/>
      <c r="Z19" s="220"/>
      <c r="AA19" s="220"/>
      <c r="AB19" s="220"/>
      <c r="AC19" s="220"/>
      <c r="AD19" s="220"/>
      <c r="AE19" s="220"/>
    </row>
    <row r="20" spans="1:31" s="16" customFormat="1" ht="13.4" customHeight="1">
      <c r="A20" s="37" t="s">
        <v>64</v>
      </c>
      <c r="B20" s="41"/>
      <c r="C20" s="41"/>
      <c r="D20" s="41"/>
      <c r="E20" s="41">
        <v>296582.84979402204</v>
      </c>
      <c r="F20" s="41">
        <v>324946.11772000004</v>
      </c>
      <c r="G20" s="41">
        <v>336208.00537622103</v>
      </c>
      <c r="H20" s="41">
        <v>429455.71274000197</v>
      </c>
      <c r="I20" s="41">
        <v>401260.42950844707</v>
      </c>
      <c r="J20" s="41">
        <v>390948.49645502307</v>
      </c>
      <c r="K20" s="41">
        <v>391299.86702397501</v>
      </c>
      <c r="L20" s="41">
        <v>313936.839553856</v>
      </c>
      <c r="M20" s="41">
        <v>321942.69254999899</v>
      </c>
      <c r="N20" s="41">
        <v>345390.71399999998</v>
      </c>
      <c r="O20" s="41">
        <v>401766.886</v>
      </c>
      <c r="P20" s="41">
        <v>394653.58999999997</v>
      </c>
      <c r="Q20" s="41">
        <v>385622.45292000001</v>
      </c>
      <c r="R20" s="41">
        <v>360871.69400000002</v>
      </c>
      <c r="S20" s="236"/>
      <c r="T20" s="236"/>
      <c r="U20" s="220"/>
      <c r="V20" s="220"/>
      <c r="W20" s="220"/>
      <c r="X20" s="220"/>
      <c r="Y20" s="220"/>
      <c r="Z20" s="220"/>
      <c r="AA20" s="220"/>
      <c r="AB20" s="220"/>
      <c r="AC20" s="220"/>
      <c r="AD20" s="220"/>
      <c r="AE20" s="220"/>
    </row>
    <row r="21" spans="1:31" s="16" customFormat="1" ht="13.4" customHeight="1">
      <c r="A21" s="37" t="s">
        <v>66</v>
      </c>
      <c r="B21" s="41"/>
      <c r="C21" s="41"/>
      <c r="D21" s="41"/>
      <c r="E21" s="41">
        <v>39959.378599711999</v>
      </c>
      <c r="F21" s="41">
        <v>46087.463131805001</v>
      </c>
      <c r="G21" s="41">
        <v>53239.636389662104</v>
      </c>
      <c r="H21" s="41">
        <v>58764.115947737497</v>
      </c>
      <c r="I21" s="41">
        <v>66417.409985292601</v>
      </c>
      <c r="J21" s="41">
        <v>77223.594865233899</v>
      </c>
      <c r="K21" s="41">
        <v>73579.8426807426</v>
      </c>
      <c r="L21" s="41">
        <v>40562.178874851801</v>
      </c>
      <c r="M21" s="41">
        <v>46909.595999999998</v>
      </c>
      <c r="N21" s="41">
        <v>55849.335000000006</v>
      </c>
      <c r="O21" s="41">
        <v>55021.766000000003</v>
      </c>
      <c r="P21" s="41">
        <v>53278.416409999998</v>
      </c>
      <c r="Q21" s="41">
        <v>54940.209000000003</v>
      </c>
      <c r="R21" s="41">
        <v>59831.430977440999</v>
      </c>
      <c r="S21" s="236"/>
      <c r="T21" s="236"/>
      <c r="U21" s="220"/>
      <c r="V21" s="220"/>
      <c r="W21" s="220"/>
      <c r="X21" s="220"/>
      <c r="Y21" s="220"/>
      <c r="Z21" s="220"/>
      <c r="AA21" s="220"/>
      <c r="AB21" s="220"/>
      <c r="AC21" s="220"/>
      <c r="AD21" s="220"/>
      <c r="AE21" s="220"/>
    </row>
    <row r="22" spans="1:31" s="16" customFormat="1" ht="13.4" customHeight="1">
      <c r="A22" s="37" t="s">
        <v>53</v>
      </c>
      <c r="B22" s="41"/>
      <c r="C22" s="41"/>
      <c r="D22" s="41"/>
      <c r="E22" s="41">
        <v>48349.725749867001</v>
      </c>
      <c r="F22" s="41">
        <v>58605.575110382997</v>
      </c>
      <c r="G22" s="41">
        <v>59886.898408099398</v>
      </c>
      <c r="H22" s="41">
        <v>70098.067766092601</v>
      </c>
      <c r="I22" s="41">
        <v>69150.303926688197</v>
      </c>
      <c r="J22" s="41">
        <v>69918.556613006105</v>
      </c>
      <c r="K22" s="41">
        <v>73079.730390022902</v>
      </c>
      <c r="L22" s="41">
        <v>78683.548999999999</v>
      </c>
      <c r="M22" s="41">
        <v>84039.021999999997</v>
      </c>
      <c r="N22" s="41">
        <v>79198.771999999997</v>
      </c>
      <c r="O22" s="41">
        <v>84456.982650000005</v>
      </c>
      <c r="P22" s="41">
        <v>73865.819759999998</v>
      </c>
      <c r="Q22" s="41">
        <v>68644.099990000002</v>
      </c>
      <c r="R22" s="41">
        <v>58309.291075907073</v>
      </c>
      <c r="S22" s="236"/>
      <c r="T22" s="236"/>
      <c r="U22" s="220"/>
      <c r="V22" s="220"/>
      <c r="W22" s="220"/>
      <c r="X22" s="220"/>
      <c r="Y22" s="220"/>
      <c r="Z22" s="220"/>
      <c r="AA22" s="220"/>
      <c r="AB22" s="220"/>
      <c r="AC22" s="220"/>
      <c r="AD22" s="220"/>
      <c r="AE22" s="220"/>
    </row>
    <row r="23" spans="1:31" s="16" customFormat="1" ht="13.4" customHeight="1">
      <c r="A23" s="37" t="s">
        <v>2</v>
      </c>
      <c r="B23" s="41"/>
      <c r="C23" s="41"/>
      <c r="D23" s="41"/>
      <c r="E23" s="41">
        <v>128379.6119855967</v>
      </c>
      <c r="F23" s="41">
        <v>127280.19704758523</v>
      </c>
      <c r="G23" s="41">
        <v>137174.04028031268</v>
      </c>
      <c r="H23" s="41">
        <v>167745.95206778086</v>
      </c>
      <c r="I23" s="41">
        <v>183726.35284227453</v>
      </c>
      <c r="J23" s="41">
        <v>171080.18289509552</v>
      </c>
      <c r="K23" s="41">
        <v>186774.27334163259</v>
      </c>
      <c r="L23" s="41">
        <v>193868.33946270801</v>
      </c>
      <c r="M23" s="41">
        <v>211012</v>
      </c>
      <c r="N23" s="41">
        <v>221767</v>
      </c>
      <c r="O23" s="41">
        <v>221423.82200000001</v>
      </c>
      <c r="P23" s="41">
        <v>214972.49</v>
      </c>
      <c r="Q23" s="41">
        <v>218274.83</v>
      </c>
      <c r="R23" s="41">
        <v>191487.34181872383</v>
      </c>
      <c r="S23" s="236"/>
      <c r="T23" s="236"/>
      <c r="U23" s="220"/>
      <c r="V23" s="220"/>
      <c r="W23" s="220"/>
      <c r="X23" s="220"/>
      <c r="Y23" s="220"/>
      <c r="Z23" s="220"/>
      <c r="AA23" s="220"/>
      <c r="AB23" s="220"/>
      <c r="AC23" s="220"/>
      <c r="AD23" s="220"/>
      <c r="AE23" s="220"/>
    </row>
    <row r="24" spans="1:31" s="16" customFormat="1" ht="13.4" customHeight="1">
      <c r="A24" s="37" t="s">
        <v>65</v>
      </c>
      <c r="B24" s="41"/>
      <c r="C24" s="41"/>
      <c r="D24" s="41"/>
      <c r="E24" s="41">
        <v>145514.894</v>
      </c>
      <c r="F24" s="41">
        <v>147956.514</v>
      </c>
      <c r="G24" s="41">
        <v>191519.79500000001</v>
      </c>
      <c r="H24" s="41">
        <v>203371.86</v>
      </c>
      <c r="I24" s="41">
        <v>222412.64300000001</v>
      </c>
      <c r="J24" s="41">
        <v>233849.701</v>
      </c>
      <c r="K24" s="41">
        <v>248377.486889666</v>
      </c>
      <c r="L24" s="41">
        <v>211867.16309531001</v>
      </c>
      <c r="M24" s="41">
        <v>248667.39895521599</v>
      </c>
      <c r="N24" s="41">
        <v>249010.83126000001</v>
      </c>
      <c r="O24" s="41">
        <v>261706.81672</v>
      </c>
      <c r="P24" s="41">
        <v>237845.67388999998</v>
      </c>
      <c r="Q24" s="41">
        <v>245707.57653999998</v>
      </c>
      <c r="R24" s="41">
        <v>268338.46308999998</v>
      </c>
      <c r="S24" s="236"/>
      <c r="T24" s="236"/>
      <c r="U24" s="220"/>
      <c r="V24" s="220"/>
      <c r="W24" s="220"/>
      <c r="X24" s="220"/>
      <c r="Y24" s="220"/>
      <c r="Z24" s="220"/>
      <c r="AA24" s="220"/>
      <c r="AB24" s="220"/>
      <c r="AC24" s="220"/>
      <c r="AD24" s="220"/>
      <c r="AE24" s="220"/>
    </row>
    <row r="25" spans="1:31" s="16" customFormat="1" ht="13.4" customHeight="1">
      <c r="A25" s="37" t="s">
        <v>54</v>
      </c>
      <c r="B25" s="41"/>
      <c r="C25" s="41"/>
      <c r="D25" s="41"/>
      <c r="E25" s="41">
        <v>61973.7059213752</v>
      </c>
      <c r="F25" s="41">
        <v>75037.978098049192</v>
      </c>
      <c r="G25" s="41">
        <v>74900.179665433403</v>
      </c>
      <c r="H25" s="41">
        <v>84369.777789408996</v>
      </c>
      <c r="I25" s="41">
        <v>70674.63604085501</v>
      </c>
      <c r="J25" s="41">
        <v>74075.862810526407</v>
      </c>
      <c r="K25" s="41">
        <v>64088.129960287195</v>
      </c>
      <c r="L25" s="41">
        <v>69929.810763066795</v>
      </c>
      <c r="M25" s="41">
        <v>93577.683630547996</v>
      </c>
      <c r="N25" s="41">
        <v>86416.346934444198</v>
      </c>
      <c r="O25" s="41">
        <v>78404.001088851903</v>
      </c>
      <c r="P25" s="41">
        <v>82673.057705970088</v>
      </c>
      <c r="Q25" s="41">
        <v>89966.613204571302</v>
      </c>
      <c r="R25" s="41">
        <v>91390.233242584902</v>
      </c>
      <c r="S25" s="236"/>
      <c r="T25" s="236"/>
      <c r="U25" s="220"/>
      <c r="V25" s="220"/>
      <c r="W25" s="220"/>
      <c r="X25" s="220"/>
      <c r="Y25" s="220"/>
      <c r="Z25" s="220"/>
      <c r="AA25" s="220"/>
      <c r="AB25" s="220"/>
      <c r="AC25" s="220"/>
      <c r="AD25" s="220"/>
      <c r="AE25" s="220"/>
    </row>
    <row r="26" spans="1:31" s="16" customFormat="1" ht="13.4" customHeight="1">
      <c r="A26" s="37" t="s">
        <v>3</v>
      </c>
      <c r="B26" s="41"/>
      <c r="C26" s="41"/>
      <c r="D26" s="41"/>
      <c r="E26" s="41">
        <v>89047.922493129998</v>
      </c>
      <c r="F26" s="41">
        <v>96130.066559793398</v>
      </c>
      <c r="G26" s="41">
        <v>121992.755514909</v>
      </c>
      <c r="H26" s="41">
        <v>126519.882999029</v>
      </c>
      <c r="I26" s="41">
        <v>116175.49106407601</v>
      </c>
      <c r="J26" s="41">
        <v>121867.70902049799</v>
      </c>
      <c r="K26" s="41">
        <v>117721.494565381</v>
      </c>
      <c r="L26" s="41">
        <v>138427.94329502599</v>
      </c>
      <c r="M26" s="41">
        <v>132835.09312937901</v>
      </c>
      <c r="N26" s="41">
        <v>108242.14191396099</v>
      </c>
      <c r="O26" s="41">
        <v>110815.785</v>
      </c>
      <c r="P26" s="41">
        <v>118042.307</v>
      </c>
      <c r="Q26" s="41">
        <v>118292.577</v>
      </c>
      <c r="R26" s="41">
        <v>124679.376</v>
      </c>
      <c r="S26" s="236"/>
      <c r="T26" s="236"/>
      <c r="U26" s="220"/>
      <c r="V26" s="220"/>
      <c r="W26" s="220"/>
      <c r="X26" s="220"/>
      <c r="Y26" s="220"/>
      <c r="Z26" s="220"/>
      <c r="AA26" s="220"/>
      <c r="AB26" s="220"/>
      <c r="AC26" s="220"/>
      <c r="AD26" s="220"/>
      <c r="AE26" s="220"/>
    </row>
    <row r="27" spans="1:31" ht="13.4" customHeight="1">
      <c r="N27" s="36"/>
    </row>
    <row r="28" spans="1:31" s="25" customFormat="1" ht="13.4" customHeight="1">
      <c r="A28" s="23" t="s">
        <v>420</v>
      </c>
      <c r="B28" s="24"/>
      <c r="C28" s="24"/>
    </row>
    <row r="29" spans="1:31" s="12" customFormat="1" ht="13.4" customHeight="1">
      <c r="A29" s="11"/>
      <c r="B29" s="11"/>
      <c r="C29" s="11"/>
      <c r="D29" s="11"/>
      <c r="E29" s="203"/>
      <c r="F29" s="199"/>
    </row>
    <row r="30" spans="1:31" s="12" customFormat="1" ht="13.4" customHeight="1">
      <c r="A30" s="62" t="s">
        <v>494</v>
      </c>
      <c r="B30" s="12" t="s">
        <v>508</v>
      </c>
      <c r="D30" s="62"/>
      <c r="E30" s="204"/>
    </row>
    <row r="31" spans="1:31" s="12" customFormat="1" ht="13.4" customHeight="1">
      <c r="B31" s="12" t="s">
        <v>495</v>
      </c>
      <c r="E31" s="204"/>
    </row>
    <row r="32" spans="1:31" s="12" customFormat="1" ht="13.4" customHeight="1">
      <c r="B32" s="12" t="s">
        <v>496</v>
      </c>
      <c r="E32" s="204"/>
    </row>
    <row r="33" spans="1:47" s="12" customFormat="1" ht="13.4" customHeight="1">
      <c r="B33" s="12" t="s">
        <v>497</v>
      </c>
      <c r="E33" s="204"/>
    </row>
    <row r="34" spans="1:47" s="12" customFormat="1" ht="13.4" customHeight="1">
      <c r="E34" s="204"/>
    </row>
    <row r="35" spans="1:47" ht="13.4" customHeight="1">
      <c r="B35" s="28" t="s">
        <v>411</v>
      </c>
      <c r="M35" s="36"/>
    </row>
    <row r="36" spans="1:47" s="28" customFormat="1" ht="13.4" customHeight="1">
      <c r="A36" s="15" t="s">
        <v>78</v>
      </c>
      <c r="B36" s="27">
        <v>2006</v>
      </c>
      <c r="C36" s="27">
        <v>2007</v>
      </c>
      <c r="D36" s="27">
        <v>2008</v>
      </c>
      <c r="E36" s="27">
        <v>2009</v>
      </c>
      <c r="F36" s="27">
        <v>2010</v>
      </c>
      <c r="G36" s="27">
        <v>2011</v>
      </c>
      <c r="H36" s="27">
        <v>2012</v>
      </c>
      <c r="I36" s="27">
        <v>2013</v>
      </c>
      <c r="J36" s="27">
        <v>2014</v>
      </c>
      <c r="K36" s="27">
        <v>2015</v>
      </c>
      <c r="L36" s="27">
        <v>2016</v>
      </c>
      <c r="M36" s="27">
        <v>2017</v>
      </c>
      <c r="N36" s="27">
        <v>2018</v>
      </c>
      <c r="O36" s="27">
        <v>2019</v>
      </c>
      <c r="P36" s="27">
        <v>2020</v>
      </c>
      <c r="Q36" s="27">
        <v>2021</v>
      </c>
      <c r="R36" s="27">
        <v>2022</v>
      </c>
      <c r="T36" s="30"/>
    </row>
    <row r="37" spans="1:47" s="16" customFormat="1" ht="13.4" customHeight="1">
      <c r="A37" s="37" t="s">
        <v>67</v>
      </c>
      <c r="B37" s="40"/>
      <c r="C37" s="40"/>
      <c r="D37" s="40"/>
      <c r="E37" s="40">
        <v>34107.53</v>
      </c>
      <c r="F37" s="40">
        <v>34107.53</v>
      </c>
      <c r="G37" s="40">
        <v>39594.74</v>
      </c>
      <c r="H37" s="40">
        <v>35694.54</v>
      </c>
      <c r="I37" s="40">
        <v>36503.33</v>
      </c>
      <c r="J37" s="40">
        <v>37602.644630000003</v>
      </c>
      <c r="K37" s="41">
        <v>39913.572</v>
      </c>
      <c r="L37" s="41">
        <v>33844.817000000003</v>
      </c>
      <c r="M37" s="41">
        <v>46969.401359019401</v>
      </c>
      <c r="N37" s="41">
        <v>46071.7</v>
      </c>
      <c r="O37" s="41">
        <v>40259.053</v>
      </c>
      <c r="P37" s="41">
        <v>41817.368000000002</v>
      </c>
      <c r="Q37" s="41">
        <v>40649.682999999997</v>
      </c>
      <c r="R37" s="41">
        <v>35880.877999999997</v>
      </c>
      <c r="S37" s="28"/>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row>
    <row r="38" spans="1:47" s="16" customFormat="1" ht="13.4" customHeight="1">
      <c r="A38" s="37" t="s">
        <v>7</v>
      </c>
      <c r="B38" s="40"/>
      <c r="C38" s="40"/>
      <c r="D38" s="40"/>
      <c r="E38" s="40">
        <v>23566.688621000001</v>
      </c>
      <c r="F38" s="40">
        <v>21489.978314</v>
      </c>
      <c r="G38" s="40">
        <v>24486.608172600001</v>
      </c>
      <c r="H38" s="40">
        <v>32686.1485235</v>
      </c>
      <c r="I38" s="40">
        <v>38882.957673500001</v>
      </c>
      <c r="J38" s="40">
        <v>35022.574714000002</v>
      </c>
      <c r="K38" s="41">
        <v>37819.979086472398</v>
      </c>
      <c r="L38" s="41">
        <v>36094.31972</v>
      </c>
      <c r="M38" s="41">
        <v>37601.388829999996</v>
      </c>
      <c r="N38" s="41">
        <v>31377.588039999999</v>
      </c>
      <c r="O38" s="41">
        <v>40897.601000000002</v>
      </c>
      <c r="P38" s="41">
        <v>38426.760999999999</v>
      </c>
      <c r="Q38" s="41">
        <v>40774.295189999997</v>
      </c>
      <c r="R38" s="41">
        <v>41310.518889999999</v>
      </c>
      <c r="S38" s="28"/>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row>
    <row r="39" spans="1:47" s="16" customFormat="1" ht="13.4" customHeight="1">
      <c r="A39" s="37" t="s">
        <v>1</v>
      </c>
      <c r="B39" s="41"/>
      <c r="C39" s="41"/>
      <c r="D39" s="41"/>
      <c r="E39" s="41">
        <v>959.76193999999998</v>
      </c>
      <c r="F39" s="41">
        <v>1014.2608</v>
      </c>
      <c r="G39" s="41">
        <v>2601.4922299999998</v>
      </c>
      <c r="H39" s="41">
        <v>4907.8007607981099</v>
      </c>
      <c r="I39" s="41">
        <v>2308.0372813643398</v>
      </c>
      <c r="J39" s="41">
        <v>2031</v>
      </c>
      <c r="K39" s="41">
        <v>1080.104634</v>
      </c>
      <c r="L39" s="41">
        <v>3072.5259999999998</v>
      </c>
      <c r="M39" s="41">
        <v>-96.954999999999998</v>
      </c>
      <c r="N39" s="41">
        <v>-297.35385177962098</v>
      </c>
      <c r="O39" s="41">
        <v>5177.8251399999999</v>
      </c>
      <c r="P39" s="41">
        <v>1991.17497</v>
      </c>
      <c r="Q39" s="41">
        <v>624.36068</v>
      </c>
      <c r="R39" s="41">
        <v>2970.34548</v>
      </c>
      <c r="S39" s="28"/>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row>
    <row r="40" spans="1:47" s="16" customFormat="1" ht="13.4" customHeight="1">
      <c r="A40" s="37" t="s">
        <v>68</v>
      </c>
      <c r="B40" s="41"/>
      <c r="C40" s="41"/>
      <c r="D40" s="41"/>
      <c r="E40" s="41">
        <v>21875.085309999999</v>
      </c>
      <c r="F40" s="41">
        <v>21408.24209</v>
      </c>
      <c r="G40" s="41">
        <v>21324.126260000001</v>
      </c>
      <c r="H40" s="41">
        <v>18512.301789999998</v>
      </c>
      <c r="I40" s="41">
        <v>24432.900899999997</v>
      </c>
      <c r="J40" s="41">
        <v>40199.652999999998</v>
      </c>
      <c r="K40" s="41">
        <v>38550.81</v>
      </c>
      <c r="L40" s="41">
        <v>50355.046560000003</v>
      </c>
      <c r="M40" s="41">
        <v>35962.984192000004</v>
      </c>
      <c r="N40" s="41">
        <v>41759.745000000003</v>
      </c>
      <c r="O40" s="41">
        <v>35415.201930000003</v>
      </c>
      <c r="P40" s="41">
        <v>38003.487000000001</v>
      </c>
      <c r="Q40" s="41">
        <v>34058.218999999997</v>
      </c>
      <c r="R40" s="41">
        <v>38648.449930000002</v>
      </c>
      <c r="S40" s="28"/>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row>
    <row r="41" spans="1:47" s="16" customFormat="1" ht="13.4" customHeight="1">
      <c r="A41" s="37" t="s">
        <v>69</v>
      </c>
      <c r="B41" s="40"/>
      <c r="C41" s="40"/>
      <c r="D41" s="40"/>
      <c r="E41" s="40">
        <v>44208.712720000702</v>
      </c>
      <c r="F41" s="40">
        <v>45237.995270002</v>
      </c>
      <c r="G41" s="40">
        <v>50239.66274</v>
      </c>
      <c r="H41" s="40">
        <v>49582.6436599999</v>
      </c>
      <c r="I41" s="40">
        <v>50894.171790000102</v>
      </c>
      <c r="J41" s="40">
        <v>53842.919320000001</v>
      </c>
      <c r="K41" s="41">
        <v>45749.550880000003</v>
      </c>
      <c r="L41" s="41">
        <v>45360.019780000002</v>
      </c>
      <c r="M41" s="41">
        <v>44121.19629</v>
      </c>
      <c r="N41" s="41">
        <v>41689.026979999995</v>
      </c>
      <c r="O41" s="41">
        <v>36698.945</v>
      </c>
      <c r="P41" s="41">
        <v>32863.438099999999</v>
      </c>
      <c r="Q41" s="41">
        <v>37458.290399999998</v>
      </c>
      <c r="R41" s="41">
        <v>36252.8364</v>
      </c>
      <c r="S41" s="28"/>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row>
    <row r="42" spans="1:47" s="16" customFormat="1" ht="13.4" customHeight="1">
      <c r="A42" s="37" t="s">
        <v>70</v>
      </c>
      <c r="B42" s="41"/>
      <c r="C42" s="41"/>
      <c r="D42" s="41"/>
      <c r="E42" s="41">
        <v>49615.292755649498</v>
      </c>
      <c r="F42" s="41">
        <v>54758.0078922666</v>
      </c>
      <c r="G42" s="41">
        <v>51880.950592984103</v>
      </c>
      <c r="H42" s="41">
        <v>63106.594255615797</v>
      </c>
      <c r="I42" s="41">
        <v>43652.748291793599</v>
      </c>
      <c r="J42" s="41">
        <v>42398.995999999999</v>
      </c>
      <c r="K42" s="41">
        <v>48914.581378909701</v>
      </c>
      <c r="L42" s="41">
        <v>40283.408000000003</v>
      </c>
      <c r="M42" s="41">
        <v>40842.28557</v>
      </c>
      <c r="N42" s="41">
        <v>42479.035000000003</v>
      </c>
      <c r="O42" s="41">
        <v>33671.453999999998</v>
      </c>
      <c r="P42" s="41">
        <v>34499.294999999998</v>
      </c>
      <c r="Q42" s="41">
        <v>36826.04</v>
      </c>
      <c r="R42" s="41">
        <v>36601.076999999997</v>
      </c>
      <c r="S42" s="28"/>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row>
    <row r="43" spans="1:47" s="16" customFormat="1" ht="13.4" customHeight="1">
      <c r="A43" s="37" t="s">
        <v>64</v>
      </c>
      <c r="B43" s="41"/>
      <c r="C43" s="41"/>
      <c r="D43" s="41"/>
      <c r="E43" s="41">
        <v>46028.363611136898</v>
      </c>
      <c r="F43" s="41">
        <v>57334.960485870601</v>
      </c>
      <c r="G43" s="41">
        <v>65194.266616667599</v>
      </c>
      <c r="H43" s="41">
        <v>98992.022675998101</v>
      </c>
      <c r="I43" s="41">
        <v>116899.420294001</v>
      </c>
      <c r="J43" s="41">
        <v>110514.783744737</v>
      </c>
      <c r="K43" s="41">
        <v>91472.714668743807</v>
      </c>
      <c r="L43" s="41">
        <v>62222.906459999998</v>
      </c>
      <c r="M43" s="41">
        <v>89600.607369999998</v>
      </c>
      <c r="N43" s="41">
        <v>101134.591</v>
      </c>
      <c r="O43" s="41">
        <v>115163.048</v>
      </c>
      <c r="P43" s="41">
        <v>124302.9</v>
      </c>
      <c r="Q43" s="41">
        <v>113912.481</v>
      </c>
      <c r="R43" s="41">
        <v>77193.091</v>
      </c>
      <c r="S43" s="28"/>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row>
    <row r="44" spans="1:47" s="16" customFormat="1" ht="13.4" customHeight="1">
      <c r="A44" s="37" t="s">
        <v>66</v>
      </c>
      <c r="B44" s="41"/>
      <c r="C44" s="41"/>
      <c r="D44" s="41"/>
      <c r="E44" s="41">
        <v>2229.8784999999998</v>
      </c>
      <c r="F44" s="41">
        <v>3038.0598799999998</v>
      </c>
      <c r="G44" s="41">
        <v>3458.3626400000003</v>
      </c>
      <c r="H44" s="41">
        <v>3952.3010600000002</v>
      </c>
      <c r="I44" s="41">
        <v>5180.4460300000001</v>
      </c>
      <c r="J44" s="41">
        <v>2537.2564700000003</v>
      </c>
      <c r="K44" s="41">
        <v>2445.8903500000001</v>
      </c>
      <c r="L44" s="41">
        <v>2177.08961</v>
      </c>
      <c r="M44" s="41">
        <v>2372.904</v>
      </c>
      <c r="N44" s="41">
        <v>2551.8427200000001</v>
      </c>
      <c r="O44" s="41">
        <v>3852.0360000000001</v>
      </c>
      <c r="P44" s="41">
        <v>4560.0159999999996</v>
      </c>
      <c r="Q44" s="41">
        <v>4678.7820000000002</v>
      </c>
      <c r="R44" s="41">
        <v>4151.7022000000006</v>
      </c>
      <c r="S44" s="28"/>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row>
    <row r="45" spans="1:47" s="16" customFormat="1" ht="13.4" customHeight="1">
      <c r="A45" s="37" t="s">
        <v>53</v>
      </c>
      <c r="B45" s="41"/>
      <c r="C45" s="41"/>
      <c r="D45" s="41"/>
      <c r="E45" s="41">
        <v>884.27718083181605</v>
      </c>
      <c r="F45" s="41">
        <v>1086.1487604136801</v>
      </c>
      <c r="G45" s="41">
        <v>2290.9131842132201</v>
      </c>
      <c r="H45" s="41">
        <v>4629.11938382262</v>
      </c>
      <c r="I45" s="41">
        <v>4405.2849518175499</v>
      </c>
      <c r="J45" s="41">
        <v>3874.4045599999999</v>
      </c>
      <c r="K45" s="41">
        <v>3430.5429399981399</v>
      </c>
      <c r="L45" s="41">
        <v>3688.7461876299999</v>
      </c>
      <c r="M45" s="41">
        <v>4261.4078778143303</v>
      </c>
      <c r="N45" s="41">
        <v>4001.1825899999999</v>
      </c>
      <c r="O45" s="41">
        <v>3197.1804099999999</v>
      </c>
      <c r="P45" s="41">
        <v>3267.4104500000003</v>
      </c>
      <c r="Q45" s="41">
        <v>3650.6476400000001</v>
      </c>
      <c r="R45" s="41">
        <v>3521.9731699999998</v>
      </c>
      <c r="S45" s="28"/>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row>
    <row r="46" spans="1:47" s="16" customFormat="1" ht="13.4" customHeight="1">
      <c r="A46" s="37" t="s">
        <v>2</v>
      </c>
      <c r="B46" s="41"/>
      <c r="C46" s="41"/>
      <c r="D46" s="41"/>
      <c r="E46" s="41">
        <v>14000.93074</v>
      </c>
      <c r="F46" s="41">
        <v>9958.7379000000001</v>
      </c>
      <c r="G46" s="41">
        <v>26900.857550000001</v>
      </c>
      <c r="H46" s="41">
        <v>40519.644108727094</v>
      </c>
      <c r="I46" s="41">
        <v>45143.560041771503</v>
      </c>
      <c r="J46" s="41">
        <v>36044.9</v>
      </c>
      <c r="K46" s="41">
        <v>35960.332700000006</v>
      </c>
      <c r="L46" s="41">
        <v>23667.764999999999</v>
      </c>
      <c r="M46" s="41">
        <v>29774.886999999999</v>
      </c>
      <c r="N46" s="41">
        <v>42936.093115613294</v>
      </c>
      <c r="O46" s="41">
        <v>38275.369760000001</v>
      </c>
      <c r="P46" s="41">
        <v>35856.473450000005</v>
      </c>
      <c r="Q46" s="41">
        <v>30517.190839999999</v>
      </c>
      <c r="R46" s="41">
        <v>33603.210829999996</v>
      </c>
      <c r="S46" s="28"/>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row>
    <row r="47" spans="1:47" s="16" customFormat="1" ht="13.4" customHeight="1">
      <c r="A47" s="37" t="s">
        <v>65</v>
      </c>
      <c r="B47" s="41"/>
      <c r="C47" s="41"/>
      <c r="D47" s="41"/>
      <c r="E47" s="41">
        <v>14063.2129606256</v>
      </c>
      <c r="F47" s="41">
        <v>14517.424638713199</v>
      </c>
      <c r="G47" s="41">
        <v>21379.8133252835</v>
      </c>
      <c r="H47" s="41">
        <v>35876.503898205301</v>
      </c>
      <c r="I47" s="41">
        <v>39625.933934917004</v>
      </c>
      <c r="J47" s="41">
        <v>34382</v>
      </c>
      <c r="K47" s="41">
        <v>45571.826999999997</v>
      </c>
      <c r="L47" s="41">
        <v>30957.006799999999</v>
      </c>
      <c r="M47" s="41">
        <v>29750.410350000002</v>
      </c>
      <c r="N47" s="41">
        <v>37453.791969999998</v>
      </c>
      <c r="O47" s="41">
        <v>33543.57503</v>
      </c>
      <c r="P47" s="41">
        <v>31427.655879999998</v>
      </c>
      <c r="Q47" s="41">
        <v>34708.457869999998</v>
      </c>
      <c r="R47" s="41">
        <v>38056.197610000003</v>
      </c>
      <c r="S47" s="28"/>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row>
    <row r="48" spans="1:47" s="16" customFormat="1" ht="13.4" customHeight="1">
      <c r="A48" s="37" t="s">
        <v>54</v>
      </c>
      <c r="B48" s="41"/>
      <c r="C48" s="41"/>
      <c r="D48" s="41"/>
      <c r="E48" s="41">
        <v>3920.7789031914003</v>
      </c>
      <c r="F48" s="41">
        <v>7503.4592072362302</v>
      </c>
      <c r="G48" s="41">
        <v>6981.0545396711295</v>
      </c>
      <c r="H48" s="41">
        <v>7664.0006322885692</v>
      </c>
      <c r="I48" s="41">
        <v>10660.426070871099</v>
      </c>
      <c r="J48" s="41">
        <v>11722.023324662699</v>
      </c>
      <c r="K48" s="41">
        <v>10752.8962068685</v>
      </c>
      <c r="L48" s="41">
        <v>9576.3935861705395</v>
      </c>
      <c r="M48" s="41">
        <v>18157.750163087301</v>
      </c>
      <c r="N48" s="41">
        <v>20094.830600000001</v>
      </c>
      <c r="O48" s="41">
        <v>18185.49798</v>
      </c>
      <c r="P48" s="41">
        <v>17732.099767845601</v>
      </c>
      <c r="Q48" s="41">
        <v>17496.620526521998</v>
      </c>
      <c r="R48" s="41">
        <v>17301.791510000003</v>
      </c>
      <c r="S48" s="28"/>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row>
    <row r="49" spans="1:47" s="16" customFormat="1" ht="13.4" customHeight="1">
      <c r="A49" s="37" t="s">
        <v>3</v>
      </c>
      <c r="B49" s="41"/>
      <c r="C49" s="41"/>
      <c r="D49" s="41"/>
      <c r="E49" s="41">
        <v>4057.0911000000001</v>
      </c>
      <c r="F49" s="41">
        <v>4972.2006100000008</v>
      </c>
      <c r="G49" s="41">
        <v>9895.2999999999993</v>
      </c>
      <c r="H49" s="41">
        <v>15026.4</v>
      </c>
      <c r="I49" s="41">
        <v>14028.531000000001</v>
      </c>
      <c r="J49" s="41">
        <v>11683.09124</v>
      </c>
      <c r="K49" s="41">
        <v>11381.234920000001</v>
      </c>
      <c r="L49" s="41">
        <v>13268.90532</v>
      </c>
      <c r="M49" s="41">
        <v>12758.201999999999</v>
      </c>
      <c r="N49" s="41">
        <v>12866.91993</v>
      </c>
      <c r="O49" s="41">
        <v>17039.258000000002</v>
      </c>
      <c r="P49" s="41">
        <v>17040.821</v>
      </c>
      <c r="Q49" s="41">
        <v>16750.325000000001</v>
      </c>
      <c r="R49" s="41">
        <v>15113.28</v>
      </c>
      <c r="S49" s="28"/>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row>
    <row r="51" spans="1:47" s="126" customFormat="1" ht="13.4" customHeight="1">
      <c r="A51" s="5" t="s">
        <v>83</v>
      </c>
      <c r="B51" s="6"/>
      <c r="C51" s="6"/>
    </row>
    <row r="52" spans="1:47" ht="13.4" customHeight="1">
      <c r="A52" s="205"/>
      <c r="B52" s="205"/>
      <c r="C52" s="205"/>
      <c r="D52" s="205"/>
      <c r="E52" s="205"/>
      <c r="F52" s="205"/>
      <c r="G52" s="205"/>
      <c r="H52" s="205"/>
      <c r="I52" s="205"/>
      <c r="J52" s="205"/>
      <c r="K52" s="205"/>
      <c r="L52" s="205"/>
      <c r="M52" s="205"/>
      <c r="N52" s="205"/>
      <c r="O52" s="205"/>
      <c r="P52" s="205"/>
      <c r="Q52" s="205"/>
      <c r="R52" s="205"/>
      <c r="S52" s="205"/>
    </row>
    <row r="53" spans="1:47" ht="13.4" customHeight="1">
      <c r="A53" s="205"/>
      <c r="B53" s="205"/>
      <c r="C53" s="205"/>
      <c r="D53" s="205"/>
      <c r="E53" s="205"/>
      <c r="F53" s="205"/>
      <c r="G53" s="205"/>
      <c r="H53" s="205"/>
      <c r="I53" s="205"/>
      <c r="J53" s="205"/>
      <c r="K53" s="205"/>
      <c r="L53" s="205"/>
      <c r="M53" s="205"/>
      <c r="N53" s="205"/>
      <c r="O53" s="205"/>
      <c r="P53" s="205"/>
      <c r="Q53" s="205"/>
      <c r="R53" s="205"/>
      <c r="S53" s="205"/>
    </row>
    <row r="54" spans="1:47" ht="13.4" customHeight="1">
      <c r="A54" s="205"/>
      <c r="B54" s="205"/>
      <c r="C54" s="205"/>
      <c r="D54" s="205"/>
      <c r="E54" s="205"/>
      <c r="F54" s="205"/>
      <c r="G54" s="205"/>
      <c r="H54" s="205"/>
      <c r="I54" s="205"/>
      <c r="J54" s="205"/>
      <c r="K54" s="205"/>
      <c r="L54" s="205"/>
      <c r="M54" s="205"/>
      <c r="N54" s="205"/>
      <c r="O54" s="205"/>
      <c r="P54" s="205"/>
      <c r="Q54" s="205"/>
      <c r="R54" s="205"/>
      <c r="S54" s="205"/>
    </row>
    <row r="55" spans="1:47" ht="13.4" customHeight="1">
      <c r="A55" s="205"/>
      <c r="B55" s="205"/>
      <c r="C55" s="205"/>
      <c r="D55" s="205"/>
      <c r="E55" s="205"/>
      <c r="F55" s="205"/>
      <c r="G55" s="205"/>
      <c r="H55" s="205"/>
      <c r="I55" s="205"/>
      <c r="J55" s="205"/>
      <c r="K55" s="205"/>
      <c r="L55" s="205"/>
      <c r="M55" s="205"/>
      <c r="N55" s="205"/>
      <c r="O55" s="205"/>
      <c r="P55" s="205"/>
      <c r="Q55" s="205"/>
      <c r="R55" s="205"/>
      <c r="S55" s="205"/>
    </row>
    <row r="56" spans="1:47" ht="13.4" customHeight="1">
      <c r="A56" s="205"/>
      <c r="B56" s="205"/>
      <c r="C56" s="205"/>
      <c r="D56" s="205"/>
      <c r="E56" s="205"/>
      <c r="F56" s="205"/>
      <c r="G56" s="205"/>
      <c r="H56" s="205"/>
      <c r="I56" s="205"/>
      <c r="J56" s="205"/>
      <c r="K56" s="205"/>
      <c r="L56" s="205"/>
      <c r="M56" s="205"/>
      <c r="N56" s="205"/>
      <c r="O56" s="205"/>
      <c r="P56" s="205"/>
      <c r="Q56" s="205"/>
      <c r="R56" s="205"/>
      <c r="S56" s="205"/>
    </row>
    <row r="57" spans="1:47" ht="13.4" customHeight="1">
      <c r="A57" s="205"/>
      <c r="B57" s="205"/>
      <c r="C57" s="205"/>
      <c r="D57" s="205"/>
      <c r="E57" s="205"/>
      <c r="F57" s="205"/>
      <c r="G57" s="205"/>
      <c r="H57" s="205"/>
      <c r="I57" s="205"/>
      <c r="J57" s="205"/>
      <c r="K57" s="205"/>
      <c r="L57" s="205"/>
      <c r="M57" s="205"/>
      <c r="N57" s="205"/>
      <c r="O57" s="205"/>
      <c r="P57" s="205"/>
      <c r="Q57" s="205"/>
      <c r="R57" s="205"/>
      <c r="S57" s="205"/>
    </row>
    <row r="58" spans="1:47" ht="13.4" customHeight="1">
      <c r="A58" s="205"/>
      <c r="B58" s="205"/>
      <c r="C58" s="205"/>
      <c r="D58" s="205"/>
      <c r="E58" s="205"/>
      <c r="F58" s="205"/>
      <c r="G58" s="205"/>
      <c r="H58" s="205"/>
      <c r="I58" s="205"/>
      <c r="J58" s="205"/>
      <c r="K58" s="205"/>
      <c r="L58" s="205"/>
      <c r="M58" s="205"/>
      <c r="N58" s="205"/>
      <c r="O58" s="205"/>
      <c r="P58" s="205"/>
      <c r="Q58" s="205"/>
      <c r="R58" s="205"/>
      <c r="S58" s="205"/>
    </row>
    <row r="59" spans="1:47" ht="13.4" customHeight="1">
      <c r="A59" s="205"/>
      <c r="B59" s="205"/>
      <c r="C59" s="205"/>
      <c r="D59" s="205"/>
      <c r="E59" s="205"/>
      <c r="F59" s="205"/>
      <c r="G59" s="205"/>
      <c r="H59" s="205"/>
      <c r="I59" s="205"/>
      <c r="J59" s="205"/>
      <c r="K59" s="205"/>
      <c r="L59" s="205"/>
      <c r="M59" s="205"/>
      <c r="N59" s="205"/>
      <c r="O59" s="205"/>
      <c r="P59" s="205"/>
      <c r="Q59" s="205"/>
      <c r="R59" s="205"/>
      <c r="S59" s="205"/>
    </row>
    <row r="60" spans="1:47" ht="13.4" customHeight="1">
      <c r="A60" s="205"/>
      <c r="B60" s="205"/>
      <c r="C60" s="205"/>
      <c r="D60" s="205"/>
      <c r="E60" s="205"/>
      <c r="F60" s="205"/>
      <c r="G60" s="205"/>
      <c r="H60" s="205"/>
      <c r="I60" s="205"/>
      <c r="J60" s="205"/>
      <c r="K60" s="205"/>
      <c r="L60" s="205"/>
      <c r="M60" s="205"/>
      <c r="N60" s="205"/>
      <c r="O60" s="205"/>
      <c r="P60" s="205"/>
      <c r="Q60" s="205"/>
      <c r="R60" s="205"/>
      <c r="S60" s="205"/>
    </row>
    <row r="61" spans="1:47" ht="13.4" customHeight="1">
      <c r="A61" s="205"/>
      <c r="B61" s="205"/>
      <c r="C61" s="205"/>
      <c r="D61" s="205"/>
      <c r="E61" s="205"/>
      <c r="F61" s="205"/>
      <c r="G61" s="205"/>
      <c r="H61" s="205"/>
      <c r="I61" s="205"/>
      <c r="J61" s="205"/>
      <c r="K61" s="205"/>
      <c r="L61" s="205"/>
      <c r="M61" s="205"/>
      <c r="N61" s="205"/>
      <c r="O61" s="205"/>
      <c r="P61" s="205"/>
      <c r="Q61" s="205"/>
      <c r="R61" s="205"/>
      <c r="S61" s="205"/>
    </row>
    <row r="62" spans="1:47" ht="13.4" customHeight="1">
      <c r="A62" s="205"/>
      <c r="B62" s="205"/>
      <c r="C62" s="205"/>
      <c r="D62" s="205"/>
      <c r="E62" s="205"/>
      <c r="F62" s="205"/>
      <c r="G62" s="205"/>
      <c r="H62" s="205"/>
      <c r="I62" s="205"/>
      <c r="J62" s="205"/>
      <c r="K62" s="205"/>
      <c r="L62" s="205"/>
      <c r="M62" s="205"/>
      <c r="N62" s="205"/>
      <c r="O62" s="205"/>
      <c r="P62" s="205"/>
      <c r="Q62" s="205"/>
      <c r="R62" s="205"/>
      <c r="S62" s="205"/>
    </row>
  </sheetData>
  <hyperlinks>
    <hyperlink ref="A2"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L91"/>
  <sheetViews>
    <sheetView topLeftCell="A55" zoomScaleNormal="100" workbookViewId="0">
      <selection activeCell="D88" sqref="D88"/>
    </sheetView>
  </sheetViews>
  <sheetFormatPr defaultColWidth="8.81640625" defaultRowHeight="13" customHeight="1"/>
  <cols>
    <col min="1" max="1" width="56.1796875" style="12" bestFit="1" customWidth="1"/>
    <col min="2" max="6" width="8" style="12" customWidth="1"/>
    <col min="7" max="7" width="8.453125" style="12" bestFit="1" customWidth="1"/>
    <col min="8" max="8" width="15.1796875" style="12" bestFit="1" customWidth="1"/>
    <col min="9" max="9" width="57.81640625" style="12" bestFit="1" customWidth="1"/>
    <col min="10" max="11" width="8.81640625" style="12" customWidth="1"/>
    <col min="12" max="12" width="78.81640625" style="12" customWidth="1"/>
    <col min="13" max="13" width="9.81640625" style="12" customWidth="1"/>
    <col min="14" max="14" width="9.453125" style="12" customWidth="1"/>
    <col min="15" max="16384" width="8.81640625" style="12"/>
  </cols>
  <sheetData>
    <row r="1" spans="1:5" s="8" customFormat="1" ht="15.5">
      <c r="A1" s="1" t="s">
        <v>74</v>
      </c>
      <c r="C1" s="156"/>
      <c r="D1" s="157"/>
    </row>
    <row r="2" spans="1:5" s="88" customFormat="1" ht="13" customHeight="1">
      <c r="A2" s="102" t="s">
        <v>427</v>
      </c>
      <c r="C2" s="156"/>
      <c r="E2" s="93"/>
    </row>
    <row r="3" spans="1:5" s="157" customFormat="1" ht="13" customHeight="1">
      <c r="A3" s="2" t="s">
        <v>470</v>
      </c>
      <c r="C3" s="156"/>
    </row>
    <row r="4" spans="1:5" s="157" customFormat="1" ht="13" customHeight="1">
      <c r="A4" s="4"/>
      <c r="B4" s="4"/>
      <c r="C4" s="4"/>
    </row>
    <row r="5" spans="1:5" s="9" customFormat="1" ht="13" customHeight="1">
      <c r="A5" s="5" t="s">
        <v>471</v>
      </c>
      <c r="B5" s="6"/>
      <c r="C5" s="6"/>
    </row>
    <row r="7" spans="1:5" ht="13" customHeight="1">
      <c r="A7" s="62" t="s">
        <v>472</v>
      </c>
      <c r="B7" s="158" t="s">
        <v>473</v>
      </c>
    </row>
    <row r="8" spans="1:5" ht="13" customHeight="1">
      <c r="A8" s="64" t="s">
        <v>346</v>
      </c>
      <c r="B8" s="65">
        <v>96.9</v>
      </c>
      <c r="C8" s="63"/>
      <c r="D8" s="63"/>
    </row>
    <row r="9" spans="1:5" ht="13" customHeight="1">
      <c r="A9" s="64" t="s">
        <v>348</v>
      </c>
      <c r="B9" s="65">
        <v>99.2</v>
      </c>
      <c r="C9" s="63"/>
      <c r="D9" s="63"/>
    </row>
    <row r="10" spans="1:5" ht="13" customHeight="1">
      <c r="A10" s="64" t="s">
        <v>352</v>
      </c>
      <c r="B10" s="65">
        <v>100.4</v>
      </c>
      <c r="C10" s="63"/>
      <c r="D10" s="63"/>
    </row>
    <row r="11" spans="1:5" ht="13" customHeight="1">
      <c r="A11" s="64" t="s">
        <v>356</v>
      </c>
      <c r="B11" s="65">
        <v>102.8</v>
      </c>
      <c r="C11" s="63"/>
      <c r="D11" s="63"/>
    </row>
    <row r="12" spans="1:5" ht="13" customHeight="1">
      <c r="A12" s="64" t="s">
        <v>360</v>
      </c>
      <c r="B12" s="66">
        <f>B11 * 1.025</f>
        <v>105.36999999999999</v>
      </c>
      <c r="C12" s="63"/>
      <c r="D12" s="63"/>
    </row>
    <row r="13" spans="1:5" ht="13" customHeight="1">
      <c r="A13" s="64" t="s">
        <v>364</v>
      </c>
      <c r="B13" s="66">
        <f>B12 * 1.025</f>
        <v>108.00424999999998</v>
      </c>
      <c r="C13" s="63"/>
      <c r="D13" s="63"/>
    </row>
    <row r="15" spans="1:5" s="9" customFormat="1" ht="13" customHeight="1">
      <c r="A15" s="5" t="s">
        <v>474</v>
      </c>
      <c r="B15" s="6"/>
      <c r="C15" s="6"/>
    </row>
    <row r="17" spans="1:10" ht="13" customHeight="1">
      <c r="A17" s="62" t="s">
        <v>17</v>
      </c>
      <c r="B17" s="158">
        <v>2011</v>
      </c>
      <c r="C17" s="158">
        <v>2012</v>
      </c>
      <c r="D17" s="158">
        <v>2013</v>
      </c>
      <c r="E17" s="158">
        <v>2014</v>
      </c>
      <c r="F17" s="158">
        <v>2015</v>
      </c>
      <c r="G17" s="158" t="s">
        <v>0</v>
      </c>
      <c r="I17" s="62" t="s">
        <v>18</v>
      </c>
    </row>
    <row r="18" spans="1:10" ht="13" customHeight="1">
      <c r="A18" s="159" t="s">
        <v>19</v>
      </c>
      <c r="B18" s="160">
        <v>1304</v>
      </c>
      <c r="C18" s="160">
        <v>3856</v>
      </c>
      <c r="D18" s="160">
        <v>4922</v>
      </c>
      <c r="E18" s="160">
        <v>3276</v>
      </c>
      <c r="F18" s="160">
        <v>3101</v>
      </c>
      <c r="G18" s="161">
        <f>SUM(B18:F18)</f>
        <v>16459</v>
      </c>
      <c r="I18" s="162" t="s">
        <v>20</v>
      </c>
      <c r="J18" s="12" t="s">
        <v>21</v>
      </c>
    </row>
    <row r="19" spans="1:10" ht="13" customHeight="1">
      <c r="B19" s="163"/>
      <c r="C19" s="163"/>
      <c r="D19" s="163"/>
      <c r="E19" s="163"/>
      <c r="F19" s="163"/>
      <c r="G19" s="163"/>
    </row>
    <row r="20" spans="1:10" ht="13" customHeight="1">
      <c r="A20" s="62" t="s">
        <v>475</v>
      </c>
      <c r="B20" s="158">
        <v>2011</v>
      </c>
      <c r="C20" s="158">
        <v>2012</v>
      </c>
      <c r="D20" s="158">
        <v>2013</v>
      </c>
      <c r="E20" s="158">
        <v>2014</v>
      </c>
      <c r="F20" s="158">
        <v>2015</v>
      </c>
      <c r="G20" s="158" t="s">
        <v>0</v>
      </c>
    </row>
    <row r="21" spans="1:10" ht="13" customHeight="1">
      <c r="A21" s="159" t="s">
        <v>476</v>
      </c>
      <c r="B21" s="160">
        <v>44900</v>
      </c>
      <c r="C21" s="160">
        <v>50000</v>
      </c>
      <c r="D21" s="160">
        <v>53900</v>
      </c>
      <c r="E21" s="160">
        <v>52800</v>
      </c>
      <c r="F21" s="160">
        <v>55100</v>
      </c>
      <c r="G21" s="164">
        <f>SUM(B21:F21)</f>
        <v>256700</v>
      </c>
      <c r="I21" s="162" t="s">
        <v>22</v>
      </c>
      <c r="J21" s="12" t="s">
        <v>23</v>
      </c>
    </row>
    <row r="22" spans="1:10" ht="13" customHeight="1">
      <c r="A22" s="159" t="s">
        <v>477</v>
      </c>
      <c r="B22" s="165">
        <f>B21 * VLOOKUP("Dec-2010", Table_Data_All_groups_CPI_Australia_October_2010, 2, FALSE) / VLOOKUP("Jun-"&amp;B20, Table_Data_All_groups_CPI_Australia_October_2010, 2, FALSE)</f>
        <v>43858.971774193546</v>
      </c>
      <c r="C22" s="165">
        <f>C21 * VLOOKUP("Dec-2010", Table_Data_All_groups_CPI_Australia_October_2010, 2, FALSE) / VLOOKUP("Jun-"&amp;C20, Table_Data_All_groups_CPI_Australia_October_2010, 2, FALSE)</f>
        <v>48256.972111553783</v>
      </c>
      <c r="D22" s="165">
        <f>D21 * VLOOKUP("Dec-2010", Table_Data_All_groups_CPI_Australia_October_2010, 2, FALSE) / VLOOKUP("Jun-"&amp;D20, Table_Data_All_groups_CPI_Australia_October_2010, 2, FALSE)</f>
        <v>50806.51750972763</v>
      </c>
      <c r="E22" s="165">
        <f>E21 * VLOOKUP("Dec-2010", Table_Data_All_groups_CPI_Australia_October_2010, 2, FALSE) / VLOOKUP("Jun-"&amp;E20, Table_Data_All_groups_CPI_Australia_October_2010, 2, FALSE)</f>
        <v>48555.755907753635</v>
      </c>
      <c r="F22" s="165">
        <f>F21 * VLOOKUP("Dec-2010", Table_Data_All_groups_CPI_Australia_October_2010, 2, FALSE) / VLOOKUP("Jun-"&amp;F20, Table_Data_All_groups_CPI_Australia_October_2010, 2, FALSE)</f>
        <v>49434.999085684132</v>
      </c>
      <c r="G22" s="161">
        <f>SUM(B22:F22)</f>
        <v>240913.21638891273</v>
      </c>
    </row>
    <row r="23" spans="1:10" ht="13" customHeight="1">
      <c r="B23" s="166"/>
      <c r="C23" s="166"/>
      <c r="D23" s="166"/>
      <c r="E23" s="166"/>
      <c r="F23" s="166"/>
      <c r="G23" s="166"/>
    </row>
    <row r="24" spans="1:10" s="9" customFormat="1" ht="13" customHeight="1">
      <c r="A24" s="5" t="s">
        <v>478</v>
      </c>
      <c r="B24" s="6"/>
      <c r="C24" s="6"/>
    </row>
    <row r="26" spans="1:10" ht="13" customHeight="1">
      <c r="A26" s="62" t="s">
        <v>479</v>
      </c>
      <c r="B26" s="158">
        <v>2011</v>
      </c>
      <c r="C26" s="158">
        <v>2012</v>
      </c>
      <c r="D26" s="158">
        <v>2013</v>
      </c>
      <c r="E26" s="158">
        <v>2014</v>
      </c>
      <c r="F26" s="158">
        <v>2015</v>
      </c>
      <c r="G26" s="158" t="s">
        <v>0</v>
      </c>
      <c r="I26" s="62" t="s">
        <v>18</v>
      </c>
    </row>
    <row r="27" spans="1:10" ht="13" customHeight="1">
      <c r="A27" s="12" t="s">
        <v>25</v>
      </c>
      <c r="B27" s="167">
        <v>304.39569200000005</v>
      </c>
      <c r="C27" s="167">
        <v>304.39569200000005</v>
      </c>
      <c r="D27" s="167">
        <v>304.39569200000005</v>
      </c>
      <c r="E27" s="167">
        <v>304.39569200000005</v>
      </c>
      <c r="F27" s="167">
        <v>304.39569200000005</v>
      </c>
      <c r="G27" s="168">
        <f>SUM(B27:F27)</f>
        <v>1521.9784600000003</v>
      </c>
      <c r="I27" s="169" t="s">
        <v>26</v>
      </c>
      <c r="J27" s="12" t="s">
        <v>27</v>
      </c>
    </row>
    <row r="28" spans="1:10" ht="13" customHeight="1">
      <c r="A28" s="12" t="s">
        <v>28</v>
      </c>
      <c r="B28" s="167">
        <v>12758.496763962519</v>
      </c>
      <c r="C28" s="167">
        <v>15015.588000202839</v>
      </c>
      <c r="D28" s="167">
        <v>16541.214483957869</v>
      </c>
      <c r="E28" s="167">
        <v>16541.214483957869</v>
      </c>
      <c r="F28" s="167">
        <v>16541.214483957869</v>
      </c>
      <c r="G28" s="168">
        <f>SUM(B28:F28)</f>
        <v>77397.728216038959</v>
      </c>
      <c r="I28" s="169" t="s">
        <v>26</v>
      </c>
      <c r="J28" s="12" t="s">
        <v>29</v>
      </c>
    </row>
    <row r="29" spans="1:10" ht="13" customHeight="1">
      <c r="A29" s="12" t="s">
        <v>30</v>
      </c>
      <c r="B29" s="167">
        <v>638.91391275328704</v>
      </c>
      <c r="C29" s="167">
        <v>638.91391275328704</v>
      </c>
      <c r="D29" s="167">
        <v>638.91391275328704</v>
      </c>
      <c r="E29" s="167">
        <v>638.91391275328704</v>
      </c>
      <c r="F29" s="167">
        <v>638.91391275328704</v>
      </c>
      <c r="G29" s="168">
        <f>SUM(B29:F29)</f>
        <v>3194.5695637664353</v>
      </c>
      <c r="I29" s="169" t="s">
        <v>26</v>
      </c>
    </row>
    <row r="30" spans="1:10" ht="13" customHeight="1">
      <c r="A30" s="12" t="s">
        <v>31</v>
      </c>
      <c r="B30" s="170">
        <v>520.0759249811756</v>
      </c>
      <c r="C30" s="170">
        <v>520.0759249811756</v>
      </c>
      <c r="D30" s="170">
        <v>520.0759249811756</v>
      </c>
      <c r="E30" s="170">
        <v>520.0759249811756</v>
      </c>
      <c r="F30" s="170">
        <v>520.0759249811756</v>
      </c>
      <c r="G30" s="171">
        <f>SUM(B30:F30)</f>
        <v>2600.3796249058778</v>
      </c>
      <c r="I30" s="169" t="s">
        <v>26</v>
      </c>
    </row>
    <row r="31" spans="1:10" ht="13" customHeight="1">
      <c r="A31" s="172" t="s">
        <v>32</v>
      </c>
      <c r="B31" s="173">
        <f>SUM(B27:B30)</f>
        <v>14221.882293696983</v>
      </c>
      <c r="C31" s="173">
        <f>SUM(C27:C30)</f>
        <v>16478.973529937302</v>
      </c>
      <c r="D31" s="173">
        <f>SUM(D27:D30)</f>
        <v>18004.600013692329</v>
      </c>
      <c r="E31" s="173">
        <f>SUM(E27:E30)</f>
        <v>18004.600013692329</v>
      </c>
      <c r="F31" s="173">
        <f>SUM(F27:F30)</f>
        <v>18004.600013692329</v>
      </c>
      <c r="G31" s="173">
        <f>SUM(B31:F31)</f>
        <v>84714.655864711269</v>
      </c>
    </row>
    <row r="32" spans="1:10" ht="13" customHeight="1">
      <c r="A32" s="12" t="s">
        <v>33</v>
      </c>
      <c r="B32" s="174">
        <v>6.2361212704776974E-3</v>
      </c>
      <c r="C32" s="174">
        <v>2.0706778898408287E-2</v>
      </c>
      <c r="D32" s="174">
        <v>3.9474676905060534E-2</v>
      </c>
      <c r="E32" s="174">
        <v>6.1711346764736379E-2</v>
      </c>
      <c r="F32" s="174">
        <v>7.4369487386940047E-2</v>
      </c>
      <c r="G32" s="175"/>
    </row>
    <row r="33" spans="1:12" ht="13" customHeight="1">
      <c r="A33" s="172" t="s">
        <v>34</v>
      </c>
      <c r="B33" s="173">
        <f>B31 * (1 + B32)</f>
        <v>14310.571676374939</v>
      </c>
      <c r="C33" s="173">
        <f>C31 * (1 + C32)</f>
        <v>16820.199991294437</v>
      </c>
      <c r="D33" s="173">
        <f>D31 * (1 + D32)</f>
        <v>18715.325782037682</v>
      </c>
      <c r="E33" s="173">
        <f>E31 * (1 + E32)</f>
        <v>19115.688128497673</v>
      </c>
      <c r="F33" s="173">
        <f>F31 * (1 + F32)</f>
        <v>19343.592887317522</v>
      </c>
      <c r="G33" s="173">
        <f>SUM(B33:F33)</f>
        <v>88305.378465522255</v>
      </c>
      <c r="I33" s="169" t="s">
        <v>26</v>
      </c>
      <c r="J33" s="12" t="s">
        <v>35</v>
      </c>
    </row>
    <row r="34" spans="1:12" ht="13" customHeight="1">
      <c r="A34" s="176" t="s">
        <v>480</v>
      </c>
      <c r="B34" s="177">
        <v>285.02032821502689</v>
      </c>
      <c r="C34" s="177">
        <v>1244.7120164563194</v>
      </c>
      <c r="D34" s="177">
        <v>3871.5798742638972</v>
      </c>
      <c r="E34" s="177">
        <v>3367.4216535565133</v>
      </c>
      <c r="F34" s="177">
        <v>2607.6555548267024</v>
      </c>
      <c r="G34" s="178">
        <f>SUM(B34:F34)</f>
        <v>11376.38942731846</v>
      </c>
      <c r="I34" s="169" t="s">
        <v>36</v>
      </c>
      <c r="J34" s="12" t="s">
        <v>37</v>
      </c>
    </row>
    <row r="35" spans="1:12" ht="13" customHeight="1" thickBot="1">
      <c r="A35" s="179" t="s">
        <v>0</v>
      </c>
      <c r="B35" s="180">
        <f>SUM(B33:B34)</f>
        <v>14595.592004589966</v>
      </c>
      <c r="C35" s="180">
        <f>SUM(C33:C34)</f>
        <v>18064.912007750758</v>
      </c>
      <c r="D35" s="180">
        <f>SUM(D33:D34)</f>
        <v>22586.90565630158</v>
      </c>
      <c r="E35" s="180">
        <f>SUM(E33:E34)</f>
        <v>22483.109782054187</v>
      </c>
      <c r="F35" s="180">
        <f>SUM(F33:F34)</f>
        <v>21951.248442144224</v>
      </c>
      <c r="G35" s="181">
        <f>SUM(B35:F35)</f>
        <v>99681.767892840711</v>
      </c>
    </row>
    <row r="36" spans="1:12" ht="13" customHeight="1">
      <c r="B36" s="166"/>
      <c r="C36" s="166"/>
      <c r="D36" s="166"/>
      <c r="E36" s="166"/>
      <c r="F36" s="166"/>
      <c r="G36" s="166"/>
    </row>
    <row r="37" spans="1:12" ht="13" customHeight="1">
      <c r="A37" s="62" t="s">
        <v>475</v>
      </c>
      <c r="B37" s="158">
        <v>2011</v>
      </c>
      <c r="C37" s="158">
        <v>2012</v>
      </c>
      <c r="D37" s="158">
        <v>2013</v>
      </c>
      <c r="E37" s="158">
        <v>2014</v>
      </c>
      <c r="F37" s="158">
        <v>2015</v>
      </c>
      <c r="G37" s="158" t="s">
        <v>0</v>
      </c>
    </row>
    <row r="38" spans="1:12" ht="13" customHeight="1">
      <c r="A38" s="12" t="s">
        <v>476</v>
      </c>
      <c r="B38" s="167">
        <v>162900</v>
      </c>
      <c r="C38" s="167">
        <v>174200</v>
      </c>
      <c r="D38" s="167">
        <v>184900</v>
      </c>
      <c r="E38" s="167">
        <v>199200</v>
      </c>
      <c r="F38" s="167">
        <v>207100</v>
      </c>
      <c r="G38" s="168">
        <f>SUM(B38:F38)</f>
        <v>928300</v>
      </c>
      <c r="I38" s="169" t="s">
        <v>38</v>
      </c>
      <c r="J38" s="12" t="s">
        <v>39</v>
      </c>
    </row>
    <row r="39" spans="1:12" ht="13" customHeight="1">
      <c r="A39" s="176" t="s">
        <v>477</v>
      </c>
      <c r="B39" s="165">
        <f>B38 * VLOOKUP("Dec-2010", Table_Data_All_groups_CPI_Australia_October_2010, 2, FALSE) / VLOOKUP("Jun-"&amp;B37, Table_Data_All_groups_CPI_Australia_October_2010, 2, FALSE)</f>
        <v>159123.08467741936</v>
      </c>
      <c r="C39" s="165">
        <f>C38 * VLOOKUP("Dec-2010", Table_Data_All_groups_CPI_Australia_October_2010, 2, FALSE) / VLOOKUP("Jun-"&amp;C37, Table_Data_All_groups_CPI_Australia_October_2010, 2, FALSE)</f>
        <v>168127.29083665338</v>
      </c>
      <c r="D39" s="165">
        <f>D38 * VLOOKUP("Dec-2010", Table_Data_All_groups_CPI_Australia_October_2010, 2, FALSE) / VLOOKUP("Jun-"&amp;D37, Table_Data_All_groups_CPI_Australia_October_2010, 2, FALSE)</f>
        <v>174288.03501945524</v>
      </c>
      <c r="E39" s="165">
        <f>E38 * VLOOKUP("Dec-2010", Table_Data_All_groups_CPI_Australia_October_2010, 2, FALSE) / VLOOKUP("Jun-"&amp;E37, Table_Data_All_groups_CPI_Australia_October_2010, 2, FALSE)</f>
        <v>183187.62456107052</v>
      </c>
      <c r="F39" s="165">
        <f>F38 * VLOOKUP("Dec-2010", Table_Data_All_groups_CPI_Australia_October_2010, 2, FALSE) / VLOOKUP("Jun-"&amp;F37, Table_Data_All_groups_CPI_Australia_October_2010, 2, FALSE)</f>
        <v>185807.41035653692</v>
      </c>
      <c r="G39" s="182">
        <f>SUM(B39:F39)</f>
        <v>870533.44545113551</v>
      </c>
      <c r="L39" s="169"/>
    </row>
    <row r="40" spans="1:12" ht="13" customHeight="1" thickBot="1">
      <c r="A40" s="183" t="s">
        <v>481</v>
      </c>
      <c r="B40" s="184">
        <f>B39 + B34</f>
        <v>159408.1050056344</v>
      </c>
      <c r="C40" s="184">
        <f>C39 + C34</f>
        <v>169372.00285310971</v>
      </c>
      <c r="D40" s="184">
        <f>D39 + D34</f>
        <v>178159.61489371915</v>
      </c>
      <c r="E40" s="184">
        <f>E39 + E34</f>
        <v>186555.04621462704</v>
      </c>
      <c r="F40" s="184">
        <f>F39 + F34</f>
        <v>188415.06591136361</v>
      </c>
      <c r="G40" s="185">
        <f>SUM(B40:F40)</f>
        <v>881909.83487845387</v>
      </c>
      <c r="L40" s="169"/>
    </row>
    <row r="41" spans="1:12" ht="13" customHeight="1">
      <c r="B41" s="166"/>
      <c r="C41" s="166"/>
      <c r="D41" s="166"/>
      <c r="E41" s="166"/>
      <c r="F41" s="166"/>
      <c r="G41" s="166"/>
      <c r="I41" s="186"/>
    </row>
    <row r="42" spans="1:12" s="9" customFormat="1" ht="13" customHeight="1">
      <c r="A42" s="5" t="s">
        <v>482</v>
      </c>
      <c r="B42" s="6"/>
      <c r="C42" s="6"/>
    </row>
    <row r="43" spans="1:12" ht="13" customHeight="1">
      <c r="B43" s="187"/>
      <c r="C43" s="187"/>
      <c r="D43" s="187"/>
      <c r="E43" s="187"/>
      <c r="F43" s="187"/>
      <c r="G43" s="187"/>
    </row>
    <row r="44" spans="1:12" ht="13" customHeight="1">
      <c r="A44" s="62" t="s">
        <v>24</v>
      </c>
      <c r="B44" s="158">
        <v>2011</v>
      </c>
      <c r="C44" s="158">
        <v>2012</v>
      </c>
      <c r="D44" s="158">
        <v>2013</v>
      </c>
      <c r="E44" s="158">
        <v>2014</v>
      </c>
      <c r="F44" s="158">
        <v>2015</v>
      </c>
      <c r="G44" s="158" t="s">
        <v>0</v>
      </c>
      <c r="I44" s="62" t="s">
        <v>18</v>
      </c>
    </row>
    <row r="45" spans="1:12" ht="13" customHeight="1">
      <c r="A45" s="12" t="s">
        <v>19</v>
      </c>
      <c r="B45" s="167">
        <v>9043</v>
      </c>
      <c r="C45" s="167">
        <v>20745</v>
      </c>
      <c r="D45" s="167">
        <v>25424</v>
      </c>
      <c r="E45" s="167">
        <v>9389</v>
      </c>
      <c r="F45" s="167">
        <v>8210</v>
      </c>
      <c r="G45" s="168">
        <f t="shared" ref="G45:G48" si="0">SUM(B45:F45)</f>
        <v>72811</v>
      </c>
      <c r="I45" s="169" t="s">
        <v>20</v>
      </c>
      <c r="J45" s="72" t="s">
        <v>21</v>
      </c>
    </row>
    <row r="46" spans="1:12" ht="13" customHeight="1">
      <c r="A46" s="12" t="s">
        <v>40</v>
      </c>
      <c r="B46" s="170">
        <v>1908.9444444444446</v>
      </c>
      <c r="C46" s="170">
        <v>1908.9444444444446</v>
      </c>
      <c r="D46" s="170">
        <v>1908.9444444444446</v>
      </c>
      <c r="E46" s="170">
        <v>1908.9444444444446</v>
      </c>
      <c r="F46" s="170">
        <v>1908.9444444444446</v>
      </c>
      <c r="G46" s="182">
        <f t="shared" si="0"/>
        <v>9544.7222222222226</v>
      </c>
      <c r="I46" s="169" t="s">
        <v>26</v>
      </c>
      <c r="J46" s="72" t="s">
        <v>41</v>
      </c>
    </row>
    <row r="47" spans="1:12" ht="13" customHeight="1">
      <c r="A47" s="172" t="s">
        <v>42</v>
      </c>
      <c r="B47" s="173">
        <f>SUM(B45:B46)</f>
        <v>10951.944444444445</v>
      </c>
      <c r="C47" s="173">
        <f t="shared" ref="C47:G47" si="1">SUM(C45:C46)</f>
        <v>22653.944444444445</v>
      </c>
      <c r="D47" s="173">
        <f t="shared" si="1"/>
        <v>27332.944444444445</v>
      </c>
      <c r="E47" s="173">
        <f t="shared" si="1"/>
        <v>11297.944444444445</v>
      </c>
      <c r="F47" s="173">
        <f t="shared" si="1"/>
        <v>10118.944444444445</v>
      </c>
      <c r="G47" s="173">
        <f t="shared" si="1"/>
        <v>82355.722222222219</v>
      </c>
      <c r="I47" s="169" t="s">
        <v>26</v>
      </c>
      <c r="J47" s="72" t="s">
        <v>35</v>
      </c>
    </row>
    <row r="48" spans="1:12" ht="13" customHeight="1">
      <c r="A48" s="176" t="s">
        <v>480</v>
      </c>
      <c r="B48" s="177">
        <v>0</v>
      </c>
      <c r="C48" s="177">
        <v>4981.6105885732395</v>
      </c>
      <c r="D48" s="177">
        <v>3931.3791501757059</v>
      </c>
      <c r="E48" s="177">
        <v>3296.4467682245081</v>
      </c>
      <c r="F48" s="177">
        <v>2662.3123436368587</v>
      </c>
      <c r="G48" s="178">
        <f t="shared" si="0"/>
        <v>14871.748850610313</v>
      </c>
      <c r="I48" s="169" t="s">
        <v>43</v>
      </c>
      <c r="J48" s="72" t="s">
        <v>44</v>
      </c>
    </row>
    <row r="49" spans="1:10" ht="13" customHeight="1" thickBot="1">
      <c r="A49" s="179" t="s">
        <v>0</v>
      </c>
      <c r="B49" s="180">
        <f>SUM(B47:B48)</f>
        <v>10951.944444444445</v>
      </c>
      <c r="C49" s="180">
        <f t="shared" ref="C49:F49" si="2">SUM(C47:C48)</f>
        <v>27635.555033017685</v>
      </c>
      <c r="D49" s="180">
        <f t="shared" si="2"/>
        <v>31264.323594620153</v>
      </c>
      <c r="E49" s="180">
        <f t="shared" si="2"/>
        <v>14594.391212668954</v>
      </c>
      <c r="F49" s="180">
        <f t="shared" si="2"/>
        <v>12781.256788081304</v>
      </c>
      <c r="G49" s="188">
        <f>SUM(B49:F49)</f>
        <v>97227.47107283253</v>
      </c>
    </row>
    <row r="50" spans="1:10" ht="13" customHeight="1">
      <c r="B50" s="166"/>
      <c r="C50" s="166"/>
      <c r="D50" s="166"/>
      <c r="E50" s="166"/>
      <c r="F50" s="166"/>
      <c r="G50" s="166"/>
    </row>
    <row r="51" spans="1:10" ht="13" customHeight="1">
      <c r="A51" s="62" t="s">
        <v>475</v>
      </c>
      <c r="B51" s="158">
        <v>2011</v>
      </c>
      <c r="C51" s="158">
        <v>2012</v>
      </c>
      <c r="D51" s="158">
        <v>2013</v>
      </c>
      <c r="E51" s="158">
        <v>2014</v>
      </c>
      <c r="F51" s="158">
        <v>2015</v>
      </c>
      <c r="G51" s="158" t="s">
        <v>0</v>
      </c>
    </row>
    <row r="52" spans="1:10" ht="13" customHeight="1">
      <c r="A52" s="12" t="s">
        <v>476</v>
      </c>
      <c r="B52" s="167">
        <v>153100</v>
      </c>
      <c r="C52" s="167">
        <v>173100</v>
      </c>
      <c r="D52" s="167">
        <v>187600</v>
      </c>
      <c r="E52" s="167">
        <v>182100</v>
      </c>
      <c r="F52" s="167">
        <v>189300</v>
      </c>
      <c r="G52" s="168">
        <f>SUM(B52:F52)</f>
        <v>885200</v>
      </c>
      <c r="I52" s="169" t="s">
        <v>45</v>
      </c>
      <c r="J52" s="12" t="s">
        <v>39</v>
      </c>
    </row>
    <row r="53" spans="1:10" ht="13" customHeight="1">
      <c r="A53" s="176" t="s">
        <v>477</v>
      </c>
      <c r="B53" s="165">
        <f>B52 * VLOOKUP("Dec-2010", Table_Data_All_groups_CPI_Australia_October_2010, 2, FALSE) / VLOOKUP("Jun-"&amp;B51, Table_Data_All_groups_CPI_Australia_October_2010, 2, FALSE)</f>
        <v>149550.30241935485</v>
      </c>
      <c r="C53" s="165">
        <f>C52 * VLOOKUP("Dec-2010", Table_Data_All_groups_CPI_Australia_October_2010, 2, FALSE) / VLOOKUP("Jun-"&amp;C51, Table_Data_All_groups_CPI_Australia_October_2010, 2, FALSE)</f>
        <v>167065.63745019922</v>
      </c>
      <c r="D53" s="165">
        <f>D52 * VLOOKUP("Dec-2010", Table_Data_All_groups_CPI_Australia_October_2010, 2, FALSE) / VLOOKUP("Jun-"&amp;D51, Table_Data_All_groups_CPI_Australia_October_2010, 2, FALSE)</f>
        <v>176833.0739299611</v>
      </c>
      <c r="E53" s="165">
        <f>E52 * VLOOKUP("Dec-2010", Table_Data_All_groups_CPI_Australia_October_2010, 2, FALSE) / VLOOKUP("Jun-"&amp;E51, Table_Data_All_groups_CPI_Australia_October_2010, 2, FALSE)</f>
        <v>167462.18088640031</v>
      </c>
      <c r="F53" s="165">
        <f>F52 * VLOOKUP("Dec-2010", Table_Data_All_groups_CPI_Australia_October_2010, 2, FALSE) / VLOOKUP("Jun-"&amp;F51, Table_Data_All_groups_CPI_Australia_October_2010, 2, FALSE)</f>
        <v>169837.48324718705</v>
      </c>
      <c r="G53" s="182">
        <f>SUM(B53:F53)</f>
        <v>830748.67793310247</v>
      </c>
      <c r="I53" s="169"/>
    </row>
    <row r="54" spans="1:10" ht="13" customHeight="1" thickBot="1">
      <c r="A54" s="183" t="s">
        <v>481</v>
      </c>
      <c r="B54" s="184">
        <f>B53 + B48</f>
        <v>149550.30241935485</v>
      </c>
      <c r="C54" s="184">
        <f>C53+C48</f>
        <v>172047.24803877246</v>
      </c>
      <c r="D54" s="184">
        <f>D53+D48</f>
        <v>180764.45308013679</v>
      </c>
      <c r="E54" s="184">
        <f>E53+E48</f>
        <v>170758.62765462481</v>
      </c>
      <c r="F54" s="184">
        <f>F53+F48</f>
        <v>172499.79559082389</v>
      </c>
      <c r="G54" s="189">
        <f>SUM(B54:F54)</f>
        <v>845620.4267837127</v>
      </c>
      <c r="I54" s="169"/>
    </row>
    <row r="55" spans="1:10" ht="13" customHeight="1">
      <c r="B55" s="166"/>
      <c r="C55" s="166"/>
      <c r="D55" s="166"/>
      <c r="E55" s="166"/>
      <c r="F55" s="166"/>
      <c r="G55" s="166"/>
    </row>
    <row r="56" spans="1:10" s="9" customFormat="1" ht="13" customHeight="1">
      <c r="A56" s="5" t="s">
        <v>483</v>
      </c>
      <c r="B56" s="6"/>
      <c r="C56" s="6"/>
    </row>
    <row r="57" spans="1:10" ht="13" customHeight="1">
      <c r="B57" s="166"/>
      <c r="C57" s="166"/>
      <c r="D57" s="166"/>
      <c r="E57" s="166"/>
      <c r="F57" s="166"/>
      <c r="G57" s="166"/>
    </row>
    <row r="58" spans="1:10" ht="13" customHeight="1">
      <c r="A58" s="62" t="s">
        <v>24</v>
      </c>
      <c r="B58" s="158">
        <v>2011</v>
      </c>
      <c r="C58" s="158">
        <v>2012</v>
      </c>
      <c r="D58" s="158">
        <v>2013</v>
      </c>
      <c r="E58" s="158">
        <v>2014</v>
      </c>
      <c r="F58" s="158">
        <v>2015</v>
      </c>
      <c r="G58" s="158" t="s">
        <v>0</v>
      </c>
    </row>
    <row r="59" spans="1:10" ht="13" customHeight="1">
      <c r="A59" s="12" t="s">
        <v>46</v>
      </c>
      <c r="B59" s="167">
        <v>198.57142857142858</v>
      </c>
      <c r="C59" s="167">
        <v>108.57142857142858</v>
      </c>
      <c r="D59" s="167">
        <v>108.57142857142858</v>
      </c>
      <c r="E59" s="167">
        <v>108.57142857142858</v>
      </c>
      <c r="F59" s="167">
        <v>122.85714285714288</v>
      </c>
      <c r="G59" s="168">
        <f t="shared" ref="G59:G61" si="3">SUM(B59:F59)</f>
        <v>647.14285714285722</v>
      </c>
      <c r="I59" s="169" t="s">
        <v>26</v>
      </c>
      <c r="J59" s="20" t="s">
        <v>484</v>
      </c>
    </row>
    <row r="60" spans="1:10" ht="13" customHeight="1">
      <c r="A60" s="12" t="s">
        <v>47</v>
      </c>
      <c r="B60" s="167">
        <v>7347.5047287739835</v>
      </c>
      <c r="C60" s="167">
        <v>7275.5047287739835</v>
      </c>
      <c r="D60" s="167">
        <v>5499.9606008989831</v>
      </c>
      <c r="E60" s="167">
        <v>5499.9606008989831</v>
      </c>
      <c r="F60" s="167">
        <v>5491.1712157883585</v>
      </c>
      <c r="G60" s="168">
        <f t="shared" si="3"/>
        <v>31114.101875134293</v>
      </c>
      <c r="I60" s="169" t="s">
        <v>26</v>
      </c>
      <c r="J60" s="12" t="s">
        <v>29</v>
      </c>
    </row>
    <row r="61" spans="1:10" ht="13" customHeight="1">
      <c r="A61" s="12" t="s">
        <v>48</v>
      </c>
      <c r="B61" s="170">
        <v>65.668333333333322</v>
      </c>
      <c r="C61" s="170">
        <v>65.668333333333322</v>
      </c>
      <c r="D61" s="170">
        <v>65.668333333333322</v>
      </c>
      <c r="E61" s="170">
        <v>65.668333333333322</v>
      </c>
      <c r="F61" s="170">
        <v>65.668333333333322</v>
      </c>
      <c r="G61" s="182">
        <f t="shared" si="3"/>
        <v>328.34166666666658</v>
      </c>
      <c r="I61" s="169" t="s">
        <v>26</v>
      </c>
      <c r="J61" s="12" t="s">
        <v>27</v>
      </c>
    </row>
    <row r="62" spans="1:10" ht="13" customHeight="1" thickBot="1">
      <c r="A62" s="190" t="s">
        <v>42</v>
      </c>
      <c r="B62" s="189">
        <f t="shared" ref="B62:E62" si="4">SUM(B59:B61)</f>
        <v>7611.744490678745</v>
      </c>
      <c r="C62" s="189">
        <f t="shared" si="4"/>
        <v>7449.744490678745</v>
      </c>
      <c r="D62" s="189">
        <f t="shared" si="4"/>
        <v>5674.2003628037446</v>
      </c>
      <c r="E62" s="189">
        <f t="shared" si="4"/>
        <v>5674.2003628037446</v>
      </c>
      <c r="F62" s="189">
        <f>SUM(F59:F61)</f>
        <v>5679.6966919788347</v>
      </c>
      <c r="G62" s="189">
        <f>SUM(B62:F62)</f>
        <v>32089.586398943815</v>
      </c>
      <c r="I62" s="169" t="s">
        <v>26</v>
      </c>
      <c r="J62" s="12" t="s">
        <v>35</v>
      </c>
    </row>
    <row r="63" spans="1:10" ht="13" customHeight="1">
      <c r="B63" s="166"/>
      <c r="C63" s="166"/>
      <c r="D63" s="166"/>
      <c r="E63" s="166"/>
      <c r="F63" s="166"/>
      <c r="G63" s="166"/>
    </row>
    <row r="64" spans="1:10" ht="13" customHeight="1">
      <c r="A64" s="62" t="s">
        <v>475</v>
      </c>
      <c r="B64" s="158">
        <v>2011</v>
      </c>
      <c r="C64" s="158">
        <v>2012</v>
      </c>
      <c r="D64" s="158">
        <v>2013</v>
      </c>
      <c r="E64" s="158">
        <v>2014</v>
      </c>
      <c r="F64" s="158">
        <v>2015</v>
      </c>
      <c r="G64" s="158" t="s">
        <v>0</v>
      </c>
    </row>
    <row r="65" spans="1:10" ht="13" customHeight="1">
      <c r="A65" s="12" t="s">
        <v>476</v>
      </c>
      <c r="B65" s="170">
        <v>108600</v>
      </c>
      <c r="C65" s="170">
        <v>113600</v>
      </c>
      <c r="D65" s="170">
        <v>117200</v>
      </c>
      <c r="E65" s="170">
        <v>124900</v>
      </c>
      <c r="F65" s="170">
        <v>129800</v>
      </c>
      <c r="G65" s="171">
        <f>SUM(B65:F65)</f>
        <v>594100</v>
      </c>
      <c r="I65" s="169" t="s">
        <v>49</v>
      </c>
      <c r="J65" s="12" t="s">
        <v>50</v>
      </c>
    </row>
    <row r="66" spans="1:10" ht="13" customHeight="1">
      <c r="A66" s="12" t="s">
        <v>477</v>
      </c>
      <c r="B66" s="165">
        <f>B65 * VLOOKUP("Dec-2010", Table_Data_All_groups_CPI_Australia_October_2010, 2, FALSE) / VLOOKUP("Jun-"&amp;B64, Table_Data_All_groups_CPI_Australia_October_2010, 2, FALSE)</f>
        <v>106082.05645161289</v>
      </c>
      <c r="C66" s="165">
        <f>C65 * VLOOKUP("Dec-2010", Table_Data_All_groups_CPI_Australia_October_2010, 2, FALSE) / VLOOKUP("Jun-"&amp;C64, Table_Data_All_groups_CPI_Australia_October_2010, 2, FALSE)</f>
        <v>109639.84063745019</v>
      </c>
      <c r="D66" s="165">
        <f>D65 * VLOOKUP("Dec-2010", Table_Data_All_groups_CPI_Australia_October_2010, 2, FALSE) / VLOOKUP("Jun-"&amp;D64, Table_Data_All_groups_CPI_Australia_October_2010, 2, FALSE)</f>
        <v>110473.54085603113</v>
      </c>
      <c r="E66" s="165">
        <f>E65 * VLOOKUP("Dec-2010", Table_Data_All_groups_CPI_Australia_October_2010, 2, FALSE) / VLOOKUP("Jun-"&amp;E64, Table_Data_All_groups_CPI_Australia_October_2010, 2, FALSE)</f>
        <v>114860.11198633388</v>
      </c>
      <c r="F66" s="165">
        <f>F65 * VLOOKUP("Dec-2010", Table_Data_All_groups_CPI_Australia_October_2010, 2, FALSE) / VLOOKUP("Jun-"&amp;F64, Table_Data_All_groups_CPI_Australia_October_2010, 2, FALSE)</f>
        <v>116454.86172997823</v>
      </c>
      <c r="G66" s="191">
        <f>SUM(B66:F66)</f>
        <v>557510.41166140628</v>
      </c>
    </row>
    <row r="67" spans="1:10" ht="13" customHeight="1">
      <c r="B67" s="187"/>
      <c r="C67" s="187"/>
      <c r="D67" s="187"/>
      <c r="E67" s="187"/>
      <c r="F67" s="187"/>
      <c r="G67" s="187"/>
    </row>
    <row r="68" spans="1:10" s="9" customFormat="1" ht="13" customHeight="1">
      <c r="A68" s="5" t="s">
        <v>485</v>
      </c>
      <c r="B68" s="6"/>
      <c r="C68" s="6"/>
    </row>
    <row r="70" spans="1:10" ht="13" customHeight="1">
      <c r="A70" s="62" t="s">
        <v>24</v>
      </c>
      <c r="B70" s="62">
        <v>2011</v>
      </c>
      <c r="C70" s="62">
        <v>2012</v>
      </c>
      <c r="D70" s="62">
        <v>2013</v>
      </c>
      <c r="E70" s="62">
        <v>2014</v>
      </c>
      <c r="F70" s="62">
        <v>2015</v>
      </c>
      <c r="G70" s="158" t="s">
        <v>0</v>
      </c>
    </row>
    <row r="71" spans="1:10" ht="13" customHeight="1">
      <c r="A71" s="12" t="s">
        <v>47</v>
      </c>
      <c r="B71" s="192"/>
      <c r="C71" s="192"/>
      <c r="D71" s="192"/>
      <c r="E71" s="192"/>
      <c r="F71" s="192"/>
      <c r="G71" s="167">
        <v>9016</v>
      </c>
      <c r="I71" s="169" t="s">
        <v>26</v>
      </c>
      <c r="J71" s="12" t="s">
        <v>72</v>
      </c>
    </row>
    <row r="72" spans="1:10" ht="13" customHeight="1">
      <c r="A72" s="12" t="s">
        <v>46</v>
      </c>
      <c r="B72" s="192"/>
      <c r="C72" s="192"/>
      <c r="D72" s="192"/>
      <c r="E72" s="192"/>
      <c r="F72" s="192"/>
      <c r="G72" s="167">
        <v>611</v>
      </c>
      <c r="I72" s="169" t="s">
        <v>26</v>
      </c>
      <c r="J72" s="12" t="s">
        <v>71</v>
      </c>
    </row>
    <row r="73" spans="1:10" ht="13" customHeight="1">
      <c r="A73" s="12" t="s">
        <v>51</v>
      </c>
      <c r="B73" s="192"/>
      <c r="C73" s="192"/>
      <c r="D73" s="192"/>
      <c r="E73" s="192"/>
      <c r="F73" s="192"/>
      <c r="G73" s="168">
        <f>1705 * 0</f>
        <v>0</v>
      </c>
    </row>
    <row r="74" spans="1:10" ht="13" customHeight="1">
      <c r="A74" s="176" t="s">
        <v>25</v>
      </c>
      <c r="B74" s="193"/>
      <c r="C74" s="193"/>
      <c r="D74" s="193"/>
      <c r="E74" s="193"/>
      <c r="F74" s="193"/>
      <c r="G74" s="194">
        <v>32</v>
      </c>
      <c r="I74" s="169" t="s">
        <v>26</v>
      </c>
      <c r="J74" s="12" t="s">
        <v>73</v>
      </c>
    </row>
    <row r="75" spans="1:10" ht="13" customHeight="1" thickBot="1">
      <c r="A75" s="195" t="s">
        <v>42</v>
      </c>
      <c r="B75" s="196"/>
      <c r="C75" s="196"/>
      <c r="D75" s="196"/>
      <c r="E75" s="196"/>
      <c r="F75" s="196"/>
      <c r="G75" s="189">
        <f>SUM(G71:G74)</f>
        <v>9659</v>
      </c>
    </row>
    <row r="77" spans="1:10" ht="13" customHeight="1">
      <c r="A77" s="62" t="s">
        <v>475</v>
      </c>
      <c r="B77" s="62">
        <v>2011</v>
      </c>
      <c r="C77" s="62">
        <v>2012</v>
      </c>
      <c r="D77" s="62">
        <v>2013</v>
      </c>
      <c r="E77" s="62">
        <v>2014</v>
      </c>
      <c r="F77" s="62">
        <v>2015</v>
      </c>
      <c r="G77" s="158" t="s">
        <v>0</v>
      </c>
    </row>
    <row r="78" spans="1:10" ht="13" customHeight="1">
      <c r="A78" s="176" t="s">
        <v>476</v>
      </c>
      <c r="B78" s="170">
        <v>59700</v>
      </c>
      <c r="C78" s="170">
        <v>60100</v>
      </c>
      <c r="D78" s="170">
        <v>61900</v>
      </c>
      <c r="E78" s="170">
        <v>69000</v>
      </c>
      <c r="F78" s="170">
        <v>69700</v>
      </c>
      <c r="G78" s="182">
        <f>SUM(B78:F78)</f>
        <v>320400</v>
      </c>
      <c r="I78" s="169" t="s">
        <v>52</v>
      </c>
      <c r="J78" s="12" t="s">
        <v>50</v>
      </c>
    </row>
    <row r="79" spans="1:10" ht="13" customHeight="1" thickBot="1">
      <c r="A79" s="183" t="s">
        <v>477</v>
      </c>
      <c r="B79" s="184">
        <f>B78 * VLOOKUP("Dec-2010", Table_Data_All_groups_CPI_Australia_October_2010, 2, FALSE) / VLOOKUP("Jun-"&amp;B77, Table_Data_All_groups_CPI_Australia_October_2010, 2, FALSE)</f>
        <v>58315.826612903227</v>
      </c>
      <c r="C79" s="184">
        <f>C78 * VLOOKUP("Dec-2010", Table_Data_All_groups_CPI_Australia_October_2010, 2, FALSE) / VLOOKUP("Jun-"&amp;C77, Table_Data_All_groups_CPI_Australia_October_2010, 2, FALSE)</f>
        <v>58004.880478087645</v>
      </c>
      <c r="D79" s="184">
        <f>D78 * VLOOKUP("Dec-2010", Table_Data_All_groups_CPI_Australia_October_2010, 2, FALSE) / VLOOKUP("Jun-"&amp;D77, Table_Data_All_groups_CPI_Australia_October_2010, 2, FALSE)</f>
        <v>58347.373540856031</v>
      </c>
      <c r="E79" s="184">
        <f>E78 * VLOOKUP("Dec-2010", Table_Data_All_groups_CPI_Australia_October_2010, 2, FALSE) / VLOOKUP("Jun-"&amp;E77, Table_Data_All_groups_CPI_Australia_October_2010, 2, FALSE)</f>
        <v>63453.544652178047</v>
      </c>
      <c r="F79" s="184">
        <f>F78 * VLOOKUP("Dec-2010", Table_Data_All_groups_CPI_Australia_October_2010, 2, FALSE) / VLOOKUP("Jun-"&amp;F77, Table_Data_All_groups_CPI_Australia_October_2010, 2, FALSE)</f>
        <v>62533.92806301605</v>
      </c>
      <c r="G79" s="189">
        <f>SUM(B79:F79)</f>
        <v>300655.55334704102</v>
      </c>
      <c r="H79" s="197"/>
    </row>
    <row r="80" spans="1:10" ht="13" customHeight="1">
      <c r="G80" s="198"/>
      <c r="H80" s="199"/>
    </row>
    <row r="85" spans="1:10" s="9" customFormat="1" ht="13" customHeight="1">
      <c r="A85" s="5" t="s">
        <v>516</v>
      </c>
      <c r="B85" s="6"/>
      <c r="C85" s="6"/>
    </row>
    <row r="86" spans="1:10" ht="13" customHeight="1">
      <c r="A86" s="62" t="s">
        <v>519</v>
      </c>
      <c r="B86" s="222">
        <v>43983</v>
      </c>
      <c r="C86" s="222">
        <v>44348</v>
      </c>
      <c r="D86" s="222">
        <v>44713</v>
      </c>
      <c r="E86" s="222">
        <v>45078</v>
      </c>
      <c r="F86" s="222">
        <v>45444</v>
      </c>
      <c r="G86" s="158" t="s">
        <v>0</v>
      </c>
    </row>
    <row r="87" spans="1:10" ht="13" customHeight="1">
      <c r="A87" s="12" t="s">
        <v>514</v>
      </c>
      <c r="B87" s="221">
        <v>2.404928</v>
      </c>
      <c r="C87" s="221">
        <v>2.404928</v>
      </c>
      <c r="D87" s="221">
        <v>2.404928</v>
      </c>
      <c r="E87" s="221">
        <v>2.404928</v>
      </c>
      <c r="F87" s="221">
        <v>2.404928</v>
      </c>
      <c r="G87" s="225">
        <f>SUM(B87:F87)</f>
        <v>12.02464</v>
      </c>
      <c r="H87" s="223"/>
      <c r="I87" s="169" t="s">
        <v>517</v>
      </c>
      <c r="J87" s="12" t="s">
        <v>518</v>
      </c>
    </row>
    <row r="88" spans="1:10" ht="13" customHeight="1">
      <c r="A88" s="12" t="s">
        <v>475</v>
      </c>
      <c r="B88" s="232">
        <v>50.025489239693385</v>
      </c>
      <c r="C88" s="232">
        <v>50.54456100009206</v>
      </c>
      <c r="D88" s="232">
        <v>51.075414118367839</v>
      </c>
      <c r="E88" s="232">
        <v>51.607859299367462</v>
      </c>
      <c r="F88" s="232">
        <v>52.088713954106673</v>
      </c>
      <c r="G88" s="225">
        <f>SUM(B88:F88)</f>
        <v>255.34203761162743</v>
      </c>
      <c r="H88" s="224"/>
    </row>
    <row r="89" spans="1:10" ht="13" customHeight="1">
      <c r="A89" s="12" t="s">
        <v>520</v>
      </c>
      <c r="G89" s="226">
        <f>G87/G88</f>
        <v>4.7092284969893407E-2</v>
      </c>
    </row>
    <row r="91" spans="1:10" s="9" customFormat="1" ht="13" customHeight="1">
      <c r="A91" s="5" t="s">
        <v>83</v>
      </c>
      <c r="B91" s="6"/>
      <c r="C91" s="6"/>
    </row>
  </sheetData>
  <conditionalFormatting sqref="B86:F86">
    <cfRule type="expression" dxfId="0" priority="1">
      <formula>B$10=B$4</formula>
    </cfRule>
  </conditionalFormatting>
  <hyperlinks>
    <hyperlink ref="I27" r:id="rId1"/>
    <hyperlink ref="I21" r:id="rId2"/>
    <hyperlink ref="I52" r:id="rId3"/>
    <hyperlink ref="I38" r:id="rId4"/>
    <hyperlink ref="I65" r:id="rId5"/>
    <hyperlink ref="I18" r:id="rId6"/>
    <hyperlink ref="I28" r:id="rId7"/>
    <hyperlink ref="I29" r:id="rId8"/>
    <hyperlink ref="I30" r:id="rId9"/>
    <hyperlink ref="I61" r:id="rId10"/>
    <hyperlink ref="I60" r:id="rId11"/>
    <hyperlink ref="I46" r:id="rId12"/>
    <hyperlink ref="I45" r:id="rId13"/>
    <hyperlink ref="I33" r:id="rId14"/>
    <hyperlink ref="I47" r:id="rId15"/>
    <hyperlink ref="I62" r:id="rId16"/>
    <hyperlink ref="I48" r:id="rId17"/>
    <hyperlink ref="I34" r:id="rId18"/>
    <hyperlink ref="I59" r:id="rId19"/>
    <hyperlink ref="I71" r:id="rId20"/>
    <hyperlink ref="I72" r:id="rId21"/>
    <hyperlink ref="I74" r:id="rId22"/>
    <hyperlink ref="I78" r:id="rId23"/>
    <hyperlink ref="A2" location="Index!A1" display="Index"/>
    <hyperlink ref="I87" r:id="rId24"/>
  </hyperlinks>
  <pageMargins left="0.7" right="0.7" top="0.75" bottom="0.75" header="0.3" footer="0.3"/>
  <ignoredErrors>
    <ignoredError sqref="B31:F31 B47:G47 B62:F62" formulaRange="1"/>
  </ignoredErrors>
  <legacy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E12"/>
  <sheetViews>
    <sheetView workbookViewId="0">
      <selection activeCell="B8" sqref="B8"/>
    </sheetView>
  </sheetViews>
  <sheetFormatPr defaultColWidth="8.81640625" defaultRowHeight="12.5"/>
  <cols>
    <col min="1" max="1" width="35" style="49" bestFit="1" customWidth="1"/>
    <col min="2" max="2" width="28.453125" style="113" customWidth="1"/>
    <col min="3" max="3" width="21.81640625" style="49" customWidth="1"/>
    <col min="4" max="4" width="22.1796875" style="49" bestFit="1" customWidth="1"/>
    <col min="5" max="5" width="34.81640625" style="49" customWidth="1"/>
    <col min="6" max="6" width="11.453125" style="49" customWidth="1"/>
    <col min="7" max="7" width="16.1796875" style="49" bestFit="1" customWidth="1"/>
    <col min="8" max="8" width="18.81640625" style="49" bestFit="1" customWidth="1"/>
    <col min="9" max="9" width="16.1796875" style="49" customWidth="1"/>
    <col min="10" max="10" width="18.1796875" style="49" customWidth="1"/>
    <col min="11" max="11" width="15.453125" style="49" customWidth="1"/>
    <col min="12" max="12" width="18.1796875" style="49" customWidth="1"/>
    <col min="13" max="13" width="17.1796875" style="49" customWidth="1"/>
    <col min="14" max="14" width="11.453125" style="49" customWidth="1"/>
    <col min="15" max="15" width="21" style="49" bestFit="1" customWidth="1"/>
    <col min="16" max="16" width="34.453125" style="49" bestFit="1" customWidth="1"/>
    <col min="17" max="17" width="19.54296875" style="49" bestFit="1" customWidth="1"/>
    <col min="18" max="18" width="20.1796875" style="49" bestFit="1" customWidth="1"/>
    <col min="19" max="19" width="17.81640625" style="49" bestFit="1" customWidth="1"/>
    <col min="20" max="20" width="34.453125" style="49" bestFit="1" customWidth="1"/>
    <col min="21" max="21" width="8.81640625" style="49"/>
    <col min="22" max="22" width="35.1796875" style="49" bestFit="1" customWidth="1"/>
    <col min="23" max="25" width="12" style="49" bestFit="1" customWidth="1"/>
    <col min="26" max="26" width="12.81640625" style="49" bestFit="1" customWidth="1"/>
    <col min="27" max="27" width="19.54296875" style="49" bestFit="1" customWidth="1"/>
    <col min="28" max="28" width="10.54296875" style="49" bestFit="1" customWidth="1"/>
    <col min="29" max="30" width="10.453125" style="49" bestFit="1" customWidth="1"/>
    <col min="31" max="31" width="21" style="49" bestFit="1" customWidth="1"/>
    <col min="32" max="33" width="8.81640625" style="49"/>
    <col min="34" max="34" width="34.453125" style="49" bestFit="1" customWidth="1"/>
    <col min="35" max="43" width="7.54296875" style="49" bestFit="1" customWidth="1"/>
    <col min="44" max="16384" width="8.81640625" style="49"/>
  </cols>
  <sheetData>
    <row r="1" spans="1:31" s="47" customFormat="1" ht="15.65" customHeight="1">
      <c r="A1" s="17" t="s">
        <v>74</v>
      </c>
      <c r="B1" s="110"/>
    </row>
    <row r="2" spans="1:31" s="88" customFormat="1" ht="13.4" customHeight="1">
      <c r="A2" s="102" t="s">
        <v>427</v>
      </c>
      <c r="C2" s="111"/>
      <c r="E2" s="93"/>
    </row>
    <row r="3" spans="1:31" ht="13.4" customHeight="1" thickBot="1">
      <c r="A3" s="112" t="s">
        <v>439</v>
      </c>
    </row>
    <row r="5" spans="1:31" s="6" customFormat="1" ht="13.4" customHeight="1">
      <c r="A5" s="5" t="s">
        <v>440</v>
      </c>
      <c r="B5" s="114"/>
      <c r="C5" s="23"/>
      <c r="D5" s="23"/>
      <c r="E5" s="23"/>
      <c r="F5" s="23"/>
      <c r="G5" s="52"/>
      <c r="H5" s="53"/>
      <c r="I5" s="52"/>
      <c r="J5" s="53"/>
      <c r="K5" s="52"/>
      <c r="L5" s="52"/>
      <c r="M5" s="52"/>
      <c r="N5" s="52"/>
      <c r="O5" s="52"/>
      <c r="P5" s="52"/>
      <c r="Q5" s="52"/>
      <c r="R5" s="52"/>
      <c r="S5" s="53"/>
      <c r="T5" s="53"/>
      <c r="U5" s="52"/>
      <c r="V5" s="52"/>
      <c r="W5" s="52"/>
      <c r="X5" s="52"/>
      <c r="Y5" s="52"/>
    </row>
    <row r="6" spans="1:31" s="14" customFormat="1" ht="13.4" customHeight="1">
      <c r="B6" s="115"/>
    </row>
    <row r="7" spans="1:31" s="116" customFormat="1" ht="13.4" customHeight="1">
      <c r="A7" s="116" t="s">
        <v>441</v>
      </c>
      <c r="B7" s="116" t="s">
        <v>442</v>
      </c>
      <c r="L7" s="117"/>
      <c r="M7" s="118"/>
      <c r="V7" s="116" t="s">
        <v>443</v>
      </c>
      <c r="W7" s="116">
        <v>2016</v>
      </c>
      <c r="X7" s="116">
        <v>2017</v>
      </c>
      <c r="Y7" s="116">
        <v>2018</v>
      </c>
      <c r="Z7" s="116">
        <v>2019</v>
      </c>
      <c r="AA7" s="116">
        <v>2020</v>
      </c>
      <c r="AB7" s="116">
        <v>2021</v>
      </c>
      <c r="AC7" s="116">
        <v>2022</v>
      </c>
      <c r="AD7" s="116">
        <v>2023</v>
      </c>
      <c r="AE7" s="119">
        <v>2024</v>
      </c>
    </row>
    <row r="8" spans="1:31" s="116" customFormat="1" ht="13.4" customHeight="1">
      <c r="A8" s="115" t="s">
        <v>444</v>
      </c>
      <c r="B8" s="150">
        <v>2006</v>
      </c>
      <c r="L8" s="117"/>
      <c r="M8" s="118"/>
      <c r="AE8" s="119"/>
    </row>
    <row r="9" spans="1:31" s="116" customFormat="1" ht="13.4" customHeight="1">
      <c r="A9" s="115" t="s">
        <v>445</v>
      </c>
      <c r="B9" s="150">
        <v>2012</v>
      </c>
      <c r="L9" s="117"/>
      <c r="M9" s="118"/>
      <c r="AE9" s="119"/>
    </row>
    <row r="10" spans="1:31" s="116" customFormat="1" ht="13.4" customHeight="1">
      <c r="A10" s="115" t="s">
        <v>446</v>
      </c>
      <c r="B10" s="123">
        <v>2022</v>
      </c>
      <c r="L10" s="117"/>
      <c r="M10" s="118"/>
      <c r="AE10" s="119"/>
    </row>
    <row r="11" spans="1:31" s="120" customFormat="1" ht="13.4" customHeight="1">
      <c r="B11" s="116"/>
      <c r="L11" s="121"/>
      <c r="M11" s="118"/>
      <c r="AE11" s="122"/>
    </row>
    <row r="12" spans="1:31" s="6" customFormat="1" ht="13.4" customHeight="1">
      <c r="A12" s="5" t="s">
        <v>83</v>
      </c>
      <c r="B12" s="114"/>
      <c r="D12" s="23"/>
      <c r="E12" s="23"/>
      <c r="F12" s="23"/>
      <c r="G12" s="23"/>
      <c r="H12" s="52"/>
      <c r="I12" s="53"/>
      <c r="J12" s="52"/>
      <c r="K12" s="53"/>
      <c r="L12" s="52"/>
      <c r="M12" s="52"/>
      <c r="N12" s="52"/>
      <c r="O12" s="52"/>
      <c r="P12" s="52"/>
      <c r="Q12" s="52"/>
      <c r="R12" s="52"/>
      <c r="S12" s="52"/>
      <c r="T12" s="53"/>
      <c r="U12" s="53"/>
      <c r="V12" s="52"/>
      <c r="W12" s="52"/>
      <c r="X12" s="52"/>
      <c r="Y12" s="52"/>
      <c r="Z12" s="52"/>
    </row>
  </sheetData>
  <hyperlinks>
    <hyperlink ref="A2" location="Index!A1" display="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Y76"/>
  <sheetViews>
    <sheetView topLeftCell="A54" zoomScaleNormal="100" workbookViewId="0">
      <selection activeCell="C69" sqref="C69"/>
    </sheetView>
  </sheetViews>
  <sheetFormatPr defaultColWidth="8.81640625" defaultRowHeight="13.4" customHeight="1"/>
  <cols>
    <col min="1" max="1" width="24.81640625" style="20" bestFit="1" customWidth="1"/>
    <col min="2" max="3" width="14.1796875" style="20" bestFit="1" customWidth="1"/>
    <col min="4" max="16" width="8" style="20" bestFit="1" customWidth="1"/>
    <col min="17" max="17" width="8" style="20" customWidth="1"/>
    <col min="18" max="18" width="26.1796875" style="20" customWidth="1"/>
    <col min="19" max="19" width="15.1796875" style="20" bestFit="1" customWidth="1"/>
    <col min="20" max="20" width="23.453125" style="20" bestFit="1" customWidth="1"/>
    <col min="21" max="21" width="17.1796875" style="20" customWidth="1"/>
    <col min="22" max="22" width="16.81640625" style="20" customWidth="1"/>
    <col min="23" max="23" width="9.1796875" style="20" bestFit="1" customWidth="1"/>
    <col min="24" max="24" width="14.54296875" style="20" bestFit="1" customWidth="1"/>
    <col min="25" max="16384" width="8.81640625" style="20"/>
  </cols>
  <sheetData>
    <row r="1" spans="1:5" s="18" customFormat="1" ht="15.65" customHeight="1">
      <c r="A1" s="17" t="s">
        <v>74</v>
      </c>
      <c r="E1" s="19"/>
    </row>
    <row r="2" spans="1:5" s="88" customFormat="1" ht="13.4" customHeight="1">
      <c r="A2" s="102" t="s">
        <v>427</v>
      </c>
      <c r="C2" s="92"/>
      <c r="E2" s="93"/>
    </row>
    <row r="3" spans="1:5" ht="13.4" customHeight="1">
      <c r="A3" s="2" t="s">
        <v>76</v>
      </c>
      <c r="E3" s="21"/>
    </row>
    <row r="4" spans="1:5" ht="13.4" customHeight="1">
      <c r="A4" s="22"/>
      <c r="B4" s="22"/>
      <c r="C4" s="22"/>
    </row>
    <row r="5" spans="1:5" s="126" customFormat="1" ht="13" customHeight="1">
      <c r="A5" s="5" t="s">
        <v>448</v>
      </c>
      <c r="C5" s="6"/>
    </row>
    <row r="7" spans="1:5" s="62" customFormat="1" ht="13" customHeight="1">
      <c r="A7" s="62" t="s">
        <v>78</v>
      </c>
      <c r="B7" s="129" t="str">
        <f>Parameter_Period_start_long&amp;" - "&amp;Parameter_Period_end</f>
        <v>2006 - 2022</v>
      </c>
    </row>
    <row r="8" spans="1:5" s="151" customFormat="1" ht="13" customHeight="1">
      <c r="A8" s="151" t="s">
        <v>66</v>
      </c>
      <c r="B8" s="152">
        <f t="shared" ref="B8:B20" si="0">VLOOKUP(A8, Table_Comparators_long, MATCH(Parameter_Period_end, Header_Table_Comparators_long, 0), FALSE)</f>
        <v>0</v>
      </c>
    </row>
    <row r="9" spans="1:5" s="151" customFormat="1" ht="13" customHeight="1">
      <c r="A9" s="151" t="s">
        <v>67</v>
      </c>
      <c r="B9" s="152">
        <f t="shared" si="0"/>
        <v>0</v>
      </c>
    </row>
    <row r="10" spans="1:5" s="151" customFormat="1" ht="13" customHeight="1">
      <c r="A10" s="151" t="s">
        <v>7</v>
      </c>
      <c r="B10" s="152">
        <f t="shared" si="0"/>
        <v>1</v>
      </c>
    </row>
    <row r="11" spans="1:5" s="151" customFormat="1" ht="13" customHeight="1">
      <c r="A11" s="151" t="s">
        <v>1</v>
      </c>
      <c r="B11" s="152">
        <f t="shared" si="0"/>
        <v>1</v>
      </c>
    </row>
    <row r="12" spans="1:5" s="151" customFormat="1" ht="13" customHeight="1">
      <c r="A12" s="151" t="s">
        <v>68</v>
      </c>
      <c r="B12" s="152">
        <f t="shared" si="0"/>
        <v>0</v>
      </c>
    </row>
    <row r="13" spans="1:5" s="151" customFormat="1" ht="13" customHeight="1">
      <c r="A13" s="151" t="s">
        <v>69</v>
      </c>
      <c r="B13" s="152">
        <f t="shared" si="0"/>
        <v>0</v>
      </c>
    </row>
    <row r="14" spans="1:5" s="151" customFormat="1" ht="13" customHeight="1">
      <c r="A14" s="151" t="s">
        <v>70</v>
      </c>
      <c r="B14" s="152">
        <f t="shared" si="0"/>
        <v>0</v>
      </c>
    </row>
    <row r="15" spans="1:5" s="151" customFormat="1" ht="13" customHeight="1">
      <c r="A15" s="151" t="s">
        <v>64</v>
      </c>
      <c r="B15" s="152">
        <f t="shared" si="0"/>
        <v>0</v>
      </c>
    </row>
    <row r="16" spans="1:5" s="151" customFormat="1" ht="13" customHeight="1">
      <c r="A16" s="151" t="s">
        <v>53</v>
      </c>
      <c r="B16" s="152">
        <f t="shared" si="0"/>
        <v>0</v>
      </c>
    </row>
    <row r="17" spans="1:25" s="151" customFormat="1" ht="13" customHeight="1">
      <c r="A17" s="151" t="s">
        <v>2</v>
      </c>
      <c r="B17" s="152">
        <f t="shared" si="0"/>
        <v>1</v>
      </c>
    </row>
    <row r="18" spans="1:25" s="151" customFormat="1" ht="13" customHeight="1">
      <c r="A18" s="151" t="s">
        <v>65</v>
      </c>
      <c r="B18" s="152">
        <f t="shared" si="0"/>
        <v>1</v>
      </c>
    </row>
    <row r="19" spans="1:25" s="151" customFormat="1" ht="13" customHeight="1">
      <c r="A19" s="151" t="s">
        <v>54</v>
      </c>
      <c r="B19" s="152">
        <f t="shared" si="0"/>
        <v>1</v>
      </c>
    </row>
    <row r="20" spans="1:25" s="151" customFormat="1" ht="13" customHeight="1">
      <c r="A20" s="151" t="s">
        <v>3</v>
      </c>
      <c r="B20" s="152">
        <f t="shared" si="0"/>
        <v>1</v>
      </c>
    </row>
    <row r="21" spans="1:25" s="12" customFormat="1" ht="13" customHeight="1"/>
    <row r="22" spans="1:25" s="25" customFormat="1" ht="13.4" customHeight="1">
      <c r="A22" s="23" t="s">
        <v>450</v>
      </c>
      <c r="C22" s="24"/>
    </row>
    <row r="23" spans="1:25" ht="13.4" customHeight="1">
      <c r="I23" s="35"/>
      <c r="J23" s="34"/>
      <c r="K23" s="34"/>
      <c r="L23" s="34"/>
      <c r="M23" s="34"/>
      <c r="N23" s="34"/>
      <c r="O23" s="34"/>
      <c r="T23" s="34"/>
      <c r="U23" s="34"/>
      <c r="V23" s="34"/>
      <c r="W23" s="34"/>
      <c r="X23" s="34"/>
      <c r="Y23" s="34"/>
    </row>
    <row r="24" spans="1:25" ht="13.4" customHeight="1">
      <c r="A24" s="62" t="s">
        <v>78</v>
      </c>
      <c r="B24" s="153" t="s">
        <v>77</v>
      </c>
      <c r="C24" s="28" t="s">
        <v>80</v>
      </c>
      <c r="I24" s="35"/>
      <c r="J24" s="34"/>
      <c r="K24" s="34"/>
      <c r="L24" s="34"/>
      <c r="M24" s="34"/>
      <c r="N24" s="34"/>
      <c r="O24" s="34"/>
      <c r="T24" s="34"/>
      <c r="U24" s="34"/>
      <c r="V24" s="34"/>
      <c r="W24" s="34"/>
      <c r="X24" s="34"/>
      <c r="Y24" s="34"/>
    </row>
    <row r="25" spans="1:25" ht="13.4" customHeight="1">
      <c r="A25" s="151" t="s">
        <v>66</v>
      </c>
      <c r="B25" s="42">
        <f t="shared" ref="B25:B37" si="1">VLOOKUP(A25, Table_Data_customer_numbers, MATCH(Parameter_last_five_years, Header_Table_Data_customer_numbers, 0), FALSE)</f>
        <v>207476.8000000008</v>
      </c>
      <c r="C25" s="43">
        <f t="shared" ref="C25:C37" si="2">B25/$B$38 * B8</f>
        <v>0</v>
      </c>
      <c r="I25" s="35"/>
      <c r="J25" s="34"/>
      <c r="K25" s="34"/>
      <c r="L25" s="34"/>
      <c r="M25" s="34"/>
      <c r="N25" s="34"/>
      <c r="O25" s="34"/>
      <c r="T25" s="34"/>
      <c r="U25" s="34"/>
      <c r="V25" s="34"/>
      <c r="W25" s="34"/>
      <c r="X25" s="34"/>
      <c r="Y25" s="34"/>
    </row>
    <row r="26" spans="1:25" ht="13.4" customHeight="1">
      <c r="A26" s="151" t="s">
        <v>67</v>
      </c>
      <c r="B26" s="42">
        <f t="shared" si="1"/>
        <v>1758580.6</v>
      </c>
      <c r="C26" s="43">
        <f t="shared" si="2"/>
        <v>0</v>
      </c>
      <c r="I26" s="35"/>
      <c r="J26" s="34"/>
      <c r="K26" s="34"/>
      <c r="L26" s="34"/>
      <c r="M26" s="34"/>
      <c r="N26" s="34"/>
      <c r="O26" s="34"/>
      <c r="T26" s="34"/>
      <c r="U26" s="34"/>
      <c r="V26" s="34"/>
      <c r="W26" s="34"/>
      <c r="X26" s="34"/>
      <c r="Y26" s="34"/>
    </row>
    <row r="27" spans="1:25" ht="13.4" customHeight="1">
      <c r="A27" s="151" t="s">
        <v>7</v>
      </c>
      <c r="B27" s="42">
        <f t="shared" si="1"/>
        <v>772388.2</v>
      </c>
      <c r="C27" s="43">
        <f t="shared" si="2"/>
        <v>0.19843929375907621</v>
      </c>
      <c r="I27" s="35"/>
      <c r="J27" s="34"/>
      <c r="K27" s="34"/>
      <c r="L27" s="34"/>
      <c r="M27" s="34"/>
      <c r="N27" s="34"/>
      <c r="O27" s="34"/>
      <c r="T27" s="34"/>
      <c r="U27" s="34"/>
      <c r="V27" s="34"/>
      <c r="W27" s="34"/>
      <c r="X27" s="34"/>
      <c r="Y27" s="34"/>
    </row>
    <row r="28" spans="1:25" ht="13.4" customHeight="1">
      <c r="A28" s="151" t="s">
        <v>1</v>
      </c>
      <c r="B28" s="42">
        <f t="shared" si="1"/>
        <v>345860.8</v>
      </c>
      <c r="C28" s="43">
        <f t="shared" si="2"/>
        <v>8.8857355525303355E-2</v>
      </c>
      <c r="I28" s="35"/>
      <c r="J28" s="35"/>
      <c r="Q28" s="33"/>
      <c r="V28" s="33"/>
    </row>
    <row r="29" spans="1:25" ht="13.4" customHeight="1">
      <c r="A29" s="151" t="s">
        <v>68</v>
      </c>
      <c r="B29" s="42">
        <f t="shared" si="1"/>
        <v>1046515.9</v>
      </c>
      <c r="C29" s="43">
        <f t="shared" si="2"/>
        <v>0</v>
      </c>
      <c r="I29" s="35"/>
      <c r="J29" s="35"/>
      <c r="Q29" s="33"/>
      <c r="V29" s="33"/>
    </row>
    <row r="30" spans="1:25" ht="13.4" customHeight="1">
      <c r="A30" s="151" t="s">
        <v>69</v>
      </c>
      <c r="B30" s="42">
        <f t="shared" si="1"/>
        <v>1518294</v>
      </c>
      <c r="C30" s="43">
        <f t="shared" si="2"/>
        <v>0</v>
      </c>
    </row>
    <row r="31" spans="1:25" ht="13.4" customHeight="1">
      <c r="A31" s="151" t="s">
        <v>70</v>
      </c>
      <c r="B31" s="42">
        <f t="shared" si="1"/>
        <v>763257.2</v>
      </c>
      <c r="C31" s="43">
        <f t="shared" si="2"/>
        <v>0</v>
      </c>
    </row>
    <row r="32" spans="1:25" ht="13.4" customHeight="1">
      <c r="A32" s="151" t="s">
        <v>64</v>
      </c>
      <c r="B32" s="42">
        <f t="shared" si="1"/>
        <v>925795.5</v>
      </c>
      <c r="C32" s="43">
        <f t="shared" si="2"/>
        <v>0</v>
      </c>
    </row>
    <row r="33" spans="1:3" ht="13.4" customHeight="1">
      <c r="A33" s="151" t="s">
        <v>53</v>
      </c>
      <c r="B33" s="42">
        <f t="shared" si="1"/>
        <v>364944.1</v>
      </c>
      <c r="C33" s="43">
        <f>B33/$B$38 * B16</f>
        <v>0</v>
      </c>
    </row>
    <row r="34" spans="1:3" ht="13.4" customHeight="1">
      <c r="A34" s="151" t="s">
        <v>2</v>
      </c>
      <c r="B34" s="42">
        <f t="shared" si="1"/>
        <v>866622</v>
      </c>
      <c r="C34" s="43">
        <f t="shared" si="2"/>
        <v>0.22264951437124253</v>
      </c>
    </row>
    <row r="35" spans="1:3" ht="13.4" customHeight="1">
      <c r="A35" s="151" t="s">
        <v>65</v>
      </c>
      <c r="B35" s="42">
        <f t="shared" si="1"/>
        <v>912953.5</v>
      </c>
      <c r="C35" s="43">
        <f t="shared" si="2"/>
        <v>0.23455284243710198</v>
      </c>
    </row>
    <row r="36" spans="1:3" ht="13.4" customHeight="1">
      <c r="A36" s="151" t="s">
        <v>54</v>
      </c>
      <c r="B36" s="42">
        <f t="shared" si="1"/>
        <v>294210.09999999998</v>
      </c>
      <c r="C36" s="43">
        <f t="shared" si="2"/>
        <v>7.558743706958132E-2</v>
      </c>
    </row>
    <row r="37" spans="1:3" ht="13.4" customHeight="1">
      <c r="A37" s="151" t="s">
        <v>3</v>
      </c>
      <c r="B37" s="42">
        <f t="shared" si="1"/>
        <v>700280.2</v>
      </c>
      <c r="C37" s="43">
        <f t="shared" si="2"/>
        <v>0.17991355683769464</v>
      </c>
    </row>
    <row r="38" spans="1:3" ht="13.4" customHeight="1">
      <c r="A38" s="33" t="s">
        <v>451</v>
      </c>
      <c r="B38" s="44">
        <f>SUMPRODUCT(B25:B37, B8:B20)</f>
        <v>3892314.8</v>
      </c>
      <c r="C38" s="45">
        <f>SUM(C25:C37)</f>
        <v>1</v>
      </c>
    </row>
    <row r="40" spans="1:3" s="126" customFormat="1" ht="13" customHeight="1">
      <c r="A40" s="5" t="s">
        <v>449</v>
      </c>
      <c r="C40" s="6"/>
    </row>
    <row r="42" spans="1:3" s="62" customFormat="1" ht="13" customHeight="1">
      <c r="A42" s="62" t="s">
        <v>78</v>
      </c>
      <c r="B42" s="129" t="str">
        <f>Parameter_Period_start_short&amp;" - "&amp;Parameter_Period_end</f>
        <v>2012 - 2022</v>
      </c>
    </row>
    <row r="43" spans="1:3" s="151" customFormat="1" ht="13" customHeight="1">
      <c r="A43" s="151" t="s">
        <v>66</v>
      </c>
      <c r="B43" s="152">
        <f t="shared" ref="B43:B55" si="3">VLOOKUP(A43, Table_Comparators_short, MATCH(Parameter_Period_end, Header_Table_Comparators_short, 0), FALSE)</f>
        <v>0</v>
      </c>
    </row>
    <row r="44" spans="1:3" s="151" customFormat="1" ht="13" customHeight="1">
      <c r="A44" s="151" t="s">
        <v>67</v>
      </c>
      <c r="B44" s="152">
        <f t="shared" si="3"/>
        <v>0</v>
      </c>
    </row>
    <row r="45" spans="1:3" s="151" customFormat="1" ht="13" customHeight="1">
      <c r="A45" s="151" t="s">
        <v>7</v>
      </c>
      <c r="B45" s="152">
        <f t="shared" si="3"/>
        <v>1</v>
      </c>
    </row>
    <row r="46" spans="1:3" s="151" customFormat="1" ht="13" customHeight="1">
      <c r="A46" s="151" t="s">
        <v>1</v>
      </c>
      <c r="B46" s="152">
        <f t="shared" si="3"/>
        <v>0</v>
      </c>
    </row>
    <row r="47" spans="1:3" s="151" customFormat="1" ht="13" customHeight="1">
      <c r="A47" s="151" t="s">
        <v>68</v>
      </c>
      <c r="B47" s="152">
        <f t="shared" si="3"/>
        <v>0</v>
      </c>
    </row>
    <row r="48" spans="1:3" s="151" customFormat="1" ht="13" customHeight="1">
      <c r="A48" s="151" t="s">
        <v>69</v>
      </c>
      <c r="B48" s="152">
        <f t="shared" si="3"/>
        <v>0</v>
      </c>
    </row>
    <row r="49" spans="1:25" s="151" customFormat="1" ht="13" customHeight="1">
      <c r="A49" s="151" t="s">
        <v>70</v>
      </c>
      <c r="B49" s="152">
        <f t="shared" si="3"/>
        <v>0</v>
      </c>
    </row>
    <row r="50" spans="1:25" s="151" customFormat="1" ht="13" customHeight="1">
      <c r="A50" s="151" t="s">
        <v>64</v>
      </c>
      <c r="B50" s="152">
        <f t="shared" si="3"/>
        <v>0</v>
      </c>
    </row>
    <row r="51" spans="1:25" s="151" customFormat="1" ht="13" customHeight="1">
      <c r="A51" s="151" t="s">
        <v>53</v>
      </c>
      <c r="B51" s="152">
        <f t="shared" si="3"/>
        <v>0</v>
      </c>
    </row>
    <row r="52" spans="1:25" s="151" customFormat="1" ht="13" customHeight="1">
      <c r="A52" s="151" t="s">
        <v>2</v>
      </c>
      <c r="B52" s="152">
        <f t="shared" si="3"/>
        <v>1</v>
      </c>
    </row>
    <row r="53" spans="1:25" s="151" customFormat="1" ht="13" customHeight="1">
      <c r="A53" s="151" t="s">
        <v>65</v>
      </c>
      <c r="B53" s="152">
        <f t="shared" si="3"/>
        <v>1</v>
      </c>
    </row>
    <row r="54" spans="1:25" s="151" customFormat="1" ht="13" customHeight="1">
      <c r="A54" s="151" t="s">
        <v>54</v>
      </c>
      <c r="B54" s="152">
        <f t="shared" si="3"/>
        <v>1</v>
      </c>
    </row>
    <row r="55" spans="1:25" s="151" customFormat="1" ht="13" customHeight="1">
      <c r="A55" s="151" t="s">
        <v>3</v>
      </c>
      <c r="B55" s="152">
        <f t="shared" si="3"/>
        <v>1</v>
      </c>
    </row>
    <row r="56" spans="1:25" s="12" customFormat="1" ht="13" customHeight="1"/>
    <row r="57" spans="1:25" s="25" customFormat="1" ht="13.4" customHeight="1">
      <c r="A57" s="23" t="s">
        <v>452</v>
      </c>
      <c r="C57" s="24"/>
    </row>
    <row r="58" spans="1:25" ht="13.4" customHeight="1">
      <c r="I58" s="35"/>
      <c r="J58" s="34"/>
      <c r="K58" s="34"/>
      <c r="L58" s="34"/>
      <c r="M58" s="34"/>
      <c r="N58" s="34"/>
      <c r="O58" s="34"/>
      <c r="T58" s="34"/>
      <c r="U58" s="34"/>
      <c r="V58" s="34"/>
      <c r="W58" s="34"/>
      <c r="X58" s="34"/>
      <c r="Y58" s="34"/>
    </row>
    <row r="59" spans="1:25" ht="13.4" customHeight="1">
      <c r="A59" s="62" t="s">
        <v>78</v>
      </c>
      <c r="B59" s="153" t="s">
        <v>77</v>
      </c>
      <c r="C59" s="28" t="s">
        <v>80</v>
      </c>
      <c r="I59" s="35"/>
      <c r="J59" s="34"/>
      <c r="K59" s="34"/>
      <c r="L59" s="34"/>
      <c r="M59" s="34"/>
      <c r="N59" s="34"/>
      <c r="O59" s="34"/>
      <c r="T59" s="34"/>
      <c r="U59" s="34"/>
      <c r="V59" s="34"/>
      <c r="W59" s="34"/>
      <c r="X59" s="34"/>
      <c r="Y59" s="34"/>
    </row>
    <row r="60" spans="1:25" ht="13.4" customHeight="1">
      <c r="A60" s="151" t="s">
        <v>66</v>
      </c>
      <c r="B60" s="42">
        <f t="shared" ref="B60:B72" si="4">VLOOKUP(A60, Table_Data_customer_numbers, MATCH(Parameter_last_five_years, Header_Table_Data_customer_numbers, 0), FALSE)</f>
        <v>207476.8000000008</v>
      </c>
      <c r="C60" s="43">
        <f t="shared" ref="C60:C72" si="5">B60/$B$73 * B43</f>
        <v>0</v>
      </c>
      <c r="I60" s="35"/>
      <c r="J60" s="34"/>
      <c r="K60" s="34"/>
      <c r="L60" s="34"/>
      <c r="M60" s="34"/>
      <c r="N60" s="34"/>
      <c r="O60" s="34"/>
      <c r="T60" s="34"/>
      <c r="U60" s="34"/>
      <c r="V60" s="34"/>
      <c r="W60" s="34"/>
      <c r="X60" s="34"/>
      <c r="Y60" s="34"/>
    </row>
    <row r="61" spans="1:25" ht="13.4" customHeight="1">
      <c r="A61" s="151" t="s">
        <v>67</v>
      </c>
      <c r="B61" s="42">
        <f t="shared" si="4"/>
        <v>1758580.6</v>
      </c>
      <c r="C61" s="43">
        <f t="shared" si="5"/>
        <v>0</v>
      </c>
      <c r="I61" s="35"/>
      <c r="J61" s="34"/>
      <c r="K61" s="34"/>
      <c r="L61" s="34"/>
      <c r="M61" s="34"/>
      <c r="N61" s="34"/>
      <c r="O61" s="34"/>
      <c r="T61" s="34"/>
      <c r="U61" s="34"/>
      <c r="V61" s="34"/>
      <c r="W61" s="34"/>
      <c r="X61" s="34"/>
      <c r="Y61" s="34"/>
    </row>
    <row r="62" spans="1:25" ht="13.4" customHeight="1">
      <c r="A62" s="151" t="s">
        <v>7</v>
      </c>
      <c r="B62" s="42">
        <f t="shared" si="4"/>
        <v>772388.2</v>
      </c>
      <c r="C62" s="43">
        <f t="shared" si="5"/>
        <v>0.21779168713311944</v>
      </c>
      <c r="I62" s="35"/>
      <c r="J62" s="34"/>
      <c r="K62" s="34"/>
      <c r="L62" s="34"/>
      <c r="M62" s="34"/>
      <c r="N62" s="34"/>
      <c r="O62" s="34"/>
      <c r="T62" s="34"/>
      <c r="U62" s="34"/>
      <c r="V62" s="34"/>
      <c r="W62" s="34"/>
      <c r="X62" s="34"/>
      <c r="Y62" s="34"/>
    </row>
    <row r="63" spans="1:25" ht="13.4" customHeight="1">
      <c r="A63" s="151" t="s">
        <v>1</v>
      </c>
      <c r="B63" s="42">
        <f t="shared" si="4"/>
        <v>345860.8</v>
      </c>
      <c r="C63" s="43">
        <f t="shared" si="5"/>
        <v>0</v>
      </c>
      <c r="I63" s="35"/>
      <c r="J63" s="35"/>
      <c r="Q63" s="33"/>
      <c r="V63" s="33"/>
    </row>
    <row r="64" spans="1:25" ht="13.4" customHeight="1">
      <c r="A64" s="151" t="s">
        <v>68</v>
      </c>
      <c r="B64" s="42">
        <f t="shared" si="4"/>
        <v>1046515.9</v>
      </c>
      <c r="C64" s="43">
        <f t="shared" si="5"/>
        <v>0</v>
      </c>
      <c r="I64" s="35"/>
      <c r="J64" s="35"/>
      <c r="Q64" s="33"/>
      <c r="V64" s="33"/>
    </row>
    <row r="65" spans="1:14" ht="13.4" customHeight="1">
      <c r="A65" s="151" t="s">
        <v>69</v>
      </c>
      <c r="B65" s="42">
        <f t="shared" si="4"/>
        <v>1518294</v>
      </c>
      <c r="C65" s="43">
        <f t="shared" si="5"/>
        <v>0</v>
      </c>
    </row>
    <row r="66" spans="1:14" ht="13.4" customHeight="1">
      <c r="A66" s="151" t="s">
        <v>70</v>
      </c>
      <c r="B66" s="42">
        <f t="shared" si="4"/>
        <v>763257.2</v>
      </c>
      <c r="C66" s="43">
        <f t="shared" si="5"/>
        <v>0</v>
      </c>
    </row>
    <row r="67" spans="1:14" ht="13.4" customHeight="1">
      <c r="A67" s="151" t="s">
        <v>64</v>
      </c>
      <c r="B67" s="42">
        <f t="shared" si="4"/>
        <v>925795.5</v>
      </c>
      <c r="C67" s="43">
        <f t="shared" si="5"/>
        <v>0</v>
      </c>
    </row>
    <row r="68" spans="1:14" ht="13.4" customHeight="1">
      <c r="A68" s="151" t="s">
        <v>53</v>
      </c>
      <c r="B68" s="42">
        <f t="shared" si="4"/>
        <v>364944.1</v>
      </c>
      <c r="C68" s="43">
        <f t="shared" si="5"/>
        <v>0</v>
      </c>
    </row>
    <row r="69" spans="1:14" ht="13.4" customHeight="1">
      <c r="A69" s="151" t="s">
        <v>2</v>
      </c>
      <c r="B69" s="42">
        <f t="shared" si="4"/>
        <v>866622</v>
      </c>
      <c r="C69" s="43">
        <f t="shared" si="5"/>
        <v>0.24436296086175091</v>
      </c>
    </row>
    <row r="70" spans="1:14" ht="13.4" customHeight="1">
      <c r="A70" s="151" t="s">
        <v>65</v>
      </c>
      <c r="B70" s="42">
        <f t="shared" si="4"/>
        <v>912953.5</v>
      </c>
      <c r="C70" s="43">
        <f t="shared" si="5"/>
        <v>0.25742713707833231</v>
      </c>
    </row>
    <row r="71" spans="1:14" ht="13.4" customHeight="1">
      <c r="A71" s="151" t="s">
        <v>54</v>
      </c>
      <c r="B71" s="42">
        <f t="shared" si="4"/>
        <v>294210.09999999998</v>
      </c>
      <c r="C71" s="43">
        <f t="shared" si="5"/>
        <v>8.2958949982151184E-2</v>
      </c>
    </row>
    <row r="72" spans="1:14" ht="13.4" customHeight="1">
      <c r="A72" s="151" t="s">
        <v>3</v>
      </c>
      <c r="B72" s="42">
        <f t="shared" si="4"/>
        <v>700280.2</v>
      </c>
      <c r="C72" s="43">
        <f t="shared" si="5"/>
        <v>0.19745926494464611</v>
      </c>
    </row>
    <row r="73" spans="1:14" ht="13.4" customHeight="1">
      <c r="A73" s="33" t="s">
        <v>451</v>
      </c>
      <c r="B73" s="44">
        <f>SUMPRODUCT(B60:B72, B43:B55)</f>
        <v>3546454</v>
      </c>
      <c r="C73" s="45">
        <f>SUM(C60:C72)</f>
        <v>1</v>
      </c>
    </row>
    <row r="75" spans="1:14" s="25" customFormat="1" ht="13.4" customHeight="1">
      <c r="A75" s="23" t="s">
        <v>83</v>
      </c>
      <c r="B75" s="24"/>
      <c r="C75" s="24"/>
    </row>
    <row r="76" spans="1:14" ht="13.4" customHeight="1">
      <c r="N76" s="36"/>
    </row>
  </sheetData>
  <hyperlinks>
    <hyperlink ref="A2" location="Index!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Index</vt:lpstr>
      <vt:lpstr>Lookup tables</vt:lpstr>
      <vt:lpstr>Data|Customer numbers</vt:lpstr>
      <vt:lpstr>Data|CPI</vt:lpstr>
      <vt:lpstr>Data|Comparators</vt:lpstr>
      <vt:lpstr>Data|Division of responsibility</vt:lpstr>
      <vt:lpstr>Data|Bushfire obligations</vt:lpstr>
      <vt:lpstr>Input|Parameters</vt:lpstr>
      <vt:lpstr>Calc|Customer weights </vt:lpstr>
      <vt:lpstr>Calc|Division of responsibility</vt:lpstr>
      <vt:lpstr>Calc|Bushfire obligations</vt:lpstr>
      <vt:lpstr>Output|Summary</vt:lpstr>
      <vt:lpstr>Header_Table_Comparators_long</vt:lpstr>
      <vt:lpstr>Header_Table_Comparators_short</vt:lpstr>
      <vt:lpstr>Header_Table_Data_customer_numbers</vt:lpstr>
      <vt:lpstr>Header_Table_Data_opex</vt:lpstr>
      <vt:lpstr>Header_Table_Data_opex_vegetation_management</vt:lpstr>
      <vt:lpstr>Header_Table_Inflators_per_base_year</vt:lpstr>
      <vt:lpstr>List_Years</vt:lpstr>
      <vt:lpstr>Parameter_last_five_years</vt:lpstr>
      <vt:lpstr>Parameter_Period_end</vt:lpstr>
      <vt:lpstr>Parameter_Period_start_long</vt:lpstr>
      <vt:lpstr>Parameter_Period_start_short</vt:lpstr>
      <vt:lpstr>Table_Comparators_long</vt:lpstr>
      <vt:lpstr>Table_Comparators_short</vt:lpstr>
      <vt:lpstr>Table_Data_All_groups_CPI_Australia</vt:lpstr>
      <vt:lpstr>Table_Data_All_groups_CPI_Australia_October_2010</vt:lpstr>
      <vt:lpstr>Table_Data_customer_numbers</vt:lpstr>
      <vt:lpstr>Table_Data_opex</vt:lpstr>
      <vt:lpstr>Table_Data_opex_vegetation_management</vt:lpstr>
      <vt:lpstr>Table_Inflators_per_base_year</vt:lpstr>
      <vt:lpstr>Table_Victorian_or_non_Victorian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Rapoport, Adam</dc:creator>
  <cp:lastModifiedBy>Rapoport, Adam</cp:lastModifiedBy>
  <dcterms:created xsi:type="dcterms:W3CDTF">2006-09-16T00:00:00Z</dcterms:created>
  <dcterms:modified xsi:type="dcterms:W3CDTF">2024-04-19T06:51:44Z</dcterms:modified>
</cp:coreProperties>
</file>